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-2019\DICIEMBRE DE 2019\PDF\"/>
    </mc:Choice>
  </mc:AlternateContent>
  <bookViews>
    <workbookView xWindow="240" yWindow="120" windowWidth="18060" windowHeight="7050"/>
  </bookViews>
  <sheets>
    <sheet name="DIRECCIÓN DE COMERCIO 2019" sheetId="1" r:id="rId1"/>
  </sheets>
  <calcPr calcId="152511"/>
</workbook>
</file>

<file path=xl/calcChain.xml><?xml version="1.0" encoding="utf-8"?>
<calcChain xmlns="http://schemas.openxmlformats.org/spreadsheetml/2006/main">
  <c r="U8" i="1" l="1"/>
  <c r="O22" i="1" l="1"/>
  <c r="V22" i="1" s="1"/>
  <c r="O20" i="1"/>
  <c r="V20" i="1" s="1"/>
  <c r="O18" i="1"/>
  <c r="V18" i="1" s="1"/>
  <c r="O16" i="1"/>
  <c r="V16" i="1" s="1"/>
  <c r="O15" i="1"/>
  <c r="V15" i="1" s="1"/>
  <c r="O13" i="1"/>
  <c r="U13" i="1" s="1"/>
  <c r="O12" i="1"/>
  <c r="W12" i="1" s="1"/>
  <c r="O11" i="1"/>
  <c r="W11" i="1" s="1"/>
  <c r="O10" i="1"/>
  <c r="W10" i="1" s="1"/>
  <c r="W20" i="1" l="1"/>
  <c r="X11" i="1"/>
  <c r="W16" i="1"/>
  <c r="X20" i="1"/>
  <c r="U12" i="1"/>
  <c r="W18" i="1"/>
  <c r="X12" i="1"/>
  <c r="X18" i="1"/>
  <c r="X10" i="1"/>
  <c r="W15" i="1"/>
  <c r="U10" i="1"/>
  <c r="X16" i="1"/>
  <c r="V10" i="1"/>
  <c r="V11" i="1"/>
  <c r="V12" i="1"/>
  <c r="U15" i="1"/>
  <c r="U16" i="1"/>
  <c r="U18" i="1"/>
  <c r="U20" i="1"/>
  <c r="U22" i="1"/>
  <c r="W22" i="1"/>
  <c r="U11" i="1"/>
  <c r="X15" i="1"/>
  <c r="X22" i="1"/>
  <c r="T21" i="1"/>
  <c r="S21" i="1"/>
  <c r="R21" i="1"/>
  <c r="Q21" i="1"/>
  <c r="P21" i="1"/>
  <c r="N21" i="1"/>
  <c r="M21" i="1"/>
  <c r="L21" i="1"/>
  <c r="K21" i="1"/>
  <c r="J21" i="1"/>
  <c r="T17" i="1"/>
  <c r="S17" i="1"/>
  <c r="R17" i="1"/>
  <c r="Q17" i="1"/>
  <c r="P17" i="1"/>
  <c r="N17" i="1"/>
  <c r="M17" i="1"/>
  <c r="L17" i="1"/>
  <c r="K17" i="1"/>
  <c r="J17" i="1"/>
  <c r="T19" i="1"/>
  <c r="S19" i="1"/>
  <c r="R19" i="1"/>
  <c r="Q19" i="1"/>
  <c r="P19" i="1"/>
  <c r="N19" i="1"/>
  <c r="M19" i="1"/>
  <c r="L19" i="1"/>
  <c r="K19" i="1"/>
  <c r="J19" i="1"/>
  <c r="T14" i="1"/>
  <c r="S14" i="1"/>
  <c r="R14" i="1"/>
  <c r="Q14" i="1"/>
  <c r="P14" i="1"/>
  <c r="N14" i="1"/>
  <c r="M14" i="1"/>
  <c r="L14" i="1"/>
  <c r="K14" i="1"/>
  <c r="J14" i="1"/>
  <c r="T9" i="1"/>
  <c r="S9" i="1"/>
  <c r="R9" i="1"/>
  <c r="Q9" i="1"/>
  <c r="P9" i="1"/>
  <c r="N9" i="1"/>
  <c r="M9" i="1"/>
  <c r="L9" i="1"/>
  <c r="K9" i="1"/>
  <c r="J9" i="1"/>
  <c r="J8" i="1" l="1"/>
  <c r="J23" i="1" s="1"/>
  <c r="N8" i="1"/>
  <c r="N23" i="1" s="1"/>
  <c r="R8" i="1"/>
  <c r="R23" i="1" s="1"/>
  <c r="T8" i="1"/>
  <c r="T23" i="1" s="1"/>
  <c r="O19" i="1"/>
  <c r="U19" i="1" s="1"/>
  <c r="O21" i="1"/>
  <c r="U21" i="1" s="1"/>
  <c r="L8" i="1"/>
  <c r="L23" i="1" s="1"/>
  <c r="Q8" i="1"/>
  <c r="Q23" i="1" s="1"/>
  <c r="M8" i="1"/>
  <c r="M23" i="1" s="1"/>
  <c r="O9" i="1"/>
  <c r="U9" i="1" s="1"/>
  <c r="K8" i="1"/>
  <c r="K23" i="1" s="1"/>
  <c r="P8" i="1"/>
  <c r="P23" i="1" s="1"/>
  <c r="O14" i="1"/>
  <c r="U14" i="1" s="1"/>
  <c r="O17" i="1"/>
  <c r="U17" i="1" s="1"/>
  <c r="S8" i="1"/>
  <c r="S23" i="1" s="1"/>
  <c r="X19" i="1" l="1"/>
  <c r="V17" i="1"/>
  <c r="V19" i="1"/>
  <c r="W19" i="1"/>
  <c r="V9" i="1"/>
  <c r="W17" i="1"/>
  <c r="W21" i="1"/>
  <c r="V14" i="1"/>
  <c r="W9" i="1"/>
  <c r="V21" i="1"/>
  <c r="X21" i="1"/>
  <c r="X9" i="1"/>
  <c r="W14" i="1"/>
  <c r="X17" i="1"/>
  <c r="X14" i="1"/>
  <c r="O8" i="1"/>
  <c r="O23" i="1" l="1"/>
  <c r="U23" i="1" s="1"/>
  <c r="X8" i="1"/>
  <c r="W8" i="1"/>
  <c r="V8" i="1"/>
  <c r="V23" i="1" l="1"/>
  <c r="W23" i="1"/>
  <c r="X23" i="1"/>
</calcChain>
</file>

<file path=xl/sharedStrings.xml><?xml version="1.0" encoding="utf-8"?>
<sst xmlns="http://schemas.openxmlformats.org/spreadsheetml/2006/main" count="120" uniqueCount="67">
  <si>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</si>
  <si>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</si>
  <si>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</si>
  <si>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</si>
  <si>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</si>
  <si>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</si>
  <si>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</si>
  <si>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</si>
  <si>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</si>
  <si>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</si>
  <si>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</si>
  <si>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</si>
  <si>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</si>
  <si>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</si>
  <si>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</si>
  <si>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</si>
  <si>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</si>
  <si>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</si>
  <si>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</si>
  <si>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</si>
  <si>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</si>
  <si>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</si>
  <si>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</si>
  <si>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</si>
  <si>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</si>
  <si>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</si>
  <si>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</si>
  <si>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</si>
  <si>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</si>
  <si>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</si>
  <si>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</si>
  <si>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</si>
  <si>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</si>
  <si>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</si>
  <si>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</si>
  <si>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</si>
  <si>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</si>
  <si>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</si>
  <si>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</si>
  <si>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</si>
  <si>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</si>
  <si>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</si>
  <si>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 xml:space="preserve">GASTOS DE INVERSION </t>
  </si>
  <si>
    <t>TOTAL PRESUPUESTO A+C</t>
  </si>
  <si>
    <t>GASTOS DE PERSONAL</t>
  </si>
  <si>
    <t>GASTOS DE FUNCIONAMIENTO</t>
  </si>
  <si>
    <t xml:space="preserve">ADUISICION DE BIENES Y SERVICIOS </t>
  </si>
  <si>
    <t>TRANSFERENCIAS CORRIENTES</t>
  </si>
  <si>
    <t>GASTOS POR TRIBUTOS, MULTAS, SANCIONES E INTERESES DE MORA</t>
  </si>
  <si>
    <t xml:space="preserve">APR. VIGENTE DESPUES DE BLOQUEOS </t>
  </si>
  <si>
    <t>APROPIACION SIN COMPROMETER</t>
  </si>
  <si>
    <t>OBLIG/ APR</t>
  </si>
  <si>
    <t>PAGO/ APR</t>
  </si>
  <si>
    <t>MINISTERIO DE COMERCIO INDUSTRIA Y TURISMO</t>
  </si>
  <si>
    <t>EJECUCIÓN PRESUPUESTAL ACUMULADA CON CORTE AL 31 DE DICIEMBRE DE 2019</t>
  </si>
  <si>
    <t>GENERADO : ENERO 21 DE 2020</t>
  </si>
  <si>
    <t xml:space="preserve">UNIDAD EJECUTORA 3501-02 DIRECCIÓN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</si>
  <si>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</si>
  <si>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</si>
  <si>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</si>
  <si>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</si>
  <si>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>COMP/ APR</t>
  </si>
  <si>
    <t xml:space="preserve">Nota 4: Titulo 1 Sistema Cuenta Unica Nacional - Parte 3 Tesorería y Manejo de los recursos públicos del Decreto 1068 de 2015 Decreto único reglamentario del sector hacienda y crédito público  </t>
  </si>
  <si>
    <t xml:space="preserve">Nota 5: Resolución 0010 del 7 de marzo de 2018 " Por la cual se establece el Catálogo de Clasificación Presupuestal y se dictan otras disposiciones para su administración" </t>
  </si>
  <si>
    <t xml:space="preserve">Nota 6: Resolución No. 2084 del 14 de noviembre de 2019 " Por la cual se efectua un traslado en el presupuesto de funcionamiento de la Sección 3501- Ministerio de Comercio Industria y Turismo, Unidad Ejecutora 3501-02 Dirección General de Comercio Exterior en la vigencia 2019" </t>
  </si>
  <si>
    <t>Nota 7:Resolución No.0042 del 20 de diciembre de 2019 " Por la cual se establece el Catálogo de  Clasificación Presupuestal y se dictan otras disposiciones para su administración.</t>
  </si>
  <si>
    <t>Nota 8: Resolución No. 2541 del 30 de diciembre de 2019 "Por la cual se liquida y ordena el pago en dinero de dias extras compensatorios".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</si>
</sst>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Calibri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6" fillId="2" borderId="1" xfId="0" applyFont="1" applyFill="1" applyBorder="1" applyAlignment="1">
      <alignment horizontal="centerContinuous" vertical="center" wrapText="1"/>
    </xf>
    <xf numFmtId="165" fontId="7" fillId="0" borderId="1" xfId="0" applyNumberFormat="1" applyFont="1" applyFill="1" applyBorder="1" applyAlignment="1">
      <alignment vertical="center" wrapText="1" readingOrder="1"/>
    </xf>
    <xf numFmtId="10" fontId="7" fillId="0" borderId="1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/>
    <xf numFmtId="165" fontId="3" fillId="0" borderId="1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7" fillId="0" borderId="0" xfId="0" applyFont="1" applyFill="1" applyBorder="1"/>
    <xf numFmtId="10" fontId="7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vertical="center" wrapText="1" readingOrder="1"/>
    </xf>
    <xf numFmtId="165" fontId="3" fillId="0" borderId="2" xfId="0" applyNumberFormat="1" applyFont="1" applyFill="1" applyBorder="1" applyAlignment="1">
      <alignment vertical="center" wrapText="1" readingOrder="1"/>
    </xf>
    <xf numFmtId="165" fontId="7" fillId="0" borderId="2" xfId="0" applyNumberFormat="1" applyFont="1" applyFill="1" applyBorder="1" applyAlignment="1">
      <alignment vertical="center" wrapText="1" readingOrder="1"/>
    </xf>
    <xf numFmtId="10" fontId="7" fillId="0" borderId="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1"/>
    </xf>
    <xf numFmtId="164" fontId="12" fillId="3" borderId="1" xfId="0" applyNumberFormat="1" applyFont="1" applyFill="1" applyBorder="1" applyAlignment="1">
      <alignment vertical="center" wrapText="1" readingOrder="1"/>
    </xf>
    <xf numFmtId="165" fontId="12" fillId="3" borderId="1" xfId="0" applyNumberFormat="1" applyFont="1" applyFill="1" applyBorder="1" applyAlignment="1">
      <alignment vertical="center" wrapText="1" readingOrder="1"/>
    </xf>
    <xf numFmtId="165" fontId="13" fillId="3" borderId="1" xfId="0" applyNumberFormat="1" applyFont="1" applyFill="1" applyBorder="1" applyAlignment="1">
      <alignment vertical="center" wrapText="1" readingOrder="1"/>
    </xf>
    <xf numFmtId="10" fontId="13" fillId="3" borderId="1" xfId="0" applyNumberFormat="1" applyFont="1" applyFill="1" applyBorder="1" applyAlignment="1">
      <alignment vertical="center" wrapText="1" readingOrder="1"/>
    </xf>
    <xf numFmtId="0" fontId="3" fillId="4" borderId="3" xfId="0" applyNumberFormat="1" applyFont="1" applyFill="1" applyBorder="1" applyAlignment="1">
      <alignment horizontal="center" vertical="center" wrapText="1" readingOrder="1"/>
    </xf>
    <xf numFmtId="0" fontId="3" fillId="4" borderId="4" xfId="0" applyNumberFormat="1" applyFont="1" applyFill="1" applyBorder="1" applyAlignment="1">
      <alignment horizontal="center" vertical="center" wrapText="1" readingOrder="1"/>
    </xf>
    <xf numFmtId="0" fontId="3" fillId="4" borderId="4" xfId="0" applyNumberFormat="1" applyFont="1" applyFill="1" applyBorder="1" applyAlignment="1">
      <alignment horizontal="left" vertical="center" wrapText="1" readingOrder="1"/>
    </xf>
    <xf numFmtId="164" fontId="3" fillId="4" borderId="4" xfId="0" applyNumberFormat="1" applyFont="1" applyFill="1" applyBorder="1" applyAlignment="1">
      <alignment vertical="center" wrapText="1" readingOrder="1"/>
    </xf>
    <xf numFmtId="165" fontId="7" fillId="4" borderId="4" xfId="0" applyNumberFormat="1" applyFont="1" applyFill="1" applyBorder="1" applyAlignment="1">
      <alignment vertical="center" wrapText="1" readingOrder="1"/>
    </xf>
    <xf numFmtId="10" fontId="7" fillId="4" borderId="4" xfId="0" applyNumberFormat="1" applyFont="1" applyFill="1" applyBorder="1" applyAlignment="1">
      <alignment vertical="center" wrapText="1" readingOrder="1"/>
    </xf>
    <xf numFmtId="10" fontId="7" fillId="4" borderId="5" xfId="0" applyNumberFormat="1" applyFont="1" applyFill="1" applyBorder="1" applyAlignment="1">
      <alignment vertical="center" wrapText="1" readingOrder="1"/>
    </xf>
    <xf numFmtId="0" fontId="14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37"/>
  <sheetViews>
    <sheetView showGridLines="0" tabSelected="1" topLeftCell="A17" workbookViewId="0">
      <selection activeCell="A33" sqref="A33"/>
    </sheetView>
  </sheetViews>
  <sheetFormatPr baseColWidth="10" defaultRowHeight="15" x14ac:dyDescent="0.25"/>
  <cols>
    <col min="1" max="2" width="4.7109375" customWidth="1"/>
    <col min="3" max="4" width="5.42578125" customWidth="1"/>
    <col min="5" max="5" width="4.140625" customWidth="1"/>
    <col min="6" max="6" width="6.28515625" customWidth="1"/>
    <col min="7" max="7" width="4.5703125" customWidth="1"/>
    <col min="8" max="8" width="3.85546875" customWidth="1"/>
    <col min="9" max="9" width="26.5703125" customWidth="1"/>
    <col min="10" max="10" width="16.42578125" customWidth="1"/>
    <col min="11" max="11" width="15" customWidth="1"/>
    <col min="12" max="12" width="13.42578125" customWidth="1"/>
    <col min="13" max="13" width="15.7109375" customWidth="1"/>
    <col min="14" max="14" width="14.28515625" customWidth="1"/>
    <col min="15" max="15" width="15.5703125" customWidth="1"/>
    <col min="16" max="16" width="15" customWidth="1"/>
    <col min="17" max="17" width="14.42578125" customWidth="1"/>
    <col min="18" max="18" width="14.85546875" customWidth="1"/>
    <col min="19" max="19" width="15.42578125" customWidth="1"/>
    <col min="20" max="20" width="14.85546875" customWidth="1"/>
    <col min="21" max="21" width="14.42578125" customWidth="1"/>
    <col min="22" max="23" width="6.7109375" customWidth="1"/>
    <col min="24" max="24" width="6.140625" customWidth="1"/>
  </cols>
  <sheetData>
    <row r="3" spans="1:27" ht="15.75" x14ac:dyDescent="0.25">
      <c r="A3" s="46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7" ht="15.75" x14ac:dyDescent="0.25">
      <c r="A4" s="46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7" ht="15.75" x14ac:dyDescent="0.2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7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5" t="s">
        <v>55</v>
      </c>
    </row>
    <row r="7" spans="1:27" ht="49.5" customHeight="1" thickTop="1" thickBot="1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49</v>
      </c>
      <c r="P7" s="3" t="s">
        <v>14</v>
      </c>
      <c r="Q7" s="3" t="s">
        <v>15</v>
      </c>
      <c r="R7" s="3" t="s">
        <v>16</v>
      </c>
      <c r="S7" s="3" t="s">
        <v>17</v>
      </c>
      <c r="T7" s="3" t="s">
        <v>18</v>
      </c>
      <c r="U7" s="8" t="s">
        <v>50</v>
      </c>
      <c r="V7" s="8" t="s">
        <v>61</v>
      </c>
      <c r="W7" s="8" t="s">
        <v>51</v>
      </c>
      <c r="X7" s="8" t="s">
        <v>52</v>
      </c>
    </row>
    <row r="8" spans="1:27" ht="35.1" customHeight="1" thickTop="1" thickBot="1" x14ac:dyDescent="0.3">
      <c r="A8" s="4" t="s">
        <v>19</v>
      </c>
      <c r="B8" s="4"/>
      <c r="C8" s="4"/>
      <c r="D8" s="4"/>
      <c r="E8" s="4"/>
      <c r="F8" s="4"/>
      <c r="G8" s="4"/>
      <c r="H8" s="4"/>
      <c r="I8" s="5" t="s">
        <v>45</v>
      </c>
      <c r="J8" s="6">
        <f>+J9+J14+J17+J19</f>
        <v>14215899000</v>
      </c>
      <c r="K8" s="6">
        <f t="shared" ref="K8:T8" si="0">+K9+K14+K17+K19</f>
        <v>370483239</v>
      </c>
      <c r="L8" s="6">
        <f t="shared" si="0"/>
        <v>370483239</v>
      </c>
      <c r="M8" s="6">
        <f t="shared" si="0"/>
        <v>14215899000</v>
      </c>
      <c r="N8" s="6">
        <f t="shared" si="0"/>
        <v>20537761</v>
      </c>
      <c r="O8" s="12">
        <f t="shared" ref="O8:O13" si="1">+M8-N8</f>
        <v>14195361239</v>
      </c>
      <c r="P8" s="6">
        <f t="shared" si="0"/>
        <v>13023840430.16</v>
      </c>
      <c r="Q8" s="6">
        <f t="shared" si="0"/>
        <v>1171520808.8399999</v>
      </c>
      <c r="R8" s="6">
        <f t="shared" si="0"/>
        <v>13023840430.16</v>
      </c>
      <c r="S8" s="6">
        <f t="shared" si="0"/>
        <v>13009431977.809999</v>
      </c>
      <c r="T8" s="6">
        <f t="shared" si="0"/>
        <v>13008328621.809999</v>
      </c>
      <c r="U8" s="9">
        <f>+O8-R8</f>
        <v>1171520808.8400002</v>
      </c>
      <c r="V8" s="10">
        <f>+R8/O8</f>
        <v>0.91747157475490015</v>
      </c>
      <c r="W8" s="10">
        <f>+S8/O8</f>
        <v>0.91645656343483484</v>
      </c>
      <c r="X8" s="10">
        <f>+T8/O8</f>
        <v>0.91637883691689537</v>
      </c>
      <c r="Y8" s="13"/>
      <c r="Z8" s="7"/>
      <c r="AA8" s="7"/>
    </row>
    <row r="9" spans="1:27" ht="35.1" customHeight="1" thickTop="1" thickBot="1" x14ac:dyDescent="0.3">
      <c r="A9" s="32" t="s">
        <v>19</v>
      </c>
      <c r="B9" s="32"/>
      <c r="C9" s="32"/>
      <c r="D9" s="32"/>
      <c r="E9" s="32"/>
      <c r="F9" s="32"/>
      <c r="G9" s="32"/>
      <c r="H9" s="32"/>
      <c r="I9" s="33" t="s">
        <v>44</v>
      </c>
      <c r="J9" s="34">
        <f>SUM(J10:J13)</f>
        <v>12231927000</v>
      </c>
      <c r="K9" s="34">
        <f t="shared" ref="K9:T9" si="2">SUM(K10:K13)</f>
        <v>370483239</v>
      </c>
      <c r="L9" s="34">
        <f t="shared" si="2"/>
        <v>370483239</v>
      </c>
      <c r="M9" s="34">
        <f t="shared" si="2"/>
        <v>12231927000</v>
      </c>
      <c r="N9" s="34">
        <f t="shared" si="2"/>
        <v>20537761</v>
      </c>
      <c r="O9" s="35">
        <f t="shared" si="1"/>
        <v>12211389239</v>
      </c>
      <c r="P9" s="34">
        <f t="shared" si="2"/>
        <v>11300967843.619999</v>
      </c>
      <c r="Q9" s="34">
        <f t="shared" si="2"/>
        <v>910421395.38</v>
      </c>
      <c r="R9" s="34">
        <f t="shared" si="2"/>
        <v>11300967843.619999</v>
      </c>
      <c r="S9" s="34">
        <f t="shared" si="2"/>
        <v>11300967843.619999</v>
      </c>
      <c r="T9" s="34">
        <f t="shared" si="2"/>
        <v>11299864487.619999</v>
      </c>
      <c r="U9" s="36">
        <f>+O9-R9</f>
        <v>910421395.38000107</v>
      </c>
      <c r="V9" s="37">
        <f>+R9/O9</f>
        <v>0.92544489594416068</v>
      </c>
      <c r="W9" s="37">
        <f>+S9/O9</f>
        <v>0.92544489594416068</v>
      </c>
      <c r="X9" s="37">
        <f>+T9/O9</f>
        <v>0.92535454127784023</v>
      </c>
      <c r="Y9" s="13"/>
      <c r="Z9" s="7"/>
      <c r="AA9" s="7"/>
    </row>
    <row r="10" spans="1:27" ht="35.1" customHeight="1" thickTop="1" thickBot="1" x14ac:dyDescent="0.3">
      <c r="A10" s="4" t="s">
        <v>19</v>
      </c>
      <c r="B10" s="4" t="s">
        <v>20</v>
      </c>
      <c r="C10" s="4" t="s">
        <v>20</v>
      </c>
      <c r="D10" s="4" t="s">
        <v>20</v>
      </c>
      <c r="E10" s="4"/>
      <c r="F10" s="4" t="s">
        <v>21</v>
      </c>
      <c r="G10" s="4" t="s">
        <v>39</v>
      </c>
      <c r="H10" s="4" t="s">
        <v>30</v>
      </c>
      <c r="I10" s="5" t="s">
        <v>22</v>
      </c>
      <c r="J10" s="6">
        <v>7885529000</v>
      </c>
      <c r="K10" s="6">
        <v>80981060</v>
      </c>
      <c r="L10" s="6">
        <v>0</v>
      </c>
      <c r="M10" s="6">
        <v>7966510060</v>
      </c>
      <c r="N10" s="6">
        <v>0</v>
      </c>
      <c r="O10" s="12">
        <f t="shared" si="1"/>
        <v>7966510060</v>
      </c>
      <c r="P10" s="6">
        <v>7635459595.6499996</v>
      </c>
      <c r="Q10" s="6">
        <v>331050464.35000002</v>
      </c>
      <c r="R10" s="6">
        <v>7635459595.6499996</v>
      </c>
      <c r="S10" s="6">
        <v>7635459595.6499996</v>
      </c>
      <c r="T10" s="6">
        <v>7634356239.6499996</v>
      </c>
      <c r="U10" s="9">
        <f t="shared" ref="U10:U23" si="3">+O10-R10</f>
        <v>331050464.35000038</v>
      </c>
      <c r="V10" s="10">
        <f t="shared" ref="V10:V23" si="4">+R10/O10</f>
        <v>0.95844473152526211</v>
      </c>
      <c r="W10" s="10">
        <f t="shared" ref="W10:W23" si="5">+S10/O10</f>
        <v>0.95844473152526211</v>
      </c>
      <c r="X10" s="10">
        <f t="shared" ref="X10:X23" si="6">+T10/O10</f>
        <v>0.95830623223364131</v>
      </c>
      <c r="Y10" s="13"/>
      <c r="Z10" s="7"/>
      <c r="AA10" s="7"/>
    </row>
    <row r="11" spans="1:27" ht="35.1" customHeight="1" thickTop="1" thickBot="1" x14ac:dyDescent="0.3">
      <c r="A11" s="4" t="s">
        <v>19</v>
      </c>
      <c r="B11" s="4" t="s">
        <v>20</v>
      </c>
      <c r="C11" s="4" t="s">
        <v>20</v>
      </c>
      <c r="D11" s="4" t="s">
        <v>23</v>
      </c>
      <c r="E11" s="4"/>
      <c r="F11" s="4" t="s">
        <v>21</v>
      </c>
      <c r="G11" s="4" t="s">
        <v>39</v>
      </c>
      <c r="H11" s="4" t="s">
        <v>30</v>
      </c>
      <c r="I11" s="5" t="s">
        <v>24</v>
      </c>
      <c r="J11" s="6">
        <v>2890783000</v>
      </c>
      <c r="K11" s="6">
        <v>234489333</v>
      </c>
      <c r="L11" s="6">
        <v>0</v>
      </c>
      <c r="M11" s="6">
        <v>3125272333</v>
      </c>
      <c r="N11" s="6">
        <v>0</v>
      </c>
      <c r="O11" s="12">
        <f t="shared" si="1"/>
        <v>3125272333</v>
      </c>
      <c r="P11" s="6">
        <v>2731163525</v>
      </c>
      <c r="Q11" s="6">
        <v>394108808</v>
      </c>
      <c r="R11" s="6">
        <v>2731163525</v>
      </c>
      <c r="S11" s="6">
        <v>2731163525</v>
      </c>
      <c r="T11" s="6">
        <v>2731163525</v>
      </c>
      <c r="U11" s="9">
        <f t="shared" si="3"/>
        <v>394108808</v>
      </c>
      <c r="V11" s="10">
        <f t="shared" si="4"/>
        <v>0.87389617095490413</v>
      </c>
      <c r="W11" s="10">
        <f t="shared" si="5"/>
        <v>0.87389617095490413</v>
      </c>
      <c r="X11" s="10">
        <f t="shared" si="6"/>
        <v>0.87389617095490413</v>
      </c>
      <c r="Y11" s="13"/>
      <c r="Z11" s="7"/>
      <c r="AA11" s="7"/>
    </row>
    <row r="12" spans="1:27" ht="45" customHeight="1" thickTop="1" thickBot="1" x14ac:dyDescent="0.3">
      <c r="A12" s="4" t="s">
        <v>19</v>
      </c>
      <c r="B12" s="4" t="s">
        <v>20</v>
      </c>
      <c r="C12" s="4" t="s">
        <v>20</v>
      </c>
      <c r="D12" s="4" t="s">
        <v>25</v>
      </c>
      <c r="E12" s="4"/>
      <c r="F12" s="4" t="s">
        <v>21</v>
      </c>
      <c r="G12" s="4" t="s">
        <v>39</v>
      </c>
      <c r="H12" s="4" t="s">
        <v>30</v>
      </c>
      <c r="I12" s="5" t="s">
        <v>26</v>
      </c>
      <c r="J12" s="6">
        <v>1064594000</v>
      </c>
      <c r="K12" s="6">
        <v>55012846</v>
      </c>
      <c r="L12" s="6">
        <v>0</v>
      </c>
      <c r="M12" s="6">
        <v>1119606846</v>
      </c>
      <c r="N12" s="6">
        <v>0</v>
      </c>
      <c r="O12" s="12">
        <f t="shared" si="1"/>
        <v>1119606846</v>
      </c>
      <c r="P12" s="6">
        <v>934344722.97000003</v>
      </c>
      <c r="Q12" s="6">
        <v>185262123.03</v>
      </c>
      <c r="R12" s="6">
        <v>934344722.97000003</v>
      </c>
      <c r="S12" s="6">
        <v>934344722.97000003</v>
      </c>
      <c r="T12" s="6">
        <v>934344722.97000003</v>
      </c>
      <c r="U12" s="9">
        <f t="shared" si="3"/>
        <v>185262123.02999997</v>
      </c>
      <c r="V12" s="10">
        <f t="shared" si="4"/>
        <v>0.83452930491459321</v>
      </c>
      <c r="W12" s="10">
        <f t="shared" si="5"/>
        <v>0.83452930491459321</v>
      </c>
      <c r="X12" s="10">
        <f t="shared" si="6"/>
        <v>0.83452930491459321</v>
      </c>
      <c r="Y12" s="13"/>
      <c r="Z12" s="7"/>
      <c r="AA12" s="7"/>
    </row>
    <row r="13" spans="1:27" ht="35.1" customHeight="1" thickTop="1" thickBot="1" x14ac:dyDescent="0.3">
      <c r="A13" s="4" t="s">
        <v>19</v>
      </c>
      <c r="B13" s="4" t="s">
        <v>20</v>
      </c>
      <c r="C13" s="4" t="s">
        <v>20</v>
      </c>
      <c r="D13" s="4" t="s">
        <v>29</v>
      </c>
      <c r="E13" s="4"/>
      <c r="F13" s="4" t="s">
        <v>21</v>
      </c>
      <c r="G13" s="4" t="s">
        <v>39</v>
      </c>
      <c r="H13" s="4" t="s">
        <v>30</v>
      </c>
      <c r="I13" s="5" t="s">
        <v>40</v>
      </c>
      <c r="J13" s="6">
        <v>391021000</v>
      </c>
      <c r="K13" s="6">
        <v>0</v>
      </c>
      <c r="L13" s="6">
        <v>370483239</v>
      </c>
      <c r="M13" s="6">
        <v>20537761</v>
      </c>
      <c r="N13" s="6">
        <v>20537761</v>
      </c>
      <c r="O13" s="12">
        <f t="shared" si="1"/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9">
        <f t="shared" si="3"/>
        <v>0</v>
      </c>
      <c r="V13" s="10">
        <v>0</v>
      </c>
      <c r="W13" s="10">
        <v>0</v>
      </c>
      <c r="X13" s="10">
        <v>0</v>
      </c>
      <c r="Y13" s="13"/>
      <c r="Z13" s="7"/>
      <c r="AA13" s="7"/>
    </row>
    <row r="14" spans="1:27" ht="35.1" customHeight="1" thickTop="1" thickBot="1" x14ac:dyDescent="0.3">
      <c r="A14" s="32" t="s">
        <v>19</v>
      </c>
      <c r="B14" s="32"/>
      <c r="C14" s="32"/>
      <c r="D14" s="32"/>
      <c r="E14" s="32"/>
      <c r="F14" s="32"/>
      <c r="G14" s="32"/>
      <c r="H14" s="32"/>
      <c r="I14" s="33" t="s">
        <v>46</v>
      </c>
      <c r="J14" s="34">
        <f>+J15+J16</f>
        <v>1861014000</v>
      </c>
      <c r="K14" s="34">
        <f t="shared" ref="K14:T14" si="7">+K15+K16</f>
        <v>0</v>
      </c>
      <c r="L14" s="34">
        <f t="shared" si="7"/>
        <v>0</v>
      </c>
      <c r="M14" s="34">
        <f t="shared" si="7"/>
        <v>1861014000</v>
      </c>
      <c r="N14" s="34">
        <f t="shared" si="7"/>
        <v>0</v>
      </c>
      <c r="O14" s="35">
        <f t="shared" ref="O14:O22" si="8">+M14-N14</f>
        <v>1861014000</v>
      </c>
      <c r="P14" s="34">
        <f t="shared" si="7"/>
        <v>1692253029.54</v>
      </c>
      <c r="Q14" s="34">
        <f t="shared" si="7"/>
        <v>168760970.46000001</v>
      </c>
      <c r="R14" s="34">
        <f t="shared" si="7"/>
        <v>1692253029.54</v>
      </c>
      <c r="S14" s="34">
        <f t="shared" si="7"/>
        <v>1677844577.1900001</v>
      </c>
      <c r="T14" s="34">
        <f t="shared" si="7"/>
        <v>1677844577.1900001</v>
      </c>
      <c r="U14" s="36">
        <f t="shared" si="3"/>
        <v>168760970.46000004</v>
      </c>
      <c r="V14" s="37">
        <f t="shared" si="4"/>
        <v>0.90931773191389209</v>
      </c>
      <c r="W14" s="37">
        <f t="shared" si="5"/>
        <v>0.90157547293572216</v>
      </c>
      <c r="X14" s="37">
        <f t="shared" si="6"/>
        <v>0.90157547293572216</v>
      </c>
      <c r="Y14" s="13"/>
      <c r="Z14" s="7"/>
      <c r="AA14" s="7"/>
    </row>
    <row r="15" spans="1:27" ht="35.1" customHeight="1" thickTop="1" thickBot="1" x14ac:dyDescent="0.3">
      <c r="A15" s="4" t="s">
        <v>19</v>
      </c>
      <c r="B15" s="4" t="s">
        <v>23</v>
      </c>
      <c r="C15" s="4" t="s">
        <v>20</v>
      </c>
      <c r="D15" s="4"/>
      <c r="E15" s="4"/>
      <c r="F15" s="4" t="s">
        <v>21</v>
      </c>
      <c r="G15" s="4" t="s">
        <v>39</v>
      </c>
      <c r="H15" s="4" t="s">
        <v>30</v>
      </c>
      <c r="I15" s="5" t="s">
        <v>27</v>
      </c>
      <c r="J15" s="6">
        <v>8000000</v>
      </c>
      <c r="K15" s="6">
        <v>0</v>
      </c>
      <c r="L15" s="6">
        <v>0</v>
      </c>
      <c r="M15" s="6">
        <v>8000000</v>
      </c>
      <c r="N15" s="6">
        <v>0</v>
      </c>
      <c r="O15" s="12">
        <f t="shared" si="8"/>
        <v>8000000</v>
      </c>
      <c r="P15" s="6">
        <v>0</v>
      </c>
      <c r="Q15" s="6">
        <v>8000000</v>
      </c>
      <c r="R15" s="6">
        <v>0</v>
      </c>
      <c r="S15" s="6">
        <v>0</v>
      </c>
      <c r="T15" s="6">
        <v>0</v>
      </c>
      <c r="U15" s="9">
        <f t="shared" si="3"/>
        <v>8000000</v>
      </c>
      <c r="V15" s="10">
        <f t="shared" si="4"/>
        <v>0</v>
      </c>
      <c r="W15" s="10">
        <f t="shared" si="5"/>
        <v>0</v>
      </c>
      <c r="X15" s="10">
        <f t="shared" si="6"/>
        <v>0</v>
      </c>
      <c r="Y15" s="13"/>
      <c r="Z15" s="7"/>
      <c r="AA15" s="7"/>
    </row>
    <row r="16" spans="1:27" ht="35.1" customHeight="1" thickTop="1" thickBot="1" x14ac:dyDescent="0.3">
      <c r="A16" s="4" t="s">
        <v>19</v>
      </c>
      <c r="B16" s="4" t="s">
        <v>23</v>
      </c>
      <c r="C16" s="4" t="s">
        <v>23</v>
      </c>
      <c r="D16" s="4"/>
      <c r="E16" s="4"/>
      <c r="F16" s="4" t="s">
        <v>21</v>
      </c>
      <c r="G16" s="4" t="s">
        <v>39</v>
      </c>
      <c r="H16" s="4" t="s">
        <v>30</v>
      </c>
      <c r="I16" s="5" t="s">
        <v>28</v>
      </c>
      <c r="J16" s="6">
        <v>1853014000</v>
      </c>
      <c r="K16" s="6">
        <v>0</v>
      </c>
      <c r="L16" s="6">
        <v>0</v>
      </c>
      <c r="M16" s="6">
        <v>1853014000</v>
      </c>
      <c r="N16" s="6">
        <v>0</v>
      </c>
      <c r="O16" s="12">
        <f t="shared" si="8"/>
        <v>1853014000</v>
      </c>
      <c r="P16" s="6">
        <v>1692253029.54</v>
      </c>
      <c r="Q16" s="6">
        <v>160760970.46000001</v>
      </c>
      <c r="R16" s="6">
        <v>1692253029.54</v>
      </c>
      <c r="S16" s="6">
        <v>1677844577.1900001</v>
      </c>
      <c r="T16" s="6">
        <v>1677844577.1900001</v>
      </c>
      <c r="U16" s="9">
        <f t="shared" si="3"/>
        <v>160760970.46000004</v>
      </c>
      <c r="V16" s="10">
        <f t="shared" si="4"/>
        <v>0.91324352084765681</v>
      </c>
      <c r="W16" s="10">
        <f t="shared" si="5"/>
        <v>0.90546783628725958</v>
      </c>
      <c r="X16" s="10">
        <f t="shared" si="6"/>
        <v>0.90546783628725958</v>
      </c>
      <c r="Y16" s="13"/>
      <c r="Z16" s="7"/>
      <c r="AA16" s="7"/>
    </row>
    <row r="17" spans="1:27" ht="35.1" customHeight="1" thickTop="1" thickBot="1" x14ac:dyDescent="0.3">
      <c r="A17" s="32" t="s">
        <v>19</v>
      </c>
      <c r="B17" s="32"/>
      <c r="C17" s="32"/>
      <c r="D17" s="32"/>
      <c r="E17" s="32"/>
      <c r="F17" s="32"/>
      <c r="G17" s="32"/>
      <c r="H17" s="32"/>
      <c r="I17" s="33" t="s">
        <v>47</v>
      </c>
      <c r="J17" s="34">
        <f>+J18</f>
        <v>119250000</v>
      </c>
      <c r="K17" s="34">
        <f t="shared" ref="K17:T17" si="9">+K18</f>
        <v>0</v>
      </c>
      <c r="L17" s="34">
        <f t="shared" si="9"/>
        <v>0</v>
      </c>
      <c r="M17" s="34">
        <f t="shared" si="9"/>
        <v>119250000</v>
      </c>
      <c r="N17" s="34">
        <f t="shared" si="9"/>
        <v>0</v>
      </c>
      <c r="O17" s="35">
        <f t="shared" si="8"/>
        <v>119250000</v>
      </c>
      <c r="P17" s="34">
        <f t="shared" si="9"/>
        <v>29020557</v>
      </c>
      <c r="Q17" s="34">
        <f t="shared" si="9"/>
        <v>90229443</v>
      </c>
      <c r="R17" s="34">
        <f t="shared" si="9"/>
        <v>29020557</v>
      </c>
      <c r="S17" s="34">
        <f t="shared" si="9"/>
        <v>29020557</v>
      </c>
      <c r="T17" s="34">
        <f t="shared" si="9"/>
        <v>29020557</v>
      </c>
      <c r="U17" s="36">
        <f t="shared" si="3"/>
        <v>90229443</v>
      </c>
      <c r="V17" s="37">
        <f t="shared" si="4"/>
        <v>0.24335896855345912</v>
      </c>
      <c r="W17" s="37">
        <f t="shared" si="5"/>
        <v>0.24335896855345912</v>
      </c>
      <c r="X17" s="37">
        <f t="shared" si="6"/>
        <v>0.24335896855345912</v>
      </c>
      <c r="Y17" s="13"/>
      <c r="Z17" s="7"/>
      <c r="AA17" s="7"/>
    </row>
    <row r="18" spans="1:27" ht="35.1" customHeight="1" thickTop="1" thickBot="1" x14ac:dyDescent="0.3">
      <c r="A18" s="4" t="s">
        <v>19</v>
      </c>
      <c r="B18" s="4" t="s">
        <v>25</v>
      </c>
      <c r="C18" s="4" t="s">
        <v>29</v>
      </c>
      <c r="D18" s="4" t="s">
        <v>23</v>
      </c>
      <c r="E18" s="4" t="s">
        <v>31</v>
      </c>
      <c r="F18" s="4" t="s">
        <v>21</v>
      </c>
      <c r="G18" s="4" t="s">
        <v>39</v>
      </c>
      <c r="H18" s="4" t="s">
        <v>30</v>
      </c>
      <c r="I18" s="5" t="s">
        <v>32</v>
      </c>
      <c r="J18" s="6">
        <v>119250000</v>
      </c>
      <c r="K18" s="6">
        <v>0</v>
      </c>
      <c r="L18" s="6">
        <v>0</v>
      </c>
      <c r="M18" s="6">
        <v>119250000</v>
      </c>
      <c r="N18" s="6">
        <v>0</v>
      </c>
      <c r="O18" s="12">
        <f t="shared" si="8"/>
        <v>119250000</v>
      </c>
      <c r="P18" s="6">
        <v>29020557</v>
      </c>
      <c r="Q18" s="6">
        <v>90229443</v>
      </c>
      <c r="R18" s="6">
        <v>29020557</v>
      </c>
      <c r="S18" s="6">
        <v>29020557</v>
      </c>
      <c r="T18" s="6">
        <v>29020557</v>
      </c>
      <c r="U18" s="9">
        <f t="shared" si="3"/>
        <v>90229443</v>
      </c>
      <c r="V18" s="10">
        <f t="shared" si="4"/>
        <v>0.24335896855345912</v>
      </c>
      <c r="W18" s="10">
        <f t="shared" si="5"/>
        <v>0.24335896855345912</v>
      </c>
      <c r="X18" s="10">
        <f t="shared" si="6"/>
        <v>0.24335896855345912</v>
      </c>
      <c r="Y18" s="13"/>
      <c r="Z18" s="7"/>
      <c r="AA18" s="7"/>
    </row>
    <row r="19" spans="1:27" ht="35.1" customHeight="1" thickTop="1" thickBot="1" x14ac:dyDescent="0.3">
      <c r="A19" s="32" t="s">
        <v>19</v>
      </c>
      <c r="B19" s="32"/>
      <c r="C19" s="32"/>
      <c r="D19" s="32"/>
      <c r="E19" s="32"/>
      <c r="F19" s="32"/>
      <c r="G19" s="32"/>
      <c r="H19" s="32"/>
      <c r="I19" s="33" t="s">
        <v>48</v>
      </c>
      <c r="J19" s="34">
        <f>+J20</f>
        <v>3708000</v>
      </c>
      <c r="K19" s="34">
        <f t="shared" ref="K19:T19" si="10">+K20</f>
        <v>0</v>
      </c>
      <c r="L19" s="34">
        <f t="shared" si="10"/>
        <v>0</v>
      </c>
      <c r="M19" s="34">
        <f t="shared" si="10"/>
        <v>3708000</v>
      </c>
      <c r="N19" s="34">
        <f t="shared" si="10"/>
        <v>0</v>
      </c>
      <c r="O19" s="35">
        <f t="shared" si="8"/>
        <v>3708000</v>
      </c>
      <c r="P19" s="34">
        <f t="shared" si="10"/>
        <v>1599000</v>
      </c>
      <c r="Q19" s="34">
        <f t="shared" si="10"/>
        <v>2109000</v>
      </c>
      <c r="R19" s="34">
        <f t="shared" si="10"/>
        <v>1599000</v>
      </c>
      <c r="S19" s="34">
        <f t="shared" si="10"/>
        <v>1599000</v>
      </c>
      <c r="T19" s="34">
        <f t="shared" si="10"/>
        <v>1599000</v>
      </c>
      <c r="U19" s="36">
        <f t="shared" si="3"/>
        <v>2109000</v>
      </c>
      <c r="V19" s="37">
        <f t="shared" si="4"/>
        <v>0.43122977346278318</v>
      </c>
      <c r="W19" s="37">
        <f t="shared" si="5"/>
        <v>0.43122977346278318</v>
      </c>
      <c r="X19" s="37">
        <f t="shared" si="6"/>
        <v>0.43122977346278318</v>
      </c>
      <c r="Y19" s="13"/>
      <c r="Z19" s="7"/>
      <c r="AA19" s="7"/>
    </row>
    <row r="20" spans="1:27" ht="35.1" customHeight="1" thickTop="1" thickBot="1" x14ac:dyDescent="0.3">
      <c r="A20" s="4" t="s">
        <v>19</v>
      </c>
      <c r="B20" s="4" t="s">
        <v>33</v>
      </c>
      <c r="C20" s="4" t="s">
        <v>20</v>
      </c>
      <c r="D20" s="4"/>
      <c r="E20" s="4"/>
      <c r="F20" s="4" t="s">
        <v>21</v>
      </c>
      <c r="G20" s="4" t="s">
        <v>39</v>
      </c>
      <c r="H20" s="4" t="s">
        <v>30</v>
      </c>
      <c r="I20" s="5" t="s">
        <v>34</v>
      </c>
      <c r="J20" s="6">
        <v>3708000</v>
      </c>
      <c r="K20" s="6">
        <v>0</v>
      </c>
      <c r="L20" s="6">
        <v>0</v>
      </c>
      <c r="M20" s="6">
        <v>3708000</v>
      </c>
      <c r="N20" s="6">
        <v>0</v>
      </c>
      <c r="O20" s="12">
        <f t="shared" si="8"/>
        <v>3708000</v>
      </c>
      <c r="P20" s="6">
        <v>1599000</v>
      </c>
      <c r="Q20" s="6">
        <v>2109000</v>
      </c>
      <c r="R20" s="6">
        <v>1599000</v>
      </c>
      <c r="S20" s="6">
        <v>1599000</v>
      </c>
      <c r="T20" s="6">
        <v>1599000</v>
      </c>
      <c r="U20" s="9">
        <f t="shared" si="3"/>
        <v>2109000</v>
      </c>
      <c r="V20" s="10">
        <f t="shared" si="4"/>
        <v>0.43122977346278318</v>
      </c>
      <c r="W20" s="10">
        <f t="shared" si="5"/>
        <v>0.43122977346278318</v>
      </c>
      <c r="X20" s="10">
        <f t="shared" si="6"/>
        <v>0.43122977346278318</v>
      </c>
      <c r="Y20" s="13"/>
      <c r="Z20" s="7"/>
      <c r="AA20" s="7"/>
    </row>
    <row r="21" spans="1:27" ht="35.1" customHeight="1" thickTop="1" thickBot="1" x14ac:dyDescent="0.3">
      <c r="A21" s="32" t="s">
        <v>35</v>
      </c>
      <c r="B21" s="32"/>
      <c r="C21" s="32"/>
      <c r="D21" s="32"/>
      <c r="E21" s="32"/>
      <c r="F21" s="32"/>
      <c r="G21" s="32"/>
      <c r="H21" s="32"/>
      <c r="I21" s="33" t="s">
        <v>42</v>
      </c>
      <c r="J21" s="34">
        <f>+J22</f>
        <v>5200000000</v>
      </c>
      <c r="K21" s="34">
        <f t="shared" ref="K21:T21" si="11">+K22</f>
        <v>0</v>
      </c>
      <c r="L21" s="34">
        <f t="shared" si="11"/>
        <v>0</v>
      </c>
      <c r="M21" s="34">
        <f t="shared" si="11"/>
        <v>5200000000</v>
      </c>
      <c r="N21" s="34">
        <f t="shared" si="11"/>
        <v>0</v>
      </c>
      <c r="O21" s="35">
        <f t="shared" si="8"/>
        <v>5200000000</v>
      </c>
      <c r="P21" s="34">
        <f t="shared" si="11"/>
        <v>4990129810.0299997</v>
      </c>
      <c r="Q21" s="34">
        <f t="shared" si="11"/>
        <v>209870189.97</v>
      </c>
      <c r="R21" s="34">
        <f t="shared" si="11"/>
        <v>4990129810.0299997</v>
      </c>
      <c r="S21" s="34">
        <f t="shared" si="11"/>
        <v>4990129810.0299997</v>
      </c>
      <c r="T21" s="34">
        <f t="shared" si="11"/>
        <v>4990129810.0299997</v>
      </c>
      <c r="U21" s="36">
        <f t="shared" si="3"/>
        <v>209870189.97000027</v>
      </c>
      <c r="V21" s="37">
        <f t="shared" si="4"/>
        <v>0.95964034808269227</v>
      </c>
      <c r="W21" s="37">
        <f t="shared" si="5"/>
        <v>0.95964034808269227</v>
      </c>
      <c r="X21" s="37">
        <f t="shared" si="6"/>
        <v>0.95964034808269227</v>
      </c>
      <c r="Y21" s="13"/>
      <c r="Z21" s="7"/>
      <c r="AA21" s="7"/>
    </row>
    <row r="22" spans="1:27" ht="66" customHeight="1" thickTop="1" x14ac:dyDescent="0.25">
      <c r="A22" s="20" t="s">
        <v>35</v>
      </c>
      <c r="B22" s="20" t="s">
        <v>36</v>
      </c>
      <c r="C22" s="20" t="s">
        <v>37</v>
      </c>
      <c r="D22" s="20" t="s">
        <v>38</v>
      </c>
      <c r="E22" s="20"/>
      <c r="F22" s="20" t="s">
        <v>21</v>
      </c>
      <c r="G22" s="20" t="s">
        <v>39</v>
      </c>
      <c r="H22" s="20" t="s">
        <v>30</v>
      </c>
      <c r="I22" s="21" t="s">
        <v>41</v>
      </c>
      <c r="J22" s="22">
        <v>5200000000</v>
      </c>
      <c r="K22" s="22">
        <v>0</v>
      </c>
      <c r="L22" s="22">
        <v>0</v>
      </c>
      <c r="M22" s="22">
        <v>5200000000</v>
      </c>
      <c r="N22" s="22">
        <v>0</v>
      </c>
      <c r="O22" s="23">
        <f t="shared" si="8"/>
        <v>5200000000</v>
      </c>
      <c r="P22" s="22">
        <v>4990129810.0299997</v>
      </c>
      <c r="Q22" s="22">
        <v>209870189.97</v>
      </c>
      <c r="R22" s="22">
        <v>4990129810.0299997</v>
      </c>
      <c r="S22" s="22">
        <v>4990129810.0299997</v>
      </c>
      <c r="T22" s="22">
        <v>4990129810.0299997</v>
      </c>
      <c r="U22" s="24">
        <f t="shared" si="3"/>
        <v>209870189.97000027</v>
      </c>
      <c r="V22" s="25">
        <f t="shared" si="4"/>
        <v>0.95964034808269227</v>
      </c>
      <c r="W22" s="25">
        <f t="shared" si="5"/>
        <v>0.95964034808269227</v>
      </c>
      <c r="X22" s="25">
        <f t="shared" si="6"/>
        <v>0.95964034808269227</v>
      </c>
      <c r="Y22" s="13"/>
      <c r="Z22" s="7"/>
      <c r="AA22" s="7"/>
    </row>
    <row r="23" spans="1:27" ht="35.1" customHeight="1" thickBot="1" x14ac:dyDescent="0.3">
      <c r="A23" s="38"/>
      <c r="B23" s="39"/>
      <c r="C23" s="39"/>
      <c r="D23" s="39"/>
      <c r="E23" s="39"/>
      <c r="F23" s="39"/>
      <c r="G23" s="39"/>
      <c r="H23" s="39"/>
      <c r="I23" s="40" t="s">
        <v>43</v>
      </c>
      <c r="J23" s="41">
        <f>+J8+J21</f>
        <v>19415899000</v>
      </c>
      <c r="K23" s="41">
        <f t="shared" ref="K23:T23" si="12">+K8+K21</f>
        <v>370483239</v>
      </c>
      <c r="L23" s="41">
        <f t="shared" si="12"/>
        <v>370483239</v>
      </c>
      <c r="M23" s="41">
        <f t="shared" si="12"/>
        <v>19415899000</v>
      </c>
      <c r="N23" s="41">
        <f t="shared" si="12"/>
        <v>20537761</v>
      </c>
      <c r="O23" s="41">
        <f t="shared" si="12"/>
        <v>19395361239</v>
      </c>
      <c r="P23" s="41">
        <f t="shared" si="12"/>
        <v>18013970240.189999</v>
      </c>
      <c r="Q23" s="41">
        <f t="shared" si="12"/>
        <v>1381390998.8099999</v>
      </c>
      <c r="R23" s="41">
        <f t="shared" si="12"/>
        <v>18013970240.189999</v>
      </c>
      <c r="S23" s="41">
        <f t="shared" si="12"/>
        <v>17999561787.84</v>
      </c>
      <c r="T23" s="41">
        <f t="shared" si="12"/>
        <v>17998458431.84</v>
      </c>
      <c r="U23" s="42">
        <f t="shared" si="3"/>
        <v>1381390998.8100014</v>
      </c>
      <c r="V23" s="43">
        <f t="shared" si="4"/>
        <v>0.92877724824055796</v>
      </c>
      <c r="W23" s="43">
        <f t="shared" si="5"/>
        <v>0.92803436687978047</v>
      </c>
      <c r="X23" s="44">
        <f t="shared" si="6"/>
        <v>0.92797747925668317</v>
      </c>
      <c r="Y23" s="13"/>
      <c r="Z23" s="7"/>
      <c r="AA23" s="7"/>
    </row>
    <row r="24" spans="1:27" ht="24.75" customHeight="1" thickTop="1" x14ac:dyDescent="0.25">
      <c r="A24" s="14" t="s">
        <v>57</v>
      </c>
      <c r="B24" s="14"/>
      <c r="C24" s="14"/>
      <c r="D24" s="14"/>
      <c r="E24" s="14"/>
      <c r="F24" s="14"/>
      <c r="G24" s="15"/>
      <c r="H24" s="14"/>
      <c r="I24" s="14"/>
      <c r="J24" s="14"/>
      <c r="K24" s="14"/>
      <c r="L24" s="2"/>
      <c r="M24" s="2"/>
      <c r="N24" s="2"/>
      <c r="O24" s="2"/>
      <c r="P24" s="2"/>
      <c r="Q24" s="2"/>
      <c r="R24" s="2"/>
      <c r="S24" s="14"/>
      <c r="T24" s="26"/>
      <c r="U24" s="2"/>
      <c r="V24" s="27"/>
      <c r="W24" s="27"/>
      <c r="X24" s="28"/>
      <c r="Y24" s="17"/>
      <c r="Z24" s="7"/>
      <c r="AA24" s="7"/>
    </row>
    <row r="25" spans="1:27" x14ac:dyDescent="0.25">
      <c r="A25" s="14" t="s">
        <v>58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2"/>
      <c r="M25" s="2"/>
      <c r="N25" s="2"/>
      <c r="O25" s="2"/>
      <c r="P25" s="2"/>
      <c r="Q25" s="2"/>
      <c r="R25" s="2"/>
      <c r="S25" s="14"/>
      <c r="T25" s="26"/>
      <c r="U25" s="2"/>
      <c r="V25" s="29"/>
      <c r="W25" s="27"/>
      <c r="X25" s="28"/>
      <c r="Y25" s="17"/>
      <c r="Z25" s="7"/>
      <c r="AA25" s="7"/>
    </row>
    <row r="26" spans="1:27" x14ac:dyDescent="0.25">
      <c r="A26" s="14" t="s">
        <v>59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"/>
      <c r="M26" s="2"/>
      <c r="N26" s="2"/>
      <c r="O26" s="2"/>
      <c r="P26" s="2"/>
      <c r="Q26" s="2"/>
      <c r="R26" s="2"/>
      <c r="S26" s="14"/>
      <c r="T26" s="26"/>
      <c r="U26" s="2"/>
      <c r="V26" s="30"/>
      <c r="W26" s="27"/>
      <c r="X26" s="28"/>
      <c r="Y26" s="17"/>
    </row>
    <row r="27" spans="1:27" x14ac:dyDescent="0.25">
      <c r="A27" s="2" t="s">
        <v>60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4"/>
      <c r="T27" s="26"/>
      <c r="U27" s="2"/>
      <c r="V27" s="30"/>
      <c r="W27" s="27"/>
      <c r="X27" s="28"/>
      <c r="Y27" s="17"/>
    </row>
    <row r="28" spans="1:27" x14ac:dyDescent="0.25">
      <c r="A28" s="2" t="s">
        <v>62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4"/>
      <c r="T28" s="26"/>
      <c r="U28" s="2"/>
      <c r="V28" s="30"/>
      <c r="W28" s="27"/>
      <c r="X28" s="28"/>
      <c r="Y28" s="17"/>
    </row>
    <row r="29" spans="1:27" x14ac:dyDescent="0.25">
      <c r="A29" s="2" t="s">
        <v>63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4"/>
      <c r="T29" s="26"/>
      <c r="U29" s="2"/>
      <c r="V29" s="30"/>
      <c r="W29" s="27"/>
      <c r="X29" s="31"/>
      <c r="Y29" s="19"/>
    </row>
    <row r="30" spans="1:27" x14ac:dyDescent="0.25">
      <c r="A30" s="2" t="s">
        <v>64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9"/>
      <c r="V30" s="29"/>
      <c r="W30" s="29"/>
      <c r="X30" s="29"/>
      <c r="Y30" s="18"/>
    </row>
    <row r="31" spans="1:27" x14ac:dyDescent="0.25">
      <c r="A31" s="2" t="s">
        <v>65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6"/>
    </row>
    <row r="32" spans="1:27" x14ac:dyDescent="0.25">
      <c r="A32" s="2" t="s">
        <v>66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6"/>
    </row>
    <row r="33" spans="1:2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</sheetData>
  <mergeCells count="3">
    <mergeCell ref="A3:X3"/>
    <mergeCell ref="A4:X4"/>
    <mergeCell ref="A5:X5"/>
  </mergeCells>
  <printOptions horizontalCentered="1"/>
  <pageMargins left="0.59055118110236227" right="0" top="0.59055118110236227" bottom="0.59055118110236227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2019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2020-01-29T15:18:12Z</cp:lastPrinted>
  <dcterms:created xsi:type="dcterms:W3CDTF">2020-01-21T12:50:17Z</dcterms:created>
  <dcterms:modified xsi:type="dcterms:W3CDTF">2020-01-29T15:29:02Z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