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OCTUBRE\PDF\"/>
    </mc:Choice>
  </mc:AlternateContent>
  <bookViews>
    <workbookView xWindow="240" yWindow="120" windowWidth="18060" windowHeight="7050"/>
  </bookViews>
  <sheets>
    <sheet name="DIRECCION COMERCIO EXTERIOR" sheetId="1" r:id="rId1"/>
  </sheets>
  <calcPr calcId="152511"/>
</workbook>
</file>

<file path=xl/calcChain.xml><?xml version="1.0" encoding="utf-8"?>
<calcChain xmlns="http://schemas.openxmlformats.org/spreadsheetml/2006/main">
  <c r="M6" i="1" l="1"/>
  <c r="J6" i="1"/>
  <c r="J7" i="1"/>
  <c r="W19" i="1" l="1"/>
  <c r="V19" i="1"/>
  <c r="U19" i="1"/>
  <c r="T19" i="1"/>
  <c r="W17" i="1"/>
  <c r="V17" i="1"/>
  <c r="U17" i="1"/>
  <c r="T17" i="1"/>
  <c r="W16" i="1"/>
  <c r="V16" i="1"/>
  <c r="U16" i="1"/>
  <c r="T16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S7" i="1"/>
  <c r="R7" i="1"/>
  <c r="Q7" i="1"/>
  <c r="P7" i="1"/>
  <c r="P6" i="1" s="1"/>
  <c r="O7" i="1"/>
  <c r="N7" i="1"/>
  <c r="M7" i="1"/>
  <c r="T7" i="1" s="1"/>
  <c r="L7" i="1"/>
  <c r="L6" i="1" s="1"/>
  <c r="K7" i="1"/>
  <c r="S15" i="1"/>
  <c r="R15" i="1"/>
  <c r="Q15" i="1"/>
  <c r="P15" i="1"/>
  <c r="O15" i="1"/>
  <c r="N15" i="1"/>
  <c r="M15" i="1"/>
  <c r="T15" i="1" s="1"/>
  <c r="L15" i="1"/>
  <c r="K15" i="1"/>
  <c r="J15" i="1"/>
  <c r="S18" i="1"/>
  <c r="R18" i="1"/>
  <c r="Q18" i="1"/>
  <c r="P18" i="1"/>
  <c r="O18" i="1"/>
  <c r="N18" i="1"/>
  <c r="M18" i="1"/>
  <c r="T18" i="1" s="1"/>
  <c r="L18" i="1"/>
  <c r="K18" i="1"/>
  <c r="J18" i="1"/>
  <c r="V18" i="1" l="1"/>
  <c r="K6" i="1"/>
  <c r="O6" i="1"/>
  <c r="O20" i="1" s="1"/>
  <c r="W7" i="1"/>
  <c r="P20" i="1"/>
  <c r="W15" i="1"/>
  <c r="K20" i="1"/>
  <c r="L20" i="1"/>
  <c r="U7" i="1"/>
  <c r="U18" i="1"/>
  <c r="W18" i="1"/>
  <c r="U15" i="1"/>
  <c r="J20" i="1"/>
  <c r="N6" i="1"/>
  <c r="N20" i="1" s="1"/>
  <c r="R6" i="1"/>
  <c r="R20" i="1" s="1"/>
  <c r="V15" i="1"/>
  <c r="S6" i="1"/>
  <c r="Q6" i="1"/>
  <c r="V7" i="1"/>
  <c r="U6" i="1" l="1"/>
  <c r="Q20" i="1"/>
  <c r="T6" i="1"/>
  <c r="M20" i="1"/>
  <c r="S20" i="1"/>
  <c r="W6" i="1"/>
  <c r="V6" i="1"/>
  <c r="T20" i="1" l="1"/>
  <c r="V20" i="1"/>
  <c r="W20" i="1"/>
  <c r="U20" i="1"/>
</calcChain>
</file>

<file path=xl/sharedStrings.xml><?xml version="1.0" encoding="utf-8"?>
<sst xmlns="http://schemas.openxmlformats.org/spreadsheetml/2006/main" count="151" uniqueCount="61">
  <si>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</si>
  <si>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</si>
  <si>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</si>
  <si>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</si>
  <si>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</si>
  <si>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</si>
  <si>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</si>
  <si>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</si>
  <si>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</si>
  <si>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</si>
  <si>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</si>
  <si>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</si>
  <si>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</si>
  <si>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</si>
  <si>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</si>
  <si>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</si>
  <si>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</si>
  <si>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</si>
  <si>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</si>
  <si>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</si>
  <si>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</si>
  <si>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</si>
  <si>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</si>
  <si>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</si>
  <si>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</si>
  <si>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</si>
  <si>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</si>
  <si>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</si>
  <si>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</si>
  <si>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</si>
  <si>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</si>
  <si>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</si>
  <si>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</si>
  <si>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</si>
  <si>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</si>
  <si>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</si>
  <si>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</si>
  <si>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</si>
  <si>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8</t>
  </si>
  <si>
    <t>C</t>
  </si>
  <si>
    <t>3501</t>
  </si>
  <si>
    <t>0200</t>
  </si>
  <si>
    <t>16</t>
  </si>
  <si>
    <t>OTROS GASTOS PERSONALES - DISTRIBUCION PREVIO CONCEPTO DGPPN</t>
  </si>
  <si>
    <t>IMPLANTACION DEL PROGRAMA DE APOYO INTEGRAL PARA LOS USUARIOS DE COMERCIO EXTERIOR</t>
  </si>
  <si>
    <t>APROPIACION SIN COMPROMETER</t>
  </si>
  <si>
    <t>GASTOS DE PERSONAL</t>
  </si>
  <si>
    <t>GASTOS DE FUNCIONAMIENTO</t>
  </si>
  <si>
    <t>GASTOS GENERALES</t>
  </si>
  <si>
    <t xml:space="preserve">GASTOS DE INVERSION </t>
  </si>
  <si>
    <t>TOTAL PRESUPUESTO A+C</t>
  </si>
  <si>
    <t>COMP/ APR</t>
  </si>
  <si>
    <t>OBLIG/    APR</t>
  </si>
  <si>
    <t>PAGO/  APR</t>
  </si>
  <si>
    <t>MINISTERIO DE COMERCIO INDUSTRIA Y TURISMO</t>
  </si>
  <si>
    <t>INFORME DE EJECUCIÓN PRESUPUESTAL ACUMULADA CON CORTE AL 31 DE OCTUBRE DE 2017</t>
  </si>
  <si>
    <t>GENERADA: NOVIEMBRE 01 DE 2017</t>
  </si>
  <si>
    <t xml:space="preserve">UNIDAD EJECUTORA 3501-02 DIRECCIÓN GENERAL DE COMERCIO EXTERIOR 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</si>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</sst>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2" borderId="1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5" fillId="0" borderId="0" xfId="0" applyFont="1" applyFill="1" applyBorder="1" applyAlignment="1">
      <alignment horizontal="right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5" fontId="5" fillId="0" borderId="2" xfId="0" applyNumberFormat="1" applyFont="1" applyFill="1" applyBorder="1" applyAlignment="1">
      <alignment horizontal="right" vertical="center" wrapText="1"/>
    </xf>
    <xf numFmtId="10" fontId="5" fillId="0" borderId="2" xfId="0" applyNumberFormat="1" applyFont="1" applyFill="1" applyBorder="1" applyAlignment="1">
      <alignment horizontal="right" vertical="center" wrapText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0" fontId="4" fillId="3" borderId="4" xfId="0" applyNumberFormat="1" applyFont="1" applyFill="1" applyBorder="1" applyAlignment="1">
      <alignment horizontal="left" vertical="center" wrapText="1" readingOrder="1"/>
    </xf>
    <xf numFmtId="164" fontId="4" fillId="3" borderId="4" xfId="0" applyNumberFormat="1" applyFont="1" applyFill="1" applyBorder="1" applyAlignment="1">
      <alignment horizontal="right" vertical="center" wrapText="1" readingOrder="1"/>
    </xf>
    <xf numFmtId="165" fontId="6" fillId="3" borderId="4" xfId="0" applyNumberFormat="1" applyFont="1" applyFill="1" applyBorder="1" applyAlignment="1">
      <alignment horizontal="right" vertical="center" wrapText="1"/>
    </xf>
    <xf numFmtId="10" fontId="6" fillId="3" borderId="4" xfId="0" applyNumberFormat="1" applyFont="1" applyFill="1" applyBorder="1" applyAlignment="1">
      <alignment horizontal="right" vertical="center" wrapText="1"/>
    </xf>
    <xf numFmtId="10" fontId="6" fillId="3" borderId="5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tabSelected="1" topLeftCell="H6" workbookViewId="0">
      <selection activeCell="M18" sqref="M18"/>
    </sheetView>
  </sheetViews>
  <sheetFormatPr baseColWidth="10" defaultRowHeight="15"/>
  <cols>
    <col min="1" max="5" width="5.42578125" customWidth="1"/>
    <col min="6" max="6" width="7.5703125" customWidth="1"/>
    <col min="7" max="7" width="5.140625" customWidth="1"/>
    <col min="8" max="8" width="6.5703125" customWidth="1"/>
    <col min="9" max="9" width="27" customWidth="1"/>
    <col min="10" max="10" width="15.85546875" customWidth="1"/>
    <col min="11" max="11" width="14.85546875" customWidth="1"/>
    <col min="12" max="12" width="12.7109375" customWidth="1"/>
    <col min="13" max="13" width="17.140625" customWidth="1"/>
    <col min="14" max="14" width="16" customWidth="1"/>
    <col min="15" max="15" width="16.28515625" customWidth="1"/>
    <col min="16" max="16" width="16.42578125" customWidth="1"/>
    <col min="17" max="17" width="16.7109375" customWidth="1"/>
    <col min="18" max="19" width="16.140625" customWidth="1"/>
    <col min="20" max="20" width="15.28515625" customWidth="1"/>
    <col min="21" max="21" width="8" customWidth="1"/>
    <col min="22" max="22" width="7.28515625" customWidth="1"/>
    <col min="23" max="23" width="7" customWidth="1"/>
  </cols>
  <sheetData>
    <row r="1" spans="1:23" ht="15.75">
      <c r="A1" s="37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15.75">
      <c r="A2" s="37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15.75">
      <c r="A3" s="37" t="s">
        <v>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3" t="s">
        <v>56</v>
      </c>
      <c r="U4" s="13"/>
      <c r="V4" s="13"/>
      <c r="W4" s="13"/>
    </row>
    <row r="5" spans="1:23" ht="24" thickTop="1" thickBo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  <c r="R5" s="8" t="s">
        <v>18</v>
      </c>
      <c r="S5" s="8" t="s">
        <v>19</v>
      </c>
      <c r="T5" s="14" t="s">
        <v>45</v>
      </c>
      <c r="U5" s="15" t="s">
        <v>51</v>
      </c>
      <c r="V5" s="15" t="s">
        <v>52</v>
      </c>
      <c r="W5" s="15" t="s">
        <v>53</v>
      </c>
    </row>
    <row r="6" spans="1:23" ht="35.1" customHeight="1" thickTop="1" thickBot="1">
      <c r="A6" s="20" t="s">
        <v>20</v>
      </c>
      <c r="B6" s="20"/>
      <c r="C6" s="20"/>
      <c r="D6" s="20"/>
      <c r="E6" s="20"/>
      <c r="F6" s="20"/>
      <c r="G6" s="20"/>
      <c r="H6" s="20"/>
      <c r="I6" s="21" t="s">
        <v>47</v>
      </c>
      <c r="J6" s="22">
        <f>+J7+J15</f>
        <v>13237633333</v>
      </c>
      <c r="K6" s="22">
        <f t="shared" ref="K6:S6" si="0">+K7+K15</f>
        <v>0</v>
      </c>
      <c r="L6" s="22">
        <f t="shared" si="0"/>
        <v>0</v>
      </c>
      <c r="M6" s="22">
        <f>+M7+M15</f>
        <v>13237633333</v>
      </c>
      <c r="N6" s="22">
        <f t="shared" si="0"/>
        <v>688000000</v>
      </c>
      <c r="O6" s="22">
        <f t="shared" si="0"/>
        <v>12415373033.75</v>
      </c>
      <c r="P6" s="22">
        <f t="shared" si="0"/>
        <v>134260299.25</v>
      </c>
      <c r="Q6" s="22">
        <f t="shared" si="0"/>
        <v>9922085439.6500015</v>
      </c>
      <c r="R6" s="22">
        <f t="shared" si="0"/>
        <v>9587824566.3200016</v>
      </c>
      <c r="S6" s="22">
        <f t="shared" si="0"/>
        <v>9587824566.3200016</v>
      </c>
      <c r="T6" s="23">
        <f t="shared" ref="T6:T20" si="1">+M6-Q6</f>
        <v>3315547893.3499985</v>
      </c>
      <c r="U6" s="24">
        <f t="shared" ref="U6:U20" si="2">+Q6/M6</f>
        <v>0.74953620409739763</v>
      </c>
      <c r="V6" s="24">
        <f t="shared" ref="V6:V20" si="3">+R6/M6</f>
        <v>0.72428540095747962</v>
      </c>
      <c r="W6" s="24">
        <f t="shared" ref="W6:W20" si="4">+S6/M6</f>
        <v>0.72428540095747962</v>
      </c>
    </row>
    <row r="7" spans="1:23" ht="35.1" customHeight="1" thickTop="1" thickBot="1">
      <c r="A7" s="8" t="s">
        <v>20</v>
      </c>
      <c r="B7" s="8">
        <v>1</v>
      </c>
      <c r="C7" s="8"/>
      <c r="D7" s="8"/>
      <c r="E7" s="8"/>
      <c r="F7" s="8"/>
      <c r="G7" s="8"/>
      <c r="H7" s="8"/>
      <c r="I7" s="9" t="s">
        <v>46</v>
      </c>
      <c r="J7" s="10">
        <f>SUM(J8:J14)</f>
        <v>11515483333</v>
      </c>
      <c r="K7" s="10">
        <f t="shared" ref="K7:S7" si="5">SUM(K8:K14)</f>
        <v>0</v>
      </c>
      <c r="L7" s="10">
        <f t="shared" si="5"/>
        <v>0</v>
      </c>
      <c r="M7" s="10">
        <f t="shared" si="5"/>
        <v>11515483333</v>
      </c>
      <c r="N7" s="10">
        <f t="shared" si="5"/>
        <v>688000000</v>
      </c>
      <c r="O7" s="10">
        <f t="shared" si="5"/>
        <v>10788916905</v>
      </c>
      <c r="P7" s="10">
        <f t="shared" si="5"/>
        <v>38566428</v>
      </c>
      <c r="Q7" s="10">
        <f t="shared" si="5"/>
        <v>8417392209.3900013</v>
      </c>
      <c r="R7" s="10">
        <f t="shared" si="5"/>
        <v>8393748357.3900013</v>
      </c>
      <c r="S7" s="10">
        <f t="shared" si="5"/>
        <v>8393748357.3900013</v>
      </c>
      <c r="T7" s="11">
        <f t="shared" si="1"/>
        <v>3098091123.6099987</v>
      </c>
      <c r="U7" s="12">
        <f t="shared" si="2"/>
        <v>0.73096299703445555</v>
      </c>
      <c r="V7" s="12">
        <f t="shared" si="3"/>
        <v>0.72890977431541926</v>
      </c>
      <c r="W7" s="12">
        <f t="shared" si="4"/>
        <v>0.72890977431541926</v>
      </c>
    </row>
    <row r="8" spans="1:23" ht="35.1" customHeight="1" thickTop="1" thickBot="1">
      <c r="A8" s="5" t="s">
        <v>20</v>
      </c>
      <c r="B8" s="5" t="s">
        <v>21</v>
      </c>
      <c r="C8" s="5" t="s">
        <v>22</v>
      </c>
      <c r="D8" s="5" t="s">
        <v>21</v>
      </c>
      <c r="E8" s="5" t="s">
        <v>21</v>
      </c>
      <c r="F8" s="5" t="s">
        <v>23</v>
      </c>
      <c r="G8" s="5" t="s">
        <v>42</v>
      </c>
      <c r="H8" s="5" t="s">
        <v>37</v>
      </c>
      <c r="I8" s="6" t="s">
        <v>24</v>
      </c>
      <c r="J8" s="7">
        <v>5905600000</v>
      </c>
      <c r="K8" s="7">
        <v>0</v>
      </c>
      <c r="L8" s="7">
        <v>0</v>
      </c>
      <c r="M8" s="7">
        <v>5905600000</v>
      </c>
      <c r="N8" s="7">
        <v>0</v>
      </c>
      <c r="O8" s="7">
        <v>5885600000</v>
      </c>
      <c r="P8" s="7">
        <v>20000000</v>
      </c>
      <c r="Q8" s="7">
        <v>4967406087.1800003</v>
      </c>
      <c r="R8" s="7">
        <v>4967406087.1800003</v>
      </c>
      <c r="S8" s="7">
        <v>4967406087.1800003</v>
      </c>
      <c r="T8" s="3">
        <f t="shared" si="1"/>
        <v>938193912.81999969</v>
      </c>
      <c r="U8" s="4">
        <f t="shared" si="2"/>
        <v>0.84113486981509078</v>
      </c>
      <c r="V8" s="4">
        <f t="shared" si="3"/>
        <v>0.84113486981509078</v>
      </c>
      <c r="W8" s="4">
        <f t="shared" si="4"/>
        <v>0.84113486981509078</v>
      </c>
    </row>
    <row r="9" spans="1:23" ht="35.1" customHeight="1" thickTop="1" thickBot="1">
      <c r="A9" s="5" t="s">
        <v>20</v>
      </c>
      <c r="B9" s="5" t="s">
        <v>21</v>
      </c>
      <c r="C9" s="5" t="s">
        <v>22</v>
      </c>
      <c r="D9" s="5" t="s">
        <v>21</v>
      </c>
      <c r="E9" s="5" t="s">
        <v>25</v>
      </c>
      <c r="F9" s="5" t="s">
        <v>23</v>
      </c>
      <c r="G9" s="5" t="s">
        <v>42</v>
      </c>
      <c r="H9" s="5" t="s">
        <v>37</v>
      </c>
      <c r="I9" s="6" t="s">
        <v>26</v>
      </c>
      <c r="J9" s="7">
        <v>591300000</v>
      </c>
      <c r="K9" s="7">
        <v>0</v>
      </c>
      <c r="L9" s="7">
        <v>0</v>
      </c>
      <c r="M9" s="7">
        <v>591300000</v>
      </c>
      <c r="N9" s="7">
        <v>0</v>
      </c>
      <c r="O9" s="7">
        <v>581300000</v>
      </c>
      <c r="P9" s="7">
        <v>10000000</v>
      </c>
      <c r="Q9" s="7">
        <v>418159506.26999998</v>
      </c>
      <c r="R9" s="7">
        <v>418159506.26999998</v>
      </c>
      <c r="S9" s="7">
        <v>418159506.26999998</v>
      </c>
      <c r="T9" s="3">
        <f t="shared" si="1"/>
        <v>173140493.73000002</v>
      </c>
      <c r="U9" s="4">
        <f t="shared" si="2"/>
        <v>0.70718671785895482</v>
      </c>
      <c r="V9" s="4">
        <f t="shared" si="3"/>
        <v>0.70718671785895482</v>
      </c>
      <c r="W9" s="4">
        <f t="shared" si="4"/>
        <v>0.70718671785895482</v>
      </c>
    </row>
    <row r="10" spans="1:23" ht="35.1" customHeight="1" thickTop="1" thickBot="1">
      <c r="A10" s="5" t="s">
        <v>20</v>
      </c>
      <c r="B10" s="5" t="s">
        <v>21</v>
      </c>
      <c r="C10" s="5" t="s">
        <v>22</v>
      </c>
      <c r="D10" s="5" t="s">
        <v>21</v>
      </c>
      <c r="E10" s="5" t="s">
        <v>27</v>
      </c>
      <c r="F10" s="5" t="s">
        <v>23</v>
      </c>
      <c r="G10" s="5" t="s">
        <v>42</v>
      </c>
      <c r="H10" s="5" t="s">
        <v>37</v>
      </c>
      <c r="I10" s="6" t="s">
        <v>28</v>
      </c>
      <c r="J10" s="7">
        <v>1558200000</v>
      </c>
      <c r="K10" s="7">
        <v>0</v>
      </c>
      <c r="L10" s="7">
        <v>0</v>
      </c>
      <c r="M10" s="7">
        <v>1558200000</v>
      </c>
      <c r="N10" s="7">
        <v>0</v>
      </c>
      <c r="O10" s="7">
        <v>1556500000</v>
      </c>
      <c r="P10" s="7">
        <v>1700000</v>
      </c>
      <c r="Q10" s="7">
        <v>809184266.50999999</v>
      </c>
      <c r="R10" s="7">
        <v>809184266.50999999</v>
      </c>
      <c r="S10" s="7">
        <v>809184266.50999999</v>
      </c>
      <c r="T10" s="3">
        <f t="shared" si="1"/>
        <v>749015733.49000001</v>
      </c>
      <c r="U10" s="4">
        <f t="shared" si="2"/>
        <v>0.51930706360544221</v>
      </c>
      <c r="V10" s="4">
        <f t="shared" si="3"/>
        <v>0.51930706360544221</v>
      </c>
      <c r="W10" s="4">
        <f t="shared" si="4"/>
        <v>0.51930706360544221</v>
      </c>
    </row>
    <row r="11" spans="1:23" ht="35.1" customHeight="1" thickTop="1" thickBot="1">
      <c r="A11" s="5" t="s">
        <v>20</v>
      </c>
      <c r="B11" s="5" t="s">
        <v>21</v>
      </c>
      <c r="C11" s="5" t="s">
        <v>22</v>
      </c>
      <c r="D11" s="5" t="s">
        <v>21</v>
      </c>
      <c r="E11" s="5" t="s">
        <v>38</v>
      </c>
      <c r="F11" s="5" t="s">
        <v>23</v>
      </c>
      <c r="G11" s="5" t="s">
        <v>42</v>
      </c>
      <c r="H11" s="5" t="s">
        <v>37</v>
      </c>
      <c r="I11" s="6" t="s">
        <v>43</v>
      </c>
      <c r="J11" s="7">
        <v>688000000</v>
      </c>
      <c r="K11" s="7">
        <v>0</v>
      </c>
      <c r="L11" s="7">
        <v>0</v>
      </c>
      <c r="M11" s="7">
        <v>688000000</v>
      </c>
      <c r="N11" s="7">
        <v>688000000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3">
        <f t="shared" si="1"/>
        <v>688000000</v>
      </c>
      <c r="U11" s="4">
        <f t="shared" si="2"/>
        <v>0</v>
      </c>
      <c r="V11" s="4">
        <f t="shared" si="3"/>
        <v>0</v>
      </c>
      <c r="W11" s="4">
        <f t="shared" si="4"/>
        <v>0</v>
      </c>
    </row>
    <row r="12" spans="1:23" ht="35.1" customHeight="1" thickTop="1" thickBot="1">
      <c r="A12" s="5" t="s">
        <v>20</v>
      </c>
      <c r="B12" s="5" t="s">
        <v>21</v>
      </c>
      <c r="C12" s="5" t="s">
        <v>22</v>
      </c>
      <c r="D12" s="5" t="s">
        <v>21</v>
      </c>
      <c r="E12" s="5" t="s">
        <v>29</v>
      </c>
      <c r="F12" s="5" t="s">
        <v>23</v>
      </c>
      <c r="G12" s="5" t="s">
        <v>42</v>
      </c>
      <c r="H12" s="5" t="s">
        <v>37</v>
      </c>
      <c r="I12" s="6" t="s">
        <v>30</v>
      </c>
      <c r="J12" s="7">
        <v>100700000</v>
      </c>
      <c r="K12" s="7">
        <v>0</v>
      </c>
      <c r="L12" s="7">
        <v>0</v>
      </c>
      <c r="M12" s="7">
        <v>100700000</v>
      </c>
      <c r="N12" s="7">
        <v>0</v>
      </c>
      <c r="O12" s="7">
        <v>95700000</v>
      </c>
      <c r="P12" s="7">
        <v>5000000</v>
      </c>
      <c r="Q12" s="7">
        <v>58494594.43</v>
      </c>
      <c r="R12" s="7">
        <v>58494594.43</v>
      </c>
      <c r="S12" s="7">
        <v>58494594.43</v>
      </c>
      <c r="T12" s="3">
        <f t="shared" si="1"/>
        <v>42205405.57</v>
      </c>
      <c r="U12" s="4">
        <f t="shared" si="2"/>
        <v>0.58087978579940414</v>
      </c>
      <c r="V12" s="4">
        <f t="shared" si="3"/>
        <v>0.58087978579940414</v>
      </c>
      <c r="W12" s="4">
        <f t="shared" si="4"/>
        <v>0.58087978579940414</v>
      </c>
    </row>
    <row r="13" spans="1:23" ht="35.1" customHeight="1" thickTop="1" thickBot="1">
      <c r="A13" s="5" t="s">
        <v>20</v>
      </c>
      <c r="B13" s="5" t="s">
        <v>21</v>
      </c>
      <c r="C13" s="5" t="s">
        <v>22</v>
      </c>
      <c r="D13" s="5" t="s">
        <v>31</v>
      </c>
      <c r="E13" s="5"/>
      <c r="F13" s="5" t="s">
        <v>23</v>
      </c>
      <c r="G13" s="5" t="s">
        <v>42</v>
      </c>
      <c r="H13" s="5" t="s">
        <v>37</v>
      </c>
      <c r="I13" s="6" t="s">
        <v>32</v>
      </c>
      <c r="J13" s="7">
        <v>84550000</v>
      </c>
      <c r="K13" s="7">
        <v>0</v>
      </c>
      <c r="L13" s="7">
        <v>0</v>
      </c>
      <c r="M13" s="7">
        <v>84550000</v>
      </c>
      <c r="N13" s="7">
        <v>0</v>
      </c>
      <c r="O13" s="7">
        <v>82683572</v>
      </c>
      <c r="P13" s="7">
        <v>1866428</v>
      </c>
      <c r="Q13" s="7">
        <v>82683572</v>
      </c>
      <c r="R13" s="7">
        <v>59039720</v>
      </c>
      <c r="S13" s="7">
        <v>59039720</v>
      </c>
      <c r="T13" s="3">
        <f t="shared" si="1"/>
        <v>1866428</v>
      </c>
      <c r="U13" s="4">
        <f t="shared" si="2"/>
        <v>0.97792515671200475</v>
      </c>
      <c r="V13" s="4">
        <f t="shared" si="3"/>
        <v>0.69828172678888234</v>
      </c>
      <c r="W13" s="4">
        <f t="shared" si="4"/>
        <v>0.69828172678888234</v>
      </c>
    </row>
    <row r="14" spans="1:23" ht="35.1" customHeight="1" thickTop="1" thickBot="1">
      <c r="A14" s="5" t="s">
        <v>20</v>
      </c>
      <c r="B14" s="5" t="s">
        <v>21</v>
      </c>
      <c r="C14" s="5" t="s">
        <v>22</v>
      </c>
      <c r="D14" s="5" t="s">
        <v>27</v>
      </c>
      <c r="E14" s="5"/>
      <c r="F14" s="5" t="s">
        <v>23</v>
      </c>
      <c r="G14" s="5" t="s">
        <v>42</v>
      </c>
      <c r="H14" s="5" t="s">
        <v>37</v>
      </c>
      <c r="I14" s="6" t="s">
        <v>33</v>
      </c>
      <c r="J14" s="7">
        <v>2587133333</v>
      </c>
      <c r="K14" s="7">
        <v>0</v>
      </c>
      <c r="L14" s="7">
        <v>0</v>
      </c>
      <c r="M14" s="7">
        <v>2587133333</v>
      </c>
      <c r="N14" s="7">
        <v>0</v>
      </c>
      <c r="O14" s="7">
        <v>2587133333</v>
      </c>
      <c r="P14" s="7">
        <v>0</v>
      </c>
      <c r="Q14" s="7">
        <v>2081464183</v>
      </c>
      <c r="R14" s="7">
        <v>2081464183</v>
      </c>
      <c r="S14" s="7">
        <v>2081464183</v>
      </c>
      <c r="T14" s="3">
        <f t="shared" si="1"/>
        <v>505669150</v>
      </c>
      <c r="U14" s="4">
        <f t="shared" si="2"/>
        <v>0.80454461177165781</v>
      </c>
      <c r="V14" s="4">
        <f t="shared" si="3"/>
        <v>0.80454461177165781</v>
      </c>
      <c r="W14" s="4">
        <f t="shared" si="4"/>
        <v>0.80454461177165781</v>
      </c>
    </row>
    <row r="15" spans="1:23" ht="35.1" customHeight="1" thickTop="1" thickBot="1">
      <c r="A15" s="8" t="s">
        <v>20</v>
      </c>
      <c r="B15" s="8">
        <v>2</v>
      </c>
      <c r="C15" s="8"/>
      <c r="D15" s="8"/>
      <c r="E15" s="8"/>
      <c r="F15" s="8"/>
      <c r="G15" s="8"/>
      <c r="H15" s="8"/>
      <c r="I15" s="9" t="s">
        <v>48</v>
      </c>
      <c r="J15" s="10">
        <f>+J16+J17</f>
        <v>1722150000</v>
      </c>
      <c r="K15" s="10">
        <f t="shared" ref="K15:S15" si="6">+K16+K17</f>
        <v>0</v>
      </c>
      <c r="L15" s="10">
        <f t="shared" si="6"/>
        <v>0</v>
      </c>
      <c r="M15" s="10">
        <f t="shared" si="6"/>
        <v>1722150000</v>
      </c>
      <c r="N15" s="10">
        <f t="shared" si="6"/>
        <v>0</v>
      </c>
      <c r="O15" s="10">
        <f t="shared" si="6"/>
        <v>1626456128.75</v>
      </c>
      <c r="P15" s="10">
        <f t="shared" si="6"/>
        <v>95693871.25</v>
      </c>
      <c r="Q15" s="10">
        <f t="shared" si="6"/>
        <v>1504693230.26</v>
      </c>
      <c r="R15" s="10">
        <f t="shared" si="6"/>
        <v>1194076208.9300001</v>
      </c>
      <c r="S15" s="10">
        <f t="shared" si="6"/>
        <v>1194076208.9300001</v>
      </c>
      <c r="T15" s="11">
        <f t="shared" si="1"/>
        <v>217456769.74000001</v>
      </c>
      <c r="U15" s="12">
        <f t="shared" si="2"/>
        <v>0.87372948364544323</v>
      </c>
      <c r="V15" s="12">
        <f t="shared" si="3"/>
        <v>0.69336364946723572</v>
      </c>
      <c r="W15" s="12">
        <f t="shared" si="4"/>
        <v>0.69336364946723572</v>
      </c>
    </row>
    <row r="16" spans="1:23" ht="35.1" customHeight="1" thickTop="1" thickBot="1">
      <c r="A16" s="5" t="s">
        <v>20</v>
      </c>
      <c r="B16" s="5" t="s">
        <v>31</v>
      </c>
      <c r="C16" s="5" t="s">
        <v>22</v>
      </c>
      <c r="D16" s="5" t="s">
        <v>34</v>
      </c>
      <c r="E16" s="5"/>
      <c r="F16" s="5" t="s">
        <v>23</v>
      </c>
      <c r="G16" s="5" t="s">
        <v>42</v>
      </c>
      <c r="H16" s="5" t="s">
        <v>37</v>
      </c>
      <c r="I16" s="6" t="s">
        <v>35</v>
      </c>
      <c r="J16" s="7">
        <v>3600000</v>
      </c>
      <c r="K16" s="7">
        <v>0</v>
      </c>
      <c r="L16" s="7">
        <v>0</v>
      </c>
      <c r="M16" s="7">
        <v>3600000</v>
      </c>
      <c r="N16" s="7">
        <v>0</v>
      </c>
      <c r="O16" s="7">
        <v>2617000</v>
      </c>
      <c r="P16" s="7">
        <v>983000</v>
      </c>
      <c r="Q16" s="7">
        <v>2617000</v>
      </c>
      <c r="R16" s="7">
        <v>2617000</v>
      </c>
      <c r="S16" s="7">
        <v>2617000</v>
      </c>
      <c r="T16" s="3">
        <f t="shared" si="1"/>
        <v>983000</v>
      </c>
      <c r="U16" s="4">
        <f t="shared" si="2"/>
        <v>0.72694444444444439</v>
      </c>
      <c r="V16" s="4">
        <f t="shared" si="3"/>
        <v>0.72694444444444439</v>
      </c>
      <c r="W16" s="4">
        <f t="shared" si="4"/>
        <v>0.72694444444444439</v>
      </c>
    </row>
    <row r="17" spans="1:25" ht="35.1" customHeight="1" thickTop="1" thickBot="1">
      <c r="A17" s="5" t="s">
        <v>20</v>
      </c>
      <c r="B17" s="5" t="s">
        <v>31</v>
      </c>
      <c r="C17" s="5" t="s">
        <v>22</v>
      </c>
      <c r="D17" s="5" t="s">
        <v>25</v>
      </c>
      <c r="E17" s="5"/>
      <c r="F17" s="5" t="s">
        <v>23</v>
      </c>
      <c r="G17" s="5" t="s">
        <v>42</v>
      </c>
      <c r="H17" s="5" t="s">
        <v>37</v>
      </c>
      <c r="I17" s="6" t="s">
        <v>36</v>
      </c>
      <c r="J17" s="7">
        <v>1718550000</v>
      </c>
      <c r="K17" s="7">
        <v>0</v>
      </c>
      <c r="L17" s="7">
        <v>0</v>
      </c>
      <c r="M17" s="7">
        <v>1718550000</v>
      </c>
      <c r="N17" s="7">
        <v>0</v>
      </c>
      <c r="O17" s="7">
        <v>1623839128.75</v>
      </c>
      <c r="P17" s="7">
        <v>94710871.25</v>
      </c>
      <c r="Q17" s="7">
        <v>1502076230.26</v>
      </c>
      <c r="R17" s="7">
        <v>1191459208.9300001</v>
      </c>
      <c r="S17" s="7">
        <v>1191459208.9300001</v>
      </c>
      <c r="T17" s="3">
        <f t="shared" si="1"/>
        <v>216473769.74000001</v>
      </c>
      <c r="U17" s="4">
        <f t="shared" si="2"/>
        <v>0.8740369673620203</v>
      </c>
      <c r="V17" s="4">
        <f t="shared" si="3"/>
        <v>0.69329330478019269</v>
      </c>
      <c r="W17" s="4">
        <f t="shared" si="4"/>
        <v>0.69329330478019269</v>
      </c>
    </row>
    <row r="18" spans="1:25" ht="35.1" customHeight="1" thickTop="1" thickBot="1">
      <c r="A18" s="8" t="s">
        <v>39</v>
      </c>
      <c r="B18" s="8"/>
      <c r="C18" s="8"/>
      <c r="D18" s="8"/>
      <c r="E18" s="8"/>
      <c r="F18" s="8"/>
      <c r="G18" s="8"/>
      <c r="H18" s="8"/>
      <c r="I18" s="9" t="s">
        <v>49</v>
      </c>
      <c r="J18" s="10">
        <f>+J19</f>
        <v>3979920000</v>
      </c>
      <c r="K18" s="10">
        <f t="shared" ref="K18:S18" si="7">+K19</f>
        <v>0</v>
      </c>
      <c r="L18" s="10">
        <f t="shared" si="7"/>
        <v>0</v>
      </c>
      <c r="M18" s="10">
        <f t="shared" si="7"/>
        <v>3979920000</v>
      </c>
      <c r="N18" s="10">
        <f t="shared" si="7"/>
        <v>0</v>
      </c>
      <c r="O18" s="10">
        <f t="shared" si="7"/>
        <v>3965763288.2399998</v>
      </c>
      <c r="P18" s="10">
        <f t="shared" si="7"/>
        <v>14156711.76</v>
      </c>
      <c r="Q18" s="10">
        <f t="shared" si="7"/>
        <v>3848294611.2399998</v>
      </c>
      <c r="R18" s="10">
        <f t="shared" si="7"/>
        <v>2560685874.6900001</v>
      </c>
      <c r="S18" s="10">
        <f t="shared" si="7"/>
        <v>2560685874.6900001</v>
      </c>
      <c r="T18" s="11">
        <f t="shared" si="1"/>
        <v>131625388.76000023</v>
      </c>
      <c r="U18" s="12">
        <f t="shared" si="2"/>
        <v>0.96692762951014088</v>
      </c>
      <c r="V18" s="12">
        <f t="shared" si="3"/>
        <v>0.64340134341645061</v>
      </c>
      <c r="W18" s="12">
        <f t="shared" si="4"/>
        <v>0.64340134341645061</v>
      </c>
    </row>
    <row r="19" spans="1:25" ht="46.5" customHeight="1" thickTop="1">
      <c r="A19" s="25" t="s">
        <v>39</v>
      </c>
      <c r="B19" s="25" t="s">
        <v>40</v>
      </c>
      <c r="C19" s="25" t="s">
        <v>41</v>
      </c>
      <c r="D19" s="25" t="s">
        <v>21</v>
      </c>
      <c r="E19" s="25"/>
      <c r="F19" s="25" t="s">
        <v>23</v>
      </c>
      <c r="G19" s="25" t="s">
        <v>42</v>
      </c>
      <c r="H19" s="25" t="s">
        <v>37</v>
      </c>
      <c r="I19" s="26" t="s">
        <v>44</v>
      </c>
      <c r="J19" s="27">
        <v>3979920000</v>
      </c>
      <c r="K19" s="27">
        <v>0</v>
      </c>
      <c r="L19" s="27">
        <v>0</v>
      </c>
      <c r="M19" s="27">
        <v>3979920000</v>
      </c>
      <c r="N19" s="27">
        <v>0</v>
      </c>
      <c r="O19" s="27">
        <v>3965763288.2399998</v>
      </c>
      <c r="P19" s="27">
        <v>14156711.76</v>
      </c>
      <c r="Q19" s="27">
        <v>3848294611.2399998</v>
      </c>
      <c r="R19" s="27">
        <v>2560685874.6900001</v>
      </c>
      <c r="S19" s="27">
        <v>2560685874.6900001</v>
      </c>
      <c r="T19" s="28">
        <f t="shared" si="1"/>
        <v>131625388.76000023</v>
      </c>
      <c r="U19" s="29">
        <f t="shared" si="2"/>
        <v>0.96692762951014088</v>
      </c>
      <c r="V19" s="29">
        <f t="shared" si="3"/>
        <v>0.64340134341645061</v>
      </c>
      <c r="W19" s="29">
        <f t="shared" si="4"/>
        <v>0.64340134341645061</v>
      </c>
    </row>
    <row r="20" spans="1:25" ht="35.1" customHeight="1" thickBot="1">
      <c r="A20" s="30" t="s">
        <v>0</v>
      </c>
      <c r="B20" s="31" t="s">
        <v>0</v>
      </c>
      <c r="C20" s="31" t="s">
        <v>0</v>
      </c>
      <c r="D20" s="31" t="s">
        <v>0</v>
      </c>
      <c r="E20" s="31" t="s">
        <v>0</v>
      </c>
      <c r="F20" s="31" t="s">
        <v>0</v>
      </c>
      <c r="G20" s="31" t="s">
        <v>0</v>
      </c>
      <c r="H20" s="31" t="s">
        <v>0</v>
      </c>
      <c r="I20" s="32" t="s">
        <v>50</v>
      </c>
      <c r="J20" s="33">
        <f>+J6+J18</f>
        <v>17217553333</v>
      </c>
      <c r="K20" s="33">
        <f t="shared" ref="K20:S20" si="8">+K6+K18</f>
        <v>0</v>
      </c>
      <c r="L20" s="33">
        <f t="shared" si="8"/>
        <v>0</v>
      </c>
      <c r="M20" s="33">
        <f t="shared" si="8"/>
        <v>17217553333</v>
      </c>
      <c r="N20" s="33">
        <f t="shared" si="8"/>
        <v>688000000</v>
      </c>
      <c r="O20" s="33">
        <f t="shared" si="8"/>
        <v>16381136321.99</v>
      </c>
      <c r="P20" s="33">
        <f t="shared" si="8"/>
        <v>148417011.00999999</v>
      </c>
      <c r="Q20" s="33">
        <f t="shared" si="8"/>
        <v>13770380050.890001</v>
      </c>
      <c r="R20" s="33">
        <f t="shared" si="8"/>
        <v>12148510441.010002</v>
      </c>
      <c r="S20" s="33">
        <f t="shared" si="8"/>
        <v>12148510441.010002</v>
      </c>
      <c r="T20" s="34">
        <f t="shared" si="1"/>
        <v>3447173282.1099987</v>
      </c>
      <c r="U20" s="35">
        <f t="shared" si="2"/>
        <v>0.79978727433339913</v>
      </c>
      <c r="V20" s="35">
        <f t="shared" si="3"/>
        <v>0.70558866326991865</v>
      </c>
      <c r="W20" s="36">
        <f t="shared" si="4"/>
        <v>0.70558866326991865</v>
      </c>
    </row>
    <row r="21" spans="1:25" ht="15.75" thickTop="1">
      <c r="A21" s="16" t="s">
        <v>58</v>
      </c>
      <c r="I21" s="16"/>
      <c r="J21" s="17"/>
      <c r="K21" s="17"/>
      <c r="L21" s="17"/>
      <c r="M21" s="17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8"/>
      <c r="Y21" s="18"/>
    </row>
    <row r="22" spans="1:25">
      <c r="A22" s="16" t="s">
        <v>59</v>
      </c>
      <c r="I22" s="16"/>
      <c r="J22" s="17"/>
      <c r="K22" s="17"/>
      <c r="L22" s="17"/>
      <c r="M22" s="17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8"/>
      <c r="Y22" s="18"/>
    </row>
    <row r="23" spans="1:25">
      <c r="A23" s="16" t="s">
        <v>60</v>
      </c>
      <c r="I23" s="16"/>
      <c r="J23" s="17"/>
      <c r="K23" s="17"/>
      <c r="L23" s="17"/>
      <c r="M23" s="17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8"/>
      <c r="Y23" s="18"/>
    </row>
    <row r="24" spans="1:25">
      <c r="A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9"/>
      <c r="V24" s="19"/>
      <c r="W24" s="19"/>
      <c r="X24" s="19"/>
      <c r="Y24" s="19"/>
    </row>
    <row r="25" spans="1:25"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9"/>
      <c r="V25" s="19"/>
      <c r="W25" s="19"/>
      <c r="X25" s="19"/>
      <c r="Y25" s="19"/>
    </row>
    <row r="26" spans="1:25"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9"/>
      <c r="V26" s="19"/>
      <c r="W26" s="19"/>
      <c r="X26" s="19"/>
      <c r="Y26" s="19"/>
    </row>
    <row r="27" spans="1:25"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>
      <c r="T30" s="2"/>
      <c r="U30" s="2"/>
      <c r="V30" s="2"/>
      <c r="W30" s="2"/>
    </row>
    <row r="31" spans="1:25">
      <c r="T31" s="2"/>
      <c r="U31" s="2"/>
      <c r="V31" s="2"/>
      <c r="W31" s="2"/>
    </row>
    <row r="32" spans="1:25">
      <c r="T32" s="2"/>
      <c r="U32" s="2"/>
      <c r="V32" s="2"/>
      <c r="W32" s="2"/>
    </row>
    <row r="33" spans="20:23">
      <c r="T33" s="2"/>
      <c r="U33" s="2"/>
      <c r="V33" s="2"/>
      <c r="W33" s="2"/>
    </row>
    <row r="34" spans="20:23">
      <c r="T34" s="2"/>
      <c r="U34" s="2"/>
      <c r="V34" s="2"/>
      <c r="W34" s="2"/>
    </row>
    <row r="35" spans="20:23">
      <c r="T35" s="2"/>
      <c r="U35" s="2"/>
      <c r="V35" s="2"/>
      <c r="W35" s="2"/>
    </row>
    <row r="36" spans="20:23">
      <c r="T36" s="2"/>
      <c r="U36" s="2"/>
      <c r="V36" s="2"/>
      <c r="W36" s="2"/>
    </row>
    <row r="37" spans="20:23">
      <c r="T37" s="2"/>
      <c r="U37" s="2"/>
      <c r="V37" s="2"/>
      <c r="W37" s="2"/>
    </row>
    <row r="38" spans="20:23">
      <c r="T38" s="2"/>
      <c r="U38" s="2"/>
      <c r="V38" s="2"/>
      <c r="W38" s="2"/>
    </row>
    <row r="39" spans="20:23">
      <c r="T39" s="2"/>
      <c r="U39" s="2"/>
      <c r="V39" s="2"/>
      <c r="W39" s="2"/>
    </row>
    <row r="40" spans="20:23">
      <c r="T40" s="2"/>
      <c r="U40" s="2"/>
      <c r="V40" s="2"/>
      <c r="W40" s="2"/>
    </row>
    <row r="41" spans="20:23">
      <c r="T41" s="2"/>
      <c r="U41" s="2"/>
      <c r="V41" s="2"/>
      <c r="W41" s="2"/>
    </row>
    <row r="42" spans="20:23">
      <c r="T42" s="2"/>
      <c r="U42" s="2"/>
      <c r="V42" s="2"/>
      <c r="W42" s="2"/>
    </row>
    <row r="43" spans="20:23">
      <c r="T43" s="2"/>
      <c r="U43" s="2"/>
      <c r="V43" s="2"/>
      <c r="W43" s="2"/>
    </row>
    <row r="44" spans="20:23">
      <c r="T44" s="2"/>
      <c r="U44" s="2"/>
      <c r="V44" s="2"/>
      <c r="W44" s="2"/>
    </row>
    <row r="45" spans="20:23">
      <c r="T45" s="2"/>
      <c r="U45" s="2"/>
      <c r="V45" s="2"/>
      <c r="W45" s="2"/>
    </row>
    <row r="46" spans="20:23">
      <c r="T46" s="2"/>
      <c r="U46" s="2"/>
      <c r="V46" s="2"/>
      <c r="W46" s="2"/>
    </row>
    <row r="47" spans="20:23">
      <c r="T47" s="2"/>
      <c r="U47" s="2"/>
      <c r="V47" s="2"/>
      <c r="W47" s="2"/>
    </row>
    <row r="48" spans="20:23">
      <c r="T48" s="2"/>
      <c r="U48" s="2"/>
      <c r="V48" s="2"/>
      <c r="W48" s="2"/>
    </row>
  </sheetData>
  <mergeCells count="3">
    <mergeCell ref="A1:W1"/>
    <mergeCell ref="A2:W2"/>
    <mergeCell ref="A3:W3"/>
  </mergeCells>
  <printOptions horizontalCentered="1"/>
  <pageMargins left="0.98425196850393704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2017-11-01T19:36:52Z</cp:lastPrinted>
  <dcterms:created xsi:type="dcterms:W3CDTF">2017-11-01T17:27:34Z</dcterms:created>
  <dcterms:modified xsi:type="dcterms:W3CDTF">2017-11-07T20:05:01Z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