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5\AÑO 2016\WEB\DICIEMBRE\PDF\"/>
    </mc:Choice>
  </mc:AlternateContent>
  <bookViews>
    <workbookView xWindow="240" yWindow="120" windowWidth="18060" windowHeight="7050"/>
  </bookViews>
  <sheets>
    <sheet name="DCE" sheetId="1" r:id="rId1"/>
  </sheets>
  <calcPr calcId="152511"/>
</workbook>
</file>

<file path=xl/calcChain.xml><?xml version="1.0" encoding="utf-8"?>
<calcChain xmlns="http://schemas.openxmlformats.org/spreadsheetml/2006/main">
  <c r="V19" i="1" l="1"/>
  <c r="U19" i="1"/>
  <c r="T19" i="1"/>
  <c r="S19" i="1"/>
  <c r="V17" i="1"/>
  <c r="U17" i="1"/>
  <c r="T17" i="1"/>
  <c r="S17" i="1"/>
  <c r="V16" i="1"/>
  <c r="U16" i="1"/>
  <c r="T16" i="1"/>
  <c r="S16" i="1"/>
  <c r="V14" i="1"/>
  <c r="U14" i="1"/>
  <c r="T14" i="1"/>
  <c r="S14" i="1"/>
  <c r="V13" i="1"/>
  <c r="U13" i="1"/>
  <c r="T13" i="1"/>
  <c r="S13" i="1"/>
  <c r="V12" i="1"/>
  <c r="U12" i="1"/>
  <c r="T12" i="1"/>
  <c r="S12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R7" i="1"/>
  <c r="Q7" i="1"/>
  <c r="P7" i="1"/>
  <c r="O7" i="1"/>
  <c r="N7" i="1"/>
  <c r="M7" i="1"/>
  <c r="L7" i="1"/>
  <c r="K7" i="1"/>
  <c r="J7" i="1"/>
  <c r="R15" i="1"/>
  <c r="Q15" i="1"/>
  <c r="P15" i="1"/>
  <c r="O15" i="1"/>
  <c r="N15" i="1"/>
  <c r="M15" i="1"/>
  <c r="L15" i="1"/>
  <c r="K15" i="1"/>
  <c r="J15" i="1"/>
  <c r="R18" i="1"/>
  <c r="Q18" i="1"/>
  <c r="P18" i="1"/>
  <c r="O18" i="1"/>
  <c r="N18" i="1"/>
  <c r="M18" i="1"/>
  <c r="L18" i="1"/>
  <c r="K18" i="1"/>
  <c r="J18" i="1"/>
  <c r="S18" i="1" l="1"/>
  <c r="V18" i="1"/>
  <c r="S15" i="1"/>
  <c r="S7" i="1"/>
  <c r="U18" i="1"/>
  <c r="L6" i="1"/>
  <c r="L20" i="1" s="1"/>
  <c r="O6" i="1"/>
  <c r="O20" i="1" s="1"/>
  <c r="J6" i="1"/>
  <c r="J20" i="1" s="1"/>
  <c r="Q6" i="1"/>
  <c r="Q20" i="1" s="1"/>
  <c r="U15" i="1"/>
  <c r="V15" i="1"/>
  <c r="M6" i="1"/>
  <c r="M20" i="1" s="1"/>
  <c r="T15" i="1"/>
  <c r="K6" i="1"/>
  <c r="K20" i="1" s="1"/>
  <c r="N6" i="1"/>
  <c r="N20" i="1" s="1"/>
  <c r="V7" i="1"/>
  <c r="T18" i="1"/>
  <c r="T7" i="1"/>
  <c r="P6" i="1"/>
  <c r="U7" i="1"/>
  <c r="R6" i="1"/>
  <c r="S6" i="1" l="1"/>
  <c r="U6" i="1"/>
  <c r="P20" i="1"/>
  <c r="T20" i="1" s="1"/>
  <c r="T6" i="1"/>
  <c r="U20" i="1"/>
  <c r="V6" i="1"/>
  <c r="R20" i="1"/>
  <c r="V20" i="1" s="1"/>
  <c r="S20" i="1" l="1"/>
</calcChain>
</file>

<file path=xl/sharedStrings.xml><?xml version="1.0" encoding="utf-8"?>
<sst xmlns="http://schemas.openxmlformats.org/spreadsheetml/2006/main" count="134" uniqueCount="63">
  <si>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</si>
  <si>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</si>
  <si>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</si>
  <si>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</si>
  <si>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</si>
  <si>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</si>
  <si>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</si>
  <si>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</si>
  <si>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</si>
  <si>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</si>
  <si>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</si>
  <si>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</si>
  <si>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</si>
  <si>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</si>
  <si>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</si>
  <si>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</si>
  <si>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</si>
  <si>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</si>
  <si>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</si>
  <si>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8</t>
  </si>
  <si>
    <t>OTROS GASTOS PERSONALES - DISTRIBUCION PREVIO CONCEPTO DGPPN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</si>
  <si>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</si>
  <si>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</si>
  <si>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</si>
  <si>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</si>
  <si>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</si>
  <si>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</si>
  <si>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</si>
  <si>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</si>
  <si>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</si>
  <si>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C</t>
  </si>
  <si>
    <t>310</t>
  </si>
  <si>
    <t>16</t>
  </si>
  <si>
    <t>205</t>
  </si>
  <si>
    <t>IMPLANTACION DEL PROGRAMA DE APOYO INTEGRAL PARA LOS USUARIOS DE COMERCIO EXTERIOR</t>
  </si>
  <si>
    <t>GASTOS DE FUNCIONAMIENTO</t>
  </si>
  <si>
    <t>GASTOS DE PERSONAL</t>
  </si>
  <si>
    <t>GASTOS GENERALES</t>
  </si>
  <si>
    <t xml:space="preserve">MINISTERIO DE COMERCIO INDUSTRIA Y TURISMO </t>
  </si>
  <si>
    <t xml:space="preserve">UNIDAD EJECUTORA 3501-02 DIRECCIÓN GENERAL DE COMERCIO EXTERIOR </t>
  </si>
  <si>
    <t>GEN: EN 23 DE 2017</t>
  </si>
  <si>
    <t>Fuente :Sistema Integrado de Información Financiera SIIF Nación</t>
  </si>
  <si>
    <t>Nota5:Decreto No. 2088 de Diciembre 21 de 2016 "Por el cual se reduce unas apropiaciones en el Presupuesto General de la Nación de la vigencia fiscal 2016 y se dictan otras disposiciones"</t>
  </si>
  <si>
    <t>APR. INICIAL ($)</t>
  </si>
  <si>
    <t>APR. ADICIONADA ($)</t>
  </si>
  <si>
    <t>APR. REDUCIDA ($)</t>
  </si>
  <si>
    <t>APR. VIGENTE ($)</t>
  </si>
  <si>
    <t>CDP ($)</t>
  </si>
  <si>
    <t>APR. DISPONIBLE ($)</t>
  </si>
  <si>
    <t>COMPROMISO ($)</t>
  </si>
  <si>
    <t>OBLIGACION ($)</t>
  </si>
  <si>
    <t>PAGOS ($)</t>
  </si>
  <si>
    <t>APROPIACION SIN COMPROMETER ($)</t>
  </si>
  <si>
    <t>PAGO/ APR (%)</t>
  </si>
  <si>
    <t>COMP / APR        ( %)</t>
  </si>
  <si>
    <t>OBLIG/  APR    (%)</t>
  </si>
  <si>
    <t xml:space="preserve">INFORME DE EJECUCIÓN PRESUPUESTAL ACUMULADA CON CORTE AL 31 DE DICIEMBRE DE 2016 </t>
  </si>
  <si>
    <t>Nota1:Ley No.1769 del 24 de Noviembre de 2015 " Por la cual se decreta el presupuesto de rentas y recursos de capital y ley de apropiaciones para la Vigencia Fiscal del 1° de Enero al 31 de Diciembre de 2016"</t>
  </si>
  <si>
    <t>Nota2: Decreto No. 2550 del 30 de Diciembre de 2015 " Por el cual se liquida el Presupuesto General de La Nación para la vigencia fiscal de 2016, se detallan las apropiaciones y se clasifican y definen los gastos "</t>
  </si>
  <si>
    <t>Nota3: Decreto No. 378 del 4 de Marzo de  2016 "Por el cual se aplazan unas apropiaciones en el Presupuesto General de la Nación para la vigencia fiscal de 2016 y se dictan otras disposiciones"</t>
  </si>
  <si>
    <t>Nota4:Decreto No.1445 del 8 de Septiembre de 2016 " Por el cual se modifica el detalle del aplazamiento contenido en el Decreto 378 del 4 de Marzo de 2016"</t>
  </si>
  <si>
    <t>GASTOS DE INVERSIÓN</t>
  </si>
  <si>
    <t xml:space="preserve">TOTAL EJECUCIÓN PRESUPUESTAL ACUMULADA -  UNIDAD EJECUTORA 3501-02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</si>
</sst>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sz val="11"/>
      <name val="Calibri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8" fillId="0" borderId="0" xfId="0" applyFont="1" applyFill="1" applyBorder="1"/>
    <xf numFmtId="164" fontId="3" fillId="0" borderId="1" xfId="0" applyNumberFormat="1" applyFont="1" applyFill="1" applyBorder="1" applyAlignment="1">
      <alignment vertical="center" wrapText="1" readingOrder="1"/>
    </xf>
    <xf numFmtId="165" fontId="5" fillId="0" borderId="1" xfId="0" applyNumberFormat="1" applyFont="1" applyFill="1" applyBorder="1" applyAlignment="1">
      <alignment vertical="center" wrapText="1" readingOrder="1"/>
    </xf>
    <xf numFmtId="10" fontId="5" fillId="0" borderId="1" xfId="0" applyNumberFormat="1" applyFont="1" applyFill="1" applyBorder="1" applyAlignment="1">
      <alignment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165" fontId="9" fillId="2" borderId="1" xfId="0" applyNumberFormat="1" applyFont="1" applyFill="1" applyBorder="1" applyAlignment="1">
      <alignment vertical="center" wrapText="1" readingOrder="1"/>
    </xf>
    <xf numFmtId="10" fontId="9" fillId="2" borderId="1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tabSelected="1" topLeftCell="A13" workbookViewId="0">
      <selection activeCell="A35" sqref="A35"/>
    </sheetView>
  </sheetViews>
  <sheetFormatPr baseColWidth="10" defaultRowHeight="15"/>
  <cols>
    <col min="1" max="5" width="5.42578125" customWidth="1"/>
    <col min="6" max="6" width="9.5703125" customWidth="1"/>
    <col min="7" max="7" width="4.85546875" customWidth="1"/>
    <col min="8" max="8" width="4.28515625" customWidth="1"/>
    <col min="9" max="9" width="27.5703125" customWidth="1"/>
    <col min="10" max="10" width="15.28515625" customWidth="1"/>
    <col min="11" max="11" width="17.5703125" customWidth="1"/>
    <col min="12" max="12" width="15.28515625" customWidth="1"/>
    <col min="13" max="13" width="16" customWidth="1"/>
    <col min="14" max="14" width="16.85546875" customWidth="1"/>
    <col min="15" max="16" width="16.140625" customWidth="1"/>
    <col min="17" max="17" width="16.5703125" customWidth="1"/>
    <col min="18" max="18" width="17" customWidth="1"/>
    <col min="19" max="19" width="15.140625" customWidth="1"/>
    <col min="20" max="20" width="6.28515625" customWidth="1"/>
    <col min="21" max="21" width="6.85546875" customWidth="1"/>
    <col min="22" max="22" width="6.5703125" customWidth="1"/>
  </cols>
  <sheetData>
    <row r="1" spans="1:23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3">
      <c r="A2" s="16" t="s">
        <v>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3">
      <c r="A3" s="16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6" t="s">
        <v>40</v>
      </c>
    </row>
    <row r="5" spans="1:23" ht="35.1" customHeight="1" thickTop="1" thickBo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43</v>
      </c>
      <c r="K5" s="5" t="s">
        <v>44</v>
      </c>
      <c r="L5" s="5" t="s">
        <v>45</v>
      </c>
      <c r="M5" s="5" t="s">
        <v>46</v>
      </c>
      <c r="N5" s="5" t="s">
        <v>47</v>
      </c>
      <c r="O5" s="5" t="s">
        <v>48</v>
      </c>
      <c r="P5" s="5" t="s">
        <v>49</v>
      </c>
      <c r="Q5" s="5" t="s">
        <v>50</v>
      </c>
      <c r="R5" s="5" t="s">
        <v>51</v>
      </c>
      <c r="S5" s="11" t="s">
        <v>52</v>
      </c>
      <c r="T5" s="11" t="s">
        <v>54</v>
      </c>
      <c r="U5" s="11" t="s">
        <v>55</v>
      </c>
      <c r="V5" s="11" t="s">
        <v>53</v>
      </c>
    </row>
    <row r="6" spans="1:23" ht="35.1" customHeight="1" thickTop="1" thickBot="1">
      <c r="A6" s="18" t="s">
        <v>10</v>
      </c>
      <c r="B6" s="3"/>
      <c r="C6" s="3"/>
      <c r="D6" s="3"/>
      <c r="E6" s="3"/>
      <c r="F6" s="3"/>
      <c r="G6" s="3"/>
      <c r="H6" s="3"/>
      <c r="I6" s="4" t="s">
        <v>35</v>
      </c>
      <c r="J6" s="8">
        <f>+J7+J15</f>
        <v>12141569000</v>
      </c>
      <c r="K6" s="8">
        <f t="shared" ref="K6:R6" si="0">+K7+K15</f>
        <v>178621787</v>
      </c>
      <c r="L6" s="8">
        <f t="shared" si="0"/>
        <v>716000000</v>
      </c>
      <c r="M6" s="8">
        <f t="shared" si="0"/>
        <v>11604190787</v>
      </c>
      <c r="N6" s="8">
        <f t="shared" si="0"/>
        <v>11555421948.24</v>
      </c>
      <c r="O6" s="8">
        <f t="shared" si="0"/>
        <v>48768838.760000005</v>
      </c>
      <c r="P6" s="8">
        <f t="shared" si="0"/>
        <v>11383734552.549999</v>
      </c>
      <c r="Q6" s="8">
        <f t="shared" si="0"/>
        <v>11383734552.549999</v>
      </c>
      <c r="R6" s="8">
        <f t="shared" si="0"/>
        <v>11045592365.65</v>
      </c>
      <c r="S6" s="9">
        <f t="shared" ref="S6:S20" si="1">+M6-P6</f>
        <v>220456234.45000076</v>
      </c>
      <c r="T6" s="10">
        <f>+P6/M6</f>
        <v>0.98100201569445289</v>
      </c>
      <c r="U6" s="10">
        <f>+Q6/M6</f>
        <v>0.98100201569445289</v>
      </c>
      <c r="V6" s="10">
        <f>+R6/M6</f>
        <v>0.95186235459211943</v>
      </c>
      <c r="W6" s="2"/>
    </row>
    <row r="7" spans="1:23" ht="35.1" customHeight="1" thickTop="1" thickBot="1">
      <c r="A7" s="5" t="s">
        <v>10</v>
      </c>
      <c r="B7" s="5">
        <v>1</v>
      </c>
      <c r="C7" s="5"/>
      <c r="D7" s="5"/>
      <c r="E7" s="5"/>
      <c r="F7" s="5"/>
      <c r="G7" s="5"/>
      <c r="H7" s="5"/>
      <c r="I7" s="12" t="s">
        <v>36</v>
      </c>
      <c r="J7" s="13">
        <f>SUM(J8:J14)</f>
        <v>10328337000</v>
      </c>
      <c r="K7" s="13">
        <f t="shared" ref="K7:R7" si="2">SUM(K8:K14)</f>
        <v>178621787</v>
      </c>
      <c r="L7" s="13">
        <f t="shared" si="2"/>
        <v>716000000</v>
      </c>
      <c r="M7" s="13">
        <f t="shared" si="2"/>
        <v>9790958787</v>
      </c>
      <c r="N7" s="13">
        <f t="shared" si="2"/>
        <v>9773337000</v>
      </c>
      <c r="O7" s="13">
        <f t="shared" si="2"/>
        <v>17621787</v>
      </c>
      <c r="P7" s="13">
        <f t="shared" si="2"/>
        <v>9693937477.2099991</v>
      </c>
      <c r="Q7" s="13">
        <f t="shared" si="2"/>
        <v>9693937477.2099991</v>
      </c>
      <c r="R7" s="13">
        <f t="shared" si="2"/>
        <v>9595341195.7099991</v>
      </c>
      <c r="S7" s="14">
        <f t="shared" si="1"/>
        <v>97021309.790000916</v>
      </c>
      <c r="T7" s="15">
        <f>+P7/M7</f>
        <v>0.99009072432019407</v>
      </c>
      <c r="U7" s="15">
        <f>+Q7/M7</f>
        <v>0.99009072432019407</v>
      </c>
      <c r="V7" s="15">
        <f>+R7/M7</f>
        <v>0.98002058883653631</v>
      </c>
      <c r="W7" s="2"/>
    </row>
    <row r="8" spans="1:23" ht="35.1" customHeight="1" thickTop="1" thickBot="1">
      <c r="A8" s="3" t="s">
        <v>10</v>
      </c>
      <c r="B8" s="3" t="s">
        <v>11</v>
      </c>
      <c r="C8" s="3" t="s">
        <v>12</v>
      </c>
      <c r="D8" s="3" t="s">
        <v>11</v>
      </c>
      <c r="E8" s="3" t="s">
        <v>11</v>
      </c>
      <c r="F8" s="3" t="s">
        <v>13</v>
      </c>
      <c r="G8" s="3" t="s">
        <v>32</v>
      </c>
      <c r="H8" s="3" t="s">
        <v>29</v>
      </c>
      <c r="I8" s="4" t="s">
        <v>14</v>
      </c>
      <c r="J8" s="8">
        <v>5212100000</v>
      </c>
      <c r="K8" s="8">
        <v>66000000</v>
      </c>
      <c r="L8" s="8">
        <v>0</v>
      </c>
      <c r="M8" s="8">
        <v>5278100000</v>
      </c>
      <c r="N8" s="8">
        <v>5278100000</v>
      </c>
      <c r="O8" s="8">
        <v>0</v>
      </c>
      <c r="P8" s="8">
        <v>5274518356.8400002</v>
      </c>
      <c r="Q8" s="8">
        <v>5274518356.8400002</v>
      </c>
      <c r="R8" s="8">
        <v>5274518356.8400002</v>
      </c>
      <c r="S8" s="9">
        <f t="shared" si="1"/>
        <v>3581643.1599998474</v>
      </c>
      <c r="T8" s="10">
        <f>+P8/M8</f>
        <v>0.99932141430438992</v>
      </c>
      <c r="U8" s="10">
        <f>+Q8/M8</f>
        <v>0.99932141430438992</v>
      </c>
      <c r="V8" s="10">
        <f>+R8/M8</f>
        <v>0.99932141430438992</v>
      </c>
      <c r="W8" s="2"/>
    </row>
    <row r="9" spans="1:23" ht="35.1" customHeight="1" thickTop="1" thickBot="1">
      <c r="A9" s="3" t="s">
        <v>10</v>
      </c>
      <c r="B9" s="3" t="s">
        <v>11</v>
      </c>
      <c r="C9" s="3" t="s">
        <v>12</v>
      </c>
      <c r="D9" s="3" t="s">
        <v>11</v>
      </c>
      <c r="E9" s="3" t="s">
        <v>15</v>
      </c>
      <c r="F9" s="3" t="s">
        <v>13</v>
      </c>
      <c r="G9" s="3" t="s">
        <v>32</v>
      </c>
      <c r="H9" s="3" t="s">
        <v>29</v>
      </c>
      <c r="I9" s="4" t="s">
        <v>16</v>
      </c>
      <c r="J9" s="8">
        <v>547200000</v>
      </c>
      <c r="K9" s="8">
        <v>0</v>
      </c>
      <c r="L9" s="8">
        <v>66000000</v>
      </c>
      <c r="M9" s="8">
        <v>481200000</v>
      </c>
      <c r="N9" s="8">
        <v>481200000</v>
      </c>
      <c r="O9" s="8">
        <v>0</v>
      </c>
      <c r="P9" s="8">
        <v>478529946.98000002</v>
      </c>
      <c r="Q9" s="8">
        <v>478529946.98000002</v>
      </c>
      <c r="R9" s="8">
        <v>478529946.98000002</v>
      </c>
      <c r="S9" s="9">
        <f t="shared" si="1"/>
        <v>2670053.0199999809</v>
      </c>
      <c r="T9" s="10">
        <f>+P9/M9</f>
        <v>0.99445126138819617</v>
      </c>
      <c r="U9" s="10">
        <f>+Q9/M9</f>
        <v>0.99445126138819617</v>
      </c>
      <c r="V9" s="10">
        <f>+R9/M9</f>
        <v>0.99445126138819617</v>
      </c>
      <c r="W9" s="2"/>
    </row>
    <row r="10" spans="1:23" ht="35.1" customHeight="1" thickTop="1" thickBot="1">
      <c r="A10" s="3" t="s">
        <v>10</v>
      </c>
      <c r="B10" s="3" t="s">
        <v>11</v>
      </c>
      <c r="C10" s="3" t="s">
        <v>12</v>
      </c>
      <c r="D10" s="3" t="s">
        <v>11</v>
      </c>
      <c r="E10" s="3" t="s">
        <v>17</v>
      </c>
      <c r="F10" s="3" t="s">
        <v>13</v>
      </c>
      <c r="G10" s="3" t="s">
        <v>32</v>
      </c>
      <c r="H10" s="3" t="s">
        <v>29</v>
      </c>
      <c r="I10" s="4" t="s">
        <v>18</v>
      </c>
      <c r="J10" s="8">
        <v>1435900000</v>
      </c>
      <c r="K10" s="8">
        <v>0</v>
      </c>
      <c r="L10" s="8">
        <v>0</v>
      </c>
      <c r="M10" s="8">
        <v>1435900000</v>
      </c>
      <c r="N10" s="8">
        <v>1435900000</v>
      </c>
      <c r="O10" s="8">
        <v>0</v>
      </c>
      <c r="P10" s="8">
        <v>1410992073.8</v>
      </c>
      <c r="Q10" s="8">
        <v>1410992073.8</v>
      </c>
      <c r="R10" s="8">
        <v>1410992073.8</v>
      </c>
      <c r="S10" s="9">
        <f t="shared" si="1"/>
        <v>24907926.200000048</v>
      </c>
      <c r="T10" s="10">
        <f>+P10/M10</f>
        <v>0.9826534395152865</v>
      </c>
      <c r="U10" s="10">
        <f>+Q10/M10</f>
        <v>0.9826534395152865</v>
      </c>
      <c r="V10" s="10">
        <f>+R10/M10</f>
        <v>0.9826534395152865</v>
      </c>
      <c r="W10" s="2"/>
    </row>
    <row r="11" spans="1:23" ht="35.1" customHeight="1" thickTop="1" thickBot="1">
      <c r="A11" s="3" t="s">
        <v>10</v>
      </c>
      <c r="B11" s="3" t="s">
        <v>11</v>
      </c>
      <c r="C11" s="3" t="s">
        <v>12</v>
      </c>
      <c r="D11" s="3" t="s">
        <v>11</v>
      </c>
      <c r="E11" s="3" t="s">
        <v>19</v>
      </c>
      <c r="F11" s="3" t="s">
        <v>13</v>
      </c>
      <c r="G11" s="3" t="s">
        <v>32</v>
      </c>
      <c r="H11" s="3" t="s">
        <v>29</v>
      </c>
      <c r="I11" s="4" t="s">
        <v>20</v>
      </c>
      <c r="J11" s="8">
        <v>650000000</v>
      </c>
      <c r="K11" s="8">
        <v>0</v>
      </c>
      <c r="L11" s="8">
        <v>650000000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9">
        <f t="shared" si="1"/>
        <v>0</v>
      </c>
      <c r="T11" s="10">
        <v>0</v>
      </c>
      <c r="U11" s="10">
        <v>0</v>
      </c>
      <c r="V11" s="10">
        <v>0</v>
      </c>
      <c r="W11" s="2"/>
    </row>
    <row r="12" spans="1:23" ht="35.1" customHeight="1" thickTop="1" thickBot="1">
      <c r="A12" s="3" t="s">
        <v>10</v>
      </c>
      <c r="B12" s="3" t="s">
        <v>11</v>
      </c>
      <c r="C12" s="3" t="s">
        <v>12</v>
      </c>
      <c r="D12" s="3" t="s">
        <v>11</v>
      </c>
      <c r="E12" s="3" t="s">
        <v>21</v>
      </c>
      <c r="F12" s="3" t="s">
        <v>13</v>
      </c>
      <c r="G12" s="3" t="s">
        <v>32</v>
      </c>
      <c r="H12" s="3" t="s">
        <v>29</v>
      </c>
      <c r="I12" s="4" t="s">
        <v>22</v>
      </c>
      <c r="J12" s="8">
        <v>100700000</v>
      </c>
      <c r="K12" s="8">
        <v>0</v>
      </c>
      <c r="L12" s="8">
        <v>0</v>
      </c>
      <c r="M12" s="8">
        <v>100700000</v>
      </c>
      <c r="N12" s="8">
        <v>100700000</v>
      </c>
      <c r="O12" s="8">
        <v>0</v>
      </c>
      <c r="P12" s="8">
        <v>79608031.590000004</v>
      </c>
      <c r="Q12" s="8">
        <v>79608031.590000004</v>
      </c>
      <c r="R12" s="8">
        <v>79110982.590000004</v>
      </c>
      <c r="S12" s="9">
        <f t="shared" si="1"/>
        <v>21091968.409999996</v>
      </c>
      <c r="T12" s="10">
        <f t="shared" ref="T12:T20" si="3">+P12/M12</f>
        <v>0.79054649046673287</v>
      </c>
      <c r="U12" s="10">
        <f t="shared" ref="U12:U20" si="4">+Q12/M12</f>
        <v>0.79054649046673287</v>
      </c>
      <c r="V12" s="10">
        <f t="shared" ref="V12:V20" si="5">+R12/M12</f>
        <v>0.78561055203574981</v>
      </c>
      <c r="W12" s="2"/>
    </row>
    <row r="13" spans="1:23" ht="35.1" customHeight="1" thickTop="1" thickBot="1">
      <c r="A13" s="3" t="s">
        <v>10</v>
      </c>
      <c r="B13" s="3" t="s">
        <v>11</v>
      </c>
      <c r="C13" s="3" t="s">
        <v>12</v>
      </c>
      <c r="D13" s="3" t="s">
        <v>23</v>
      </c>
      <c r="E13" s="3"/>
      <c r="F13" s="3" t="s">
        <v>13</v>
      </c>
      <c r="G13" s="3" t="s">
        <v>32</v>
      </c>
      <c r="H13" s="3" t="s">
        <v>29</v>
      </c>
      <c r="I13" s="4" t="s">
        <v>24</v>
      </c>
      <c r="J13" s="8">
        <v>89337000</v>
      </c>
      <c r="K13" s="8">
        <v>0</v>
      </c>
      <c r="L13" s="8">
        <v>0</v>
      </c>
      <c r="M13" s="8">
        <v>89337000</v>
      </c>
      <c r="N13" s="8">
        <v>89337000</v>
      </c>
      <c r="O13" s="8">
        <v>0</v>
      </c>
      <c r="P13" s="8">
        <v>89296431</v>
      </c>
      <c r="Q13" s="8">
        <v>89296431</v>
      </c>
      <c r="R13" s="8">
        <v>85908286.5</v>
      </c>
      <c r="S13" s="9">
        <f t="shared" si="1"/>
        <v>40569</v>
      </c>
      <c r="T13" s="10">
        <f t="shared" si="3"/>
        <v>0.99954588804190869</v>
      </c>
      <c r="U13" s="10">
        <f t="shared" si="4"/>
        <v>0.99954588804190869</v>
      </c>
      <c r="V13" s="10">
        <f t="shared" si="5"/>
        <v>0.96162045401121599</v>
      </c>
      <c r="W13" s="2"/>
    </row>
    <row r="14" spans="1:23" ht="35.1" customHeight="1" thickTop="1" thickBot="1">
      <c r="A14" s="3" t="s">
        <v>10</v>
      </c>
      <c r="B14" s="3" t="s">
        <v>11</v>
      </c>
      <c r="C14" s="3" t="s">
        <v>12</v>
      </c>
      <c r="D14" s="3" t="s">
        <v>17</v>
      </c>
      <c r="E14" s="3"/>
      <c r="F14" s="3" t="s">
        <v>13</v>
      </c>
      <c r="G14" s="3" t="s">
        <v>32</v>
      </c>
      <c r="H14" s="3" t="s">
        <v>29</v>
      </c>
      <c r="I14" s="4" t="s">
        <v>25</v>
      </c>
      <c r="J14" s="8">
        <v>2293100000</v>
      </c>
      <c r="K14" s="8">
        <v>112621787</v>
      </c>
      <c r="L14" s="8">
        <v>0</v>
      </c>
      <c r="M14" s="8">
        <v>2405721787</v>
      </c>
      <c r="N14" s="8">
        <v>2388100000</v>
      </c>
      <c r="O14" s="8">
        <v>17621787</v>
      </c>
      <c r="P14" s="8">
        <v>2360992637</v>
      </c>
      <c r="Q14" s="8">
        <v>2360992637</v>
      </c>
      <c r="R14" s="8">
        <v>2266281549</v>
      </c>
      <c r="S14" s="9">
        <f t="shared" si="1"/>
        <v>44729150</v>
      </c>
      <c r="T14" s="10">
        <f t="shared" si="3"/>
        <v>0.98140718089610091</v>
      </c>
      <c r="U14" s="10">
        <f t="shared" si="4"/>
        <v>0.98140718089610091</v>
      </c>
      <c r="V14" s="10">
        <f t="shared" si="5"/>
        <v>0.94203808655119436</v>
      </c>
      <c r="W14" s="2"/>
    </row>
    <row r="15" spans="1:23" ht="35.1" customHeight="1" thickTop="1" thickBot="1">
      <c r="A15" s="5" t="s">
        <v>10</v>
      </c>
      <c r="B15" s="5">
        <v>2</v>
      </c>
      <c r="C15" s="5"/>
      <c r="D15" s="5"/>
      <c r="E15" s="5"/>
      <c r="F15" s="5"/>
      <c r="G15" s="5"/>
      <c r="H15" s="5"/>
      <c r="I15" s="12" t="s">
        <v>37</v>
      </c>
      <c r="J15" s="13">
        <f>+J16+J17</f>
        <v>1813232000</v>
      </c>
      <c r="K15" s="13">
        <f t="shared" ref="K15:R15" si="6">+K16+K17</f>
        <v>0</v>
      </c>
      <c r="L15" s="13">
        <f t="shared" si="6"/>
        <v>0</v>
      </c>
      <c r="M15" s="13">
        <f t="shared" si="6"/>
        <v>1813232000</v>
      </c>
      <c r="N15" s="13">
        <f t="shared" si="6"/>
        <v>1782084948.24</v>
      </c>
      <c r="O15" s="13">
        <f t="shared" si="6"/>
        <v>31147051.760000002</v>
      </c>
      <c r="P15" s="13">
        <f t="shared" si="6"/>
        <v>1689797075.3399999</v>
      </c>
      <c r="Q15" s="13">
        <f t="shared" si="6"/>
        <v>1689797075.3399999</v>
      </c>
      <c r="R15" s="13">
        <f t="shared" si="6"/>
        <v>1450251169.9400001</v>
      </c>
      <c r="S15" s="14">
        <f t="shared" si="1"/>
        <v>123434924.66000009</v>
      </c>
      <c r="T15" s="15">
        <f t="shared" si="3"/>
        <v>0.9319254653237975</v>
      </c>
      <c r="U15" s="15">
        <f t="shared" si="4"/>
        <v>0.9319254653237975</v>
      </c>
      <c r="V15" s="15">
        <f t="shared" si="5"/>
        <v>0.79981556135122256</v>
      </c>
      <c r="W15" s="2"/>
    </row>
    <row r="16" spans="1:23" ht="35.1" customHeight="1" thickTop="1" thickBot="1">
      <c r="A16" s="3" t="s">
        <v>10</v>
      </c>
      <c r="B16" s="3" t="s">
        <v>23</v>
      </c>
      <c r="C16" s="3" t="s">
        <v>12</v>
      </c>
      <c r="D16" s="3" t="s">
        <v>26</v>
      </c>
      <c r="E16" s="3"/>
      <c r="F16" s="3" t="s">
        <v>13</v>
      </c>
      <c r="G16" s="3" t="s">
        <v>32</v>
      </c>
      <c r="H16" s="3" t="s">
        <v>29</v>
      </c>
      <c r="I16" s="4" t="s">
        <v>27</v>
      </c>
      <c r="J16" s="8">
        <v>3600000</v>
      </c>
      <c r="K16" s="8">
        <v>0</v>
      </c>
      <c r="L16" s="8">
        <v>0</v>
      </c>
      <c r="M16" s="8">
        <v>3600000</v>
      </c>
      <c r="N16" s="8">
        <v>3469000</v>
      </c>
      <c r="O16" s="8">
        <v>131000</v>
      </c>
      <c r="P16" s="8">
        <v>3469000</v>
      </c>
      <c r="Q16" s="8">
        <v>3469000</v>
      </c>
      <c r="R16" s="8">
        <v>3469000</v>
      </c>
      <c r="S16" s="9">
        <f t="shared" si="1"/>
        <v>131000</v>
      </c>
      <c r="T16" s="10">
        <f t="shared" si="3"/>
        <v>0.96361111111111108</v>
      </c>
      <c r="U16" s="10">
        <f t="shared" si="4"/>
        <v>0.96361111111111108</v>
      </c>
      <c r="V16" s="10">
        <f t="shared" si="5"/>
        <v>0.96361111111111108</v>
      </c>
      <c r="W16" s="2"/>
    </row>
    <row r="17" spans="1:23" ht="35.1" customHeight="1" thickTop="1" thickBot="1">
      <c r="A17" s="3" t="s">
        <v>10</v>
      </c>
      <c r="B17" s="3" t="s">
        <v>23</v>
      </c>
      <c r="C17" s="3" t="s">
        <v>12</v>
      </c>
      <c r="D17" s="3" t="s">
        <v>15</v>
      </c>
      <c r="E17" s="3"/>
      <c r="F17" s="3" t="s">
        <v>13</v>
      </c>
      <c r="G17" s="3" t="s">
        <v>32</v>
      </c>
      <c r="H17" s="3" t="s">
        <v>29</v>
      </c>
      <c r="I17" s="4" t="s">
        <v>28</v>
      </c>
      <c r="J17" s="8">
        <v>1809632000</v>
      </c>
      <c r="K17" s="8">
        <v>0</v>
      </c>
      <c r="L17" s="8">
        <v>0</v>
      </c>
      <c r="M17" s="8">
        <v>1809632000</v>
      </c>
      <c r="N17" s="8">
        <v>1778615948.24</v>
      </c>
      <c r="O17" s="8">
        <v>31016051.760000002</v>
      </c>
      <c r="P17" s="8">
        <v>1686328075.3399999</v>
      </c>
      <c r="Q17" s="8">
        <v>1686328075.3399999</v>
      </c>
      <c r="R17" s="8">
        <v>1446782169.9400001</v>
      </c>
      <c r="S17" s="9">
        <f t="shared" si="1"/>
        <v>123303924.66000009</v>
      </c>
      <c r="T17" s="10">
        <f t="shared" si="3"/>
        <v>0.9318624313341054</v>
      </c>
      <c r="U17" s="10">
        <f t="shared" si="4"/>
        <v>0.9318624313341054</v>
      </c>
      <c r="V17" s="10">
        <f t="shared" si="5"/>
        <v>0.79948971389763224</v>
      </c>
      <c r="W17" s="2"/>
    </row>
    <row r="18" spans="1:23" ht="35.1" customHeight="1" thickTop="1" thickBot="1">
      <c r="A18" s="5" t="s">
        <v>30</v>
      </c>
      <c r="B18" s="5"/>
      <c r="C18" s="5"/>
      <c r="D18" s="5"/>
      <c r="E18" s="5"/>
      <c r="F18" s="5"/>
      <c r="G18" s="5"/>
      <c r="H18" s="5"/>
      <c r="I18" s="12" t="s">
        <v>61</v>
      </c>
      <c r="J18" s="13">
        <f>+J19</f>
        <v>3864000000</v>
      </c>
      <c r="K18" s="13">
        <f t="shared" ref="K18:R18" si="7">+K19</f>
        <v>0</v>
      </c>
      <c r="L18" s="13">
        <f t="shared" si="7"/>
        <v>0</v>
      </c>
      <c r="M18" s="13">
        <f t="shared" si="7"/>
        <v>3864000000</v>
      </c>
      <c r="N18" s="13">
        <f t="shared" si="7"/>
        <v>3862945619.9499998</v>
      </c>
      <c r="O18" s="13">
        <f t="shared" si="7"/>
        <v>1054380.05</v>
      </c>
      <c r="P18" s="13">
        <f t="shared" si="7"/>
        <v>3725615983.2600002</v>
      </c>
      <c r="Q18" s="13">
        <f t="shared" si="7"/>
        <v>3725615983.2600002</v>
      </c>
      <c r="R18" s="13">
        <f t="shared" si="7"/>
        <v>3325493141.5999999</v>
      </c>
      <c r="S18" s="14">
        <f t="shared" si="1"/>
        <v>138384016.73999977</v>
      </c>
      <c r="T18" s="15">
        <f t="shared" si="3"/>
        <v>0.96418633107142859</v>
      </c>
      <c r="U18" s="15">
        <f t="shared" si="4"/>
        <v>0.96418633107142859</v>
      </c>
      <c r="V18" s="15">
        <f t="shared" si="5"/>
        <v>0.86063487101449276</v>
      </c>
      <c r="W18" s="2"/>
    </row>
    <row r="19" spans="1:23" ht="60.75" customHeight="1" thickTop="1" thickBot="1">
      <c r="A19" s="3" t="s">
        <v>30</v>
      </c>
      <c r="B19" s="3" t="s">
        <v>31</v>
      </c>
      <c r="C19" s="3" t="s">
        <v>33</v>
      </c>
      <c r="D19" s="3" t="s">
        <v>15</v>
      </c>
      <c r="E19" s="3"/>
      <c r="F19" s="3" t="s">
        <v>13</v>
      </c>
      <c r="G19" s="3" t="s">
        <v>32</v>
      </c>
      <c r="H19" s="3" t="s">
        <v>29</v>
      </c>
      <c r="I19" s="4" t="s">
        <v>34</v>
      </c>
      <c r="J19" s="8">
        <v>3864000000</v>
      </c>
      <c r="K19" s="8">
        <v>0</v>
      </c>
      <c r="L19" s="8">
        <v>0</v>
      </c>
      <c r="M19" s="8">
        <v>3864000000</v>
      </c>
      <c r="N19" s="8">
        <v>3862945619.9499998</v>
      </c>
      <c r="O19" s="8">
        <v>1054380.05</v>
      </c>
      <c r="P19" s="8">
        <v>3725615983.2600002</v>
      </c>
      <c r="Q19" s="8">
        <v>3725615983.2600002</v>
      </c>
      <c r="R19" s="8">
        <v>3325493141.5999999</v>
      </c>
      <c r="S19" s="9">
        <f t="shared" si="1"/>
        <v>138384016.73999977</v>
      </c>
      <c r="T19" s="10">
        <f t="shared" si="3"/>
        <v>0.96418633107142859</v>
      </c>
      <c r="U19" s="10">
        <f t="shared" si="4"/>
        <v>0.96418633107142859</v>
      </c>
      <c r="V19" s="10">
        <f t="shared" si="5"/>
        <v>0.86063487101449276</v>
      </c>
      <c r="W19" s="2"/>
    </row>
    <row r="20" spans="1:23" ht="35.1" customHeight="1" thickTop="1" thickBot="1">
      <c r="A20" s="5" t="s">
        <v>0</v>
      </c>
      <c r="B20" s="5" t="s">
        <v>0</v>
      </c>
      <c r="C20" s="5" t="s">
        <v>0</v>
      </c>
      <c r="D20" s="5" t="s">
        <v>0</v>
      </c>
      <c r="E20" s="5" t="s">
        <v>0</v>
      </c>
      <c r="F20" s="5" t="s">
        <v>0</v>
      </c>
      <c r="G20" s="5" t="s">
        <v>0</v>
      </c>
      <c r="H20" s="5" t="s">
        <v>0</v>
      </c>
      <c r="I20" s="12" t="s">
        <v>62</v>
      </c>
      <c r="J20" s="13">
        <f>+J6+J18</f>
        <v>16005569000</v>
      </c>
      <c r="K20" s="13">
        <f t="shared" ref="K20:R20" si="8">+K6+K18</f>
        <v>178621787</v>
      </c>
      <c r="L20" s="13">
        <f t="shared" si="8"/>
        <v>716000000</v>
      </c>
      <c r="M20" s="13">
        <f t="shared" si="8"/>
        <v>15468190787</v>
      </c>
      <c r="N20" s="13">
        <f t="shared" si="8"/>
        <v>15418367568.189999</v>
      </c>
      <c r="O20" s="13">
        <f t="shared" si="8"/>
        <v>49823218.810000002</v>
      </c>
      <c r="P20" s="13">
        <f t="shared" si="8"/>
        <v>15109350535.809999</v>
      </c>
      <c r="Q20" s="13">
        <f t="shared" si="8"/>
        <v>15109350535.809999</v>
      </c>
      <c r="R20" s="13">
        <f t="shared" si="8"/>
        <v>14371085507.25</v>
      </c>
      <c r="S20" s="14">
        <f t="shared" si="1"/>
        <v>358840251.19000053</v>
      </c>
      <c r="T20" s="15">
        <f t="shared" si="3"/>
        <v>0.97680140773208057</v>
      </c>
      <c r="U20" s="15">
        <f t="shared" si="4"/>
        <v>0.97680140773208057</v>
      </c>
      <c r="V20" s="15">
        <f t="shared" si="5"/>
        <v>0.92907345824360754</v>
      </c>
      <c r="W20" s="2"/>
    </row>
    <row r="21" spans="1:23" ht="13.5" customHeight="1" thickTop="1">
      <c r="A21" s="6" t="s">
        <v>41</v>
      </c>
      <c r="F21" s="6"/>
      <c r="G21" s="6"/>
      <c r="H21" s="6"/>
      <c r="I21" s="6"/>
      <c r="J21" s="6"/>
      <c r="K21" s="6"/>
      <c r="L21" s="6"/>
      <c r="M21" s="6"/>
      <c r="N21" s="7"/>
      <c r="O21" s="7"/>
      <c r="P21" s="7"/>
      <c r="T21" s="2"/>
      <c r="U21" s="2"/>
      <c r="V21" s="2"/>
      <c r="W21" s="2"/>
    </row>
    <row r="22" spans="1:23">
      <c r="A22" s="6" t="s">
        <v>57</v>
      </c>
      <c r="F22" s="6"/>
      <c r="G22" s="6"/>
      <c r="H22" s="6"/>
      <c r="I22" s="6"/>
      <c r="J22" s="6"/>
      <c r="K22" s="6"/>
      <c r="L22" s="6"/>
      <c r="M22" s="6"/>
      <c r="N22" s="7"/>
      <c r="O22" s="7"/>
      <c r="P22" s="7"/>
      <c r="T22" s="2"/>
      <c r="U22" s="2"/>
      <c r="V22" s="2"/>
      <c r="W22" s="2"/>
    </row>
    <row r="23" spans="1:23">
      <c r="A23" s="6" t="s">
        <v>58</v>
      </c>
      <c r="F23" s="6"/>
      <c r="G23" s="6"/>
      <c r="H23" s="6"/>
      <c r="I23" s="6"/>
      <c r="J23" s="6"/>
      <c r="K23" s="6"/>
      <c r="L23" s="6"/>
      <c r="M23" s="6"/>
      <c r="N23" s="7"/>
      <c r="O23" s="7"/>
      <c r="P23" s="7"/>
      <c r="T23" s="2"/>
      <c r="U23" s="2"/>
      <c r="V23" s="2"/>
      <c r="W23" s="2"/>
    </row>
    <row r="24" spans="1:23">
      <c r="A24" s="6" t="s">
        <v>59</v>
      </c>
      <c r="F24" s="6"/>
      <c r="G24" s="6"/>
      <c r="H24" s="6"/>
      <c r="I24" s="6"/>
      <c r="J24" s="6"/>
      <c r="K24" s="6"/>
      <c r="L24" s="6"/>
      <c r="M24" s="6"/>
      <c r="N24" s="7"/>
      <c r="O24" s="7"/>
      <c r="P24" s="7"/>
      <c r="T24" s="2"/>
      <c r="U24" s="2"/>
      <c r="V24" s="2"/>
      <c r="W24" s="2"/>
    </row>
    <row r="25" spans="1:23">
      <c r="A25" s="6" t="s">
        <v>60</v>
      </c>
      <c r="F25" s="6"/>
      <c r="G25" s="6"/>
      <c r="H25" s="6"/>
      <c r="I25" s="6"/>
      <c r="J25" s="6"/>
      <c r="K25" s="6"/>
      <c r="L25" s="6"/>
      <c r="M25" s="6"/>
      <c r="N25" s="7"/>
      <c r="O25" s="7"/>
      <c r="P25" s="7"/>
      <c r="T25" s="2"/>
      <c r="U25" s="2"/>
      <c r="V25" s="2"/>
      <c r="W25" s="2"/>
    </row>
    <row r="26" spans="1:23">
      <c r="A26" s="6" t="s">
        <v>42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</sheetData>
  <mergeCells count="3">
    <mergeCell ref="A1:V1"/>
    <mergeCell ref="A2:V2"/>
    <mergeCell ref="A3:V3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2017-01-25T16:39:29Z</cp:lastPrinted>
  <dcterms:created xsi:type="dcterms:W3CDTF">2017-01-23T15:40:19Z</dcterms:created>
  <dcterms:modified xsi:type="dcterms:W3CDTF">2017-01-25T16:41:22Z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