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C:\Users\yavila\Desktop\Inventarios Eliminación\"/>
    </mc:Choice>
  </mc:AlternateContent>
  <xr:revisionPtr revIDLastSave="0" documentId="13_ncr:1_{261A7DF1-6527-48B7-993A-2EB555316BCE}" xr6:coauthVersionLast="47" xr6:coauthVersionMax="47" xr10:uidLastSave="{00000000-0000-0000-0000-000000000000}"/>
  <workbookProtection lockStructure="1"/>
  <bookViews>
    <workbookView xWindow="3120" yWindow="1050" windowWidth="16815" windowHeight="15150" xr2:uid="{00000000-000D-0000-FFFF-FFFF00000000}"/>
  </bookViews>
  <sheets>
    <sheet name="FUID" sheetId="6" r:id="rId1"/>
    <sheet name="ROTULO" sheetId="1" r:id="rId2"/>
    <sheet name="TAPA" sheetId="8" r:id="rId3"/>
    <sheet name="INSTRUCTIVO FUID" sheetId="9" r:id="rId4"/>
    <sheet name="DATOS" sheetId="7" state="hidden" r:id="rId5"/>
  </sheets>
  <externalReferences>
    <externalReference r:id="rId6"/>
    <externalReference r:id="rId7"/>
  </externalReferences>
  <definedNames>
    <definedName name="_xlnm._FilterDatabase" localSheetId="1" hidden="1">ROTULO!$B$2:$N$15</definedName>
    <definedName name="_xlnm.Print_Area" localSheetId="0">FUID!$A$1:$T$453</definedName>
    <definedName name="_xlnm.Print_Area" localSheetId="1">ROTULO!$A$1:$AE$48</definedName>
    <definedName name="_xlnm.Print_Area" localSheetId="2">TAPA!$A$1:$P$37</definedName>
    <definedName name="band">FUID!$Q$11:$Q$448</definedName>
    <definedName name="caja">FUID!$G$11:$G$448</definedName>
    <definedName name="Car">FUID!$H$11:$H$448</definedName>
    <definedName name="Código">FUID!$B$11:$B$448</definedName>
    <definedName name="corr">FUID!$I$11:$I$448</definedName>
    <definedName name="DESPACHO_DEL_MINISTRO">DATOS!$R$5:$R$16</definedName>
    <definedName name="DESPACHO_DEL_VICEMINISTERIO_DE_DESARROLLO_EMPRESARIAL">DATOS!$X$5:$X$7</definedName>
    <definedName name="DESPACHO_DEL_VICEMINISTERIO_DE_TURISMO">DATOS!$Y$5:$Y$6</definedName>
    <definedName name="DESPACHO_DEL_VICEMINISTRO_DE_COMERCIO_EXTERIOR">DATOS!$T$5:$T$8</definedName>
    <definedName name="DIRECCIÓN_ANÁLISIS_SECTORIAL_Y_PROMOCIÓN">DATOS!$AA$5:$AA$7</definedName>
    <definedName name="DIRECCIÓN_DE_CALIDAD_Y_DESARROLLO_SOSTENIBLE_DEL_TURISMO">DATOS!$Z$5:$Z$6</definedName>
    <definedName name="DIRECCIÓN_DE_COMERCIO_EXTERIOR">DATOS!$U$5:$U$6</definedName>
    <definedName name="est">FUID!$P$11:$P$448</definedName>
    <definedName name="final">FUID!$F$11:$F$448</definedName>
    <definedName name="folios">FUID!$M$11:$M$448</definedName>
    <definedName name="frecuencia">FUID!$R$11:$R$448</definedName>
    <definedName name="Identificación">FUID!$D$11:$D$448</definedName>
    <definedName name="Incial">FUID!$E$11:$E$448</definedName>
    <definedName name="indice">FUID!$S$11:$S$448</definedName>
    <definedName name="LISTAINVENTARIOS">Tabla7[LISTAINVENTARIOS]</definedName>
    <definedName name="mod">FUID!$O$11:$O$448</definedName>
    <definedName name="No.Orden">FUID!$A$11:$A$448</definedName>
    <definedName name="Nombre">FUID!$C$11:$C$448</definedName>
    <definedName name="notas">FUID!$T$11:$T$448</definedName>
    <definedName name="OFICINA_ASESORA_JURIDICA">DATOS!$S$5:$S$7</definedName>
    <definedName name="otro">FUID!$L$11:$L$448</definedName>
    <definedName name="PRINCIPALES">DATOS!$P$5:$P$20</definedName>
    <definedName name="SECRETARÍA_GENERAL">DATOS!$AB$5:$AB$17</definedName>
    <definedName name="soporte">FUID!$N$11:$N$448</definedName>
    <definedName name="SUBDIRECCIÓN_DE_DISEÑO_Y_ADMINISTRACIÓN_DE_OPERACIONES">DATOS!$V$5:$V$9</definedName>
    <definedName name="SUBDIRECCIÓN_DE_PRACTICAS_COMERCIALES">DATOS!$W$5:$W$6</definedName>
    <definedName name="_xlnm.Print_Titles" localSheetId="0">FUID!$1:$9</definedName>
    <definedName name="tom">FUID!$J$11:$J$448</definedName>
    <definedName name="vol">FUID!$K$11:$K$448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50" i="6" l="1"/>
  <c r="N7" i="1" l="1"/>
  <c r="K7" i="1"/>
  <c r="Z36" i="1" l="1"/>
  <c r="Z35" i="1"/>
  <c r="Z34" i="1"/>
  <c r="K36" i="1"/>
  <c r="K35" i="1"/>
  <c r="K34" i="1"/>
  <c r="Z20" i="1"/>
  <c r="Z19" i="1"/>
  <c r="Z18" i="1"/>
  <c r="K20" i="1"/>
  <c r="K19" i="1"/>
  <c r="K18" i="1"/>
  <c r="Z4" i="1"/>
  <c r="Z3" i="1"/>
  <c r="Z2" i="1"/>
  <c r="G6" i="6" l="1"/>
  <c r="J35" i="8" l="1"/>
  <c r="A35" i="8"/>
  <c r="A8" i="8" l="1"/>
  <c r="A6" i="8"/>
  <c r="O33" i="8" l="1"/>
  <c r="F6" i="8"/>
  <c r="J8" i="8" l="1"/>
  <c r="O8" i="8" s="1"/>
  <c r="J6" i="8"/>
  <c r="O6" i="8" s="1"/>
  <c r="G4" i="6"/>
  <c r="J8" i="7" l="1"/>
  <c r="J9" i="7"/>
  <c r="B15" i="8" s="1" a="1"/>
  <c r="K18" i="8" a="1"/>
  <c r="K18" i="8" l="1"/>
  <c r="B15" i="8"/>
  <c r="T15" i="8" s="1"/>
  <c r="G3" i="6"/>
  <c r="B29" i="8" a="1"/>
  <c r="B27" i="8" a="1"/>
  <c r="B24" i="8" a="1"/>
  <c r="B28" i="8" a="1"/>
  <c r="B26" i="8" a="1"/>
  <c r="B25" i="8" a="1"/>
  <c r="B22" i="8" a="1"/>
  <c r="B23" i="8" a="1"/>
  <c r="B21" i="8" a="1"/>
  <c r="B17" i="8" a="1"/>
  <c r="B16" i="8" a="1"/>
  <c r="B19" i="8" a="1"/>
  <c r="B18" i="8" a="1"/>
  <c r="B20" i="8" a="1"/>
  <c r="K15" i="8" a="1"/>
  <c r="K25" i="8" a="1"/>
  <c r="K29" i="8" a="1"/>
  <c r="K16" i="8" a="1"/>
  <c r="K17" i="8" a="1"/>
  <c r="K20" i="8" a="1"/>
  <c r="K22" i="8" a="1"/>
  <c r="K21" i="8" a="1"/>
  <c r="K23" i="8" a="1"/>
  <c r="K24" i="8" a="1"/>
  <c r="K27" i="8" a="1"/>
  <c r="K26" i="8" a="1"/>
  <c r="K28" i="8" a="1"/>
  <c r="K19" i="8" a="1"/>
  <c r="K27" i="8" l="1"/>
  <c r="L27" i="8" s="1"/>
  <c r="K26" i="8"/>
  <c r="V26" i="8" s="1"/>
  <c r="K22" i="8"/>
  <c r="U22" i="8" s="1"/>
  <c r="K29" i="8"/>
  <c r="U29" i="8" s="1"/>
  <c r="K25" i="8"/>
  <c r="U25" i="8" s="1"/>
  <c r="K21" i="8"/>
  <c r="U21" i="8" s="1"/>
  <c r="K17" i="8"/>
  <c r="L17" i="8" s="1"/>
  <c r="K24" i="8"/>
  <c r="L24" i="8" s="1"/>
  <c r="K20" i="8"/>
  <c r="U20" i="8" s="1"/>
  <c r="K16" i="8"/>
  <c r="V16" i="8" s="1"/>
  <c r="K23" i="8"/>
  <c r="L23" i="8" s="1"/>
  <c r="K19" i="8"/>
  <c r="U19" i="8" s="1"/>
  <c r="K15" i="8"/>
  <c r="U15" i="8" s="1"/>
  <c r="K28" i="8"/>
  <c r="U28" i="8" s="1"/>
  <c r="U18" i="8"/>
  <c r="V18" i="8"/>
  <c r="B29" i="8"/>
  <c r="S15" i="8"/>
  <c r="B21" i="8"/>
  <c r="L18" i="8"/>
  <c r="B26" i="8"/>
  <c r="B27" i="8"/>
  <c r="B17" i="8"/>
  <c r="B25" i="8"/>
  <c r="B23" i="8"/>
  <c r="B16" i="8"/>
  <c r="B24" i="8"/>
  <c r="B18" i="8"/>
  <c r="B20" i="8"/>
  <c r="B28" i="8"/>
  <c r="B22" i="8"/>
  <c r="B19" i="8"/>
  <c r="G5" i="6"/>
  <c r="U26" i="8" l="1"/>
  <c r="L20" i="8"/>
  <c r="V27" i="8"/>
  <c r="L22" i="8"/>
  <c r="L21" i="8"/>
  <c r="L28" i="8"/>
  <c r="V24" i="8"/>
  <c r="V17" i="8"/>
  <c r="L29" i="8"/>
  <c r="U27" i="8"/>
  <c r="L15" i="8"/>
  <c r="L25" i="8"/>
  <c r="V15" i="8"/>
  <c r="V20" i="8"/>
  <c r="V25" i="8"/>
  <c r="U17" i="8"/>
  <c r="L16" i="8"/>
  <c r="L26" i="8"/>
  <c r="U23" i="8"/>
  <c r="U16" i="8"/>
  <c r="V28" i="8"/>
  <c r="V23" i="8"/>
  <c r="V21" i="8"/>
  <c r="U24" i="8"/>
  <c r="V19" i="8"/>
  <c r="V29" i="8"/>
  <c r="V22" i="8"/>
  <c r="L19" i="8"/>
  <c r="M33" i="8"/>
  <c r="L33" i="8"/>
  <c r="S20" i="8"/>
  <c r="T20" i="8"/>
  <c r="S23" i="8"/>
  <c r="T23" i="8"/>
  <c r="S26" i="8"/>
  <c r="T26" i="8"/>
  <c r="S21" i="8"/>
  <c r="T21" i="8"/>
  <c r="S19" i="8"/>
  <c r="T19" i="8"/>
  <c r="S18" i="8"/>
  <c r="T18" i="8"/>
  <c r="S25" i="8"/>
  <c r="T25" i="8"/>
  <c r="S22" i="8"/>
  <c r="T22" i="8"/>
  <c r="S24" i="8"/>
  <c r="T24" i="8"/>
  <c r="S17" i="8"/>
  <c r="T17" i="8"/>
  <c r="S29" i="8"/>
  <c r="T29" i="8"/>
  <c r="S28" i="8"/>
  <c r="T28" i="8"/>
  <c r="S16" i="8"/>
  <c r="T16" i="8"/>
  <c r="S27" i="8"/>
  <c r="T27" i="8"/>
  <c r="C29" i="8"/>
  <c r="C22" i="8"/>
  <c r="C24" i="8"/>
  <c r="C17" i="8"/>
  <c r="C28" i="8"/>
  <c r="C16" i="8"/>
  <c r="C27" i="8"/>
  <c r="C20" i="8"/>
  <c r="C23" i="8"/>
  <c r="C26" i="8"/>
  <c r="C21" i="8"/>
  <c r="C19" i="8"/>
  <c r="C18" i="8"/>
  <c r="C25" i="8"/>
  <c r="O31" i="8"/>
  <c r="N2" i="7"/>
  <c r="N3" i="7"/>
  <c r="N4" i="7"/>
  <c r="N5" i="7"/>
  <c r="N6" i="7"/>
  <c r="N7" i="7"/>
  <c r="N8" i="7"/>
  <c r="N9" i="7"/>
  <c r="N10" i="7"/>
  <c r="N11" i="7"/>
  <c r="N12" i="7"/>
  <c r="N13" i="7"/>
  <c r="N14" i="7"/>
  <c r="N15" i="7"/>
  <c r="N16" i="7"/>
  <c r="N17" i="7"/>
  <c r="N18" i="7"/>
  <c r="N19" i="7"/>
  <c r="N20" i="7"/>
  <c r="N21" i="7"/>
  <c r="N22" i="7"/>
  <c r="N23" i="7"/>
  <c r="N24" i="7"/>
  <c r="N25" i="7"/>
  <c r="N26" i="7"/>
  <c r="N27" i="7"/>
  <c r="N28" i="7"/>
  <c r="N29" i="7"/>
  <c r="N30" i="7"/>
  <c r="N31" i="7"/>
  <c r="N32" i="7"/>
  <c r="N33" i="7"/>
  <c r="N34" i="7"/>
  <c r="N35" i="7"/>
  <c r="N36" i="7"/>
  <c r="N37" i="7"/>
  <c r="N38" i="7"/>
  <c r="N39" i="7"/>
  <c r="N40" i="7"/>
  <c r="N41" i="7"/>
  <c r="N42" i="7"/>
  <c r="N43" i="7"/>
  <c r="N44" i="7"/>
  <c r="N45" i="7"/>
  <c r="N46" i="7"/>
  <c r="N47" i="7"/>
  <c r="N48" i="7"/>
  <c r="N49" i="7"/>
  <c r="N50" i="7"/>
  <c r="N51" i="7"/>
  <c r="N52" i="7"/>
  <c r="D33" i="8" l="1"/>
  <c r="C33" i="8"/>
  <c r="O12" i="8"/>
  <c r="L11" i="8" s="1"/>
  <c r="O10" i="8"/>
  <c r="L9" i="8" s="1"/>
  <c r="F31" i="8" l="1"/>
  <c r="Q8" i="8"/>
  <c r="Q6" i="8"/>
  <c r="C15" i="8" l="1"/>
  <c r="F12" i="8"/>
  <c r="C11" i="8" s="1"/>
  <c r="F10" i="8"/>
  <c r="C9" i="8" s="1"/>
  <c r="E10" i="1"/>
  <c r="V14" i="1" l="1"/>
  <c r="T10" i="1" l="1"/>
  <c r="AC7" i="1"/>
  <c r="Z7" i="1"/>
  <c r="G30" i="1"/>
  <c r="M15" i="1"/>
  <c r="E26" i="1" l="1"/>
  <c r="N23" i="1"/>
  <c r="K23" i="1"/>
  <c r="V30" i="1"/>
  <c r="N14" i="1"/>
  <c r="M14" i="1"/>
  <c r="L14" i="1"/>
  <c r="K14" i="1"/>
  <c r="J14" i="1"/>
  <c r="I14" i="1"/>
  <c r="H11" i="1"/>
  <c r="E11" i="1"/>
  <c r="E12" i="1"/>
  <c r="C7" i="1"/>
  <c r="C5" i="1"/>
  <c r="F5" i="1" s="1"/>
  <c r="B6" i="1" s="1"/>
  <c r="G7" i="1"/>
  <c r="T26" i="1" l="1"/>
  <c r="AC23" i="1"/>
  <c r="Z23" i="1"/>
  <c r="G46" i="1"/>
  <c r="E8" i="1"/>
  <c r="AF7" i="1"/>
  <c r="E9" i="1" s="1"/>
  <c r="AB15" i="1"/>
  <c r="E42" i="1" l="1"/>
  <c r="N39" i="1"/>
  <c r="K39" i="1"/>
  <c r="V46" i="1"/>
  <c r="AB14" i="1"/>
  <c r="AA14" i="1"/>
  <c r="Z14" i="1"/>
  <c r="AC14" i="1"/>
  <c r="Y14" i="1"/>
  <c r="W11" i="1"/>
  <c r="T12" i="1"/>
  <c r="X14" i="1"/>
  <c r="T11" i="1"/>
  <c r="R7" i="1"/>
  <c r="T8" i="1" s="1"/>
  <c r="R5" i="1"/>
  <c r="U5" i="1" s="1"/>
  <c r="Q6" i="1" s="1"/>
  <c r="V7" i="1"/>
  <c r="M31" i="1"/>
  <c r="T42" i="1" l="1"/>
  <c r="AC39" i="1"/>
  <c r="Z39" i="1"/>
  <c r="AG7" i="1"/>
  <c r="T9" i="1" s="1"/>
  <c r="L30" i="1"/>
  <c r="K30" i="1"/>
  <c r="N30" i="1"/>
  <c r="J30" i="1"/>
  <c r="M30" i="1"/>
  <c r="I30" i="1"/>
  <c r="E27" i="1"/>
  <c r="C23" i="1"/>
  <c r="C21" i="1"/>
  <c r="F21" i="1" s="1"/>
  <c r="B22" i="1" s="1"/>
  <c r="H27" i="1"/>
  <c r="E28" i="1"/>
  <c r="G23" i="1"/>
  <c r="AB31" i="1"/>
  <c r="E24" i="1" l="1"/>
  <c r="AF23" i="1"/>
  <c r="E25" i="1" s="1"/>
  <c r="Z30" i="1"/>
  <c r="AC30" i="1"/>
  <c r="Y30" i="1"/>
  <c r="AB30" i="1"/>
  <c r="AA30" i="1"/>
  <c r="X30" i="1"/>
  <c r="T27" i="1"/>
  <c r="R23" i="1"/>
  <c r="R21" i="1"/>
  <c r="U21" i="1" s="1"/>
  <c r="Q22" i="1" s="1"/>
  <c r="W27" i="1"/>
  <c r="T28" i="1"/>
  <c r="V23" i="1"/>
  <c r="M47" i="1"/>
  <c r="T24" i="1" l="1"/>
  <c r="AG23" i="1"/>
  <c r="T25" i="1" s="1"/>
  <c r="J46" i="1"/>
  <c r="M46" i="1"/>
  <c r="L46" i="1"/>
  <c r="K46" i="1"/>
  <c r="N46" i="1"/>
  <c r="H43" i="1"/>
  <c r="E44" i="1"/>
  <c r="I46" i="1"/>
  <c r="E43" i="1"/>
  <c r="C39" i="1"/>
  <c r="C37" i="1"/>
  <c r="F37" i="1" s="1"/>
  <c r="B38" i="1" s="1"/>
  <c r="G39" i="1"/>
  <c r="AB47" i="1"/>
  <c r="AB46" i="1" l="1"/>
  <c r="AA46" i="1"/>
  <c r="AC46" i="1"/>
  <c r="Z46" i="1"/>
  <c r="Y46" i="1"/>
  <c r="E40" i="1"/>
  <c r="AF39" i="1"/>
  <c r="E41" i="1" s="1"/>
  <c r="W43" i="1"/>
  <c r="T44" i="1"/>
  <c r="X46" i="1"/>
  <c r="T43" i="1"/>
  <c r="R39" i="1"/>
  <c r="R37" i="1"/>
  <c r="U37" i="1" s="1"/>
  <c r="Q38" i="1" s="1"/>
  <c r="V39" i="1"/>
  <c r="T40" i="1" l="1"/>
  <c r="AG39" i="1"/>
  <c r="T41" i="1" s="1"/>
  <c r="F8" i="8" l="1"/>
</calcChain>
</file>

<file path=xl/sharedStrings.xml><?xml version="1.0" encoding="utf-8"?>
<sst xmlns="http://schemas.openxmlformats.org/spreadsheetml/2006/main" count="5241" uniqueCount="1644">
  <si>
    <t>Código</t>
  </si>
  <si>
    <t>No Serie:</t>
  </si>
  <si>
    <t>No. Subserie:</t>
  </si>
  <si>
    <t>Clasificada</t>
  </si>
  <si>
    <t>Reservada</t>
  </si>
  <si>
    <t>NOMBRE SERIE:</t>
  </si>
  <si>
    <t>NOMBRE SUBSERIE:</t>
  </si>
  <si>
    <t>NOMBRE CARPETA:</t>
  </si>
  <si>
    <t>FOLIOS DEL:</t>
  </si>
  <si>
    <t>AL</t>
  </si>
  <si>
    <t>FECHAS EXTREMAS</t>
  </si>
  <si>
    <t>DE:</t>
  </si>
  <si>
    <t>A:</t>
  </si>
  <si>
    <t>D</t>
  </si>
  <si>
    <t>M</t>
  </si>
  <si>
    <t>A</t>
  </si>
  <si>
    <t xml:space="preserve">CARPETA No. </t>
  </si>
  <si>
    <t>No. Correlativo</t>
  </si>
  <si>
    <t>Código: GD-FM-035</t>
  </si>
  <si>
    <t>Proceso: GD Gestión Documental</t>
  </si>
  <si>
    <t>Versión: 04</t>
  </si>
  <si>
    <t>Vigente: 15/04/21</t>
  </si>
  <si>
    <t>ENTIDAD REMITENTE:</t>
  </si>
  <si>
    <t>MINISTERIO DE COMERCIO, INDUSTRIA Y TURISMO</t>
  </si>
  <si>
    <t>ENTIDAD PRODUCTORA:</t>
  </si>
  <si>
    <t>UNIDAD ADMINISTRATIVA:</t>
  </si>
  <si>
    <t>OFICINA PRODUCTORA:</t>
  </si>
  <si>
    <t>DÍA</t>
  </si>
  <si>
    <t>MES</t>
  </si>
  <si>
    <t>AÑO</t>
  </si>
  <si>
    <t>No. Transf.</t>
  </si>
  <si>
    <t>OBJETO:</t>
  </si>
  <si>
    <t>No.
ORDEN</t>
  </si>
  <si>
    <t>CÓDIGO</t>
  </si>
  <si>
    <t>NOMBRE DE LA SERIES, SUBSERIES Y CARPETA</t>
  </si>
  <si>
    <t>FECHAS EXTREMAS 
(AAAA-MM-DD)</t>
  </si>
  <si>
    <t>No.
CAJA</t>
  </si>
  <si>
    <t xml:space="preserve">UNIDAD DE CONSERVACIÓN </t>
  </si>
  <si>
    <t>No.
FOLIOS</t>
  </si>
  <si>
    <t>SOPORTE</t>
  </si>
  <si>
    <t>UBICACIÓN TOPOGRÁFICA</t>
  </si>
  <si>
    <t>FRECUENCIA DE CONSULTA</t>
  </si>
  <si>
    <t>NOTAS</t>
  </si>
  <si>
    <t>INICIAL</t>
  </si>
  <si>
    <t>FINAL</t>
  </si>
  <si>
    <t>CARP</t>
  </si>
  <si>
    <t>CORR</t>
  </si>
  <si>
    <t>TOMO</t>
  </si>
  <si>
    <t>VOL</t>
  </si>
  <si>
    <t>OTRO</t>
  </si>
  <si>
    <t>MÓDULO</t>
  </si>
  <si>
    <t>ESTANTE</t>
  </si>
  <si>
    <t>BANDEJA</t>
  </si>
  <si>
    <t>RESOLUCIONES</t>
  </si>
  <si>
    <t>Firma:</t>
  </si>
  <si>
    <t>INFORMES</t>
  </si>
  <si>
    <t>Informes a Entes de Control y Vigilancia</t>
  </si>
  <si>
    <t xml:space="preserve">Informes de Gestión </t>
  </si>
  <si>
    <r>
      <t xml:space="preserve">ÍNDICE DE INFORMACIÓN
</t>
    </r>
    <r>
      <rPr>
        <sz val="8"/>
        <rFont val="Arial Narrow"/>
        <family val="2"/>
      </rPr>
      <t>(Ley 1712 de 2014)</t>
    </r>
  </si>
  <si>
    <t>DESPACHO DEL MINISTRO</t>
  </si>
  <si>
    <t>OFICINA ASESORA JURIDICA</t>
  </si>
  <si>
    <t>GRUPO DE COBRO COACTIVO</t>
  </si>
  <si>
    <t>GRUPO DE TRABAJO PROCESOS JUDICIALES</t>
  </si>
  <si>
    <t>GRUPO DE CONCEPTOS Y ASUNTOS LEGALES</t>
  </si>
  <si>
    <t>GRUPO EQUIPO NEGOCIADOR</t>
  </si>
  <si>
    <t>OFICINA ASESORA DE PLANEACIÓN SECTORIAL</t>
  </si>
  <si>
    <t>OFICINA DE SISTEMAS DE INFORMACIÓN</t>
  </si>
  <si>
    <t>OFICINA DE ESTUDIOS ECONÓMICOS</t>
  </si>
  <si>
    <t>OFICINA DE CONTROL INTERNO</t>
  </si>
  <si>
    <t>DESPACHO DEL VICEMINISTRO DE COMERCIO EXTERIOR</t>
  </si>
  <si>
    <t>DIRECCIÓN DE RELACIONES COMERCIALES</t>
  </si>
  <si>
    <t>DIRECCIÓN DE INTEGRACIÓN ECONÓMICA</t>
  </si>
  <si>
    <t>DIRECCIÓN DE INVERSIÓN EXTRANJERA Y SERVICIOS</t>
  </si>
  <si>
    <t>DIRECCIÓN DE COMERCIO EXTERIOR</t>
  </si>
  <si>
    <t>SUBDIRECCIÓN DE DISEÑO Y ADMINISTRACIÓN DE OPERACIONES</t>
  </si>
  <si>
    <t>GRUPO VENTANILLA ÚNICA DE COMERCIO EXTERIOR</t>
  </si>
  <si>
    <t>GRUPO REGISTRO DE PRODUCTORES BIENES NACIONALES</t>
  </si>
  <si>
    <t>GRUPO DE SISTEMA ESPECIALES DE IMPORTACIÓN-EXPORTACIÓN Y COMERCIALIZADORES INTERNACIONALES</t>
  </si>
  <si>
    <t>GRUPO DISEÑO DE OPERACIONES DE COMERCIO EXTERIOR</t>
  </si>
  <si>
    <t>SUBDIRECCIÓN DE PRACTICAS COMERCIALES</t>
  </si>
  <si>
    <t>GRUPO SALVAGUARDIAS, ARANCELES Y COMERCIO EXTERIOR</t>
  </si>
  <si>
    <t>DESPACHO DEL VICEMINISTERIO DE DESARROLLO EMPRESARIAL</t>
  </si>
  <si>
    <t>DIRECCIÓN DE PRODUCTIVIDAD Y COMPETITIVIDAD</t>
  </si>
  <si>
    <t>DIRECCIÓN DE MICRO, PEQUEÑA Y MEDIANA EMPRESA- MIPYMES</t>
  </si>
  <si>
    <t>DIRECCIÓN DE REGULACIÓN</t>
  </si>
  <si>
    <t>DESPACHO DEL VICEMINISTERIO DE TURISMO</t>
  </si>
  <si>
    <t>DIRECCIÓN DE CALIDAD Y DESARROLLO SOSTENIBLE DEL TURISMO</t>
  </si>
  <si>
    <t>GRUPO CALIDAD, SEGURIDAD Y COOPERACIÓN INTERNACIONAL</t>
  </si>
  <si>
    <t>DIRECCIÓN ANÁLISIS SECTORIAL Y PROMOCIÓN</t>
  </si>
  <si>
    <t>GRUPO PROMOCIÓN</t>
  </si>
  <si>
    <t>GRUPO PROTECCIÓN AL TURISTA</t>
  </si>
  <si>
    <t>GRUPO ANÁLISIS SECTORIAL REGISTRO NACIONAL DE TURISMO</t>
  </si>
  <si>
    <t>SECRETARÍA GENERAL</t>
  </si>
  <si>
    <t>GRUPO TALENTO HUMANO</t>
  </si>
  <si>
    <t>GRUPO FINANCIERA</t>
  </si>
  <si>
    <t>GRUPO GESTIÓN DOCUMENTAL</t>
  </si>
  <si>
    <t>GRUPO CONTRATOS</t>
  </si>
  <si>
    <t>GRUPO COMUNICACIONES</t>
  </si>
  <si>
    <t>GRUPO TESORERÍA</t>
  </si>
  <si>
    <t>GRUPO ZONAS FRANCAS Y BIENES MUEBLES</t>
  </si>
  <si>
    <t>GRUPO ADMINISTRATIVA</t>
  </si>
  <si>
    <t>GRUPO PASAJES Y VIATICOS</t>
  </si>
  <si>
    <t>GRUPO CONTABILIDAD</t>
  </si>
  <si>
    <t>GRUPO CONTROL INTERNO DISCIPLINARIO</t>
  </si>
  <si>
    <t>GRUPO DE PASIVO PENSIONAL</t>
  </si>
  <si>
    <t>OFICINAS</t>
  </si>
  <si>
    <t>CODIGO</t>
  </si>
  <si>
    <t>28</t>
  </si>
  <si>
    <t>02</t>
  </si>
  <si>
    <t>04</t>
  </si>
  <si>
    <t>06</t>
  </si>
  <si>
    <t>08</t>
  </si>
  <si>
    <t>10</t>
  </si>
  <si>
    <t>12</t>
  </si>
  <si>
    <t>14</t>
  </si>
  <si>
    <t>16</t>
  </si>
  <si>
    <t>18</t>
  </si>
  <si>
    <t>20</t>
  </si>
  <si>
    <t>22</t>
  </si>
  <si>
    <t>24</t>
  </si>
  <si>
    <t>26</t>
  </si>
  <si>
    <t>30</t>
  </si>
  <si>
    <t>32</t>
  </si>
  <si>
    <t>34</t>
  </si>
  <si>
    <t>36</t>
  </si>
  <si>
    <t>38</t>
  </si>
  <si>
    <t>40</t>
  </si>
  <si>
    <t>42</t>
  </si>
  <si>
    <t>44</t>
  </si>
  <si>
    <t>46</t>
  </si>
  <si>
    <t>48</t>
  </si>
  <si>
    <t>50</t>
  </si>
  <si>
    <t>52</t>
  </si>
  <si>
    <t>54</t>
  </si>
  <si>
    <t>56</t>
  </si>
  <si>
    <t>58</t>
  </si>
  <si>
    <t>60</t>
  </si>
  <si>
    <t>62</t>
  </si>
  <si>
    <t>64</t>
  </si>
  <si>
    <t>66</t>
  </si>
  <si>
    <t>68</t>
  </si>
  <si>
    <t>ACTAS</t>
  </si>
  <si>
    <t>ACUERDOS</t>
  </si>
  <si>
    <t>BOLETÍNES</t>
  </si>
  <si>
    <t>CERTIFICACIONES</t>
  </si>
  <si>
    <t>CIRCULARES</t>
  </si>
  <si>
    <t>COMPROBANTES</t>
  </si>
  <si>
    <t>CONCEPTOS</t>
  </si>
  <si>
    <t>CONTRATOS</t>
  </si>
  <si>
    <t>CONVENIOS</t>
  </si>
  <si>
    <t>HISTORIALES</t>
  </si>
  <si>
    <t>INVENTARIOS</t>
  </si>
  <si>
    <t>MANUALES</t>
  </si>
  <si>
    <t>NÓMINA</t>
  </si>
  <si>
    <t>PLANES</t>
  </si>
  <si>
    <t>PROCESOS</t>
  </si>
  <si>
    <t>PROGRAMAS</t>
  </si>
  <si>
    <t>PROYECTOS</t>
  </si>
  <si>
    <t>REGISTROS</t>
  </si>
  <si>
    <t>SERIE</t>
  </si>
  <si>
    <t>ANTEPROYECTOS DE PRESUPUESTO</t>
  </si>
  <si>
    <t>CERTIFICADOS DE DISPONIBILIDAD PRESUPUESTAL</t>
  </si>
  <si>
    <t>CONSECUTIVO DE COMUNICACIONES OFICIALES</t>
  </si>
  <si>
    <t>DECLARATORIAS ZONAS FRANCAS TRANSITORIAS</t>
  </si>
  <si>
    <t>DERECHOS DE PETICIÓN</t>
  </si>
  <si>
    <t xml:space="preserve">ESTADOS FINANCIEROS </t>
  </si>
  <si>
    <t>INSTRUMENTOS ARCHIVISTICOS</t>
  </si>
  <si>
    <t>INSTRUMENTOS DE CONTROL</t>
  </si>
  <si>
    <t>LICENCIAS DE IMPORTACIÓN</t>
  </si>
  <si>
    <t>PROCESOS DE CONTROVERSIAS COMERCIALES ANTE LA COMUNIDAD ANDINA</t>
  </si>
  <si>
    <t>PROCESO DE CONTROVERSIAS COMERCIALES ANTE LA ORGANIZACIÓN MUNDIAL DEL COMERCIO</t>
  </si>
  <si>
    <t>PROCESOS DE CONTROVERSIAS COMERCIALES TERCIARIAS</t>
  </si>
  <si>
    <t>REGLAMENTOS TECNICOS</t>
  </si>
  <si>
    <t>Actas Comisión de Personal</t>
  </si>
  <si>
    <t xml:space="preserve">Actas Comisión Intersectorial de la Calidad </t>
  </si>
  <si>
    <t>Actas Comisión Intersectorial de Zonas Francas</t>
  </si>
  <si>
    <t xml:space="preserve">Actas Comité Asuntos Aduaneros, Arancelarios y de Comercio Exterior </t>
  </si>
  <si>
    <t>Actas Comité de Apoyo de la Comisión Intersectorial de Zonas Francas</t>
  </si>
  <si>
    <t xml:space="preserve">Actas Comité de Comercialización de Bienes </t>
  </si>
  <si>
    <t xml:space="preserve">Actas Comité de Convivencia Laboral </t>
  </si>
  <si>
    <t xml:space="preserve">Actas Comité de Coordinación del Sistema de Control Interno </t>
  </si>
  <si>
    <t xml:space="preserve">Actas Comité de Evaluación de los Sistemas Especiales de Importación-Exportación </t>
  </si>
  <si>
    <t>Actas Comité de Importaciones</t>
  </si>
  <si>
    <t xml:space="preserve">Actas Comité de Prácticas Comerciales </t>
  </si>
  <si>
    <t>Actas Comité de Sostenibilidad Contable</t>
  </si>
  <si>
    <t xml:space="preserve">Actas Comité Estabilidad Jurídica </t>
  </si>
  <si>
    <t>Actas Comité Institucional de Gestión y Desempeño</t>
  </si>
  <si>
    <t>Actas Comité Interno de Programación Presupuestal</t>
  </si>
  <si>
    <t>Actas Comité Nacional del Codex Alimentarius</t>
  </si>
  <si>
    <t>Actas Comité Paritario de Salud y Seguridad en el Trabajo - COPASST</t>
  </si>
  <si>
    <t>Actas Comité Sectorial de Gestión y Desempeño</t>
  </si>
  <si>
    <t>Actas Comité Técnico del Premio Colombiano a la Innovación Tecnológica Empresarial para las MIPYMES-INNOVA</t>
  </si>
  <si>
    <t>Actas Comité Técnico Financiero</t>
  </si>
  <si>
    <t>Actas Comité Temático Negociador</t>
  </si>
  <si>
    <t>Actas Consejo Consultivo de la Industria Turística</t>
  </si>
  <si>
    <t>Actas Consejo de Seguridad Turística</t>
  </si>
  <si>
    <t>Actas Consejo Superior de Comercio Exterior</t>
  </si>
  <si>
    <t>Actas Consejo Superior de la Microempresa</t>
  </si>
  <si>
    <t>Actas Consejo Superior de Turismo</t>
  </si>
  <si>
    <t>Actas Consejo Superiores de la Pequeña y Mediana Empresa</t>
  </si>
  <si>
    <t>Actas de Comité Directivo del Fondo de Promoción Turística - FONTUR</t>
  </si>
  <si>
    <t>Actas Eliminación Documental</t>
  </si>
  <si>
    <t xml:space="preserve">Actas Junta de Adquisiciones </t>
  </si>
  <si>
    <t xml:space="preserve">Actas Red Nacional de Emprendimiento </t>
  </si>
  <si>
    <t>Actas Visita Técnica a Prestadores de Servicios Turisticos</t>
  </si>
  <si>
    <t>Acuerdos Comerciales</t>
  </si>
  <si>
    <t xml:space="preserve">Acuerdos de Promoción y Protección Recíproca de las Inversiones </t>
  </si>
  <si>
    <t>Boletines de Prensa</t>
  </si>
  <si>
    <t>Boletines Diarios de Tesoreria</t>
  </si>
  <si>
    <t>Certificaciones de Bonos Pensionales</t>
  </si>
  <si>
    <t>Certificaciones de Elegibilidad para la Utilización de Cuotas de Azúcar</t>
  </si>
  <si>
    <t>Certificaciones de Factores Salariales Pensión</t>
  </si>
  <si>
    <t>Certificaciones de Tiempo de Servicio Liquidación Pensión</t>
  </si>
  <si>
    <t xml:space="preserve">Certificaciones para Exportadores </t>
  </si>
  <si>
    <t>Comprobantes Contables de Egreso</t>
  </si>
  <si>
    <t>Comprobantes Contables de Ingreso</t>
  </si>
  <si>
    <t>Comprobantes de Egreso de Bienes de Almacén</t>
  </si>
  <si>
    <t>Comprobantes de Ingreso de Bienes de Almacén</t>
  </si>
  <si>
    <t xml:space="preserve">Conceptos de Concesiones </t>
  </si>
  <si>
    <t xml:space="preserve">Conceptos de Pertinencia </t>
  </si>
  <si>
    <t>Conceptos de Revisiones legales de acuerdos comerciales</t>
  </si>
  <si>
    <t xml:space="preserve">Conceptos Jurídicos </t>
  </si>
  <si>
    <t xml:space="preserve">Conceptos Juridicos en Investigaciones en Contra de Colombia </t>
  </si>
  <si>
    <t>Conceptos Juridicos para la Defensa Constitucional del Acuerdo y de su Ley de Aprobación</t>
  </si>
  <si>
    <t>Conceptos Legales Internacionales</t>
  </si>
  <si>
    <t>Consecutivos de Comunicaciones Oficiales Enviadas</t>
  </si>
  <si>
    <t>Consecutivos de Comunicaciones Oficiales Recibidas</t>
  </si>
  <si>
    <t>Contratos de Arrendamiento</t>
  </si>
  <si>
    <t>Contratos de Consultoría</t>
  </si>
  <si>
    <t xml:space="preserve">Contratos de Estabilidad Jurídica </t>
  </si>
  <si>
    <t>Contratos de Fiducia y/o encargo Fiduciario</t>
  </si>
  <si>
    <t>Contratos de Obra</t>
  </si>
  <si>
    <t>Contratos de Prestación de Servicios</t>
  </si>
  <si>
    <t>Contratos de Suministros</t>
  </si>
  <si>
    <t>Convenios Interadministrativos</t>
  </si>
  <si>
    <t>Convenios Interinstitucionales</t>
  </si>
  <si>
    <t>Historial de Bienes Inmuebles</t>
  </si>
  <si>
    <t>Historial de Vehiculos</t>
  </si>
  <si>
    <t>Historias Laborales</t>
  </si>
  <si>
    <t xml:space="preserve">Informes a la Comunidad Andina </t>
  </si>
  <si>
    <t xml:space="preserve">Informes de Análisis de Impacto Normativo </t>
  </si>
  <si>
    <t>Informes de Análisis Económico Específico</t>
  </si>
  <si>
    <t xml:space="preserve">Informes de Análisis Económico Periódico </t>
  </si>
  <si>
    <t>Informes de Auditoria Externa</t>
  </si>
  <si>
    <t>Informes de Auditorías a la Efectividad de las Acciones</t>
  </si>
  <si>
    <t>Informes de Auditorías Internas de Gestión</t>
  </si>
  <si>
    <t xml:space="preserve">Informes de Controversia Internacional de Inversión </t>
  </si>
  <si>
    <t>Informes de Diseño del Producto</t>
  </si>
  <si>
    <t>Informes de Ejecución Presupuestal</t>
  </si>
  <si>
    <t>Informes de Inspección Simultánea a Importaciones</t>
  </si>
  <si>
    <t>Informes de Promoción a las Exportaciones</t>
  </si>
  <si>
    <t>Informes de Seguimiento a Planes Maestros</t>
  </si>
  <si>
    <t>Informes de Seguimiento a Proyectos de Inversión</t>
  </si>
  <si>
    <t>Informes de Seguimiento a Sistema de Metas Gubernamentales</t>
  </si>
  <si>
    <t xml:space="preserve">Informes de Seguimiento al Premio Colombiano a la Calidad </t>
  </si>
  <si>
    <t xml:space="preserve">Informes Trimestrales de la Secretaria Técnica Permanente de los Consejos Superiores de Microempresa y de Pequeña y Mediana Empresa </t>
  </si>
  <si>
    <t xml:space="preserve">Bancos Terminológicos de Series y Subseries Documentales </t>
  </si>
  <si>
    <t xml:space="preserve">Cuadros de Clasificación Documental </t>
  </si>
  <si>
    <t>Inventarios documentales de Archivo Central</t>
  </si>
  <si>
    <t>Inventarios documentales de Archivo Gestión</t>
  </si>
  <si>
    <t>Tablas de Control de Acceso</t>
  </si>
  <si>
    <t>Tablas de Retención Documental</t>
  </si>
  <si>
    <t>Tablas de Valoración Documental</t>
  </si>
  <si>
    <t>Instrumentos de Controles de Articulación Público - Privada</t>
  </si>
  <si>
    <t>Instrumentos de Controles de Estadísticos de Análisis Económico</t>
  </si>
  <si>
    <t>Instrumentos de Controles de Mantenimiento y Mejora Continua</t>
  </si>
  <si>
    <t xml:space="preserve">Instrumentos de Controles de Productos Estadísticos </t>
  </si>
  <si>
    <t>Instrumentos de Controles de Proyectos de Cooperación Internacional</t>
  </si>
  <si>
    <t>Instrumentos de Controles de Reposición de Materias Primas</t>
  </si>
  <si>
    <t>Instrumentos de Controles de y Seguimientos a la Implementación y Administración de Acuerdos Comerciales - America Latina y el Caribe</t>
  </si>
  <si>
    <t>Instrumentos de Controles Estadísticos del Sector Turístico</t>
  </si>
  <si>
    <t>Instrumentos de Controles y Registros de Material Audiovisual e impreso</t>
  </si>
  <si>
    <t>Instrumentos de Controles y Seguimientos a las Implementaciones y Administración de Acuerdos Comerciales - Resto del Mundo</t>
  </si>
  <si>
    <t>Instrumentos de Controles y Seguimientos de Relaciones Bilaterales - America Latina y el Caribe</t>
  </si>
  <si>
    <t>Instrumentos de Controles y Seguimientos de Relaciones Bilaterales - Resto del Mundo</t>
  </si>
  <si>
    <t>Instrumentos de Controles y Seguimientos de Relaciones Multilaterales - Resto del Mundo</t>
  </si>
  <si>
    <t>Inventarios de Bienes</t>
  </si>
  <si>
    <t>Inventarios de Bienes Inmuebles</t>
  </si>
  <si>
    <t>Inventarios Personalizado de Bienes devolutivos</t>
  </si>
  <si>
    <t>Manuales de Procesos y Procedimientos</t>
  </si>
  <si>
    <t>Manuales de Usuarios</t>
  </si>
  <si>
    <t>Manuales del Sistema Integrado de Gestión de Calidad</t>
  </si>
  <si>
    <t xml:space="preserve">Planes Anticorrupción y Atención al Ciudadano </t>
  </si>
  <si>
    <t>Planes Anuales de Adquisiciones</t>
  </si>
  <si>
    <t>Planes Anuales de Gestión en Discapacidad</t>
  </si>
  <si>
    <t>Planes Anuales de Incentivos Institucionales</t>
  </si>
  <si>
    <t>Planes de Comunicaciones</t>
  </si>
  <si>
    <t xml:space="preserve">Planes de Contingencia </t>
  </si>
  <si>
    <t>Planes de Desarrollo de Asistencia Técnica</t>
  </si>
  <si>
    <t>Planes de Gestión del Riesgo</t>
  </si>
  <si>
    <t xml:space="preserve">Planes de la Coordinación Regional de Competitividad </t>
  </si>
  <si>
    <t>Planes de Ordenamiento de Asistencia Técnica</t>
  </si>
  <si>
    <t>Planes de Sistematizacion</t>
  </si>
  <si>
    <t>Planes de Trabajo Anual del Sistema de Gestión de Seguridad y Salud en el Trabajo – SG - SST</t>
  </si>
  <si>
    <t>Planes de Transferencias Documentales Primarias</t>
  </si>
  <si>
    <t>Planes de Transferencias Documentales Secundarias</t>
  </si>
  <si>
    <t>Planes del Proceso de Alistamiento Posconflicto</t>
  </si>
  <si>
    <t>Planes del Sistema de Gestion Ambiental</t>
  </si>
  <si>
    <t xml:space="preserve">Planes Estratégico de Emprendimiento Regional </t>
  </si>
  <si>
    <t>Planes Estratégicos de Talento Humano</t>
  </si>
  <si>
    <t>Planes Estratégicos Institucionales</t>
  </si>
  <si>
    <t>Planes Estratégicos Sectoriales</t>
  </si>
  <si>
    <t xml:space="preserve">Planes Indicativos </t>
  </si>
  <si>
    <t>Planes Institucionales de Archivos – PINAR.</t>
  </si>
  <si>
    <t>Planes Institucionales de Capacitación</t>
  </si>
  <si>
    <t>Planes Integrales de Seguridad Informatica</t>
  </si>
  <si>
    <t>Planes Integrales de Sistemas de Informática</t>
  </si>
  <si>
    <t>Planes Maestros de Desarrollo General y Aprobación de Existencia de Zonas Francas</t>
  </si>
  <si>
    <t>Planes Operativos</t>
  </si>
  <si>
    <t>Procesos Contractuales Declarados Desiertos o Revocados</t>
  </si>
  <si>
    <t>Procesos de Autorización, Cesión, Renovación, Adición y Cambio de Marca de Motopartes Nacionales</t>
  </si>
  <si>
    <t xml:space="preserve">Procesos de Cobro Coactivo </t>
  </si>
  <si>
    <t>Procesos de Investigación de Protección al Turista</t>
  </si>
  <si>
    <t>Procesos de Investigación Salvaguardias Confidencial</t>
  </si>
  <si>
    <t xml:space="preserve">Procesos de Investigación Salvaguardias Públicas </t>
  </si>
  <si>
    <t xml:space="preserve">Procesos Disciplinarios </t>
  </si>
  <si>
    <t>Procesos Judiciales</t>
  </si>
  <si>
    <t>Procesos de Controversias Comerciales Ante la Comunidad Andina - Calificaciones de Restricciones o Gravamenes</t>
  </si>
  <si>
    <t>Procesos de Controversias Comerciales Ante la Comunidad Andina - Fases Judiciales Acciones de Incumplimiento</t>
  </si>
  <si>
    <t>Procesos de Controversias Comerciales Ante la Comunidad Andina - Fases Prejudiciales Acciones de Incumplimiento</t>
  </si>
  <si>
    <t>Proceso de Controversias Comerciales ante la Organización Mundial del Comercio - Intervención Como Parte</t>
  </si>
  <si>
    <t>Programas Anuales de Auditorías y Seguimientos</t>
  </si>
  <si>
    <t>Programas Anuales de Servicios Generales y de Mantenimiento</t>
  </si>
  <si>
    <t>Programas Anuales Mensualizados de Caja - PAC</t>
  </si>
  <si>
    <t>Programas de Auditorías</t>
  </si>
  <si>
    <t>Programas de Fomento a la Industria Automotriz</t>
  </si>
  <si>
    <t>Programas de Gestión Documental</t>
  </si>
  <si>
    <t>Programas de Mantenimiento de Vehículos</t>
  </si>
  <si>
    <t>Programas de Mantenimiento Preventivo y Correctivo de Hardware y Software</t>
  </si>
  <si>
    <t>Programas de Normalización y Estándares de Calidad</t>
  </si>
  <si>
    <t>Programas de Ruta Segura</t>
  </si>
  <si>
    <t>Programas del Sistema Especial de Importaciones-Exportaciones</t>
  </si>
  <si>
    <t>Proyectos de Actos Administrativos</t>
  </si>
  <si>
    <t xml:space="preserve">Proyectos de Competitividad Turística </t>
  </si>
  <si>
    <t>Proyectos de Cooperación Internacional</t>
  </si>
  <si>
    <t>Proyectos Estatuto del Consumidor</t>
  </si>
  <si>
    <t>Proyectos Factura Electronica</t>
  </si>
  <si>
    <t>Proyectos Garantias Mobiliarias</t>
  </si>
  <si>
    <t>Proyectos Insolvencia Empresarial</t>
  </si>
  <si>
    <t>Proyectos Normas NIIF</t>
  </si>
  <si>
    <t xml:space="preserve">Proyectos Normativos </t>
  </si>
  <si>
    <t xml:space="preserve">Registros de Importación </t>
  </si>
  <si>
    <t>Registros de Operaciones de Caja Menor</t>
  </si>
  <si>
    <t>Registros de Usuarios</t>
  </si>
  <si>
    <t>Registros de Usuarios Calificados de Zonas Francas</t>
  </si>
  <si>
    <t>0202</t>
  </si>
  <si>
    <t>0204</t>
  </si>
  <si>
    <t>0206</t>
  </si>
  <si>
    <t>0208</t>
  </si>
  <si>
    <t>0210</t>
  </si>
  <si>
    <t>0212</t>
  </si>
  <si>
    <t>0214</t>
  </si>
  <si>
    <t>0216</t>
  </si>
  <si>
    <t>0218</t>
  </si>
  <si>
    <t>0220</t>
  </si>
  <si>
    <t>0222</t>
  </si>
  <si>
    <t>0224</t>
  </si>
  <si>
    <t>0226</t>
  </si>
  <si>
    <t>0228</t>
  </si>
  <si>
    <t>0230</t>
  </si>
  <si>
    <t>0232</t>
  </si>
  <si>
    <t>0234</t>
  </si>
  <si>
    <t>0236</t>
  </si>
  <si>
    <t>0238</t>
  </si>
  <si>
    <t>0240</t>
  </si>
  <si>
    <t>0242</t>
  </si>
  <si>
    <t>0244</t>
  </si>
  <si>
    <t>0246</t>
  </si>
  <si>
    <t>0248</t>
  </si>
  <si>
    <t>0250</t>
  </si>
  <si>
    <t>0252</t>
  </si>
  <si>
    <t>0254</t>
  </si>
  <si>
    <t>0256</t>
  </si>
  <si>
    <t>0258</t>
  </si>
  <si>
    <t>0260</t>
  </si>
  <si>
    <t>3402</t>
  </si>
  <si>
    <t>3404</t>
  </si>
  <si>
    <t>3406</t>
  </si>
  <si>
    <t>3408</t>
  </si>
  <si>
    <t>3410</t>
  </si>
  <si>
    <t>3412</t>
  </si>
  <si>
    <t>3414</t>
  </si>
  <si>
    <t>3416</t>
  </si>
  <si>
    <t>3418</t>
  </si>
  <si>
    <t>3420</t>
  </si>
  <si>
    <t>3422</t>
  </si>
  <si>
    <t>3424</t>
  </si>
  <si>
    <t>3426</t>
  </si>
  <si>
    <t>3428</t>
  </si>
  <si>
    <t>3430</t>
  </si>
  <si>
    <t>3432</t>
  </si>
  <si>
    <t>3434</t>
  </si>
  <si>
    <t>3438</t>
  </si>
  <si>
    <t>3440</t>
  </si>
  <si>
    <t>3442</t>
  </si>
  <si>
    <t>0262</t>
  </si>
  <si>
    <t>0264</t>
  </si>
  <si>
    <t>0402</t>
  </si>
  <si>
    <t>0404</t>
  </si>
  <si>
    <t>0802</t>
  </si>
  <si>
    <t>0804</t>
  </si>
  <si>
    <t>1002</t>
  </si>
  <si>
    <t>1004</t>
  </si>
  <si>
    <t>1006</t>
  </si>
  <si>
    <t>1008</t>
  </si>
  <si>
    <t>1010</t>
  </si>
  <si>
    <t>1012</t>
  </si>
  <si>
    <t>1602</t>
  </si>
  <si>
    <t>1604</t>
  </si>
  <si>
    <t>1606</t>
  </si>
  <si>
    <t>1608</t>
  </si>
  <si>
    <t>1802</t>
  </si>
  <si>
    <t>1804</t>
  </si>
  <si>
    <t>1806</t>
  </si>
  <si>
    <t>1808</t>
  </si>
  <si>
    <t>1810</t>
  </si>
  <si>
    <t>1812</t>
  </si>
  <si>
    <t>1814</t>
  </si>
  <si>
    <t>2002</t>
  </si>
  <si>
    <t>2004</t>
  </si>
  <si>
    <t>2202</t>
  </si>
  <si>
    <t>2204</t>
  </si>
  <si>
    <t>2206</t>
  </si>
  <si>
    <t>2208</t>
  </si>
  <si>
    <t>2210</t>
  </si>
  <si>
    <t>2212</t>
  </si>
  <si>
    <t>2214</t>
  </si>
  <si>
    <t>2402</t>
  </si>
  <si>
    <t>2404</t>
  </si>
  <si>
    <t>3202</t>
  </si>
  <si>
    <t>3204</t>
  </si>
  <si>
    <t>3206</t>
  </si>
  <si>
    <t>3602</t>
  </si>
  <si>
    <t>3604</t>
  </si>
  <si>
    <t>3606</t>
  </si>
  <si>
    <t>3608</t>
  </si>
  <si>
    <t>3610</t>
  </si>
  <si>
    <t>3612</t>
  </si>
  <si>
    <t>3614</t>
  </si>
  <si>
    <t>3802</t>
  </si>
  <si>
    <t>3804</t>
  </si>
  <si>
    <t>3806</t>
  </si>
  <si>
    <t>3808</t>
  </si>
  <si>
    <t>3810</t>
  </si>
  <si>
    <t>3812</t>
  </si>
  <si>
    <t>3814</t>
  </si>
  <si>
    <t>3816</t>
  </si>
  <si>
    <t>3818</t>
  </si>
  <si>
    <t>3820</t>
  </si>
  <si>
    <t>3822</t>
  </si>
  <si>
    <t>3824</t>
  </si>
  <si>
    <t>3826</t>
  </si>
  <si>
    <t>4002</t>
  </si>
  <si>
    <t>4004</t>
  </si>
  <si>
    <t>4006</t>
  </si>
  <si>
    <t>4402</t>
  </si>
  <si>
    <t>4404</t>
  </si>
  <si>
    <t>4406</t>
  </si>
  <si>
    <t>4802</t>
  </si>
  <si>
    <t>4804</t>
  </si>
  <si>
    <t>4806</t>
  </si>
  <si>
    <t>4808</t>
  </si>
  <si>
    <t>4810</t>
  </si>
  <si>
    <t>4812</t>
  </si>
  <si>
    <t>4814</t>
  </si>
  <si>
    <t>4816</t>
  </si>
  <si>
    <t>4818</t>
  </si>
  <si>
    <t>4820</t>
  </si>
  <si>
    <t>4822</t>
  </si>
  <si>
    <t>4824</t>
  </si>
  <si>
    <t>4826</t>
  </si>
  <si>
    <t>4828</t>
  </si>
  <si>
    <t>4830</t>
  </si>
  <si>
    <t>4832</t>
  </si>
  <si>
    <t>4834</t>
  </si>
  <si>
    <t>4836</t>
  </si>
  <si>
    <t>4838</t>
  </si>
  <si>
    <t>4840</t>
  </si>
  <si>
    <t>4842</t>
  </si>
  <si>
    <t>4844</t>
  </si>
  <si>
    <t>4846</t>
  </si>
  <si>
    <t>4848</t>
  </si>
  <si>
    <t>4850</t>
  </si>
  <si>
    <t>4852</t>
  </si>
  <si>
    <t>4854</t>
  </si>
  <si>
    <t>5002</t>
  </si>
  <si>
    <t>5004</t>
  </si>
  <si>
    <t>5006</t>
  </si>
  <si>
    <t>5008</t>
  </si>
  <si>
    <t>5010</t>
  </si>
  <si>
    <t>5012</t>
  </si>
  <si>
    <t>5014</t>
  </si>
  <si>
    <t>5016</t>
  </si>
  <si>
    <t>5018</t>
  </si>
  <si>
    <t>5020</t>
  </si>
  <si>
    <t>5802</t>
  </si>
  <si>
    <t>5804</t>
  </si>
  <si>
    <t>5806</t>
  </si>
  <si>
    <t>5808</t>
  </si>
  <si>
    <t>5810</t>
  </si>
  <si>
    <t>5812</t>
  </si>
  <si>
    <t>5814</t>
  </si>
  <si>
    <t>5816</t>
  </si>
  <si>
    <t>5818</t>
  </si>
  <si>
    <t>5820</t>
  </si>
  <si>
    <t>5822</t>
  </si>
  <si>
    <t>5824</t>
  </si>
  <si>
    <t>6002</t>
  </si>
  <si>
    <t>6004</t>
  </si>
  <si>
    <t>6006</t>
  </si>
  <si>
    <t>6008</t>
  </si>
  <si>
    <t>6010</t>
  </si>
  <si>
    <t>6012</t>
  </si>
  <si>
    <t>6014</t>
  </si>
  <si>
    <t>6016</t>
  </si>
  <si>
    <t>6018</t>
  </si>
  <si>
    <t>6202</t>
  </si>
  <si>
    <t>6204</t>
  </si>
  <si>
    <t>6206</t>
  </si>
  <si>
    <t>6208</t>
  </si>
  <si>
    <t>SUBSERIE</t>
  </si>
  <si>
    <t>REGISTRO DE ENTRADA</t>
  </si>
  <si>
    <t>Pública</t>
  </si>
  <si>
    <t xml:space="preserve"> RÓTULO  CAJA</t>
  </si>
  <si>
    <t>Código: GD-FM-057</t>
  </si>
  <si>
    <t>Versión: 03</t>
  </si>
  <si>
    <t>Vigente: 13/04/21</t>
  </si>
  <si>
    <t>MINISTERIO DE COMERCIO INDUSTRIA Y TURISMO</t>
  </si>
  <si>
    <t>UNIDAD ADMINISTRATIVA</t>
  </si>
  <si>
    <t xml:space="preserve">Código </t>
  </si>
  <si>
    <t>OFICINA PRODUCTORA</t>
  </si>
  <si>
    <t>SERIE INICIAL</t>
  </si>
  <si>
    <t>Código Serie Inicial</t>
  </si>
  <si>
    <t>SERIE FINAL</t>
  </si>
  <si>
    <t>Código Serie Final</t>
  </si>
  <si>
    <t>Nombre de Expediente</t>
  </si>
  <si>
    <t>No. Total de Unidades de Conservación</t>
  </si>
  <si>
    <t>CAJA</t>
  </si>
  <si>
    <t>Identificación</t>
  </si>
  <si>
    <t>corr</t>
  </si>
  <si>
    <t>vol</t>
  </si>
  <si>
    <t>otro</t>
  </si>
  <si>
    <t>soporte</t>
  </si>
  <si>
    <t>mod</t>
  </si>
  <si>
    <t>est</t>
  </si>
  <si>
    <t>band</t>
  </si>
  <si>
    <t>frecuencia</t>
  </si>
  <si>
    <t>indice</t>
  </si>
  <si>
    <t>notas</t>
  </si>
  <si>
    <t>GRUPO RELACIÓN CON EL CIUDADANO</t>
  </si>
  <si>
    <t>Numero</t>
  </si>
  <si>
    <t>caja</t>
  </si>
  <si>
    <t>Incial</t>
  </si>
  <si>
    <t>final</t>
  </si>
  <si>
    <t>folios</t>
  </si>
  <si>
    <t>Nombre</t>
  </si>
  <si>
    <t>tom</t>
  </si>
  <si>
    <t>Car</t>
  </si>
  <si>
    <t>No.Orden</t>
  </si>
  <si>
    <t>101.01</t>
  </si>
  <si>
    <t>101.02</t>
  </si>
  <si>
    <t>101.03</t>
  </si>
  <si>
    <t>115.01</t>
  </si>
  <si>
    <t>115.01.01</t>
  </si>
  <si>
    <t>115.01.02</t>
  </si>
  <si>
    <t>115.01.03</t>
  </si>
  <si>
    <t>115.01.04</t>
  </si>
  <si>
    <t>115.01.05</t>
  </si>
  <si>
    <t>115.02</t>
  </si>
  <si>
    <t>115.02.01</t>
  </si>
  <si>
    <t>115.02.02</t>
  </si>
  <si>
    <t>120.01</t>
  </si>
  <si>
    <t>120.02</t>
  </si>
  <si>
    <t>120.03</t>
  </si>
  <si>
    <t>130.01</t>
  </si>
  <si>
    <t>130.01.01</t>
  </si>
  <si>
    <t>130.01.02</t>
  </si>
  <si>
    <t>130.02</t>
  </si>
  <si>
    <t>130.02.01</t>
  </si>
  <si>
    <t>130.02.02</t>
  </si>
  <si>
    <t>130.02.03</t>
  </si>
  <si>
    <t>140.01</t>
  </si>
  <si>
    <t>140.02</t>
  </si>
  <si>
    <t>140.03</t>
  </si>
  <si>
    <t>140.04</t>
  </si>
  <si>
    <t>140.05</t>
  </si>
  <si>
    <t>140.06</t>
  </si>
  <si>
    <t>140.07</t>
  </si>
  <si>
    <t>140.08</t>
  </si>
  <si>
    <t>140.09</t>
  </si>
  <si>
    <t>140.10</t>
  </si>
  <si>
    <t>140.11</t>
  </si>
  <si>
    <t>140.12</t>
  </si>
  <si>
    <t>140.13</t>
  </si>
  <si>
    <t>OFICIS</t>
  </si>
  <si>
    <t>COD</t>
  </si>
  <si>
    <t>HALLAR</t>
  </si>
  <si>
    <t>GRUPO</t>
  </si>
  <si>
    <t>OFICINA DE ASUNTOS LEGALES INTERNACIONALES</t>
  </si>
  <si>
    <t>PRINCIPALES</t>
  </si>
  <si>
    <t>DESPACHO_DEL_MINISTRO</t>
  </si>
  <si>
    <t>DESPACHO_DEL_VICEMINISTERIO_DE_TURISMO</t>
  </si>
  <si>
    <t>OFICINA_ASESORA_JURIDICA</t>
  </si>
  <si>
    <t>DESPACHO_DEL_VICEMINISTERIO_DE_DESARROLLO_EMPRESARIAL</t>
  </si>
  <si>
    <t>DIRECCIÓN_DE_COMERCIO_EXTERIOR</t>
  </si>
  <si>
    <t>SUBDIRECCIÓN_DE_DISEÑO_Y_ADMINISTRACIÓN_DE_OPERACIONES</t>
  </si>
  <si>
    <t>SUBDIRECCIÓN_DE_PRACTICAS_COMERCIALES</t>
  </si>
  <si>
    <t>GRUPO FORMALIZACIÓN TURISTÍCA</t>
  </si>
  <si>
    <t>130.02.01-28</t>
  </si>
  <si>
    <t>DIRECCIÓN_DE_CALIDAD_Y_DESARROLLO_SOSTENIBLE_DEL_TURISMO</t>
  </si>
  <si>
    <t>DIRECCIÓN_ANÁLISIS_SECTORIAL_Y_PROMOCIÓN</t>
  </si>
  <si>
    <t>SECRETARÍA_GENERAL</t>
  </si>
  <si>
    <t>140.02-28</t>
  </si>
  <si>
    <t>GRUPO DE ANALISIS Y GESTIÓN DE LA CADENA</t>
  </si>
  <si>
    <t>GRUPO DUMPING Y SUBVENCIONES</t>
  </si>
  <si>
    <t>INVENTARIO DE GESTIÓN</t>
  </si>
  <si>
    <t>INVENTARIO CENTRAL</t>
  </si>
  <si>
    <t>INVENTARIO HISTÓRICO</t>
  </si>
  <si>
    <t>INVENTARIO POR DESVINCULACIÓN Y/O ENCARGO</t>
  </si>
  <si>
    <t>INVENTARIO TRANSFERENCIA PRIMARIA</t>
  </si>
  <si>
    <t>INVENTARIO TRANSFERENCIA SECUNDARIA</t>
  </si>
  <si>
    <t>LISTAINVENTARIOS</t>
  </si>
  <si>
    <t>140.04-02</t>
  </si>
  <si>
    <t>100-02</t>
  </si>
  <si>
    <t>100-02,42</t>
  </si>
  <si>
    <t/>
  </si>
  <si>
    <t>100-02,48</t>
  </si>
  <si>
    <t>100-28</t>
  </si>
  <si>
    <t>100-34</t>
  </si>
  <si>
    <t xml:space="preserve">INFORMES </t>
  </si>
  <si>
    <t xml:space="preserve"> </t>
  </si>
  <si>
    <t>100-34,26</t>
  </si>
  <si>
    <t>Informes de Gestión</t>
  </si>
  <si>
    <t>101-02</t>
  </si>
  <si>
    <t>101-28</t>
  </si>
  <si>
    <t>101-34</t>
  </si>
  <si>
    <t>101-34,26</t>
  </si>
  <si>
    <t>101.01-50</t>
  </si>
  <si>
    <t>101.01-50,06</t>
  </si>
  <si>
    <t>Procesos de Cobro Coactivo</t>
  </si>
  <si>
    <t>101.02-50</t>
  </si>
  <si>
    <t>101.02-50,20</t>
  </si>
  <si>
    <t>101.03-18</t>
  </si>
  <si>
    <t>101.03-18,08</t>
  </si>
  <si>
    <t>Conceptos Jurídicos</t>
  </si>
  <si>
    <t>102-04</t>
  </si>
  <si>
    <t>102-04,02</t>
  </si>
  <si>
    <t>102-28</t>
  </si>
  <si>
    <t>102-34</t>
  </si>
  <si>
    <t>102-34,26</t>
  </si>
  <si>
    <t>103-02</t>
  </si>
  <si>
    <t>103-02,28</t>
  </si>
  <si>
    <t>103-02,30</t>
  </si>
  <si>
    <t>103-02,36</t>
  </si>
  <si>
    <t>103-06</t>
  </si>
  <si>
    <t>ANTEPROYECTO DE PRESUPUESTO</t>
  </si>
  <si>
    <t>103-28</t>
  </si>
  <si>
    <t>103-34</t>
  </si>
  <si>
    <t>103-34,02</t>
  </si>
  <si>
    <t>103-34,24</t>
  </si>
  <si>
    <t>Informes de Empalme</t>
  </si>
  <si>
    <t>103-34,26</t>
  </si>
  <si>
    <t>103-34,34</t>
  </si>
  <si>
    <t>103-34,36</t>
  </si>
  <si>
    <t>Informes de Seguimiento Sistema de Metas Gubernamentales</t>
  </si>
  <si>
    <t>103-38</t>
  </si>
  <si>
    <t>103-38,06</t>
  </si>
  <si>
    <t>103-38,10</t>
  </si>
  <si>
    <t>Instrumentos de Control de Proyectos de Cooperación Internacional</t>
  </si>
  <si>
    <t>103-44</t>
  </si>
  <si>
    <t>103-44,02</t>
  </si>
  <si>
    <t>103-44,06</t>
  </si>
  <si>
    <t>103-48</t>
  </si>
  <si>
    <t>103-48,02</t>
  </si>
  <si>
    <t>Planes Anticorrupción y Atención al Ciudadano</t>
  </si>
  <si>
    <t>103-48,16</t>
  </si>
  <si>
    <t>103-48,38</t>
  </si>
  <si>
    <t>Planes Estratégicos Institucional</t>
  </si>
  <si>
    <t>103-48,40</t>
  </si>
  <si>
    <t>103-48,42</t>
  </si>
  <si>
    <t>Planes Indicativos</t>
  </si>
  <si>
    <t>103-48,54</t>
  </si>
  <si>
    <t>103-58</t>
  </si>
  <si>
    <t>103-58,08</t>
  </si>
  <si>
    <t>103-66</t>
  </si>
  <si>
    <t>SOLICITUDES DE ELABORACIÓN, MODIFICACIÓN O ELIMINACIÓN DE DOCUMENTACIÓN DEL SISTEMA DE GESTIÓN DE CALIDAD</t>
  </si>
  <si>
    <t>104-28</t>
  </si>
  <si>
    <t>104-44</t>
  </si>
  <si>
    <t>104-44,04</t>
  </si>
  <si>
    <t>104-48</t>
  </si>
  <si>
    <t>104-48,22</t>
  </si>
  <si>
    <t>Planes de Sistematización</t>
  </si>
  <si>
    <t>104-48,48</t>
  </si>
  <si>
    <t>Planes Integrales de Seguridad Informática</t>
  </si>
  <si>
    <t>104-48,50</t>
  </si>
  <si>
    <t>104-58</t>
  </si>
  <si>
    <t>104-58,16</t>
  </si>
  <si>
    <t>105-18</t>
  </si>
  <si>
    <t>105-18,06</t>
  </si>
  <si>
    <t>105-18,12</t>
  </si>
  <si>
    <t>105-18,14</t>
  </si>
  <si>
    <t>105-28</t>
  </si>
  <si>
    <t xml:space="preserve">DERECHOS DE PETICIÓN </t>
  </si>
  <si>
    <t>105-52</t>
  </si>
  <si>
    <t>105-52,02</t>
  </si>
  <si>
    <t>105-52,04</t>
  </si>
  <si>
    <t>105-52,06</t>
  </si>
  <si>
    <t>105-54</t>
  </si>
  <si>
    <t>105-54,02</t>
  </si>
  <si>
    <t>105-56</t>
  </si>
  <si>
    <t>106-28</t>
  </si>
  <si>
    <t>106-34</t>
  </si>
  <si>
    <t>106-34,08</t>
  </si>
  <si>
    <t>106-34,10</t>
  </si>
  <si>
    <t>Informes de Análisis Económico Periódico</t>
  </si>
  <si>
    <t>106-38</t>
  </si>
  <si>
    <t>106-38,04</t>
  </si>
  <si>
    <t>Instrumentos de Controles Estadísticos de Análisis Económico</t>
  </si>
  <si>
    <t>106-38,08</t>
  </si>
  <si>
    <t>107-02</t>
  </si>
  <si>
    <t>107-02,16</t>
  </si>
  <si>
    <t xml:space="preserve">Actas del Comité de Coordinación del Sistema de Control Interno </t>
  </si>
  <si>
    <t>107-28</t>
  </si>
  <si>
    <t>107-34</t>
  </si>
  <si>
    <t>107-34,14</t>
  </si>
  <si>
    <t>107-34,16</t>
  </si>
  <si>
    <t>107-34,38</t>
  </si>
  <si>
    <t>Informes de Seguimientos por Disposiciones Normativas y de la OCI</t>
  </si>
  <si>
    <t>107-58</t>
  </si>
  <si>
    <t xml:space="preserve">PROGRAMAS </t>
  </si>
  <si>
    <t>107-58,02</t>
  </si>
  <si>
    <t xml:space="preserve">Programas Anuales de Auditorías y Seguimientos </t>
  </si>
  <si>
    <t>110-28</t>
  </si>
  <si>
    <t>112-28</t>
  </si>
  <si>
    <t>112-38</t>
  </si>
  <si>
    <t>112-38,14</t>
  </si>
  <si>
    <t>112-38,24</t>
  </si>
  <si>
    <t>112-38,26</t>
  </si>
  <si>
    <t>113-28</t>
  </si>
  <si>
    <t>113-38</t>
  </si>
  <si>
    <t>113-38,14</t>
  </si>
  <si>
    <t>Instrumentos de Controles y Seguimientos a la Implementación y Administración de Acuerdos Comerciales - America Latina y el Caribe</t>
  </si>
  <si>
    <t>113-38,22</t>
  </si>
  <si>
    <t>114-04</t>
  </si>
  <si>
    <t>114-04,04</t>
  </si>
  <si>
    <t>Acuerdos de Promoción y Protección Recíproca de las Inversiones</t>
  </si>
  <si>
    <t>114-28</t>
  </si>
  <si>
    <t>114-34</t>
  </si>
  <si>
    <t>114-34,18</t>
  </si>
  <si>
    <t>Informes de Controversia Internacional de Inversión</t>
  </si>
  <si>
    <t>114-60</t>
  </si>
  <si>
    <t>114-60,02</t>
  </si>
  <si>
    <t>Proyectos de Ley - Acuerdos</t>
  </si>
  <si>
    <t>115-02</t>
  </si>
  <si>
    <t>115-02,20</t>
  </si>
  <si>
    <t>Actas de Comité de Importaciones</t>
  </si>
  <si>
    <t>115-14</t>
  </si>
  <si>
    <t>115-28</t>
  </si>
  <si>
    <t>115-42</t>
  </si>
  <si>
    <t>115-64</t>
  </si>
  <si>
    <t>115.01-28</t>
  </si>
  <si>
    <t>115.01.01-28</t>
  </si>
  <si>
    <t>115.01.01-34</t>
  </si>
  <si>
    <t>115.01.01-34,28</t>
  </si>
  <si>
    <t>Informes de Inspección Simultánea</t>
  </si>
  <si>
    <t>115.01.02-62</t>
  </si>
  <si>
    <t>115.01.02-62,02</t>
  </si>
  <si>
    <t>Registros de Importación</t>
  </si>
  <si>
    <t>115.01.02-62,08</t>
  </si>
  <si>
    <t>Certificaciones de Calificación de Planillas de Motopartes Nacionales</t>
  </si>
  <si>
    <t>115.01.03-10,08</t>
  </si>
  <si>
    <t>Certificaciones de Existencia de Producción Nacional</t>
  </si>
  <si>
    <t>115.01.03-10,10</t>
  </si>
  <si>
    <t>Certificaciones de Existencia de Producción Nacional Industria Básica Maquinaria Pesada</t>
  </si>
  <si>
    <t>115.01.03-10,12</t>
  </si>
  <si>
    <t>Certificaciones de Existencia de Producción Nacional Medio Ambiente</t>
  </si>
  <si>
    <t>115.01.03-28</t>
  </si>
  <si>
    <t>115.01.03-34</t>
  </si>
  <si>
    <t>115.01.03-34,04</t>
  </si>
  <si>
    <t>Informes a la Comunidad Andina</t>
  </si>
  <si>
    <t>115.01.03-50</t>
  </si>
  <si>
    <t>115.01.03-50,04</t>
  </si>
  <si>
    <t>Procesos de Autorización, Cesión, Renovación, Adición y Cambio de Marca</t>
  </si>
  <si>
    <t>115.01.03-62</t>
  </si>
  <si>
    <t>115.01.03-62,06</t>
  </si>
  <si>
    <t>Registros de Producción de Bienes Nacionales</t>
  </si>
  <si>
    <t>115.01.04-02</t>
  </si>
  <si>
    <t>115.01.04-02,18</t>
  </si>
  <si>
    <t>Actas del Comité de Evaluación de los Sistemas Especiales de Importación-Exportación</t>
  </si>
  <si>
    <t>115.01.04-10</t>
  </si>
  <si>
    <t>115.01.04-10,16</t>
  </si>
  <si>
    <t>Certificaciones de Producción Nacional</t>
  </si>
  <si>
    <t>115.01.04-28</t>
  </si>
  <si>
    <t>115.01.04-34</t>
  </si>
  <si>
    <t>115.01.04-34,30</t>
  </si>
  <si>
    <t>115.01.04-38</t>
  </si>
  <si>
    <t>115.01.04-38,12</t>
  </si>
  <si>
    <t>115.01.04-58</t>
  </si>
  <si>
    <t>115.01.04-58,24</t>
  </si>
  <si>
    <t>115.01.05-10</t>
  </si>
  <si>
    <t>115.01.05-10,06</t>
  </si>
  <si>
    <t>115.01.05-28</t>
  </si>
  <si>
    <t>115.02-02</t>
  </si>
  <si>
    <t>115.02-02,08</t>
  </si>
  <si>
    <t>Actas Comité Asuntos Aduaneros, Arancelarios y de Comercio Exterior</t>
  </si>
  <si>
    <t>115.02-02,22</t>
  </si>
  <si>
    <t>Actas Comité de Prácticas Comerciales</t>
  </si>
  <si>
    <t>115.02-18</t>
  </si>
  <si>
    <t>115.02-18,10</t>
  </si>
  <si>
    <t>Conceptos Jurídicos en Contra de Exportadores Colombianos por Prácticas Comerciales Desleales o Salvaguardias</t>
  </si>
  <si>
    <t>115.02-28</t>
  </si>
  <si>
    <t>115.02.01-28</t>
  </si>
  <si>
    <t>115.02.01-50</t>
  </si>
  <si>
    <t>115.02.01-50,14</t>
  </si>
  <si>
    <t xml:space="preserve">Procesos de Investigación Salvaguardias </t>
  </si>
  <si>
    <t>115.02.01-60</t>
  </si>
  <si>
    <t>115.02.01-60,02</t>
  </si>
  <si>
    <t>115.02.02-50</t>
  </si>
  <si>
    <t>115.02.02-50,10</t>
  </si>
  <si>
    <t>120-28</t>
  </si>
  <si>
    <t>120.01-02</t>
  </si>
  <si>
    <t>120.01-02,06</t>
  </si>
  <si>
    <t>120.01-02,10</t>
  </si>
  <si>
    <t>120.01-02,26</t>
  </si>
  <si>
    <t>Actas Comité Estabilidad Jurídica</t>
  </si>
  <si>
    <t>120.01-02,40</t>
  </si>
  <si>
    <t>120.01-22</t>
  </si>
  <si>
    <t>120.01-22,06</t>
  </si>
  <si>
    <t>Contratos de Estabilidad Jurídica</t>
  </si>
  <si>
    <t>120.01-26</t>
  </si>
  <si>
    <t>120.01-28</t>
  </si>
  <si>
    <t>120.01-34</t>
  </si>
  <si>
    <t>120.01-34,12</t>
  </si>
  <si>
    <t>120.01-34,32</t>
  </si>
  <si>
    <t>120.01-48</t>
  </si>
  <si>
    <t>120.01-48,18</t>
  </si>
  <si>
    <t>Planes de la Coordinación Regional de Competitividad</t>
  </si>
  <si>
    <t>120.01-48,52</t>
  </si>
  <si>
    <t>120.01-58</t>
  </si>
  <si>
    <t>120.01-58,10</t>
  </si>
  <si>
    <t>120.01-62</t>
  </si>
  <si>
    <t>120.01-62,10</t>
  </si>
  <si>
    <t>Registros de usuarios calificados de Zonas Francas</t>
  </si>
  <si>
    <t>120.02-02</t>
  </si>
  <si>
    <t>120.02-02,38</t>
  </si>
  <si>
    <t>120.02-02,50</t>
  </si>
  <si>
    <t>120.02-02,54</t>
  </si>
  <si>
    <t>Actas Consejos Superiores de la Pequeña y Mediana Empresa</t>
  </si>
  <si>
    <t>120.02-02,62</t>
  </si>
  <si>
    <t>Actas Red Nacional de Emprendimiento</t>
  </si>
  <si>
    <t>120.02-28</t>
  </si>
  <si>
    <t>120.02-34</t>
  </si>
  <si>
    <t>120.02-34,26</t>
  </si>
  <si>
    <t>120.02-34,44</t>
  </si>
  <si>
    <t>Informes Trimestrales de la Secretaria Técnica Permanente de los Consejos Superiores de Microempresa y de Pequeña y Mediana Empresa</t>
  </si>
  <si>
    <t>120.02-48</t>
  </si>
  <si>
    <t>120.02-48,12</t>
  </si>
  <si>
    <t>Plan de Contingencia</t>
  </si>
  <si>
    <t>120.02-48,30</t>
  </si>
  <si>
    <t>120.02-48,34</t>
  </si>
  <si>
    <t>Planes Estratégico de Emprendimiento Regional</t>
  </si>
  <si>
    <t>120.03-02</t>
  </si>
  <si>
    <t>120.03-02,04</t>
  </si>
  <si>
    <t>Actas Comisión Intersectorial de la Calidad</t>
  </si>
  <si>
    <t>120.03-02,32</t>
  </si>
  <si>
    <t>120.03-10</t>
  </si>
  <si>
    <t>120.03-10,20</t>
  </si>
  <si>
    <t>120.03-28</t>
  </si>
  <si>
    <t>120.03-34</t>
  </si>
  <si>
    <t>120.03-34,06</t>
  </si>
  <si>
    <t>120.03-34,40</t>
  </si>
  <si>
    <t>Informes de Seguimiento al Premio Colombiano a la Calidad</t>
  </si>
  <si>
    <t>120.03-60</t>
  </si>
  <si>
    <t>120.03-60,08</t>
  </si>
  <si>
    <t>120.03-60,10</t>
  </si>
  <si>
    <t>120.03-60,12</t>
  </si>
  <si>
    <t>120.03-60,14</t>
  </si>
  <si>
    <t>120.03-60,16</t>
  </si>
  <si>
    <t>120.03-60,18</t>
  </si>
  <si>
    <t>120.03-64</t>
  </si>
  <si>
    <t>REGLAMENTOS TÉCNICOS EN MATERIA DE INDUSTRIA</t>
  </si>
  <si>
    <t>130-02</t>
  </si>
  <si>
    <t>130-02,44</t>
  </si>
  <si>
    <t>130-28</t>
  </si>
  <si>
    <t>130.01-02</t>
  </si>
  <si>
    <t>130.01-02,52</t>
  </si>
  <si>
    <t>Actas de Consejo Superior de Turismo</t>
  </si>
  <si>
    <t>130.01-18</t>
  </si>
  <si>
    <t>130.01-18,04</t>
  </si>
  <si>
    <t>Conceptos de Pertinencia de Proyectos Turísticos</t>
  </si>
  <si>
    <t>130.01-28</t>
  </si>
  <si>
    <t>130.01-60</t>
  </si>
  <si>
    <t>130.01-60,04</t>
  </si>
  <si>
    <t>Proyectos de Competitividad Turística</t>
  </si>
  <si>
    <t>130.01.01-18</t>
  </si>
  <si>
    <t xml:space="preserve">CONCEPTOS </t>
  </si>
  <si>
    <t>130.01.01-18,02</t>
  </si>
  <si>
    <t>Conceptos de Concesiones Turísticas en Áreas Protegidas</t>
  </si>
  <si>
    <t>130.01.01-28</t>
  </si>
  <si>
    <t>130.01.01-34</t>
  </si>
  <si>
    <t>130.01.01-34,20</t>
  </si>
  <si>
    <t>130.01.01-38</t>
  </si>
  <si>
    <t>130.01.01-38,02</t>
  </si>
  <si>
    <t>130.01.01-48</t>
  </si>
  <si>
    <t>130.01.01-48,14</t>
  </si>
  <si>
    <t>130.01.01-48,20</t>
  </si>
  <si>
    <t>130.01.02-02</t>
  </si>
  <si>
    <t>130.01.02-02,46</t>
  </si>
  <si>
    <t>130.01.02-28</t>
  </si>
  <si>
    <t>130.01.02-58</t>
  </si>
  <si>
    <t>130.01.02-58,18</t>
  </si>
  <si>
    <t>Programas de Normalización y Estandáres de Calidad</t>
  </si>
  <si>
    <t>130.01.02-58,20</t>
  </si>
  <si>
    <t>130.02-02</t>
  </si>
  <si>
    <t>130.02-02,56</t>
  </si>
  <si>
    <t>Actas Comité Directivo del Fondo de Promoción Turística - FONTUR</t>
  </si>
  <si>
    <t>130.02-28</t>
  </si>
  <si>
    <t>130.02.01-38</t>
  </si>
  <si>
    <t>130.02.01-38,18</t>
  </si>
  <si>
    <t>130.02.02-28</t>
  </si>
  <si>
    <t>130.02.02-34</t>
  </si>
  <si>
    <t>130.02.02-34,42</t>
  </si>
  <si>
    <t>130.02.02-50</t>
  </si>
  <si>
    <t>130.02.02-50,08</t>
  </si>
  <si>
    <t>130.02.02-66</t>
  </si>
  <si>
    <t>130.02.03-02</t>
  </si>
  <si>
    <t>130.02.03-02,64</t>
  </si>
  <si>
    <t>130.02.03-28</t>
  </si>
  <si>
    <t>130.02.03-38</t>
  </si>
  <si>
    <t>130.02.03-38,16</t>
  </si>
  <si>
    <t>140-28</t>
  </si>
  <si>
    <t>140-34</t>
  </si>
  <si>
    <t>140-34,02</t>
  </si>
  <si>
    <t>140-34,26</t>
  </si>
  <si>
    <t>140-66</t>
  </si>
  <si>
    <t>140.01-28</t>
  </si>
  <si>
    <t>140.01-34</t>
  </si>
  <si>
    <t>140.01-34,26</t>
  </si>
  <si>
    <t>140.01-58</t>
  </si>
  <si>
    <t>140.01-58,22</t>
  </si>
  <si>
    <t>140.02-02</t>
  </si>
  <si>
    <t>140.02-02,02</t>
  </si>
  <si>
    <t>140.02-02,14</t>
  </si>
  <si>
    <t>Actas Comité de Convivencia Laboral</t>
  </si>
  <si>
    <t>140.02-02,34</t>
  </si>
  <si>
    <t>140.02-32</t>
  </si>
  <si>
    <t>140.02-32,06</t>
  </si>
  <si>
    <t>140.02-34</t>
  </si>
  <si>
    <t>140.02-34,02</t>
  </si>
  <si>
    <t>140.02-46</t>
  </si>
  <si>
    <t>140.02-48</t>
  </si>
  <si>
    <t>140.02-48,08</t>
  </si>
  <si>
    <t>140.02-48,24</t>
  </si>
  <si>
    <t>140.02-48,36</t>
  </si>
  <si>
    <t>140.02-48,46</t>
  </si>
  <si>
    <t>140.03-12</t>
  </si>
  <si>
    <t>CERTIFICADO DE DISPONIBILIDAD PRESUPUESTAL</t>
  </si>
  <si>
    <t>140.03-28</t>
  </si>
  <si>
    <t>140.03-34</t>
  </si>
  <si>
    <t>140.03-34,26</t>
  </si>
  <si>
    <t>140.03-34,22</t>
  </si>
  <si>
    <t>140.04-02,58</t>
  </si>
  <si>
    <t>Actas de Eliminación Documental.</t>
  </si>
  <si>
    <t>140.04-20</t>
  </si>
  <si>
    <t>CONSECUTIVOS DE COMUNICACIONES OFICIALES</t>
  </si>
  <si>
    <t>140.04-20,02</t>
  </si>
  <si>
    <t>140.04-20,04</t>
  </si>
  <si>
    <t>140.04-28</t>
  </si>
  <si>
    <t>140.04-36</t>
  </si>
  <si>
    <t>140.04-36,02</t>
  </si>
  <si>
    <t>Bancos Terminológicos de Series y Subseries Documentales</t>
  </si>
  <si>
    <t>140.04-36,04</t>
  </si>
  <si>
    <t>Cuadros de Clasificación Documental</t>
  </si>
  <si>
    <t>140.04-36,06</t>
  </si>
  <si>
    <t>140.04-36,08</t>
  </si>
  <si>
    <t>140.04-36,10</t>
  </si>
  <si>
    <t>140.04-36,12</t>
  </si>
  <si>
    <t>140.04-36,14</t>
  </si>
  <si>
    <t>140.04-48</t>
  </si>
  <si>
    <t>140.04-48,44</t>
  </si>
  <si>
    <t>Planes institucionales de archivos – PINAR.</t>
  </si>
  <si>
    <t>140.04-48,26</t>
  </si>
  <si>
    <t>140.04-48,28</t>
  </si>
  <si>
    <t>140.04-58</t>
  </si>
  <si>
    <t>140.04-58,12</t>
  </si>
  <si>
    <t>140.05-02</t>
  </si>
  <si>
    <t>140.05-02,60</t>
  </si>
  <si>
    <t>Actas Junta de Adquisiciones</t>
  </si>
  <si>
    <t>140.05-22</t>
  </si>
  <si>
    <t>140.05-22,02</t>
  </si>
  <si>
    <t>140.05-22,04</t>
  </si>
  <si>
    <t>140.05-22,08</t>
  </si>
  <si>
    <t>140.05-22,10</t>
  </si>
  <si>
    <t>Contratos de Intermediación de Seguros</t>
  </si>
  <si>
    <t>140.05-22,12</t>
  </si>
  <si>
    <t>140.05-22,14</t>
  </si>
  <si>
    <t>140.05-22,16</t>
  </si>
  <si>
    <t>Contratos de Suministro</t>
  </si>
  <si>
    <t>140.05-24</t>
  </si>
  <si>
    <t>140.05-24,02</t>
  </si>
  <si>
    <t>Convenios Interadministrativo</t>
  </si>
  <si>
    <t>140.05-24,04</t>
  </si>
  <si>
    <t>140.05-28</t>
  </si>
  <si>
    <t>140.05-34</t>
  </si>
  <si>
    <t>140.05-34,26</t>
  </si>
  <si>
    <t>140.05-50</t>
  </si>
  <si>
    <t>140.05-50,02</t>
  </si>
  <si>
    <t>140.06-08</t>
  </si>
  <si>
    <t>BOLETINES</t>
  </si>
  <si>
    <t>140.06-08,02</t>
  </si>
  <si>
    <t>140.06-28</t>
  </si>
  <si>
    <t>140.06-48</t>
  </si>
  <si>
    <t xml:space="preserve">PLANES </t>
  </si>
  <si>
    <t>140.06-48,10</t>
  </si>
  <si>
    <t>140.07-08</t>
  </si>
  <si>
    <t>140.07-08,04</t>
  </si>
  <si>
    <t>140.07-28</t>
  </si>
  <si>
    <t>140.07-58</t>
  </si>
  <si>
    <t>140.07-58,06</t>
  </si>
  <si>
    <t>Planes Anuales de Caja - PAC</t>
  </si>
  <si>
    <t>140.07-62</t>
  </si>
  <si>
    <t>140.07-62,04</t>
  </si>
  <si>
    <t>140.08-28</t>
  </si>
  <si>
    <t>140.08-32</t>
  </si>
  <si>
    <t>140.08-32,02</t>
  </si>
  <si>
    <t>140.08-40</t>
  </si>
  <si>
    <t>140.08-40,04</t>
  </si>
  <si>
    <t>140.09-02</t>
  </si>
  <si>
    <t>140.09-02,12</t>
  </si>
  <si>
    <t>Actas Comité de Comercialización de Bienes</t>
  </si>
  <si>
    <t>140.09-16</t>
  </si>
  <si>
    <t>140.09-16,06</t>
  </si>
  <si>
    <t>140.09-16,08</t>
  </si>
  <si>
    <t>140.09-28</t>
  </si>
  <si>
    <t>140.09-32</t>
  </si>
  <si>
    <t>140.09-32,04</t>
  </si>
  <si>
    <t>140.09-34</t>
  </si>
  <si>
    <t>140.09-34,26</t>
  </si>
  <si>
    <t>140.09-40</t>
  </si>
  <si>
    <t>140.09-40,02</t>
  </si>
  <si>
    <t>140.09-40,06</t>
  </si>
  <si>
    <t>140.09-48</t>
  </si>
  <si>
    <t>140.09-48,04</t>
  </si>
  <si>
    <t>140.09-48,32</t>
  </si>
  <si>
    <t>140.09-58</t>
  </si>
  <si>
    <t>140.09-58,04</t>
  </si>
  <si>
    <t>140.09-58,14</t>
  </si>
  <si>
    <t>140.10-34</t>
  </si>
  <si>
    <t>140.10-34,26</t>
  </si>
  <si>
    <t>140.11-02</t>
  </si>
  <si>
    <t>140.11-02,24</t>
  </si>
  <si>
    <t>140.11-16</t>
  </si>
  <si>
    <t>140.11-16,02</t>
  </si>
  <si>
    <t>Comprobantes contables de egreso</t>
  </si>
  <si>
    <t>140.11-16,04</t>
  </si>
  <si>
    <t>Comprobantes contables de ingreso</t>
  </si>
  <si>
    <t>140.11-28</t>
  </si>
  <si>
    <t>140.11-30</t>
  </si>
  <si>
    <t>140.11-34</t>
  </si>
  <si>
    <t>140.11-34,02</t>
  </si>
  <si>
    <t>140.11-34,26</t>
  </si>
  <si>
    <t>140.12-28</t>
  </si>
  <si>
    <t>140.12-34</t>
  </si>
  <si>
    <t>140.12-34,02</t>
  </si>
  <si>
    <t>140.12-34,26</t>
  </si>
  <si>
    <t>140.12-50</t>
  </si>
  <si>
    <t>140.12-50,18</t>
  </si>
  <si>
    <t>Procesos Disciplinarios</t>
  </si>
  <si>
    <t>140.13-10</t>
  </si>
  <si>
    <t>140.13-10,02</t>
  </si>
  <si>
    <t>140.13-10,14</t>
  </si>
  <si>
    <t>140.13-10,18</t>
  </si>
  <si>
    <t>140.13-28</t>
  </si>
  <si>
    <t>140.13-68</t>
  </si>
  <si>
    <t>Solicitudes de Sustitución Pensional</t>
  </si>
  <si>
    <t>115.01.03-10,03</t>
  </si>
  <si>
    <t>115.01.03-10</t>
  </si>
  <si>
    <t>SOLICITUDES</t>
  </si>
  <si>
    <t>140.13-68,04</t>
  </si>
  <si>
    <t>SERIES</t>
  </si>
  <si>
    <t>Solicitudes De Actualizaciones Documentales - Sistema De Gestion De Calidad</t>
  </si>
  <si>
    <t>6802</t>
  </si>
  <si>
    <t>6804</t>
  </si>
  <si>
    <t xml:space="preserve">Procesos de Investigación por Prácticas Desleales </t>
  </si>
  <si>
    <t>Informes de Visita de Control a Prestadores de Servicios Turisticos</t>
  </si>
  <si>
    <t xml:space="preserve">Programas de Socializacion de Temas de Actualidad Ministerio </t>
  </si>
  <si>
    <t>ESTADOS FINANCIEROS</t>
  </si>
  <si>
    <t>Procesos de Investigación por Prácticas Desleales Confidencial</t>
  </si>
  <si>
    <t xml:space="preserve">Procesos de Investigación por Prácticas Desleales Públicas </t>
  </si>
  <si>
    <r>
      <rPr>
        <b/>
        <sz val="20"/>
        <color theme="1"/>
        <rFont val="Arial Narrow"/>
        <family val="2"/>
      </rPr>
      <t>CAJA No.</t>
    </r>
    <r>
      <rPr>
        <b/>
        <sz val="10"/>
        <color theme="1"/>
        <rFont val="Arial Narrow"/>
        <family val="2"/>
      </rPr>
      <t xml:space="preserve"> </t>
    </r>
  </si>
  <si>
    <t>RÓTULO CARPETA</t>
  </si>
  <si>
    <t>101-02,13</t>
  </si>
  <si>
    <t>Actas Comité de Conciliación</t>
  </si>
  <si>
    <t>IDENT. DEL EXPEDIENTE</t>
  </si>
  <si>
    <t>2216</t>
  </si>
  <si>
    <t>DESPACHO_DEL_VICEMINISTRO_DE_COMERCIO_EXTERIOR</t>
  </si>
  <si>
    <t>GRUPO VENTANILLA ÚNICA DE COMERCIO EXTERIOR - VUCE</t>
  </si>
  <si>
    <t>1014</t>
  </si>
  <si>
    <t>1016</t>
  </si>
  <si>
    <t>1018</t>
  </si>
  <si>
    <t>1020</t>
  </si>
  <si>
    <t xml:space="preserve">Informes de Empalme  </t>
  </si>
  <si>
    <t>Informes de Visita de Control  a Prestadores de Servicios Turísticos</t>
  </si>
  <si>
    <t>3436</t>
  </si>
  <si>
    <t>3444</t>
  </si>
  <si>
    <t>5202</t>
  </si>
  <si>
    <t>5204</t>
  </si>
  <si>
    <t>5206</t>
  </si>
  <si>
    <t>5402</t>
  </si>
  <si>
    <t>6210</t>
  </si>
  <si>
    <t>GRUPO PLANIFICACIÓN Y DESARROLLO SOSTENIBLE DEL TURISMO</t>
  </si>
  <si>
    <t>P. Clasificada</t>
  </si>
  <si>
    <t>P. Reservada</t>
  </si>
  <si>
    <r>
      <rPr>
        <b/>
        <sz val="12"/>
        <color rgb="FF000000"/>
        <rFont val="Times New Roman"/>
        <family val="1"/>
      </rPr>
      <t>1. ENTIDAD REMITENTE:</t>
    </r>
    <r>
      <rPr>
        <sz val="12"/>
        <color rgb="FF000000"/>
        <rFont val="Times New Roman"/>
        <family val="1"/>
      </rPr>
      <t xml:space="preserve"> Debe colocarse el nombre de la entidad responsable de la documentación que se va a transferir.</t>
    </r>
  </si>
  <si>
    <r>
      <rPr>
        <b/>
        <sz val="12"/>
        <color rgb="FF000000"/>
        <rFont val="Times New Roman"/>
        <family val="1"/>
      </rPr>
      <t>2</t>
    </r>
    <r>
      <rPr>
        <sz val="12"/>
        <color rgb="FF000000"/>
        <rFont val="Times New Roman"/>
        <family val="1"/>
      </rPr>
      <t xml:space="preserve">. </t>
    </r>
    <r>
      <rPr>
        <b/>
        <sz val="12"/>
        <color rgb="FF000000"/>
        <rFont val="Times New Roman"/>
        <family val="1"/>
      </rPr>
      <t>ENTIDAD PRODUCTORA:</t>
    </r>
    <r>
      <rPr>
        <sz val="12"/>
        <color rgb="FF000000"/>
        <rFont val="Times New Roman"/>
        <family val="1"/>
      </rPr>
      <t xml:space="preserve"> Debe colocarse el nombre completo o razón social de la entidad que produjo o produce los documentos.</t>
    </r>
  </si>
  <si>
    <r>
      <rPr>
        <b/>
        <sz val="12"/>
        <color rgb="FF000000"/>
        <rFont val="Times New Roman"/>
        <family val="1"/>
      </rPr>
      <t>19. NOTAS:</t>
    </r>
    <r>
      <rPr>
        <sz val="12"/>
        <color rgb="FF000000"/>
        <rFont val="Times New Roman"/>
        <family val="1"/>
      </rPr>
      <t xml:space="preserve">  Se consignarán los datos que sean relevantes y no se hayan registrado en las columnas anteriores. Para la documentación ordenada numéricamente, como actas, resoluciones, memorandos, circulares, entre otros, se anotarán los siguientes datos: Faltantes, saltos por error en la numeración y/o repetición del número consecutivo en diferentes documentos. Para los expedientes deberá registrarse la existencia de anexos: Circulares, actas, memorandos, resoluciones, informes, impresos, planos, facturas, disquetes, fotografías o cualquier objeto del cual se hable en el documento principal, e indicar a que folio pertenece los anexos de la carpeta. De estos debe señalarse, en primer lugar, el número de unidades anexas de cada tipo; ejemplo: folio 21 con 5 fotografías o 5 fotografías sueltas al final del expediente; luego, el número consecutivo (si lo tiene), ciudad, fecha, asunto o terna de cada anexo. Para los anexos legibles por máquina deberán registrarse las características físicas y requerimientos técnicos para la visualización y/o consulta de la información. Especificar programas de sistematización de la información. A los impresos se les asignará un número de folio y se registrará el número de páginas que lo componen. Así mismo, se anotará información sobre el estado de conservación de la documentación especificando el tipo de deterioro: Físico (rasgaduras, mutilaciones, perforaciones, dobleces y faltantes); químico (oxidación de tinta y soporte débil) y biológico (ataque de hongos, insectos, roedores, etc.) </t>
    </r>
  </si>
  <si>
    <r>
      <rPr>
        <b/>
        <sz val="12"/>
        <color rgb="FF000000"/>
        <rFont val="Times New Roman"/>
        <family val="1"/>
      </rPr>
      <t>20. ELABORADO POR:</t>
    </r>
    <r>
      <rPr>
        <sz val="12"/>
        <color rgb="FF000000"/>
        <rFont val="Times New Roman"/>
        <family val="1"/>
      </rPr>
      <t xml:space="preserve"> Se escribirá el nombre y apellido, cargo, firma de la persona responsable de elaborar el inventario, así como el lugar y la fecha en que se realiza.</t>
    </r>
  </si>
  <si>
    <r>
      <rPr>
        <b/>
        <sz val="12"/>
        <color rgb="FF000000"/>
        <rFont val="Times New Roman"/>
        <family val="1"/>
      </rPr>
      <t xml:space="preserve">21. ENTREGADO POR: </t>
    </r>
    <r>
      <rPr>
        <sz val="12"/>
        <color rgb="FF000000"/>
        <rFont val="Times New Roman"/>
        <family val="1"/>
      </rPr>
      <t>Se registrará el nombre y apellido, cargo, firma de la persona responsable de entregar el inventario, así como el lugar y la fecha en que se realiza.</t>
    </r>
  </si>
  <si>
    <r>
      <rPr>
        <b/>
        <sz val="12"/>
        <color rgb="FF000000"/>
        <rFont val="Times New Roman"/>
        <family val="1"/>
      </rPr>
      <t xml:space="preserve">22. V°B° Encargado Dependencia por Gestión Documental: </t>
    </r>
    <r>
      <rPr>
        <sz val="12"/>
        <color rgb="FF000000"/>
        <rFont val="Times New Roman"/>
        <family val="1"/>
      </rPr>
      <t>Se registrará el nombre y apellido, firma, y la fecha en que se realiza.</t>
    </r>
  </si>
  <si>
    <r>
      <rPr>
        <b/>
        <sz val="12"/>
        <color rgb="FF000000"/>
        <rFont val="Times New Roman"/>
        <family val="1"/>
      </rPr>
      <t>23. RECIBIDO POR:</t>
    </r>
    <r>
      <rPr>
        <sz val="12"/>
        <color rgb="FF000000"/>
        <rFont val="Times New Roman"/>
        <family val="1"/>
      </rPr>
      <t xml:space="preserve"> Se registrará el nombre y apellido, cargo, firma de la persona responsable de recibir el inventario, así como el lugar y la fecha en que se recibió.</t>
    </r>
  </si>
  <si>
    <t>Fuente: Acuerdo N° 042 de 2002, ARCHIVO GENERAL DE LA NACIÓN</t>
  </si>
  <si>
    <r>
      <rPr>
        <b/>
        <sz val="12"/>
        <color rgb="FF000000"/>
        <rFont val="Times New Roman"/>
        <family val="1"/>
      </rPr>
      <t>3. UNIDAD ADMINISTRATIVA</t>
    </r>
    <r>
      <rPr>
        <sz val="12"/>
        <color rgb="FF000000"/>
        <rFont val="Times New Roman"/>
        <family val="1"/>
      </rPr>
      <t>: Seleccione de la lista despeglable el nombre de la dependencia de mayor jerarquía de la cual dependa la oficina productora.</t>
    </r>
  </si>
  <si>
    <r>
      <rPr>
        <b/>
        <sz val="12"/>
        <color rgb="FF000000"/>
        <rFont val="Times New Roman"/>
        <family val="1"/>
      </rPr>
      <t>4. OFICINA PRODUCTORA:</t>
    </r>
    <r>
      <rPr>
        <sz val="12"/>
        <color rgb="FF000000"/>
        <rFont val="Times New Roman"/>
        <family val="1"/>
      </rPr>
      <t xml:space="preserve"> Seleccione de la lista despeglable el nombre de la unidad administrativa que produce y conserva la documentación tramitada en ejercicio de sus funciones.</t>
    </r>
  </si>
  <si>
    <r>
      <rPr>
        <b/>
        <sz val="12"/>
        <color rgb="FF000000"/>
        <rFont val="Times New Roman"/>
        <family val="1"/>
      </rPr>
      <t xml:space="preserve">5. OBJETO.  </t>
    </r>
    <r>
      <rPr>
        <sz val="12"/>
        <color rgb="FF000000"/>
        <rFont val="Times New Roman"/>
        <family val="1"/>
      </rPr>
      <t>Selecciones de la lista despeglable la finalidad del inventario, que puede ser: Transferencias Primarias, Transferencias Secundarias, Fusión y Supresión de entidades y/o dependencias, Inventarios individuales por vinculación, traslado, desvinculación.</t>
    </r>
  </si>
  <si>
    <r>
      <rPr>
        <b/>
        <sz val="12"/>
        <color rgb="FF000000"/>
        <rFont val="Times New Roman"/>
        <family val="1"/>
      </rPr>
      <t xml:space="preserve">6. REGISTRO DE ENTRADA: </t>
    </r>
    <r>
      <rPr>
        <sz val="12"/>
        <color rgb="FF000000"/>
        <rFont val="Times New Roman"/>
        <family val="1"/>
      </rPr>
      <t>Se diligencia sólo para transferencias primarias y transferencias secundarias. Debe consignarse en las tres primeras casillas los dígitos correspondientes a la fecha de la entrada de la transferencia (año, mes, día). En</t>
    </r>
    <r>
      <rPr>
        <b/>
        <sz val="12"/>
        <color rgb="FF000000"/>
        <rFont val="Times New Roman"/>
        <family val="1"/>
      </rPr>
      <t xml:space="preserve"> No. Transf.</t>
    </r>
    <r>
      <rPr>
        <sz val="12"/>
        <color rgb="FF000000"/>
        <rFont val="Times New Roman"/>
        <family val="1"/>
      </rPr>
      <t xml:space="preserve"> se anotará el número de la transferencia.</t>
    </r>
  </si>
  <si>
    <r>
      <rPr>
        <b/>
        <sz val="12"/>
        <color rgb="FF000000"/>
        <rFont val="Times New Roman"/>
        <family val="1"/>
      </rPr>
      <t xml:space="preserve">7. NÚMERO DE ORDEN: </t>
    </r>
    <r>
      <rPr>
        <sz val="12"/>
        <color rgb="FF000000"/>
        <rFont val="Times New Roman"/>
        <family val="1"/>
      </rPr>
      <t xml:space="preserve">Debe anotarse en forma consecutiva el número correspondiente a cada uno de los asientos descritos, que generalmente corresponde a una unidad de conservación, y está a su vez indican el </t>
    </r>
    <r>
      <rPr>
        <sz val="12"/>
        <color rgb="FFFF0000"/>
        <rFont val="Times New Roman"/>
        <family val="1"/>
      </rPr>
      <t>numero de carpeta</t>
    </r>
    <r>
      <rPr>
        <sz val="12"/>
        <color rgb="FF000000"/>
        <rFont val="Times New Roman"/>
        <family val="1"/>
      </rPr>
      <t>.</t>
    </r>
  </si>
  <si>
    <r>
      <rPr>
        <b/>
        <sz val="12"/>
        <color rgb="FF000000"/>
        <rFont val="Times New Roman"/>
        <family val="1"/>
      </rPr>
      <t xml:space="preserve">8. CÓDIGO: </t>
    </r>
    <r>
      <rPr>
        <sz val="12"/>
        <color rgb="FF000000"/>
        <rFont val="Times New Roman"/>
        <family val="1"/>
      </rPr>
      <t>Ingrese el numero de código a la cual pertenecen las series y subseries tal y como aparecen descritas en la tabla de retención documental, las cuales van de acuerdo a las producción documental de cada dependencia.</t>
    </r>
  </si>
  <si>
    <r>
      <rPr>
        <b/>
        <sz val="12"/>
        <color rgb="FF000000"/>
        <rFont val="Times New Roman"/>
        <family val="1"/>
      </rPr>
      <t>9. NOMBRE DE LAS SERIES, SUBSERIES O ASUNTOS:</t>
    </r>
    <r>
      <rPr>
        <sz val="12"/>
        <color rgb="FF000000"/>
        <rFont val="Times New Roman"/>
        <family val="1"/>
      </rPr>
      <t xml:space="preserve"> Primero se indica con negrilla y mayúscula sostenida el nombre de la serie documental que esta asignado por parte de la dependencia de acuerdo a la Tabla de Retención Documental, si esta tiene subserie se coloca debajo con negrilla y la primera letra de cada nombre en mayúscula, luego damos el nombre a la carpeta de acuerdo a una descripción que permita su fácil ubicación posteriormente. Ejemplo: Serie Documental "</t>
    </r>
    <r>
      <rPr>
        <b/>
        <sz val="12"/>
        <color rgb="FF000000"/>
        <rFont val="Times New Roman"/>
        <family val="1"/>
      </rPr>
      <t>ACTAS</t>
    </r>
    <r>
      <rPr>
        <sz val="12"/>
        <color rgb="FF000000"/>
        <rFont val="Times New Roman"/>
        <family val="1"/>
      </rPr>
      <t>", Subserie Documental "</t>
    </r>
    <r>
      <rPr>
        <b/>
        <sz val="12"/>
        <color rgb="FF000000"/>
        <rFont val="Times New Roman"/>
        <family val="1"/>
      </rPr>
      <t>Actas Consejo Superior de Comercio Exterior</t>
    </r>
    <r>
      <rPr>
        <sz val="12"/>
        <color rgb="FF000000"/>
        <rFont val="Times New Roman"/>
        <family val="1"/>
      </rPr>
      <t>", Asunto "Actas Consejo Superior de Comercio Exterior 2018".</t>
    </r>
  </si>
  <si>
    <r>
      <t xml:space="preserve">10. IDENTIFICACIÓN DE EXPEDIENTE : </t>
    </r>
    <r>
      <rPr>
        <sz val="12"/>
        <color rgb="FF000000"/>
        <rFont val="Times New Roman"/>
        <family val="1"/>
      </rPr>
      <t>Identifique si la carpeta tiene como extensión número de cédula, Nit o Número de proceso para facilitar la búsqueda de la carpeta. Si no contiene omita esta casilla</t>
    </r>
  </si>
  <si>
    <r>
      <rPr>
        <b/>
        <sz val="12"/>
        <color rgb="FF000000"/>
        <rFont val="Times New Roman"/>
        <family val="1"/>
      </rPr>
      <t>11. FECHAS EXTREMAS:</t>
    </r>
    <r>
      <rPr>
        <sz val="12"/>
        <color rgb="FF000000"/>
        <rFont val="Times New Roman"/>
        <family val="1"/>
      </rPr>
      <t xml:space="preserve"> Debe consignarse la fecha inicial y final de cada unidad descrita (asiento). Deben colocarse la fecha en formato año-mes-dia (2021-08-25).</t>
    </r>
  </si>
  <si>
    <r>
      <t xml:space="preserve">12. CAJA: </t>
    </r>
    <r>
      <rPr>
        <sz val="12"/>
        <color rgb="FF000000"/>
        <rFont val="Times New Roman"/>
        <family val="1"/>
      </rPr>
      <t>Se consignará el número de caja a la cual pertenece las unidades de conservación</t>
    </r>
  </si>
  <si>
    <r>
      <rPr>
        <b/>
        <sz val="12"/>
        <color rgb="FF000000"/>
        <rFont val="Times New Roman"/>
        <family val="1"/>
      </rPr>
      <t>13. UNIDAD DE CONSERVACIÓN:</t>
    </r>
    <r>
      <rPr>
        <sz val="12"/>
        <color rgb="FF000000"/>
        <rFont val="Times New Roman"/>
        <family val="1"/>
      </rPr>
      <t xml:space="preserve"> Condición en la que se conservan los documentos. Se selecciona uno de los siguientes numerales: carpeta, correlativo, tomo, volumen, otro.</t>
    </r>
  </si>
  <si>
    <r>
      <t xml:space="preserve">13.1 CARPETA: </t>
    </r>
    <r>
      <rPr>
        <sz val="12"/>
        <color rgb="FF000000"/>
        <rFont val="Times New Roman"/>
        <family val="1"/>
      </rPr>
      <t xml:space="preserve">Se selecciona con una X si esta es la unidad de almacenamiento es carpeta yute o cuatro aletas </t>
    </r>
  </si>
  <si>
    <r>
      <t xml:space="preserve">13.2 CORRELATIVO: </t>
    </r>
    <r>
      <rPr>
        <sz val="12"/>
        <color rgb="FF000000"/>
        <rFont val="Times New Roman"/>
        <family val="1"/>
      </rPr>
      <t>Se indica la cantidad de carpetas que vienen de un mismo expediente. Ejemplo: 1/3, 2/3, 3/3.</t>
    </r>
  </si>
  <si>
    <r>
      <t xml:space="preserve">13.3  TOMO:  </t>
    </r>
    <r>
      <rPr>
        <sz val="12"/>
        <color rgb="FF000000"/>
        <rFont val="Times New Roman"/>
        <family val="1"/>
      </rPr>
      <t>Seleccione con una X si esta es la unidad de almacenamiento (empastado).</t>
    </r>
  </si>
  <si>
    <r>
      <t xml:space="preserve">13.4 VOLUMEN: </t>
    </r>
    <r>
      <rPr>
        <sz val="12"/>
        <color rgb="FF000000"/>
        <rFont val="Times New Roman"/>
        <family val="1"/>
      </rPr>
      <t>Diligencie si los tomos pertenecen a un determinado volumen de producción o edición. Ejemplo: Vol. 1, Vol. 2.</t>
    </r>
  </si>
  <si>
    <r>
      <t xml:space="preserve">13.5 OTRO: </t>
    </r>
    <r>
      <rPr>
        <sz val="12"/>
        <color rgb="FF000000"/>
        <rFont val="Times New Roman"/>
        <family val="1"/>
      </rPr>
      <t>Se selecciona con una X si dado el caso no se identifican con las anteriores casillas (Carpeta o Tomo), y se especifica en la columna "Notas". o  tipos de documentos especiales que se puedan encontrar, como, por ejemplo: (TNC) Textual no convencional, (IC) iconográfico, (CA) cartográfico (FO) fotográfico, (SO) sonoro, (AV) audiovisual, (CD), (USB), (DISCO DURO). cd, dvd, cinta de audio, cinta de video, gráficos, usb, discos duros, entre otros. Adicional a esto en el campo de notas del FUID, se deberá registrar el tamaño y contenido de los documentos especiales así: Tamaño Medio pliego (Documento con dimensiones 70 X 50 cms) Tamaño Pliego (Documento con dimensiones 70 X 100 cms) Tamaño Extra Grande (Documento con dimensiones superiores a 70 X 100) Contenido: Sonora (Información únicamente audible) Visual (Información únicamente visual en movimiento), Audiovisual (Información audible y visual en movimiento), Gráfica (Información únicamente gráfica sin movimiento,incluye las fotografías)</t>
    </r>
  </si>
  <si>
    <r>
      <rPr>
        <b/>
        <sz val="12"/>
        <color rgb="FF000000"/>
        <rFont val="Times New Roman"/>
        <family val="1"/>
      </rPr>
      <t>14. NÚMERO DE FOLIOS:</t>
    </r>
    <r>
      <rPr>
        <sz val="12"/>
        <color rgb="FF000000"/>
        <rFont val="Times New Roman"/>
        <family val="1"/>
      </rPr>
      <t xml:space="preserve"> Indique el número total de folios contenido en cada unidad de conservación descrita. Utlice el guion para diferenciar ejemplo 1-59; 201-289</t>
    </r>
  </si>
  <si>
    <r>
      <rPr>
        <b/>
        <sz val="12"/>
        <color rgb="FF000000"/>
        <rFont val="Times New Roman"/>
        <family val="1"/>
      </rPr>
      <t xml:space="preserve">15. SOPORTE: </t>
    </r>
    <r>
      <rPr>
        <sz val="12"/>
        <color rgb="FF000000"/>
        <rFont val="Times New Roman"/>
        <family val="1"/>
      </rPr>
      <t xml:space="preserve">Describa el soporte de los documentos que pueden ser: </t>
    </r>
    <r>
      <rPr>
        <b/>
        <sz val="12"/>
        <color rgb="FF000000"/>
        <rFont val="Times New Roman"/>
        <family val="1"/>
      </rPr>
      <t>Físico, Digital, Electrónico o Híbrido</t>
    </r>
    <r>
      <rPr>
        <sz val="12"/>
        <color rgb="FF000000"/>
        <rFont val="Times New Roman"/>
        <family val="1"/>
      </rPr>
      <t/>
    </r>
  </si>
  <si>
    <r>
      <t xml:space="preserve">16. UBICACIÓN TOPOGRAFICA : </t>
    </r>
    <r>
      <rPr>
        <sz val="12"/>
        <color rgb="FF000000"/>
        <rFont val="Times New Roman"/>
        <family val="1"/>
      </rPr>
      <t>Identificación convencional que señala la ubicación de una unidad de conservación en el depósito y mobiliario de un archivo.</t>
    </r>
  </si>
  <si>
    <r>
      <t xml:space="preserve">16.1 MODULO: </t>
    </r>
    <r>
      <rPr>
        <sz val="12"/>
        <color rgb="FF000000"/>
        <rFont val="Times New Roman"/>
        <family val="1"/>
      </rPr>
      <t>Indique el número del módulo donde se encuentre ubicado la estantería dentro de su área para Archivo de Gestión, sino lo sabe indique el piso (Ejemplo: "P. 7", si los documentos se encuentran en el piso séptimo) si hay transferencia al Archivo Central GD diligenciará esta casilla.</t>
    </r>
  </si>
  <si>
    <r>
      <t xml:space="preserve">16.3 BANDEJA: </t>
    </r>
    <r>
      <rPr>
        <sz val="12"/>
        <color rgb="FF000000"/>
        <rFont val="Times New Roman"/>
        <family val="1"/>
      </rPr>
      <t>Indique el número de bandeja que pertenece al estante numerando las bandejas de arriba hacia abajo.</t>
    </r>
  </si>
  <si>
    <r>
      <t xml:space="preserve">16.2 ESTANTE: </t>
    </r>
    <r>
      <rPr>
        <sz val="12"/>
        <color rgb="FF000000"/>
        <rFont val="Times New Roman"/>
        <family val="1"/>
      </rPr>
      <t>Indique el número de estante que se encuentra en el módulo asignado por la dependencia (Recuerde que este esta numerado de izquierda a derecha).</t>
    </r>
  </si>
  <si>
    <r>
      <t xml:space="preserve">17. FRECUENCIA DE CONSULTA: </t>
    </r>
    <r>
      <rPr>
        <sz val="12"/>
        <color rgb="FF000000"/>
        <rFont val="Times New Roman"/>
        <family val="1"/>
      </rPr>
      <t>Se debe consignar si la documentación registra un índice de consulta alto, medio, bajo o ninguno.</t>
    </r>
  </si>
  <si>
    <t>INSTRUCTIVO FORMATO ÚNICO DE INVENTARIO DOCUMENTAL</t>
  </si>
  <si>
    <t>Para tener en cuenta a la hora de realizar el inventario documental, utilice siempre la tabla de retención documental de su área, organice la documentación de acuerdo a las normas archivísticas (Clasificación, Ordenación y Descripción), de una manera eficiente, registre los nombres de las series y subseries como aparecen en la tabla de retención, y nombre las carpetas de acuerdo a la relación con las serie que se identifican. La impresión viene predeterminada en tamaño Folio u Oficio.</t>
  </si>
  <si>
    <t>Versión:07 
Código: GD-FM-19
Vigente: 26/03/2021</t>
  </si>
  <si>
    <t>FUID
FORMATO ÚNICO DE INVENTARIO DOCUMENTAL</t>
  </si>
  <si>
    <r>
      <t xml:space="preserve">18. INDICE DE INFORMACIÓN: </t>
    </r>
    <r>
      <rPr>
        <sz val="12"/>
        <color rgb="FF000000"/>
        <rFont val="Times New Roman"/>
        <family val="1"/>
      </rPr>
      <t>Consigne si la información que contiene el expediente es Pública, Pública Reservada o Pública Clasificada Consulte con su jefe de area o con el indice de informacion clasificada y reservada del MINCIT. Doble Click sobre la imagen</t>
    </r>
  </si>
  <si>
    <t>X</t>
  </si>
  <si>
    <t>1-539</t>
  </si>
  <si>
    <t>1-471</t>
  </si>
  <si>
    <t>1-377</t>
  </si>
  <si>
    <t>1-633</t>
  </si>
  <si>
    <t>Baja</t>
  </si>
  <si>
    <t>Físico</t>
  </si>
  <si>
    <t>índice</t>
  </si>
  <si>
    <r>
      <t xml:space="preserve">Elaborado por: </t>
    </r>
    <r>
      <rPr>
        <b/>
        <sz val="10"/>
        <rFont val="Arial Narrow"/>
        <family val="2"/>
      </rPr>
      <t>Contratistas 4-72</t>
    </r>
  </si>
  <si>
    <r>
      <t xml:space="preserve">Entregado por: </t>
    </r>
    <r>
      <rPr>
        <b/>
        <sz val="10"/>
        <rFont val="Arial Narrow"/>
        <family val="2"/>
      </rPr>
      <t>Contratistas 4-72</t>
    </r>
  </si>
  <si>
    <r>
      <t xml:space="preserve">Nombre: </t>
    </r>
    <r>
      <rPr>
        <b/>
        <sz val="10"/>
        <rFont val="Arial Narrow"/>
        <family val="2"/>
      </rPr>
      <t>Ana Lucia Mendez León</t>
    </r>
  </si>
  <si>
    <r>
      <t xml:space="preserve">Recibido por: </t>
    </r>
    <r>
      <rPr>
        <b/>
        <sz val="10"/>
        <rFont val="Arial Narrow"/>
        <family val="2"/>
      </rPr>
      <t>Ana Lucia Mendez León</t>
    </r>
  </si>
  <si>
    <t>Boletines de Tesrorería</t>
  </si>
  <si>
    <r>
      <t xml:space="preserve">Cargo: </t>
    </r>
    <r>
      <rPr>
        <b/>
        <sz val="10"/>
        <rFont val="Arial Narrow"/>
        <family val="2"/>
      </rPr>
      <t xml:space="preserve">Asistentes de Correspondencia </t>
    </r>
  </si>
  <si>
    <r>
      <t xml:space="preserve">Cargo: </t>
    </r>
    <r>
      <rPr>
        <b/>
        <sz val="10"/>
        <rFont val="Arial Narrow"/>
        <family val="2"/>
      </rPr>
      <t>Coordinadora Grupo de Gestión Documental</t>
    </r>
  </si>
  <si>
    <r>
      <t>Lugar y fecha:</t>
    </r>
    <r>
      <rPr>
        <b/>
        <sz val="10"/>
        <rFont val="Arial Narrow"/>
        <family val="2"/>
      </rPr>
      <t xml:space="preserve"> Bogota D.C. 30 de Junio 2024</t>
    </r>
  </si>
  <si>
    <r>
      <t xml:space="preserve">Lugar y fecha: </t>
    </r>
    <r>
      <rPr>
        <b/>
        <sz val="10"/>
        <rFont val="Arial Narrow"/>
        <family val="2"/>
      </rPr>
      <t>Bogota D.C. 30 de Junio 2024</t>
    </r>
  </si>
  <si>
    <r>
      <t>Fecha:</t>
    </r>
    <r>
      <rPr>
        <b/>
        <sz val="10"/>
        <rFont val="Arial Narrow"/>
        <family val="2"/>
      </rPr>
      <t xml:space="preserve"> Bogota D.C. 30 de Junio 2024</t>
    </r>
  </si>
  <si>
    <r>
      <t xml:space="preserve">Lugar y fecha: </t>
    </r>
    <r>
      <rPr>
        <b/>
        <sz val="10"/>
        <rFont val="Arial Narrow"/>
        <family val="2"/>
      </rPr>
      <t xml:space="preserve"> Bogota D.C. 30 de Junio 2024</t>
    </r>
  </si>
  <si>
    <t>Boletín Diario de Tesorería No. 01 al 10</t>
  </si>
  <si>
    <t>DCE</t>
  </si>
  <si>
    <t>1-281</t>
  </si>
  <si>
    <t>Boletín Diario de Tesorería No. 11 al 17</t>
  </si>
  <si>
    <t>1-228</t>
  </si>
  <si>
    <t>Boletín Diario de Tesorería No. 18 al 21</t>
  </si>
  <si>
    <t>1-367</t>
  </si>
  <si>
    <t>Boletín Diario de Tesorería No. 22 al 28</t>
  </si>
  <si>
    <t>1-394</t>
  </si>
  <si>
    <t>Boletín Diario de Tesorería No. 29 al 41</t>
  </si>
  <si>
    <t>1-343</t>
  </si>
  <si>
    <t>Boletín Diario de Tesorería No. 42 al 50</t>
  </si>
  <si>
    <t>1-339</t>
  </si>
  <si>
    <t>Boletín Diario de Tesorería No. 51 al 54</t>
  </si>
  <si>
    <t>1-385</t>
  </si>
  <si>
    <t>Boletín Diario de Tesorería No. 55 al 61</t>
  </si>
  <si>
    <t>1-428</t>
  </si>
  <si>
    <t>Boletín Diario de Tesorería No. 62 al 68</t>
  </si>
  <si>
    <t>1-582</t>
  </si>
  <si>
    <t>Boletín Diario de Tesorería No. 69 al 77</t>
  </si>
  <si>
    <t>1-290</t>
  </si>
  <si>
    <t>Boletín Diario de Tesorería No. 78 al 81</t>
  </si>
  <si>
    <t>1-488</t>
  </si>
  <si>
    <t>Boletín Diario de Tesorería No. 82 al 86</t>
  </si>
  <si>
    <t>1-316</t>
  </si>
  <si>
    <t>Boletín Diario de Tesorería No. 87 al 92</t>
  </si>
  <si>
    <t>1-387</t>
  </si>
  <si>
    <t>Boletín Diario de Tesorería No. 93 al 98</t>
  </si>
  <si>
    <t>1-233</t>
  </si>
  <si>
    <t>Boletín Diario de Tesorería No. 99 al 102</t>
  </si>
  <si>
    <t>1-307</t>
  </si>
  <si>
    <t>Boletín Diario de Tesorería No. 103 al 107</t>
  </si>
  <si>
    <t>1-484</t>
  </si>
  <si>
    <t>Boletín Diario de Tesorería No. 108 al 112</t>
  </si>
  <si>
    <t>1-354</t>
  </si>
  <si>
    <t>Boletín Diario de Tesorería No. 113 al 120</t>
  </si>
  <si>
    <t>Boletín Diario de Tesorería No. 121 al 128</t>
  </si>
  <si>
    <t>1-438</t>
  </si>
  <si>
    <t>Boletín Diario de Tesorería No. 129 al 134</t>
  </si>
  <si>
    <t>1-430</t>
  </si>
  <si>
    <t>Boletín Diario de Tesorería No. 135 al 137</t>
  </si>
  <si>
    <t>1-439</t>
  </si>
  <si>
    <t>Boletín Diario de Tesorería No. 138 al 140</t>
  </si>
  <si>
    <t>1-415</t>
  </si>
  <si>
    <t>Boletín Diario de Tesorería No. 141 al 142</t>
  </si>
  <si>
    <t>1-423</t>
  </si>
  <si>
    <t>Boletín Diario de Tesorería No. 143</t>
  </si>
  <si>
    <t>1-254</t>
  </si>
  <si>
    <t>Boletín Diario de Tesorería No. 144 al 148</t>
  </si>
  <si>
    <t>1-544</t>
  </si>
  <si>
    <t>Boletín Diario de Tesorería No. 149 al 155</t>
  </si>
  <si>
    <t>1-478</t>
  </si>
  <si>
    <t>Boletín Diario de Tesorería No. 156 al 162</t>
  </si>
  <si>
    <t>1-348</t>
  </si>
  <si>
    <t>Boletín Diario de Tesorería No. 163 al 165</t>
  </si>
  <si>
    <t>Boletín Diario de Tesorería No. 166 al 170</t>
  </si>
  <si>
    <t>1-486</t>
  </si>
  <si>
    <t>Boletín Diario de Tesorería No. 171 al 172</t>
  </si>
  <si>
    <t>1-457</t>
  </si>
  <si>
    <t>Boletín Diario de Tesorería No. 173 al 174</t>
  </si>
  <si>
    <t>1-393</t>
  </si>
  <si>
    <t>Boletín Diario de Tesorería No. 175 al 181</t>
  </si>
  <si>
    <t>1-476</t>
  </si>
  <si>
    <t>Boletín Diario de Tesorería No. 182 al 184</t>
  </si>
  <si>
    <t>1-425</t>
  </si>
  <si>
    <t>Boletín Diario de Tesorería No. 185 al 191</t>
  </si>
  <si>
    <t>1-461</t>
  </si>
  <si>
    <t>Boletín Diario de Tesorería No. 192 al 194</t>
  </si>
  <si>
    <t>1-509</t>
  </si>
  <si>
    <t>Boletín Diario de Tesorería No. 195 al 200</t>
  </si>
  <si>
    <t>Boletín Diario de Tesorería No. 201 al 203</t>
  </si>
  <si>
    <t>1-405</t>
  </si>
  <si>
    <t>Boletín Diario de Tesorería No. 204 al 206</t>
  </si>
  <si>
    <t>1-498</t>
  </si>
  <si>
    <t>Boletín Diario de Tesorería No. 207 al 209</t>
  </si>
  <si>
    <t>1-558</t>
  </si>
  <si>
    <t>Boletín Diario de Tesorería No. 210 al 214</t>
  </si>
  <si>
    <t>1-481</t>
  </si>
  <si>
    <t>Boletín Diario de Tesorería No. 215 al 218</t>
  </si>
  <si>
    <t>1-360</t>
  </si>
  <si>
    <t>Boletín Diario de Tesorería No. 219 al 223</t>
  </si>
  <si>
    <t>Boletín Diario de Tesorería No. 224</t>
  </si>
  <si>
    <t>1-468</t>
  </si>
  <si>
    <t>Boletín Diario de Tesorería No. 225 al 226</t>
  </si>
  <si>
    <t>1-523</t>
  </si>
  <si>
    <t>Boletín Diario de Tesorería No. 227 al 228</t>
  </si>
  <si>
    <t>1-435</t>
  </si>
  <si>
    <t>Boletín Diario de Tesorería No. 229 al 234</t>
  </si>
  <si>
    <t>1-386</t>
  </si>
  <si>
    <t>Boletín Diario de Tesorería No. 235 al 236</t>
  </si>
  <si>
    <t>1-378</t>
  </si>
  <si>
    <t>Boletín Diario de Tesorería No. 237 al 239</t>
  </si>
  <si>
    <t>1-334</t>
  </si>
  <si>
    <t>Boletín Diario de Tesorería No. 240 al 241</t>
  </si>
  <si>
    <t>Boletín Diario de Tesorería No. 242 al 243</t>
  </si>
  <si>
    <t>1-384</t>
  </si>
  <si>
    <t>Boletín Diario de Tesorería No. 244</t>
  </si>
  <si>
    <t>1/3</t>
  </si>
  <si>
    <t>1-210</t>
  </si>
  <si>
    <t>2/3</t>
  </si>
  <si>
    <t>1-330</t>
  </si>
  <si>
    <t>3/3</t>
  </si>
  <si>
    <t>1-322</t>
  </si>
  <si>
    <t>Boletín Diario de Tesorería No. 245</t>
  </si>
  <si>
    <t>1/2</t>
  </si>
  <si>
    <t>1-357</t>
  </si>
  <si>
    <t>2/2</t>
  </si>
  <si>
    <t>1-321</t>
  </si>
  <si>
    <t>Conciliaciones Bancarias 2003</t>
  </si>
  <si>
    <t>1-311</t>
  </si>
  <si>
    <t>1-263</t>
  </si>
  <si>
    <t>Legalización Caja Menor Viaticos</t>
  </si>
  <si>
    <t>1-264</t>
  </si>
  <si>
    <t>Legalización Caja Menor Transitoria y Viaticos</t>
  </si>
  <si>
    <t>1-277</t>
  </si>
  <si>
    <t>Legalización Caja Menor Administrativa</t>
  </si>
  <si>
    <t>1-487</t>
  </si>
  <si>
    <t>Boletín Diario de Tesorería No. 01 al 12</t>
  </si>
  <si>
    <t>MINCIT</t>
  </si>
  <si>
    <t>1-413</t>
  </si>
  <si>
    <t>Boletín Diario de Tesorería No. 13 al 21</t>
  </si>
  <si>
    <t>1-492</t>
  </si>
  <si>
    <t>Boletín Diario de Tesorería No. 29 al 36</t>
  </si>
  <si>
    <t>1-288</t>
  </si>
  <si>
    <t>Boletín Diario de Tesorería No. 36 al 39</t>
  </si>
  <si>
    <t>1-344</t>
  </si>
  <si>
    <t>Boletín Diario de Tesorería No. 40 al 41</t>
  </si>
  <si>
    <t>1-368</t>
  </si>
  <si>
    <t>Boletín Diario de Tesorería No. 41</t>
  </si>
  <si>
    <t>1-323</t>
  </si>
  <si>
    <t>Boletín Diario de Tesorería No. 42 al 45</t>
  </si>
  <si>
    <t>1-306</t>
  </si>
  <si>
    <t>Boletín Diario de Tesorería No. 45 al 46</t>
  </si>
  <si>
    <t>1-324</t>
  </si>
  <si>
    <t>Boletín Diario de Tesorería No. 47 al 50</t>
  </si>
  <si>
    <t>Boletín Diario de Tesorería No. 51 al 55</t>
  </si>
  <si>
    <t>1-310</t>
  </si>
  <si>
    <t>Boletín Diario de Tesorería No. 55</t>
  </si>
  <si>
    <t>1-463</t>
  </si>
  <si>
    <t>1-426</t>
  </si>
  <si>
    <t>Boletín Diario de Tesorería No. 55 al 59</t>
  </si>
  <si>
    <t>Boletín Diario de Tesorería No. 60</t>
  </si>
  <si>
    <t>1/4</t>
  </si>
  <si>
    <t>2/4</t>
  </si>
  <si>
    <t>1-379</t>
  </si>
  <si>
    <t>3/4</t>
  </si>
  <si>
    <t>1-429</t>
  </si>
  <si>
    <t>4/4</t>
  </si>
  <si>
    <t>1-392</t>
  </si>
  <si>
    <t>Boletín Diario de Tesorería No. 61</t>
  </si>
  <si>
    <t>Boletín Diario de Tesorería No. 62 al 64</t>
  </si>
  <si>
    <t>Boletín Diario de Tesorería No. 65 al 67</t>
  </si>
  <si>
    <t>1-451</t>
  </si>
  <si>
    <t>Boletín Diario de Tesorería No. 68 al 71</t>
  </si>
  <si>
    <t>Boletín Diario de Tesorería No. 72 al 73</t>
  </si>
  <si>
    <t>1-227</t>
  </si>
  <si>
    <t>Boletín Diario de Tesorería No. 74 al 75</t>
  </si>
  <si>
    <t>Boletín Diario de Tesorería No. 75 al 79</t>
  </si>
  <si>
    <t>1-391</t>
  </si>
  <si>
    <t>Boletín Diario de Tesorería No. 80</t>
  </si>
  <si>
    <t>1-329</t>
  </si>
  <si>
    <t>1-246</t>
  </si>
  <si>
    <t>Boletín Diario de Tesorería No. 80 al 81</t>
  </si>
  <si>
    <t>1-240</t>
  </si>
  <si>
    <t>Boletín Diario de Tesorería No. 81</t>
  </si>
  <si>
    <t>1-356</t>
  </si>
  <si>
    <t>1-304</t>
  </si>
  <si>
    <t>Boletín Diario de Tesorería No. 82 al 90</t>
  </si>
  <si>
    <t>1-376</t>
  </si>
  <si>
    <t>1-320</t>
  </si>
  <si>
    <t>Boletín Diario de Tesorería No. 91 al 94</t>
  </si>
  <si>
    <t>Boletín Diario de Tesorería No. 95 al 99</t>
  </si>
  <si>
    <t>1-332</t>
  </si>
  <si>
    <t>Boletín Diario de Tesorería No. 99 al 100</t>
  </si>
  <si>
    <t>Boletín Diario de Tesorería No. 100 al 102</t>
  </si>
  <si>
    <t>1-420</t>
  </si>
  <si>
    <t>Boletín Diario de Tesorería No. 103</t>
  </si>
  <si>
    <t>1-300</t>
  </si>
  <si>
    <t>Boletín Diario de Tesorería No. 104 al 105</t>
  </si>
  <si>
    <t>Boletín Diario de Tesorería No. 106 al 107</t>
  </si>
  <si>
    <t>1-359</t>
  </si>
  <si>
    <t>Boletín Diario de Tesorería No. 108 al 110</t>
  </si>
  <si>
    <t>Boletín Diario de Tesorería No. 110 al 111</t>
  </si>
  <si>
    <t>Boletín Diario de Tesorería No. 111 al 113</t>
  </si>
  <si>
    <t>1-275</t>
  </si>
  <si>
    <t>Boletín Diario de Tesorería No. 114</t>
  </si>
  <si>
    <t>1-313</t>
  </si>
  <si>
    <t>Boletín Diario de Tesorería No. 114 al 115</t>
  </si>
  <si>
    <t>1-358</t>
  </si>
  <si>
    <t>Boletín Diario de Tesorería No. 115 al 117</t>
  </si>
  <si>
    <t>Boletín Diario de Tesorería No. 118</t>
  </si>
  <si>
    <t>1-383</t>
  </si>
  <si>
    <t>1-407</t>
  </si>
  <si>
    <t>Boletín Diario de Tesorería No. 119 al 120</t>
  </si>
  <si>
    <t>Boletín Diario de Tesorería No. 121</t>
  </si>
  <si>
    <t>1-472</t>
  </si>
  <si>
    <t>1-483</t>
  </si>
  <si>
    <t>Boletín Diario de Tesorería No. 122 al 126</t>
  </si>
  <si>
    <t>1-454</t>
  </si>
  <si>
    <t>Boletín Diario de Tesorería No. 127 al 129</t>
  </si>
  <si>
    <t>Boletín Diario de Tesorería No. 130</t>
  </si>
  <si>
    <t>1-284</t>
  </si>
  <si>
    <t>Boletín Diario de Tesorería No. 131 al 135</t>
  </si>
  <si>
    <t>1-475</t>
  </si>
  <si>
    <t>Boletín Diario de Tesorería No. 136</t>
  </si>
  <si>
    <t xml:space="preserve">Boletín Diario de Tesorería No. 136 al 141 </t>
  </si>
  <si>
    <t xml:space="preserve">Boletín Diario de Tesorería No. 142 </t>
  </si>
  <si>
    <t>1-397</t>
  </si>
  <si>
    <t>Boletín Diario de Tesorería No. 142 al 143</t>
  </si>
  <si>
    <t>1-410</t>
  </si>
  <si>
    <t>Boletín Diario de Tesorería No. 148</t>
  </si>
  <si>
    <t>Boletín Diario de Tesorería No. 149 al 152</t>
  </si>
  <si>
    <t>1-337</t>
  </si>
  <si>
    <t>Boletín Diario de Tesorería No. 152 al 156</t>
  </si>
  <si>
    <t>1-252</t>
  </si>
  <si>
    <t>Boletín Diario de Tesorería No. 157</t>
  </si>
  <si>
    <t>1-396</t>
  </si>
  <si>
    <t>Boletín Diario de Tesorería No. 158 al 161</t>
  </si>
  <si>
    <t>1-340</t>
  </si>
  <si>
    <t>Boletín Diario de Tesorería No. 161</t>
  </si>
  <si>
    <t>1-421</t>
  </si>
  <si>
    <t>1-417</t>
  </si>
  <si>
    <t>Boletín Diario de Tesorería No. 162</t>
  </si>
  <si>
    <t>1-441</t>
  </si>
  <si>
    <t>1-450</t>
  </si>
  <si>
    <t>1-465</t>
  </si>
  <si>
    <t>Boletín Diario de Tesorería No. 166 al 169</t>
  </si>
  <si>
    <t>1-245</t>
  </si>
  <si>
    <t>Boletín Diario de Tesorería No. 170</t>
  </si>
  <si>
    <t>1-532</t>
  </si>
  <si>
    <t>Boletín Diario de Tesorería No. 171 al 174</t>
  </si>
  <si>
    <t>Boletín Diario de Tesorería No. 175</t>
  </si>
  <si>
    <t>Boletín Diario de Tesorería No. 176 al 179</t>
  </si>
  <si>
    <t>1-296</t>
  </si>
  <si>
    <t>Boletín Diario de Tesorería No. 180</t>
  </si>
  <si>
    <t>1-347</t>
  </si>
  <si>
    <t>Boletín Diario de Tesorería No. 181 al 183</t>
  </si>
  <si>
    <t>1-299</t>
  </si>
  <si>
    <t>Boletín Diario de Tesorería No. 184</t>
  </si>
  <si>
    <t>1/5</t>
  </si>
  <si>
    <t>2/5</t>
  </si>
  <si>
    <t>1-363</t>
  </si>
  <si>
    <t>3/5</t>
  </si>
  <si>
    <t>4/5</t>
  </si>
  <si>
    <t>1-285</t>
  </si>
  <si>
    <t>5/5</t>
  </si>
  <si>
    <t>1-287</t>
  </si>
  <si>
    <t>Boletín Diario de Tesorería No. 185 al 190</t>
  </si>
  <si>
    <t>1-503</t>
  </si>
  <si>
    <t>Boletín Diario de Tesorería No. 191</t>
  </si>
  <si>
    <t>1-335</t>
  </si>
  <si>
    <t>1-253</t>
  </si>
  <si>
    <t>Boletín Diario de Tesorería No. 194</t>
  </si>
  <si>
    <t>Boletín Diario de Tesorería No. 195</t>
  </si>
  <si>
    <t>1-369</t>
  </si>
  <si>
    <t>Boletín Diario de Tesorería No. 196 al 197</t>
  </si>
  <si>
    <t>1-280</t>
  </si>
  <si>
    <t>Boletín Diario de Tesorería No. 198</t>
  </si>
  <si>
    <t>1-559</t>
  </si>
  <si>
    <t>Boletín Diario de Tesorería No. 199 al 202</t>
  </si>
  <si>
    <t>1-309</t>
  </si>
  <si>
    <t>Boletín Diario de Tesorería No. 203</t>
  </si>
  <si>
    <t>Boletín Diario de Tesorería No. 204</t>
  </si>
  <si>
    <t>1-268</t>
  </si>
  <si>
    <t>Boletín Diario de Tesorería No. 205 al 206</t>
  </si>
  <si>
    <t>1-464</t>
  </si>
  <si>
    <t>1-455</t>
  </si>
  <si>
    <t>Boletín Diario de Tesorería No. 209</t>
  </si>
  <si>
    <t>1-390</t>
  </si>
  <si>
    <t>Boletín Diario de Tesorería No. 210 al 212</t>
  </si>
  <si>
    <t>1-402</t>
  </si>
  <si>
    <t>Boletín Diario de Tesorería No. 212</t>
  </si>
  <si>
    <t>1-361</t>
  </si>
  <si>
    <t>Boletín Diario de Tesorería No. 213 al 217</t>
  </si>
  <si>
    <t>1-317</t>
  </si>
  <si>
    <t>Boletín Diario de Tesorería No. 217 al 219</t>
  </si>
  <si>
    <t>1-399</t>
  </si>
  <si>
    <t>Boletín Diario de Tesorería No. 219 al 220</t>
  </si>
  <si>
    <t>1-434</t>
  </si>
  <si>
    <t>Boletín Diario de Tesorería No. 221</t>
  </si>
  <si>
    <t>Boletín Diario de Tesorería No. 221 al 223</t>
  </si>
  <si>
    <t>1-491</t>
  </si>
  <si>
    <t>1-325</t>
  </si>
  <si>
    <t>1-447</t>
  </si>
  <si>
    <t>1-169</t>
  </si>
  <si>
    <t>Boletín Diario de Tesorería No. 225 al 227</t>
  </si>
  <si>
    <t>1-372</t>
  </si>
  <si>
    <t>Boletín Diario de Tesorería No. 228</t>
  </si>
  <si>
    <t>1-504</t>
  </si>
  <si>
    <t>1-480</t>
  </si>
  <si>
    <t>1-282</t>
  </si>
  <si>
    <t>Boletín Diario de Tesorería No. 236</t>
  </si>
  <si>
    <t>1-229</t>
  </si>
  <si>
    <t>Boletín Diario de Tesorería No. 236 al 237</t>
  </si>
  <si>
    <t>Boletín Diario de Tesorería No. 238</t>
  </si>
  <si>
    <t>1-365</t>
  </si>
  <si>
    <t>Boletín Diario de Tesorería No. 238 al 242</t>
  </si>
  <si>
    <t>1-235</t>
  </si>
  <si>
    <t>Boletín Diario de Tesorería No. 243 al 244</t>
  </si>
  <si>
    <t>1/15</t>
  </si>
  <si>
    <t>2/15</t>
  </si>
  <si>
    <t>3/15</t>
  </si>
  <si>
    <t>4/15</t>
  </si>
  <si>
    <t>5/15</t>
  </si>
  <si>
    <t>6/15</t>
  </si>
  <si>
    <t>7/15</t>
  </si>
  <si>
    <t>1-382</t>
  </si>
  <si>
    <t>8/15</t>
  </si>
  <si>
    <t>9/15</t>
  </si>
  <si>
    <t>1-381</t>
  </si>
  <si>
    <t>10/15</t>
  </si>
  <si>
    <t>11/15</t>
  </si>
  <si>
    <t>12/15</t>
  </si>
  <si>
    <t>13/15</t>
  </si>
  <si>
    <t>14/15</t>
  </si>
  <si>
    <t>15/15</t>
  </si>
  <si>
    <t>1-466</t>
  </si>
  <si>
    <t>Boletín Diario de Tesorería No. 245 al 246</t>
  </si>
  <si>
    <t>Legalizaciones Cajas Menores 2003</t>
  </si>
  <si>
    <t>1-342</t>
  </si>
  <si>
    <t>1-308</t>
  </si>
  <si>
    <t>1-292</t>
  </si>
  <si>
    <t>1-353</t>
  </si>
  <si>
    <t>1-286</t>
  </si>
  <si>
    <t>1-222</t>
  </si>
  <si>
    <t>1-256</t>
  </si>
  <si>
    <t>1-341</t>
  </si>
  <si>
    <t>1-224</t>
  </si>
  <si>
    <t>1-247</t>
  </si>
  <si>
    <t>1-278</t>
  </si>
  <si>
    <t>Boletín Diario de Tesorería No. 01 al 14</t>
  </si>
  <si>
    <t>Boletín Diario de Tesorería No. 15 al 19</t>
  </si>
  <si>
    <t>Boletín Diario de Tesorería No. 20</t>
  </si>
  <si>
    <t>Boletín Diario de Tesorería No. 21 al 27</t>
  </si>
  <si>
    <t>Boletín Diario de Tesorería No. 28 al 32</t>
  </si>
  <si>
    <t>Boletín Diario de Tesorería No. 32</t>
  </si>
  <si>
    <t>Boletín Diario de Tesorería No. 33 al 38</t>
  </si>
  <si>
    <t>Boletín Diario de Tesorería No. 39</t>
  </si>
  <si>
    <t>Boletín Diario de Tesorería No. 40</t>
  </si>
  <si>
    <t>Boletín Diario de Tesorería No. 41 al 42</t>
  </si>
  <si>
    <t>Boletín Diario de Tesorería No. 42 al 43</t>
  </si>
  <si>
    <t>Boletín Diario de Tesorería No. 43 al 46</t>
  </si>
  <si>
    <t>Boletín Diario de Tesorería No. 47 al 49</t>
  </si>
  <si>
    <t>Boletín Diario de Tesorería No. 50 al 52</t>
  </si>
  <si>
    <t>Boletín Diario de Tesorería No. 52</t>
  </si>
  <si>
    <t>Boletín Diario de Tesorería No. 52 al 53</t>
  </si>
  <si>
    <t>Boletín Diario de Tesorería No. 53</t>
  </si>
  <si>
    <t>Boletín Diario de Tesorería No. 54</t>
  </si>
  <si>
    <t>1-419</t>
  </si>
  <si>
    <t>Boletín Diario de Tesorería No. 55 al 57</t>
  </si>
  <si>
    <t>1-374</t>
  </si>
  <si>
    <t>Boletín Diario de Tesorería No. 57</t>
  </si>
  <si>
    <t>Boletín Diario de Tesorería No. 57 al 58</t>
  </si>
  <si>
    <t>1-752</t>
  </si>
  <si>
    <t>Boletín Diario de Tesorería No. 58</t>
  </si>
  <si>
    <t>Boletín Diario de Tesorería No. 59 al 60</t>
  </si>
  <si>
    <t>Boletín Diario de Tesorería No. 60 al 62</t>
  </si>
  <si>
    <t>Boletín Diario de Tesorería No. 62</t>
  </si>
  <si>
    <t>Boletín Diario de Tesorería No. 63 al 67</t>
  </si>
  <si>
    <t>Boletín Diario de Tesorería No. 68 al 70</t>
  </si>
  <si>
    <t>Boletín Diario de Tesorería No. 70</t>
  </si>
  <si>
    <t>Boletín Diario de Tesorería No. 70 al 74</t>
  </si>
  <si>
    <t>Boletín Diario de Tesorería No. 74</t>
  </si>
  <si>
    <t>Boletín Diario de Tesorería No. 75</t>
  </si>
  <si>
    <t>Boletín Diario de Tesorería No. 76 al 78</t>
  </si>
  <si>
    <t>Boletín Diario de Tesorería No. 78 al 79</t>
  </si>
  <si>
    <t>Boletín Diario de Tesorería No. 79</t>
  </si>
  <si>
    <t>Boletín Diario de Tesorería No. 81 al 82</t>
  </si>
  <si>
    <t>Boletín Diario de Tesorería No. 83 al 88</t>
  </si>
  <si>
    <t>Boletín Diario de Tesorería No. 89</t>
  </si>
  <si>
    <t>Boletín Diario de Tesorería No. 89 al 90</t>
  </si>
  <si>
    <t>Boletín Diario de Tesorería No. 91 al 95</t>
  </si>
  <si>
    <t>Boletín Diario de Tesorería No. 95 al 96</t>
  </si>
  <si>
    <t>Boletín Diario de Tesorería No. 97 al 99</t>
  </si>
  <si>
    <t>Boletín Diario de Tesorería No. 100 al 101</t>
  </si>
  <si>
    <t>Boletín Diario de Tesorería No. 102</t>
  </si>
  <si>
    <t>Boletín Diario de Tesorería No. 108 al 109</t>
  </si>
  <si>
    <t>Boletín Diario de Tesorería No. 110</t>
  </si>
  <si>
    <t>Boletín Diario de Tesorería No. 113</t>
  </si>
  <si>
    <t>Boletín Diario de Tesorería No. 114 al 117</t>
  </si>
  <si>
    <t>Boletín Diario de Tesorería No. 118 al 119</t>
  </si>
  <si>
    <t>Boletín Diario de Tesorería No. 120 al 122</t>
  </si>
  <si>
    <t>Boletín Diario de Tesorería No. 122</t>
  </si>
  <si>
    <t>Boletín Diario de Tesorería No. 123 al 125</t>
  </si>
  <si>
    <t>Boletín Diario de Tesorería No. 126 al 130</t>
  </si>
  <si>
    <t>Boletín Diario de Tesorería No. 135 al 136</t>
  </si>
  <si>
    <t>Boletín Diario de Tesorería No. 136 al 139</t>
  </si>
  <si>
    <t>Boletín Diario de Tesorería No. 139</t>
  </si>
  <si>
    <t>Boletín Diario de Tesorería No. 140</t>
  </si>
  <si>
    <t>Boletín Diario de Tesorería No. 140 al 141</t>
  </si>
  <si>
    <t>Boletín Diario de Tesorería No. 142</t>
  </si>
  <si>
    <t>Boletín Diario de Tesorería No. 143 al 148</t>
  </si>
  <si>
    <t>Boletín Diario de Tesorería No. 149</t>
  </si>
  <si>
    <t>Boletín Diario de Tesorería No. 149 al 154</t>
  </si>
  <si>
    <t>Boletín Diario de Tesorería No. 154</t>
  </si>
  <si>
    <t>Boletín Diario de Tesorería No. 154 al 158</t>
  </si>
  <si>
    <t>Boletín Diario de Tesorería No. 158</t>
  </si>
  <si>
    <t>Boletín Diario de Tesorería No. 158 al 159</t>
  </si>
  <si>
    <t>Boletín Diario de Tesorería No. 160 al 161</t>
  </si>
  <si>
    <t>Boletín Diario de Tesorería No. 163</t>
  </si>
  <si>
    <t>Boletín Diario de Tesorería No. 164 al 167</t>
  </si>
  <si>
    <t>Boletín Diario de Tesorería No. 168</t>
  </si>
  <si>
    <t>Boletín Diario de Tesorería No. 168 al 172</t>
  </si>
  <si>
    <t>Boletín Diario de Tesorería No. 172 al 177</t>
  </si>
  <si>
    <t>Boletín Diario de Tesorería No. 178 al 179</t>
  </si>
  <si>
    <t>Boletín Diario de Tesorería No. 179</t>
  </si>
  <si>
    <t>Boletín Diario de Tesorería No. 179 al 183</t>
  </si>
  <si>
    <t>Boletín Diario de Tesorería No. 183</t>
  </si>
  <si>
    <t>Boletín Diario de Tesorería No. 185</t>
  </si>
  <si>
    <t>Boletín Diario de Tesorería No. 186 al 191</t>
  </si>
  <si>
    <t>Boletín Diario de Tesorería No. 192 al 193</t>
  </si>
  <si>
    <t>Boletín Diario de Tesorería No. 193 al 195</t>
  </si>
  <si>
    <t>Boletín Diario de Tesorería No. 198 al 199</t>
  </si>
  <si>
    <t>Boletín Diario de Tesorería No. 200 al 203</t>
  </si>
  <si>
    <t>Boletín Diario de Tesorería No. 204 al 205</t>
  </si>
  <si>
    <t>Boletín Diario de Tesorería No. 206 al 208</t>
  </si>
  <si>
    <t>Boletín Diario de Tesorería No. 209 al 210</t>
  </si>
  <si>
    <t>Boletín Diario de Tesorería No. 211</t>
  </si>
  <si>
    <t>Boletín Diario de Tesorería No. 212 al 215</t>
  </si>
  <si>
    <t>Boletín Diario de Tesorería No. 216 al 218</t>
  </si>
  <si>
    <t>Boletín Diario de Tesorería No. 222 al 225</t>
  </si>
  <si>
    <t>Boletín Diario de Tesorería No. 226 al 231</t>
  </si>
  <si>
    <t>Boletín Diario de Tesorería No. 232</t>
  </si>
  <si>
    <t>Boletín Diario de Tesorería No. 233 al 234</t>
  </si>
  <si>
    <t>Boletín Diario de Tesorería No. 234</t>
  </si>
  <si>
    <t>Boletín Diario de Tesorería No. 237 y 243</t>
  </si>
  <si>
    <t>Boletín Diario de Tesorería No. 239 al 241</t>
  </si>
  <si>
    <t>Boletín Diario de Tesorería No. 241</t>
  </si>
  <si>
    <t>Boletín Diario de Tesorería No. 241 al 242</t>
  </si>
  <si>
    <t xml:space="preserve">Boletín Diario de Tesorería No. 244 </t>
  </si>
  <si>
    <t>Boletín Diario de Tesorería No. 246</t>
  </si>
  <si>
    <t>Boletín Diario de Tesorería No. 247</t>
  </si>
  <si>
    <t>Legalizaciones Cajas Menores 2004</t>
  </si>
  <si>
    <t>Boletín Diario de Tesorería No. 10 al 12</t>
  </si>
  <si>
    <t>Boletín Diario de Tesorería No. 13 al 20</t>
  </si>
  <si>
    <t>Boletín Diario de Tesorería No. 21 al 32</t>
  </si>
  <si>
    <t>Boletín Diario de Tesorería No. 33 al 37</t>
  </si>
  <si>
    <t>Boletín Diario de Tesorería No. 38</t>
  </si>
  <si>
    <t>Boletín Diario de Tesorería No. 39 al 40</t>
  </si>
  <si>
    <t>Boletín Diario de Tesorería No. 41 al 46</t>
  </si>
  <si>
    <t>Boletín Diario de Tesorería No. 58 al 60</t>
  </si>
  <si>
    <t>Boletín Diario de Tesorería No. 61 al 62</t>
  </si>
  <si>
    <t>Boletín Diario de Tesorería No. 63 al 64</t>
  </si>
  <si>
    <t>Boletín Diario de Tesorería No. 65 al 73</t>
  </si>
  <si>
    <t>Boletín Diario de Tesorería No. 74 al 77</t>
  </si>
  <si>
    <t>Boletín Diario de Tesorería No. 78 al 80</t>
  </si>
  <si>
    <t>Boletín Diario de Tesorería No. 83 al 89</t>
  </si>
  <si>
    <t>Boletín Diario de Tesorería No. 90 al 92</t>
  </si>
  <si>
    <t>Boletín Diario de Tesorería No. 93 al 97</t>
  </si>
  <si>
    <t>Boletín Diario de Tesorería No. 98 al 100</t>
  </si>
  <si>
    <t>Boletín Diario de Tesorería No. 101</t>
  </si>
  <si>
    <t>Boletín Diario de Tesorería No. 108 al 111</t>
  </si>
  <si>
    <t>Boletín Diario de Tesorería No. 112 al 122</t>
  </si>
  <si>
    <t>Boletín Diario de Tesorería No. 123 al 129</t>
  </si>
  <si>
    <t>Boletín Diario de Tesorería No. 130 al 133</t>
  </si>
  <si>
    <t>Boletín Diario de Tesorería No. 134 al 135</t>
  </si>
  <si>
    <t>Boletín Diario de Tesorería No. 137 al 141</t>
  </si>
  <si>
    <t>Boletín Diario de Tesorería No. 143 al 149</t>
  </si>
  <si>
    <t>Boletín Diario de Tesorería No. 150 al 153</t>
  </si>
  <si>
    <t>Boletín Diario de Tesorería No. 154 al 160</t>
  </si>
  <si>
    <t>Boletín Diario de Tesorería No. 161 al 163</t>
  </si>
  <si>
    <t>Boletín Diario de Tesorería No. 164 al 172</t>
  </si>
  <si>
    <t>Boletín Diario de Tesorería No. 173 al 182</t>
  </si>
  <si>
    <t>Boletín Diario de Tesorería No. 183 al 185</t>
  </si>
  <si>
    <t>Boletín Diario de Tesorería No. 192 al 197</t>
  </si>
  <si>
    <t>Boletín Diario de Tesorería No. 198 al 201</t>
  </si>
  <si>
    <t>Boletín Diario de Tesorería No. 202 al 205</t>
  </si>
  <si>
    <t>Boletín Diario de Tesorería No. 206 al 213</t>
  </si>
  <si>
    <t>Boletín Diario de Tesorería No. 214 al 216</t>
  </si>
  <si>
    <t>Boletín Diario de Tesorería No. 217 al 222</t>
  </si>
  <si>
    <t>Boletín Diario de Tesorería No. 223 al 225</t>
  </si>
  <si>
    <t>Boletín Diario de Tesorería No. 232 al 237</t>
  </si>
  <si>
    <t>Boletín Diario de Tesorería No. 238 al 243</t>
  </si>
  <si>
    <t>Boletín Diario de Tesorería No. 244 al 245</t>
  </si>
  <si>
    <t>Boletín Diario de Tesorería No. 246 al 247</t>
  </si>
  <si>
    <t>Conciliaciones Bancarias 2004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</si>
</sst>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yyyy\-mm\-dd;@"/>
    <numFmt numFmtId="166" formatCode="dd"/>
    <numFmt numFmtId="167" formatCode="mm"/>
    <numFmt numFmtId="168" formatCode="yyyy"/>
    <numFmt numFmtId="169" formatCode="0000"/>
    <numFmt numFmtId="170" formatCode="\1\-###"/>
  </numFmts>
  <fonts count="46" x14ac:knownFonts="1">
    <font>
      <sz val="11"/>
      <color theme="1"/>
      <name val="Calibri"/>
      <family val="2"/>
      <scheme val="minor"/>
    </font>
    <font>
      <sz val="10"/>
      <name val="Arial"/>
      <family val="2"/>
    </font>
    <font>
      <b/>
      <sz val="10"/>
      <name val="Arial Narrow"/>
      <family val="2"/>
    </font>
    <font>
      <sz val="10"/>
      <name val="Arial Narrow"/>
      <family val="2"/>
    </font>
    <font>
      <b/>
      <i/>
      <sz val="14"/>
      <name val="Arial Narrow"/>
      <family val="2"/>
    </font>
    <font>
      <b/>
      <sz val="12"/>
      <name val="Arial Narrow"/>
      <family val="2"/>
    </font>
    <font>
      <b/>
      <sz val="11"/>
      <name val="Arial Narrow"/>
      <family val="2"/>
    </font>
    <font>
      <b/>
      <sz val="8"/>
      <name val="Arial Narrow"/>
      <family val="2"/>
    </font>
    <font>
      <sz val="12"/>
      <name val="Arial Narrow"/>
      <family val="2"/>
    </font>
    <font>
      <sz val="8"/>
      <name val="Arial Narrow"/>
      <family val="2"/>
    </font>
    <font>
      <sz val="11"/>
      <name val="Arial Narrow"/>
      <family val="2"/>
    </font>
    <font>
      <b/>
      <sz val="7"/>
      <name val="Arial Narrow"/>
      <family val="2"/>
    </font>
    <font>
      <b/>
      <sz val="11"/>
      <color theme="0"/>
      <name val="Calibri"/>
      <family val="2"/>
      <scheme val="minor"/>
    </font>
    <font>
      <sz val="11"/>
      <color theme="1"/>
      <name val="Arial Narrow"/>
      <family val="2"/>
    </font>
    <font>
      <sz val="10"/>
      <color theme="1"/>
      <name val="Arial Narrow"/>
      <family val="2"/>
    </font>
    <font>
      <b/>
      <sz val="16"/>
      <color theme="1"/>
      <name val="Arial Narrow"/>
      <family val="2"/>
    </font>
    <font>
      <sz val="12"/>
      <color theme="1"/>
      <name val="Arial Narrow"/>
      <family val="2"/>
    </font>
    <font>
      <b/>
      <sz val="11"/>
      <color theme="1"/>
      <name val="Arial Narrow"/>
      <family val="2"/>
    </font>
    <font>
      <b/>
      <sz val="12"/>
      <color theme="1"/>
      <name val="Arial Narrow"/>
      <family val="2"/>
    </font>
    <font>
      <b/>
      <sz val="22"/>
      <color theme="1"/>
      <name val="Arial Narrow"/>
      <family val="2"/>
    </font>
    <font>
      <b/>
      <sz val="55"/>
      <color theme="1"/>
      <name val="Arial Narrow"/>
      <family val="2"/>
    </font>
    <font>
      <b/>
      <sz val="18"/>
      <color theme="1"/>
      <name val="Arial Narrow"/>
      <family val="2"/>
    </font>
    <font>
      <b/>
      <sz val="20"/>
      <color theme="1"/>
      <name val="Arial Narrow"/>
      <family val="2"/>
    </font>
    <font>
      <b/>
      <sz val="13"/>
      <color theme="1"/>
      <name val="Arial Narrow"/>
      <family val="2"/>
    </font>
    <font>
      <sz val="11"/>
      <color theme="0"/>
      <name val="Arial Narrow"/>
      <family val="2"/>
    </font>
    <font>
      <b/>
      <sz val="16"/>
      <name val="Arial Narrow"/>
      <family val="2"/>
    </font>
    <font>
      <sz val="10"/>
      <color theme="0"/>
      <name val="Arial Narrow"/>
      <family val="2"/>
    </font>
    <font>
      <sz val="8"/>
      <color theme="1"/>
      <name val="Arial Narrow"/>
      <family val="2"/>
    </font>
    <font>
      <b/>
      <sz val="10"/>
      <color theme="1"/>
      <name val="Arial Narrow"/>
      <family val="2"/>
    </font>
    <font>
      <b/>
      <sz val="14"/>
      <color theme="1"/>
      <name val="Arial Narrow"/>
      <family val="2"/>
    </font>
    <font>
      <b/>
      <sz val="14"/>
      <color theme="0"/>
      <name val="Arial Narrow"/>
      <family val="2"/>
    </font>
    <font>
      <b/>
      <sz val="9"/>
      <color theme="1"/>
      <name val="Arial Narrow"/>
      <family val="2"/>
    </font>
    <font>
      <b/>
      <sz val="28"/>
      <color theme="1"/>
      <name val="Arial Narrow"/>
      <family val="2"/>
    </font>
    <font>
      <b/>
      <sz val="24"/>
      <color theme="1"/>
      <name val="Arial Narrow"/>
      <family val="2"/>
    </font>
    <font>
      <b/>
      <sz val="8"/>
      <color theme="1"/>
      <name val="Arial Narrow"/>
      <family val="2"/>
    </font>
    <font>
      <b/>
      <sz val="36"/>
      <color theme="1"/>
      <name val="Arial Narrow"/>
      <family val="2"/>
    </font>
    <font>
      <sz val="13"/>
      <color theme="1"/>
      <name val="Arial Narrow"/>
      <family val="2"/>
    </font>
    <font>
      <b/>
      <sz val="12"/>
      <color rgb="FF000000"/>
      <name val="Times New Roman"/>
      <family val="1"/>
    </font>
    <font>
      <sz val="12"/>
      <color rgb="FF000000"/>
      <name val="Times New Roman"/>
      <family val="1"/>
    </font>
    <font>
      <b/>
      <sz val="8"/>
      <name val="Arial"/>
      <family val="2"/>
    </font>
    <font>
      <sz val="12"/>
      <color rgb="FFFF0000"/>
      <name val="Times New Roman"/>
      <family val="1"/>
    </font>
    <font>
      <b/>
      <sz val="12"/>
      <color rgb="FFC00000"/>
      <name val="Times New Roman"/>
      <family val="1"/>
    </font>
    <font>
      <b/>
      <sz val="16"/>
      <color rgb="FF000000"/>
      <name val="Times New Roman"/>
      <family val="1"/>
    </font>
    <font>
      <b/>
      <sz val="20"/>
      <color rgb="FF000000"/>
      <name val="Times New Roman"/>
      <family val="1"/>
    </font>
    <font>
      <b/>
      <sz val="9"/>
      <name val="Arial Narrow"/>
      <family val="2"/>
    </font>
    <font>
      <u/>
      <sz val="11"/>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bgColor theme="4"/>
      </patternFill>
    </fill>
    <fill>
      <patternFill patternType="solid">
        <fgColor rgb="FFFFFF00"/>
        <bgColor indexed="64"/>
      </patternFill>
    </fill>
    <fill>
      <patternFill patternType="solid">
        <fgColor theme="4" tint="0.59999389629810485"/>
        <bgColor indexed="64"/>
      </patternFill>
    </fill>
  </fills>
  <borders count="71">
    <border>
      <left/>
      <right/>
      <top/>
      <bottom/>
      <diagonal/>
    </border>
    <border>
      <left style="dashed">
        <color indexed="64"/>
      </left>
      <right/>
      <top/>
      <bottom/>
      <diagonal/>
    </border>
    <border>
      <left/>
      <right style="dashed">
        <color auto="1"/>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dashed">
        <color indexed="64"/>
      </top>
      <bottom/>
      <diagonal/>
    </border>
    <border>
      <left style="dashed">
        <color indexed="64"/>
      </left>
      <right/>
      <top style="dashed">
        <color indexed="64"/>
      </top>
      <bottom/>
      <diagonal/>
    </border>
    <border>
      <left/>
      <right style="dashed">
        <color auto="1"/>
      </right>
      <top style="dashed">
        <color indexed="64"/>
      </top>
      <bottom/>
      <diagonal/>
    </border>
    <border>
      <left/>
      <right/>
      <top/>
      <bottom style="dashed">
        <color auto="1"/>
      </bottom>
      <diagonal/>
    </border>
    <border>
      <left style="dashed">
        <color indexed="64"/>
      </left>
      <right/>
      <top/>
      <bottom style="dashed">
        <color auto="1"/>
      </bottom>
      <diagonal/>
    </border>
    <border>
      <left/>
      <right style="dashed">
        <color auto="1"/>
      </right>
      <top/>
      <bottom style="dashed">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 fillId="0" borderId="0"/>
    <xf numFmtId="0" fontId="45" fillId="0" borderId="0" applyNumberFormat="0" applyFill="0" applyBorder="0" applyAlignment="0" applyProtection="0"/>
  </cellStyleXfs>
  <cellXfs count="328">
    <xf numFmtId="0" fontId="0" fillId="0" borderId="0" xfId="0"/>
    <xf numFmtId="0" fontId="10" fillId="0" borderId="7" xfId="0" applyFont="1" applyBorder="1" applyAlignment="1" applyProtection="1">
      <alignment horizontal="center" vertical="center" wrapText="1"/>
      <protection locked="0"/>
    </xf>
    <xf numFmtId="164" fontId="10" fillId="0" borderId="7" xfId="0" applyNumberFormat="1" applyFont="1" applyBorder="1" applyAlignment="1" applyProtection="1">
      <alignment horizontal="center" vertical="center" wrapText="1"/>
      <protection locked="0"/>
    </xf>
    <xf numFmtId="49" fontId="10" fillId="0" borderId="7" xfId="0" applyNumberFormat="1" applyFont="1" applyBorder="1" applyAlignment="1" applyProtection="1">
      <alignment horizontal="center" vertical="center" wrapText="1"/>
      <protection locked="0"/>
    </xf>
    <xf numFmtId="0" fontId="10" fillId="0" borderId="38"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0" fillId="0" borderId="0" xfId="0" applyAlignment="1">
      <alignment horizontal="right"/>
    </xf>
    <xf numFmtId="0" fontId="12" fillId="4" borderId="39" xfId="0" applyFont="1" applyFill="1" applyBorder="1"/>
    <xf numFmtId="0" fontId="12" fillId="4" borderId="40" xfId="0" applyFont="1" applyFill="1" applyBorder="1"/>
    <xf numFmtId="49" fontId="0" fillId="0" borderId="0" xfId="0" applyNumberFormat="1" applyAlignment="1">
      <alignment horizontal="right"/>
    </xf>
    <xf numFmtId="49" fontId="0" fillId="0" borderId="0" xfId="0" applyNumberFormat="1"/>
    <xf numFmtId="0" fontId="9" fillId="0" borderId="0" xfId="0" applyFont="1"/>
    <xf numFmtId="0" fontId="3" fillId="0" borderId="0" xfId="0" applyFont="1"/>
    <xf numFmtId="164" fontId="8" fillId="0" borderId="7" xfId="0" applyNumberFormat="1" applyFont="1" applyBorder="1" applyAlignment="1" applyProtection="1">
      <alignment horizontal="center" vertical="center"/>
      <protection locked="0"/>
    </xf>
    <xf numFmtId="165" fontId="10" fillId="0" borderId="3" xfId="0" applyNumberFormat="1"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10" fillId="0" borderId="7" xfId="0" applyFont="1" applyBorder="1" applyAlignment="1" applyProtection="1">
      <alignment horizontal="left" vertical="center" wrapText="1"/>
      <protection locked="0"/>
    </xf>
    <xf numFmtId="0" fontId="3" fillId="0" borderId="0" xfId="0" applyFont="1" applyAlignment="1">
      <alignment vertical="center"/>
    </xf>
    <xf numFmtId="49" fontId="3"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2" fillId="0" borderId="3" xfId="0" applyFont="1" applyBorder="1" applyAlignment="1">
      <alignment horizontal="center" vertical="center" wrapText="1"/>
    </xf>
    <xf numFmtId="165" fontId="7" fillId="0" borderId="19" xfId="0" applyNumberFormat="1" applyFont="1" applyBorder="1" applyAlignment="1">
      <alignment horizontal="center" vertical="center" wrapText="1"/>
    </xf>
    <xf numFmtId="165" fontId="7" fillId="0" borderId="22" xfId="0" applyNumberFormat="1" applyFont="1" applyBorder="1" applyAlignment="1">
      <alignment horizontal="center" vertical="center" wrapText="1"/>
    </xf>
    <xf numFmtId="0" fontId="11" fillId="0" borderId="19" xfId="0" applyFont="1" applyBorder="1" applyAlignment="1">
      <alignment horizontal="center" vertical="center" wrapText="1"/>
    </xf>
    <xf numFmtId="49" fontId="11" fillId="0" borderId="20" xfId="0" applyNumberFormat="1"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0" fillId="0" borderId="0" xfId="0" applyAlignment="1">
      <alignment horizontal="left"/>
    </xf>
    <xf numFmtId="0" fontId="0" fillId="5" borderId="0" xfId="0" applyFill="1"/>
    <xf numFmtId="0" fontId="21" fillId="0" borderId="3" xfId="0" applyFont="1" applyBorder="1" applyAlignment="1" applyProtection="1">
      <alignment horizontal="center" vertical="center"/>
      <protection locked="0"/>
    </xf>
    <xf numFmtId="0" fontId="13" fillId="0" borderId="3" xfId="0" applyFont="1" applyBorder="1" applyAlignment="1">
      <alignment horizontal="center" vertical="center"/>
    </xf>
    <xf numFmtId="0" fontId="24" fillId="0" borderId="0" xfId="0" applyFont="1"/>
    <xf numFmtId="0" fontId="0" fillId="0" borderId="62" xfId="0" applyBorder="1"/>
    <xf numFmtId="0" fontId="0" fillId="6" borderId="3" xfId="0" applyFill="1" applyBorder="1"/>
    <xf numFmtId="0" fontId="26" fillId="0" borderId="12" xfId="0" applyFont="1" applyBorder="1" applyAlignment="1">
      <alignment vertical="center"/>
    </xf>
    <xf numFmtId="14" fontId="13" fillId="0" borderId="3" xfId="0" applyNumberFormat="1" applyFont="1" applyBorder="1" applyAlignment="1">
      <alignment horizontal="center" vertical="center"/>
    </xf>
    <xf numFmtId="0" fontId="0" fillId="0" borderId="0" xfId="0" applyAlignment="1">
      <alignment horizontal="right" vertical="center"/>
    </xf>
    <xf numFmtId="0" fontId="13" fillId="0" borderId="0" xfId="0" applyFont="1"/>
    <xf numFmtId="0" fontId="13" fillId="0" borderId="48" xfId="0" applyFont="1" applyBorder="1"/>
    <xf numFmtId="0" fontId="13" fillId="0" borderId="56" xfId="0" applyFont="1" applyBorder="1"/>
    <xf numFmtId="0" fontId="13" fillId="0" borderId="48" xfId="0" applyFont="1" applyBorder="1" applyAlignment="1">
      <alignment horizontal="center" vertical="center"/>
    </xf>
    <xf numFmtId="0" fontId="13" fillId="0" borderId="48" xfId="0" applyFont="1" applyBorder="1" applyAlignment="1">
      <alignment horizontal="left" vertical="top"/>
    </xf>
    <xf numFmtId="0" fontId="13" fillId="0" borderId="0" xfId="0" applyFont="1" applyAlignment="1">
      <alignment horizontal="left" vertical="top"/>
    </xf>
    <xf numFmtId="0" fontId="13" fillId="0" borderId="56" xfId="0" applyFont="1" applyBorder="1" applyAlignment="1">
      <alignment horizontal="left" vertical="top"/>
    </xf>
    <xf numFmtId="0" fontId="13" fillId="0" borderId="48" xfId="0" applyFont="1" applyBorder="1" applyAlignment="1">
      <alignment vertical="center" wrapText="1"/>
    </xf>
    <xf numFmtId="0" fontId="13" fillId="0" borderId="0" xfId="0" applyFont="1" applyAlignment="1">
      <alignment vertical="center" wrapText="1"/>
    </xf>
    <xf numFmtId="0" fontId="17" fillId="3" borderId="3" xfId="0" applyFont="1" applyFill="1" applyBorder="1" applyAlignment="1">
      <alignment horizontal="center" vertical="center"/>
    </xf>
    <xf numFmtId="0" fontId="13" fillId="0" borderId="59" xfId="0" applyFont="1" applyBorder="1"/>
    <xf numFmtId="0" fontId="13" fillId="0" borderId="60" xfId="0" applyFont="1" applyBorder="1"/>
    <xf numFmtId="0" fontId="13" fillId="0" borderId="61" xfId="0" applyFont="1" applyBorder="1"/>
    <xf numFmtId="0" fontId="13" fillId="0" borderId="64" xfId="0" applyFont="1" applyBorder="1"/>
    <xf numFmtId="0" fontId="13" fillId="0" borderId="63" xfId="0" applyFont="1" applyBorder="1"/>
    <xf numFmtId="0" fontId="13" fillId="0" borderId="65" xfId="0" applyFont="1" applyBorder="1"/>
    <xf numFmtId="0" fontId="13" fillId="0" borderId="1" xfId="0" applyFont="1" applyBorder="1"/>
    <xf numFmtId="0" fontId="27" fillId="2" borderId="0" xfId="0" applyFont="1" applyFill="1" applyAlignment="1">
      <alignment horizontal="center"/>
    </xf>
    <xf numFmtId="0" fontId="13" fillId="0" borderId="2" xfId="0" applyFont="1" applyBorder="1"/>
    <xf numFmtId="0" fontId="29" fillId="3" borderId="3" xfId="0" applyFont="1" applyFill="1" applyBorder="1" applyAlignment="1">
      <alignment vertical="center"/>
    </xf>
    <xf numFmtId="0" fontId="29" fillId="2" borderId="0" xfId="0" applyFont="1" applyFill="1" applyAlignment="1">
      <alignment horizontal="left" vertical="center"/>
    </xf>
    <xf numFmtId="0" fontId="29" fillId="2" borderId="0" xfId="0" applyFont="1" applyFill="1" applyAlignment="1">
      <alignment horizontal="center" vertical="center" wrapText="1"/>
    </xf>
    <xf numFmtId="0" fontId="31" fillId="3" borderId="3" xfId="0" applyFont="1" applyFill="1" applyBorder="1" applyAlignment="1">
      <alignment vertical="center"/>
    </xf>
    <xf numFmtId="0" fontId="5" fillId="2" borderId="3" xfId="0" applyFont="1" applyFill="1" applyBorder="1" applyAlignment="1">
      <alignment horizontal="center" vertical="center"/>
    </xf>
    <xf numFmtId="0" fontId="31" fillId="2" borderId="0" xfId="0" applyFont="1" applyFill="1" applyAlignment="1">
      <alignment vertical="center"/>
    </xf>
    <xf numFmtId="0" fontId="18" fillId="2" borderId="0" xfId="0" applyFont="1" applyFill="1" applyAlignment="1">
      <alignment horizontal="left" vertical="center"/>
    </xf>
    <xf numFmtId="0" fontId="28" fillId="3" borderId="3" xfId="0" applyFont="1" applyFill="1" applyBorder="1" applyAlignment="1">
      <alignment vertical="center"/>
    </xf>
    <xf numFmtId="0" fontId="18" fillId="2" borderId="0" xfId="0" applyFont="1" applyFill="1" applyAlignment="1">
      <alignment horizontal="left" vertical="center" wrapText="1"/>
    </xf>
    <xf numFmtId="0" fontId="13" fillId="2" borderId="0" xfId="0" applyFont="1" applyFill="1" applyAlignment="1">
      <alignment horizontal="left" vertical="center" wrapText="1"/>
    </xf>
    <xf numFmtId="0" fontId="28" fillId="3" borderId="3" xfId="0" applyFont="1" applyFill="1" applyBorder="1" applyAlignment="1">
      <alignment horizontal="center" vertical="center"/>
    </xf>
    <xf numFmtId="0" fontId="28" fillId="2" borderId="0" xfId="0" applyFont="1" applyFill="1" applyAlignment="1">
      <alignment horizontal="center" vertical="center"/>
    </xf>
    <xf numFmtId="0" fontId="17" fillId="2" borderId="3" xfId="0" applyFont="1" applyFill="1" applyBorder="1" applyAlignment="1">
      <alignment horizontal="center" vertical="center"/>
    </xf>
    <xf numFmtId="0" fontId="17" fillId="2" borderId="0" xfId="0" applyFont="1" applyFill="1" applyAlignment="1">
      <alignment horizontal="center" vertical="center"/>
    </xf>
    <xf numFmtId="0" fontId="14" fillId="2" borderId="0" xfId="0" applyFont="1" applyFill="1" applyAlignment="1">
      <alignment horizontal="center" vertical="center"/>
    </xf>
    <xf numFmtId="49" fontId="16" fillId="2" borderId="0" xfId="0" applyNumberFormat="1" applyFont="1" applyFill="1" applyAlignment="1">
      <alignment horizontal="center" vertical="center"/>
    </xf>
    <xf numFmtId="0" fontId="33" fillId="2" borderId="0" xfId="0" applyFont="1" applyFill="1" applyAlignment="1">
      <alignment horizontal="center" vertical="center" wrapText="1"/>
    </xf>
    <xf numFmtId="0" fontId="32" fillId="2" borderId="0" xfId="0" applyFont="1" applyFill="1" applyAlignment="1">
      <alignment horizontal="center" vertical="center" wrapText="1"/>
    </xf>
    <xf numFmtId="0" fontId="18" fillId="2" borderId="0" xfId="0" applyFont="1" applyFill="1" applyAlignment="1">
      <alignment horizontal="center" vertical="center"/>
    </xf>
    <xf numFmtId="0" fontId="34" fillId="2" borderId="63" xfId="0" applyFont="1" applyFill="1" applyBorder="1" applyAlignment="1">
      <alignment horizontal="center" vertical="center" wrapText="1"/>
    </xf>
    <xf numFmtId="0" fontId="33" fillId="2" borderId="63" xfId="0" applyFont="1" applyFill="1" applyBorder="1" applyAlignment="1">
      <alignment horizontal="center" vertical="center" wrapText="1"/>
    </xf>
    <xf numFmtId="0" fontId="32" fillId="2" borderId="63" xfId="0" applyFont="1" applyFill="1" applyBorder="1" applyAlignment="1">
      <alignment horizontal="center" vertical="center" wrapText="1"/>
    </xf>
    <xf numFmtId="0" fontId="18" fillId="2" borderId="63" xfId="0" applyFont="1" applyFill="1" applyBorder="1" applyAlignment="1">
      <alignment horizontal="center" vertical="center"/>
    </xf>
    <xf numFmtId="0" fontId="34" fillId="2" borderId="63" xfId="0" applyFont="1" applyFill="1" applyBorder="1" applyAlignment="1">
      <alignment horizontal="right" vertical="center"/>
    </xf>
    <xf numFmtId="49" fontId="16" fillId="2" borderId="63" xfId="0" applyNumberFormat="1" applyFont="1" applyFill="1" applyBorder="1" applyAlignment="1">
      <alignment horizontal="center" vertical="center"/>
    </xf>
    <xf numFmtId="0" fontId="13" fillId="0" borderId="66" xfId="0" applyFont="1" applyBorder="1"/>
    <xf numFmtId="0" fontId="33" fillId="2" borderId="66" xfId="0" applyFont="1" applyFill="1" applyBorder="1" applyAlignment="1">
      <alignment horizontal="center" vertical="center" wrapText="1"/>
    </xf>
    <xf numFmtId="0" fontId="32" fillId="2" borderId="66" xfId="0" applyFont="1" applyFill="1" applyBorder="1" applyAlignment="1">
      <alignment horizontal="center" vertical="center" wrapText="1"/>
    </xf>
    <xf numFmtId="0" fontId="18" fillId="2" borderId="66" xfId="0" applyFont="1" applyFill="1" applyBorder="1" applyAlignment="1">
      <alignment horizontal="center" vertical="center"/>
    </xf>
    <xf numFmtId="49" fontId="16" fillId="2" borderId="66" xfId="0" applyNumberFormat="1" applyFont="1" applyFill="1" applyBorder="1" applyAlignment="1">
      <alignment horizontal="center" vertical="center"/>
    </xf>
    <xf numFmtId="0" fontId="13" fillId="0" borderId="67" xfId="0" applyFont="1" applyBorder="1"/>
    <xf numFmtId="0" fontId="13" fillId="0" borderId="68" xfId="0" applyFont="1" applyBorder="1"/>
    <xf numFmtId="166" fontId="16" fillId="2" borderId="3" xfId="0" quotePrefix="1" applyNumberFormat="1" applyFont="1" applyFill="1" applyBorder="1" applyAlignment="1">
      <alignment horizontal="center" vertical="center"/>
    </xf>
    <xf numFmtId="167" fontId="16" fillId="2" borderId="3" xfId="0" quotePrefix="1" applyNumberFormat="1" applyFont="1" applyFill="1" applyBorder="1" applyAlignment="1">
      <alignment horizontal="center" vertical="center"/>
    </xf>
    <xf numFmtId="168" fontId="16" fillId="2" borderId="3" xfId="0" quotePrefix="1" applyNumberFormat="1" applyFont="1" applyFill="1" applyBorder="1" applyAlignment="1">
      <alignment horizontal="center" vertical="center"/>
    </xf>
    <xf numFmtId="0" fontId="16" fillId="2" borderId="3" xfId="0" applyFont="1" applyFill="1" applyBorder="1" applyAlignment="1">
      <alignment horizontal="center" vertical="center"/>
    </xf>
    <xf numFmtId="0" fontId="6" fillId="0" borderId="7" xfId="0" applyFont="1" applyBorder="1" applyAlignment="1" applyProtection="1">
      <alignment horizontal="center" vertical="center" wrapText="1"/>
      <protection locked="0"/>
    </xf>
    <xf numFmtId="0" fontId="1" fillId="0" borderId="0" xfId="1"/>
    <xf numFmtId="0" fontId="1" fillId="0" borderId="0" xfId="1" applyAlignment="1">
      <alignment horizontal="center" wrapText="1"/>
    </xf>
    <xf numFmtId="0" fontId="42" fillId="0" borderId="69" xfId="1" applyFont="1" applyBorder="1" applyAlignment="1">
      <alignment vertical="center" wrapText="1"/>
    </xf>
    <xf numFmtId="0" fontId="18" fillId="3" borderId="3" xfId="0" applyFont="1" applyFill="1" applyBorder="1" applyAlignment="1">
      <alignment horizontal="center" vertical="center"/>
    </xf>
    <xf numFmtId="0" fontId="13" fillId="0" borderId="0" xfId="0" applyFont="1" applyProtection="1">
      <protection hidden="1"/>
    </xf>
    <xf numFmtId="0" fontId="3" fillId="0" borderId="0" xfId="0" applyFont="1" applyAlignment="1" applyProtection="1">
      <alignment vertical="center"/>
      <protection locked="0"/>
    </xf>
    <xf numFmtId="49" fontId="4" fillId="0" borderId="0" xfId="0" applyNumberFormat="1" applyFont="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pplyProtection="1">
      <alignment horizontal="right"/>
      <protection locked="0"/>
    </xf>
    <xf numFmtId="0" fontId="4" fillId="0" borderId="0" xfId="0" applyFont="1" applyAlignment="1" applyProtection="1">
      <alignment horizontal="center"/>
      <protection locked="0"/>
    </xf>
    <xf numFmtId="0" fontId="3" fillId="0" borderId="0" xfId="0" applyFont="1" applyProtection="1">
      <protection locked="0"/>
    </xf>
    <xf numFmtId="0" fontId="5" fillId="0" borderId="0" xfId="0" applyFont="1" applyProtection="1">
      <protection locked="0"/>
    </xf>
    <xf numFmtId="0" fontId="5" fillId="0" borderId="0" xfId="0" applyFont="1" applyAlignment="1" applyProtection="1">
      <alignment horizontal="center" vertical="center" wrapText="1"/>
      <protection locked="0"/>
    </xf>
    <xf numFmtId="0" fontId="8" fillId="0" borderId="0" xfId="0" applyFont="1" applyProtection="1">
      <protection locked="0"/>
    </xf>
    <xf numFmtId="166" fontId="8" fillId="0" borderId="7" xfId="0" applyNumberFormat="1" applyFont="1" applyBorder="1" applyAlignment="1" applyProtection="1">
      <alignment horizontal="center" vertical="center"/>
      <protection locked="0"/>
    </xf>
    <xf numFmtId="164" fontId="8" fillId="0" borderId="13" xfId="0" applyNumberFormat="1" applyFont="1" applyBorder="1" applyAlignment="1" applyProtection="1">
      <alignment horizontal="center" vertical="center"/>
      <protection locked="0"/>
    </xf>
    <xf numFmtId="169" fontId="8" fillId="0" borderId="13" xfId="0" applyNumberFormat="1" applyFont="1" applyBorder="1" applyAlignment="1" applyProtection="1">
      <alignment horizontal="center" vertical="center"/>
      <protection locked="0"/>
    </xf>
    <xf numFmtId="0" fontId="9" fillId="0" borderId="0" xfId="0" applyFont="1" applyProtection="1">
      <protection locked="0"/>
    </xf>
    <xf numFmtId="165" fontId="10" fillId="0" borderId="7" xfId="0" applyNumberFormat="1" applyFont="1" applyBorder="1" applyAlignment="1" applyProtection="1">
      <alignment horizontal="center" vertical="center" wrapText="1"/>
      <protection locked="0"/>
    </xf>
    <xf numFmtId="1" fontId="10" fillId="0" borderId="7" xfId="0" applyNumberFormat="1" applyFont="1" applyBorder="1" applyAlignment="1" applyProtection="1">
      <alignment horizontal="center" vertical="center" wrapText="1"/>
      <protection locked="0"/>
    </xf>
    <xf numFmtId="0" fontId="9" fillId="0" borderId="0" xfId="0" applyFont="1" applyAlignment="1" applyProtection="1">
      <alignment vertical="center"/>
      <protection locked="0"/>
    </xf>
    <xf numFmtId="0" fontId="3" fillId="0" borderId="0" xfId="1" applyFont="1" applyProtection="1">
      <protection locked="0"/>
    </xf>
    <xf numFmtId="49" fontId="3" fillId="0" borderId="0" xfId="1" applyNumberFormat="1" applyFont="1" applyProtection="1">
      <protection locked="0"/>
    </xf>
    <xf numFmtId="0" fontId="3" fillId="0" borderId="0" xfId="1" applyFont="1"/>
    <xf numFmtId="0" fontId="2" fillId="0" borderId="0" xfId="1" applyFont="1" applyAlignment="1">
      <alignment horizontal="right" vertical="top" wrapText="1"/>
    </xf>
    <xf numFmtId="0" fontId="5" fillId="0" borderId="0" xfId="1" applyFont="1" applyAlignment="1">
      <alignment vertical="center" wrapText="1"/>
    </xf>
    <xf numFmtId="0" fontId="45" fillId="0" borderId="0" xfId="2" applyFill="1"/>
    <xf numFmtId="0" fontId="4" fillId="0" borderId="0" xfId="0" applyFont="1" applyAlignment="1">
      <alignment horizontal="center"/>
    </xf>
    <xf numFmtId="0" fontId="6" fillId="0" borderId="0" xfId="0" applyFont="1" applyAlignment="1">
      <alignment vertical="top" wrapText="1"/>
    </xf>
    <xf numFmtId="0" fontId="5" fillId="0" borderId="0" xfId="0" applyFont="1"/>
    <xf numFmtId="0" fontId="5" fillId="0" borderId="0" xfId="0" applyFont="1" applyAlignment="1">
      <alignment horizontal="center" vertical="center" wrapText="1"/>
    </xf>
    <xf numFmtId="164" fontId="8" fillId="0" borderId="0" xfId="0" applyNumberFormat="1" applyFont="1" applyAlignment="1">
      <alignment horizontal="center" vertical="center"/>
    </xf>
    <xf numFmtId="0" fontId="10" fillId="0" borderId="3" xfId="0" applyFont="1" applyBorder="1" applyAlignment="1" applyProtection="1">
      <alignment horizontal="center" vertical="center" wrapText="1"/>
      <protection locked="0"/>
    </xf>
    <xf numFmtId="49" fontId="10" fillId="0" borderId="3" xfId="0" applyNumberFormat="1" applyFont="1" applyBorder="1" applyAlignment="1" applyProtection="1">
      <alignment horizontal="center" vertical="center" wrapText="1"/>
      <protection locked="0"/>
    </xf>
    <xf numFmtId="0" fontId="6" fillId="0" borderId="7" xfId="0" applyFont="1" applyBorder="1" applyAlignment="1" applyProtection="1">
      <alignment horizontal="left" vertical="center" wrapText="1"/>
      <protection locked="0"/>
    </xf>
    <xf numFmtId="170" fontId="10" fillId="0" borderId="7" xfId="0" applyNumberFormat="1" applyFont="1" applyBorder="1" applyAlignment="1" applyProtection="1">
      <alignment horizontal="center" vertical="center" wrapText="1"/>
      <protection locked="0"/>
    </xf>
    <xf numFmtId="0" fontId="10" fillId="0" borderId="3" xfId="0" applyFont="1" applyBorder="1" applyAlignment="1" applyProtection="1">
      <alignment horizontal="left" vertical="center" wrapText="1"/>
      <protection locked="0"/>
    </xf>
    <xf numFmtId="170" fontId="10" fillId="0" borderId="3" xfId="0" applyNumberFormat="1" applyFont="1" applyBorder="1" applyAlignment="1" applyProtection="1">
      <alignment horizontal="center" vertical="center" wrapText="1"/>
      <protection locked="0"/>
    </xf>
    <xf numFmtId="0" fontId="5" fillId="0" borderId="0" xfId="1" applyFont="1" applyAlignment="1">
      <alignment horizontal="center" vertical="center" wrapText="1"/>
    </xf>
    <xf numFmtId="0" fontId="2" fillId="0" borderId="3" xfId="0" applyFont="1" applyBorder="1" applyAlignment="1">
      <alignment horizontal="right" vertical="center"/>
    </xf>
    <xf numFmtId="0" fontId="2" fillId="0" borderId="3" xfId="0" applyFont="1" applyBorder="1" applyAlignment="1" applyProtection="1">
      <alignment horizontal="left" vertical="center"/>
      <protection locked="0"/>
    </xf>
    <xf numFmtId="0" fontId="7" fillId="0" borderId="3" xfId="0" applyFont="1" applyBorder="1" applyAlignment="1">
      <alignment horizontal="right" vertical="center"/>
    </xf>
    <xf numFmtId="0" fontId="5" fillId="0" borderId="10" xfId="0" applyFont="1" applyBorder="1" applyAlignment="1">
      <alignment horizontal="center"/>
    </xf>
    <xf numFmtId="0" fontId="3" fillId="0" borderId="34" xfId="0" applyFont="1" applyBorder="1" applyAlignment="1" applyProtection="1">
      <alignment horizontal="left" vertical="center"/>
      <protection locked="0"/>
    </xf>
    <xf numFmtId="0" fontId="3" fillId="0" borderId="35" xfId="0" applyFont="1" applyBorder="1" applyAlignment="1" applyProtection="1">
      <alignment horizontal="left" vertical="center"/>
      <protection locked="0"/>
    </xf>
    <xf numFmtId="0" fontId="3" fillId="0" borderId="36" xfId="0" applyFont="1" applyBorder="1" applyAlignment="1" applyProtection="1">
      <alignment horizontal="left" vertical="center"/>
      <protection locked="0"/>
    </xf>
    <xf numFmtId="165" fontId="7" fillId="0" borderId="17" xfId="0" applyNumberFormat="1" applyFont="1" applyBorder="1" applyAlignment="1">
      <alignment horizontal="center" vertical="center" wrapText="1"/>
    </xf>
    <xf numFmtId="165" fontId="7" fillId="0" borderId="18" xfId="0" applyNumberFormat="1" applyFont="1" applyBorder="1" applyAlignment="1">
      <alignment horizontal="center" vertical="center" wrapText="1"/>
    </xf>
    <xf numFmtId="0" fontId="7" fillId="0" borderId="14"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3" fillId="0" borderId="60" xfId="0" applyFont="1" applyBorder="1" applyAlignment="1" applyProtection="1">
      <alignment horizontal="center"/>
      <protection locked="0"/>
    </xf>
    <xf numFmtId="49" fontId="2" fillId="0" borderId="5" xfId="0" applyNumberFormat="1" applyFont="1" applyBorder="1" applyAlignment="1" applyProtection="1">
      <alignment horizontal="left" vertical="center" wrapText="1"/>
      <protection locked="0"/>
    </xf>
    <xf numFmtId="49" fontId="2" fillId="0" borderId="4" xfId="0" applyNumberFormat="1" applyFont="1" applyBorder="1" applyAlignment="1" applyProtection="1">
      <alignment horizontal="left" vertical="center" wrapText="1"/>
      <protection locked="0"/>
    </xf>
    <xf numFmtId="0" fontId="2" fillId="0" borderId="5"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44" fillId="0" borderId="8" xfId="0" applyFont="1" applyBorder="1" applyAlignment="1">
      <alignment horizontal="right" vertical="center"/>
    </xf>
    <xf numFmtId="0" fontId="44" fillId="0" borderId="11" xfId="0" applyFont="1" applyBorder="1" applyAlignment="1">
      <alignment horizontal="right" vertical="center"/>
    </xf>
    <xf numFmtId="0" fontId="5" fillId="0" borderId="0" xfId="0" applyFont="1" applyAlignment="1" applyProtection="1">
      <alignment horizontal="center" vertical="center"/>
      <protection locked="0"/>
    </xf>
    <xf numFmtId="49" fontId="2" fillId="0" borderId="5" xfId="0" applyNumberFormat="1" applyFont="1" applyBorder="1" applyAlignment="1" applyProtection="1">
      <alignment horizontal="left" vertical="center"/>
      <protection locked="0"/>
    </xf>
    <xf numFmtId="49" fontId="2" fillId="0" borderId="4" xfId="0" applyNumberFormat="1" applyFont="1" applyBorder="1" applyAlignment="1" applyProtection="1">
      <alignment horizontal="left" vertical="center"/>
      <protection locked="0"/>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3" fillId="0" borderId="32"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33" xfId="0" applyFont="1" applyBorder="1" applyAlignment="1" applyProtection="1">
      <alignment horizontal="left" vertical="center"/>
      <protection locked="0"/>
    </xf>
    <xf numFmtId="0" fontId="3" fillId="0" borderId="29" xfId="0" applyFont="1" applyBorder="1" applyAlignment="1" applyProtection="1">
      <alignment horizontal="left" vertical="center"/>
      <protection locked="0"/>
    </xf>
    <xf numFmtId="0" fontId="3" fillId="0" borderId="30"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10" fillId="0" borderId="35" xfId="0" applyFont="1" applyBorder="1" applyAlignment="1" applyProtection="1">
      <alignment horizontal="center" vertical="center" wrapText="1"/>
      <protection locked="0"/>
    </xf>
    <xf numFmtId="0" fontId="34" fillId="2" borderId="0" xfId="0" applyFont="1" applyFill="1" applyAlignment="1">
      <alignment horizontal="center" vertical="center" wrapText="1"/>
    </xf>
    <xf numFmtId="0" fontId="34" fillId="2" borderId="0" xfId="0" applyFont="1" applyFill="1" applyAlignment="1">
      <alignment horizontal="right" vertical="center"/>
    </xf>
    <xf numFmtId="0" fontId="35" fillId="2" borderId="3" xfId="0" applyFont="1" applyFill="1" applyBorder="1" applyAlignment="1" applyProtection="1">
      <alignment horizontal="center" vertical="center" wrapText="1"/>
      <protection locked="0"/>
    </xf>
    <xf numFmtId="0" fontId="33" fillId="3" borderId="3"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16" fillId="2" borderId="3" xfId="0" applyFont="1" applyFill="1" applyBorder="1" applyAlignment="1">
      <alignment horizontal="center" vertical="center"/>
    </xf>
    <xf numFmtId="0" fontId="28" fillId="2" borderId="3" xfId="0" applyFont="1" applyFill="1" applyBorder="1" applyAlignment="1">
      <alignment horizontal="center" vertical="center"/>
    </xf>
    <xf numFmtId="0" fontId="32" fillId="2" borderId="3" xfId="0" applyFont="1" applyFill="1" applyBorder="1" applyAlignment="1">
      <alignment horizontal="center" vertical="center"/>
    </xf>
    <xf numFmtId="0" fontId="28" fillId="3" borderId="3" xfId="0" applyFont="1" applyFill="1" applyBorder="1" applyAlignment="1">
      <alignment horizontal="right" vertical="center"/>
    </xf>
    <xf numFmtId="164" fontId="16" fillId="2" borderId="3" xfId="0" applyNumberFormat="1" applyFont="1" applyFill="1" applyBorder="1" applyAlignment="1">
      <alignment horizontal="center" vertical="center"/>
    </xf>
    <xf numFmtId="0" fontId="28" fillId="3" borderId="3" xfId="0" applyFont="1" applyFill="1" applyBorder="1" applyAlignment="1">
      <alignment horizontal="center" vertical="center"/>
    </xf>
    <xf numFmtId="0" fontId="23" fillId="2" borderId="3" xfId="0" applyFont="1" applyFill="1" applyBorder="1" applyAlignment="1">
      <alignment horizontal="left" vertical="center" wrapText="1"/>
    </xf>
    <xf numFmtId="0" fontId="18" fillId="2" borderId="3" xfId="0" applyFont="1" applyFill="1" applyBorder="1" applyAlignment="1">
      <alignment horizontal="center" vertical="center"/>
    </xf>
    <xf numFmtId="0" fontId="31" fillId="3" borderId="3" xfId="0" applyFont="1" applyFill="1" applyBorder="1" applyAlignment="1">
      <alignment horizontal="left" vertical="center"/>
    </xf>
    <xf numFmtId="0" fontId="18" fillId="2" borderId="3" xfId="0" quotePrefix="1" applyFont="1" applyFill="1" applyBorder="1" applyAlignment="1">
      <alignment horizontal="center" vertical="center" wrapText="1"/>
    </xf>
    <xf numFmtId="0" fontId="18" fillId="2" borderId="3" xfId="0" applyFont="1" applyFill="1" applyBorder="1" applyAlignment="1">
      <alignment horizontal="center" vertical="center" wrapText="1"/>
    </xf>
    <xf numFmtId="0" fontId="7" fillId="3" borderId="3"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28" fillId="3" borderId="3" xfId="0" applyFont="1" applyFill="1" applyBorder="1" applyAlignment="1">
      <alignment vertical="center"/>
    </xf>
    <xf numFmtId="0" fontId="36" fillId="2" borderId="3" xfId="0" applyFont="1" applyFill="1" applyBorder="1" applyAlignment="1">
      <alignment horizontal="left" vertical="center" wrapText="1" shrinkToFit="1"/>
    </xf>
    <xf numFmtId="0" fontId="23" fillId="2" borderId="3" xfId="0" applyFont="1" applyFill="1" applyBorder="1" applyAlignment="1">
      <alignment vertical="center" wrapText="1"/>
    </xf>
    <xf numFmtId="0" fontId="28" fillId="3" borderId="5" xfId="0" applyFont="1" applyFill="1" applyBorder="1" applyAlignment="1">
      <alignment horizontal="center" vertical="center"/>
    </xf>
    <xf numFmtId="0" fontId="28" fillId="3" borderId="4" xfId="0" applyFont="1" applyFill="1" applyBorder="1" applyAlignment="1">
      <alignment horizontal="center" vertical="center"/>
    </xf>
    <xf numFmtId="0" fontId="28" fillId="3" borderId="6" xfId="0" applyFont="1" applyFill="1" applyBorder="1" applyAlignment="1">
      <alignment horizontal="center" vertical="center"/>
    </xf>
    <xf numFmtId="0" fontId="27" fillId="2" borderId="3" xfId="0" applyFont="1" applyFill="1" applyBorder="1" applyAlignment="1">
      <alignment horizontal="right" vertical="center"/>
    </xf>
    <xf numFmtId="0" fontId="17" fillId="2" borderId="3" xfId="0" applyFont="1" applyFill="1" applyBorder="1" applyAlignment="1">
      <alignment horizontal="center" vertical="center"/>
    </xf>
    <xf numFmtId="0" fontId="27" fillId="2" borderId="3" xfId="0" applyFont="1" applyFill="1" applyBorder="1" applyAlignment="1">
      <alignment horizontal="center"/>
    </xf>
    <xf numFmtId="0" fontId="29" fillId="2" borderId="3" xfId="0" applyFont="1" applyFill="1" applyBorder="1" applyAlignment="1">
      <alignment horizontal="center" vertical="center"/>
    </xf>
    <xf numFmtId="0" fontId="29" fillId="2" borderId="5" xfId="0" applyFont="1" applyFill="1" applyBorder="1" applyAlignment="1">
      <alignment horizontal="center" vertical="center"/>
    </xf>
    <xf numFmtId="0" fontId="15" fillId="2" borderId="3" xfId="0" applyFont="1" applyFill="1" applyBorder="1" applyAlignment="1">
      <alignment horizontal="center" vertical="center" wrapText="1"/>
    </xf>
    <xf numFmtId="1" fontId="15" fillId="2" borderId="3" xfId="0" applyNumberFormat="1" applyFont="1" applyFill="1" applyBorder="1" applyAlignment="1">
      <alignment horizontal="center" vertical="center" wrapText="1"/>
    </xf>
    <xf numFmtId="0" fontId="31" fillId="3" borderId="5" xfId="0" applyFont="1" applyFill="1" applyBorder="1" applyAlignment="1">
      <alignment horizontal="left" vertical="center"/>
    </xf>
    <xf numFmtId="0" fontId="31" fillId="3" borderId="6" xfId="0" applyFont="1" applyFill="1" applyBorder="1" applyAlignment="1">
      <alignment horizontal="left"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34" fillId="2" borderId="66" xfId="0" applyFont="1" applyFill="1" applyBorder="1" applyAlignment="1">
      <alignment horizontal="center" vertical="center" wrapText="1"/>
    </xf>
    <xf numFmtId="0" fontId="34" fillId="2" borderId="66" xfId="0" applyFont="1" applyFill="1" applyBorder="1" applyAlignment="1">
      <alignment horizontal="right" vertical="center"/>
    </xf>
    <xf numFmtId="0" fontId="30" fillId="2" borderId="4" xfId="0" applyFont="1" applyFill="1" applyBorder="1" applyAlignment="1">
      <alignment horizontal="center" vertical="center"/>
    </xf>
    <xf numFmtId="0" fontId="30" fillId="2" borderId="6" xfId="0" applyFont="1" applyFill="1" applyBorder="1" applyAlignment="1">
      <alignment horizontal="center" vertical="center"/>
    </xf>
    <xf numFmtId="0" fontId="27" fillId="2" borderId="8" xfId="0" applyFont="1" applyFill="1" applyBorder="1" applyAlignment="1">
      <alignment horizontal="center"/>
    </xf>
    <xf numFmtId="0" fontId="27" fillId="2" borderId="11" xfId="0" applyFont="1" applyFill="1" applyBorder="1" applyAlignment="1">
      <alignment horizontal="center"/>
    </xf>
    <xf numFmtId="0" fontId="27" fillId="2" borderId="9" xfId="0" applyFont="1" applyFill="1" applyBorder="1" applyAlignment="1">
      <alignment horizontal="center"/>
    </xf>
    <xf numFmtId="0" fontId="27" fillId="2" borderId="12" xfId="0" applyFont="1" applyFill="1" applyBorder="1" applyAlignment="1">
      <alignment horizontal="center"/>
    </xf>
    <xf numFmtId="0" fontId="27" fillId="2" borderId="0" xfId="0" applyFont="1" applyFill="1" applyAlignment="1">
      <alignment horizontal="center"/>
    </xf>
    <xf numFmtId="0" fontId="27" fillId="2" borderId="37" xfId="0" applyFont="1" applyFill="1" applyBorder="1" applyAlignment="1">
      <alignment horizontal="center"/>
    </xf>
    <xf numFmtId="0" fontId="27" fillId="2" borderId="13" xfId="0" applyFont="1" applyFill="1" applyBorder="1" applyAlignment="1">
      <alignment horizontal="center"/>
    </xf>
    <xf numFmtId="0" fontId="27" fillId="2" borderId="10" xfId="0" applyFont="1" applyFill="1" applyBorder="1" applyAlignment="1">
      <alignment horizontal="center"/>
    </xf>
    <xf numFmtId="0" fontId="27" fillId="2" borderId="38" xfId="0" applyFont="1" applyFill="1" applyBorder="1" applyAlignment="1">
      <alignment horizontal="center"/>
    </xf>
    <xf numFmtId="0" fontId="14" fillId="0" borderId="45" xfId="0" applyFont="1" applyBorder="1" applyAlignment="1">
      <alignment horizontal="left" vertical="center"/>
    </xf>
    <xf numFmtId="0" fontId="14" fillId="0" borderId="46" xfId="0" applyFont="1" applyBorder="1" applyAlignment="1">
      <alignment horizontal="left" vertical="center"/>
    </xf>
    <xf numFmtId="0" fontId="14" fillId="0" borderId="5" xfId="0" applyFont="1" applyBorder="1" applyAlignment="1">
      <alignment horizontal="left" vertical="center"/>
    </xf>
    <xf numFmtId="0" fontId="14" fillId="0" borderId="49" xfId="0" applyFont="1" applyBorder="1" applyAlignment="1">
      <alignment horizontal="left" vertical="center"/>
    </xf>
    <xf numFmtId="0" fontId="14" fillId="0" borderId="3" xfId="0" applyFont="1" applyBorder="1" applyAlignment="1">
      <alignment horizontal="left" vertical="center"/>
    </xf>
    <xf numFmtId="0" fontId="14" fillId="0" borderId="52" xfId="0" applyFont="1" applyBorder="1" applyAlignment="1">
      <alignment horizontal="left" vertical="center"/>
    </xf>
    <xf numFmtId="0" fontId="13" fillId="0" borderId="41" xfId="0" applyFont="1" applyBorder="1" applyAlignment="1">
      <alignment horizontal="center"/>
    </xf>
    <xf numFmtId="0" fontId="13" fillId="0" borderId="42" xfId="0" applyFont="1" applyBorder="1" applyAlignment="1">
      <alignment horizontal="center"/>
    </xf>
    <xf numFmtId="0" fontId="13" fillId="0" borderId="43" xfId="0" applyFont="1" applyBorder="1" applyAlignment="1">
      <alignment horizontal="center"/>
    </xf>
    <xf numFmtId="0" fontId="13" fillId="0" borderId="48" xfId="0" applyFont="1" applyBorder="1" applyAlignment="1">
      <alignment horizontal="center"/>
    </xf>
    <xf numFmtId="0" fontId="13" fillId="0" borderId="0" xfId="0" applyFont="1" applyAlignment="1">
      <alignment horizontal="center"/>
    </xf>
    <xf numFmtId="0" fontId="13" fillId="0" borderId="37" xfId="0" applyFont="1" applyBorder="1" applyAlignment="1">
      <alignment horizontal="center"/>
    </xf>
    <xf numFmtId="0" fontId="13" fillId="0" borderId="51" xfId="0" applyFont="1" applyBorder="1" applyAlignment="1">
      <alignment horizontal="center"/>
    </xf>
    <xf numFmtId="0" fontId="13" fillId="0" borderId="10" xfId="0" applyFont="1" applyBorder="1" applyAlignment="1">
      <alignment horizontal="center"/>
    </xf>
    <xf numFmtId="0" fontId="13" fillId="0" borderId="38" xfId="0" applyFont="1" applyBorder="1" applyAlignment="1">
      <alignment horizontal="center"/>
    </xf>
    <xf numFmtId="0" fontId="25" fillId="2" borderId="44" xfId="0" applyFont="1" applyFill="1" applyBorder="1" applyAlignment="1">
      <alignment horizontal="center" vertical="center"/>
    </xf>
    <xf numFmtId="0" fontId="25" fillId="2" borderId="43" xfId="0" applyFont="1" applyFill="1" applyBorder="1" applyAlignment="1">
      <alignment horizontal="center" vertical="center"/>
    </xf>
    <xf numFmtId="0" fontId="25" fillId="2" borderId="12" xfId="0" applyFont="1" applyFill="1" applyBorder="1" applyAlignment="1">
      <alignment horizontal="center" vertical="center"/>
    </xf>
    <xf numFmtId="0" fontId="25" fillId="2" borderId="37" xfId="0" applyFont="1" applyFill="1" applyBorder="1" applyAlignment="1">
      <alignment horizontal="center" vertical="center"/>
    </xf>
    <xf numFmtId="0" fontId="25" fillId="2" borderId="13" xfId="0" applyFont="1" applyFill="1" applyBorder="1" applyAlignment="1">
      <alignment horizontal="center" vertical="center"/>
    </xf>
    <xf numFmtId="0" fontId="25" fillId="2" borderId="38" xfId="0" applyFont="1" applyFill="1" applyBorder="1" applyAlignment="1">
      <alignment horizontal="center" vertical="center"/>
    </xf>
    <xf numFmtId="0" fontId="13" fillId="0" borderId="47" xfId="0" applyFont="1" applyBorder="1" applyAlignment="1">
      <alignment horizontal="center"/>
    </xf>
    <xf numFmtId="0" fontId="13" fillId="0" borderId="45" xfId="0" applyFont="1" applyBorder="1" applyAlignment="1">
      <alignment horizontal="center"/>
    </xf>
    <xf numFmtId="0" fontId="13" fillId="0" borderId="50" xfId="0" applyFont="1" applyBorder="1" applyAlignment="1">
      <alignment horizontal="center"/>
    </xf>
    <xf numFmtId="0" fontId="13" fillId="0" borderId="7" xfId="0" applyFont="1" applyBorder="1" applyAlignment="1">
      <alignment horizontal="center"/>
    </xf>
    <xf numFmtId="0" fontId="13" fillId="0" borderId="53" xfId="0" applyFont="1" applyBorder="1" applyAlignment="1">
      <alignment horizontal="center"/>
    </xf>
    <xf numFmtId="0" fontId="13" fillId="0" borderId="3" xfId="0" applyFont="1" applyBorder="1" applyAlignment="1">
      <alignment horizontal="center"/>
    </xf>
    <xf numFmtId="0" fontId="15" fillId="0" borderId="54" xfId="0" applyFont="1" applyBorder="1" applyAlignment="1">
      <alignment horizontal="center" vertical="center"/>
    </xf>
    <xf numFmtId="0" fontId="15" fillId="0" borderId="4" xfId="0" applyFont="1" applyBorder="1" applyAlignment="1">
      <alignment horizontal="center" vertical="center"/>
    </xf>
    <xf numFmtId="0" fontId="15" fillId="0" borderId="49" xfId="0" applyFont="1" applyBorder="1" applyAlignment="1">
      <alignment horizontal="center" vertical="center"/>
    </xf>
    <xf numFmtId="0" fontId="16" fillId="3" borderId="54"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6"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52"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52" xfId="0" applyFont="1" applyBorder="1" applyAlignment="1">
      <alignment horizontal="center" vertical="center" wrapText="1"/>
    </xf>
    <xf numFmtId="0" fontId="16" fillId="3" borderId="53" xfId="0" applyFont="1" applyFill="1" applyBorder="1" applyAlignment="1">
      <alignment horizontal="center" vertical="center"/>
    </xf>
    <xf numFmtId="0" fontId="16" fillId="3" borderId="3" xfId="0" applyFont="1" applyFill="1" applyBorder="1" applyAlignment="1">
      <alignment horizontal="center" vertical="center"/>
    </xf>
    <xf numFmtId="0" fontId="22" fillId="0" borderId="53" xfId="0" applyFont="1" applyBorder="1" applyAlignment="1">
      <alignment horizontal="center" vertical="center" wrapText="1"/>
    </xf>
    <xf numFmtId="0" fontId="22" fillId="0" borderId="3" xfId="0" applyFont="1" applyBorder="1" applyAlignment="1">
      <alignment horizontal="center" vertical="center" wrapText="1"/>
    </xf>
    <xf numFmtId="0" fontId="17" fillId="3" borderId="55"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51" xfId="0" applyFont="1" applyFill="1" applyBorder="1" applyAlignment="1">
      <alignment horizontal="center" vertical="center" wrapText="1"/>
    </xf>
    <xf numFmtId="0" fontId="17" fillId="3" borderId="38" xfId="0" applyFont="1" applyFill="1" applyBorder="1" applyAlignment="1">
      <alignment horizontal="center" vertical="center" wrapText="1"/>
    </xf>
    <xf numFmtId="0" fontId="23" fillId="0" borderId="3" xfId="0" applyFont="1" applyBorder="1" applyAlignment="1">
      <alignment horizontal="center" vertical="center" wrapText="1"/>
    </xf>
    <xf numFmtId="0" fontId="13" fillId="3" borderId="3" xfId="0" applyFont="1" applyFill="1" applyBorder="1" applyAlignment="1">
      <alignment horizontal="center"/>
    </xf>
    <xf numFmtId="0" fontId="13" fillId="3" borderId="52" xfId="0" applyFont="1" applyFill="1" applyBorder="1" applyAlignment="1">
      <alignment horizontal="center"/>
    </xf>
    <xf numFmtId="0" fontId="17" fillId="0" borderId="3" xfId="0" applyFont="1" applyBorder="1" applyAlignment="1">
      <alignment horizontal="center" vertical="center"/>
    </xf>
    <xf numFmtId="0" fontId="17" fillId="0" borderId="52" xfId="0" applyFont="1" applyBorder="1" applyAlignment="1">
      <alignment horizontal="center" vertical="center"/>
    </xf>
    <xf numFmtId="0" fontId="13" fillId="0" borderId="56" xfId="0" applyFont="1" applyBorder="1" applyAlignment="1">
      <alignment horizontal="center" vertical="top"/>
    </xf>
    <xf numFmtId="0" fontId="16" fillId="0" borderId="3" xfId="0" applyFont="1" applyBorder="1" applyAlignment="1">
      <alignment horizontal="left" vertical="center"/>
    </xf>
    <xf numFmtId="0" fontId="13" fillId="0" borderId="0" xfId="0" applyFont="1" applyAlignment="1">
      <alignment horizontal="right" vertical="center"/>
    </xf>
    <xf numFmtId="0" fontId="13" fillId="0" borderId="37" xfId="0" applyFont="1" applyBorder="1" applyAlignment="1">
      <alignment horizontal="right" vertical="center"/>
    </xf>
    <xf numFmtId="0" fontId="13" fillId="0" borderId="0" xfId="0" applyFont="1" applyAlignment="1">
      <alignment horizontal="right" vertical="center" wrapText="1"/>
    </xf>
    <xf numFmtId="164" fontId="20" fillId="0" borderId="47" xfId="0" applyNumberFormat="1" applyFont="1" applyBorder="1" applyAlignment="1">
      <alignment horizontal="center" vertical="center" wrapText="1"/>
    </xf>
    <xf numFmtId="164" fontId="20" fillId="0" borderId="46" xfId="0" applyNumberFormat="1" applyFont="1" applyBorder="1" applyAlignment="1">
      <alignment horizontal="center" vertical="center" wrapText="1"/>
    </xf>
    <xf numFmtId="164" fontId="20" fillId="0" borderId="53" xfId="0" applyNumberFormat="1" applyFont="1" applyBorder="1" applyAlignment="1">
      <alignment horizontal="center" vertical="center" wrapText="1"/>
    </xf>
    <xf numFmtId="164" fontId="20" fillId="0" borderId="52" xfId="0" applyNumberFormat="1" applyFont="1" applyBorder="1" applyAlignment="1">
      <alignment horizontal="center" vertical="center" wrapText="1"/>
    </xf>
    <xf numFmtId="164" fontId="20" fillId="0" borderId="57" xfId="0" applyNumberFormat="1" applyFont="1" applyBorder="1" applyAlignment="1">
      <alignment horizontal="center" vertical="center" wrapText="1"/>
    </xf>
    <xf numFmtId="164" fontId="20" fillId="0" borderId="58" xfId="0" applyNumberFormat="1" applyFont="1" applyBorder="1" applyAlignment="1">
      <alignment horizontal="center" vertical="center" wrapText="1"/>
    </xf>
    <xf numFmtId="0" fontId="13" fillId="0" borderId="42" xfId="0" applyFont="1" applyBorder="1" applyAlignment="1">
      <alignment horizontal="right"/>
    </xf>
    <xf numFmtId="0" fontId="29" fillId="0" borderId="48" xfId="0" applyFont="1" applyBorder="1" applyAlignment="1">
      <alignment horizontal="right" vertical="center"/>
    </xf>
    <xf numFmtId="0" fontId="29" fillId="0" borderId="0" xfId="0" applyFont="1" applyAlignment="1">
      <alignment horizontal="right" vertical="center"/>
    </xf>
    <xf numFmtId="0" fontId="17" fillId="3" borderId="11"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9" fillId="0" borderId="0" xfId="0" applyFont="1" applyAlignment="1">
      <alignment horizontal="right" vertical="center"/>
    </xf>
    <xf numFmtId="164" fontId="20" fillId="0" borderId="47" xfId="0" applyNumberFormat="1" applyFont="1" applyBorder="1" applyAlignment="1" applyProtection="1">
      <alignment horizontal="center" vertical="center" wrapText="1"/>
      <protection locked="0"/>
    </xf>
    <xf numFmtId="164" fontId="20" fillId="0" borderId="46" xfId="0" applyNumberFormat="1" applyFont="1" applyBorder="1" applyAlignment="1" applyProtection="1">
      <alignment horizontal="center" vertical="center" wrapText="1"/>
      <protection locked="0"/>
    </xf>
    <xf numFmtId="164" fontId="20" fillId="0" borderId="53" xfId="0" applyNumberFormat="1" applyFont="1" applyBorder="1" applyAlignment="1" applyProtection="1">
      <alignment horizontal="center" vertical="center" wrapText="1"/>
      <protection locked="0"/>
    </xf>
    <xf numFmtId="164" fontId="20" fillId="0" borderId="52" xfId="0" applyNumberFormat="1" applyFont="1" applyBorder="1" applyAlignment="1" applyProtection="1">
      <alignment horizontal="center" vertical="center" wrapText="1"/>
      <protection locked="0"/>
    </xf>
    <xf numFmtId="164" fontId="20" fillId="0" borderId="57" xfId="0" applyNumberFormat="1" applyFont="1" applyBorder="1" applyAlignment="1" applyProtection="1">
      <alignment horizontal="center" vertical="center" wrapText="1"/>
      <protection locked="0"/>
    </xf>
    <xf numFmtId="164" fontId="20" fillId="0" borderId="58" xfId="0" applyNumberFormat="1" applyFont="1" applyBorder="1" applyAlignment="1" applyProtection="1">
      <alignment horizontal="center" vertical="center" wrapText="1"/>
      <protection locked="0"/>
    </xf>
    <xf numFmtId="0" fontId="41" fillId="0" borderId="54" xfId="1" applyFont="1" applyBorder="1" applyAlignment="1">
      <alignment horizontal="center" vertical="center" wrapText="1"/>
    </xf>
    <xf numFmtId="0" fontId="41" fillId="0" borderId="4" xfId="1" applyFont="1" applyBorder="1" applyAlignment="1">
      <alignment horizontal="center" vertical="center" wrapText="1"/>
    </xf>
    <xf numFmtId="0" fontId="41" fillId="0" borderId="49" xfId="1" applyFont="1" applyBorder="1" applyAlignment="1">
      <alignment horizontal="center" vertical="center" wrapText="1"/>
    </xf>
    <xf numFmtId="0" fontId="38" fillId="0" borderId="54" xfId="1" applyFont="1" applyBorder="1" applyAlignment="1">
      <alignment horizontal="left" vertical="center" wrapText="1"/>
    </xf>
    <xf numFmtId="0" fontId="38" fillId="0" borderId="4" xfId="1" applyFont="1" applyBorder="1" applyAlignment="1">
      <alignment horizontal="left" vertical="center" wrapText="1"/>
    </xf>
    <xf numFmtId="0" fontId="38" fillId="0" borderId="49" xfId="1" applyFont="1" applyBorder="1" applyAlignment="1">
      <alignment horizontal="left" vertical="center" wrapText="1"/>
    </xf>
    <xf numFmtId="0" fontId="38" fillId="0" borderId="53" xfId="1" applyFont="1" applyBorder="1" applyAlignment="1">
      <alignment horizontal="left" vertical="center" wrapText="1"/>
    </xf>
    <xf numFmtId="0" fontId="38" fillId="0" borderId="3" xfId="1" applyFont="1" applyBorder="1" applyAlignment="1">
      <alignment horizontal="left" vertical="center" wrapText="1"/>
    </xf>
    <xf numFmtId="0" fontId="38" fillId="0" borderId="52" xfId="1" applyFont="1" applyBorder="1" applyAlignment="1">
      <alignment horizontal="left" vertical="center" wrapText="1"/>
    </xf>
    <xf numFmtId="0" fontId="37" fillId="0" borderId="54" xfId="1" applyFont="1" applyBorder="1" applyAlignment="1">
      <alignment horizontal="left" vertical="center" wrapText="1"/>
    </xf>
    <xf numFmtId="0" fontId="37" fillId="0" borderId="4" xfId="1" applyFont="1" applyBorder="1" applyAlignment="1">
      <alignment horizontal="left" vertical="center" wrapText="1"/>
    </xf>
    <xf numFmtId="0" fontId="37" fillId="0" borderId="49" xfId="1" applyFont="1" applyBorder="1" applyAlignment="1">
      <alignment horizontal="left" vertical="center" wrapText="1"/>
    </xf>
    <xf numFmtId="0" fontId="43" fillId="0" borderId="14" xfId="1" applyFont="1" applyBorder="1" applyAlignment="1">
      <alignment horizontal="center" vertical="center" wrapText="1"/>
    </xf>
    <xf numFmtId="0" fontId="43" fillId="0" borderId="69" xfId="1" applyFont="1" applyBorder="1" applyAlignment="1">
      <alignment horizontal="center" vertical="center" wrapText="1"/>
    </xf>
    <xf numFmtId="0" fontId="43" fillId="0" borderId="70" xfId="1" applyFont="1" applyBorder="1" applyAlignment="1">
      <alignment horizontal="center" vertical="center" wrapText="1"/>
    </xf>
    <xf numFmtId="0" fontId="39" fillId="0" borderId="59" xfId="1" applyFont="1" applyBorder="1" applyAlignment="1">
      <alignment horizontal="right"/>
    </xf>
    <xf numFmtId="0" fontId="39" fillId="0" borderId="60" xfId="1" applyFont="1" applyBorder="1" applyAlignment="1">
      <alignment horizontal="right"/>
    </xf>
    <xf numFmtId="0" fontId="39" fillId="0" borderId="61" xfId="1" applyFont="1" applyBorder="1" applyAlignment="1">
      <alignment horizontal="right"/>
    </xf>
    <xf numFmtId="0" fontId="37" fillId="0" borderId="54" xfId="1" applyFont="1" applyBorder="1" applyAlignment="1">
      <alignment horizontal="left" vertical="top" wrapText="1"/>
    </xf>
    <xf numFmtId="0" fontId="37" fillId="0" borderId="4" xfId="1" applyFont="1" applyBorder="1" applyAlignment="1">
      <alignment horizontal="left" vertical="top" wrapText="1"/>
    </xf>
    <xf numFmtId="0" fontId="37" fillId="0" borderId="49" xfId="1" applyFont="1" applyBorder="1" applyAlignment="1">
      <alignment horizontal="left" vertical="top" wrapText="1"/>
    </xf>
    <xf numFmtId="0" fontId="38" fillId="0" borderId="53" xfId="1" applyFont="1" applyBorder="1" applyAlignment="1">
      <alignment vertical="center" wrapText="1"/>
    </xf>
    <xf numFmtId="0" fontId="38" fillId="0" borderId="3" xfId="1" applyFont="1" applyBorder="1" applyAlignment="1">
      <alignment vertical="center" wrapText="1"/>
    </xf>
    <xf numFmtId="0" fontId="38" fillId="0" borderId="52" xfId="1" applyFont="1" applyBorder="1" applyAlignment="1">
      <alignment vertical="center" wrapText="1"/>
    </xf>
  </cellXfs>
  <cellStyles count="3">
    <cellStyle name="Hipervínculo" xfId="2" builtinId="8"/>
    <cellStyle name="Normal" xfId="0" builtinId="0"/>
    <cellStyle name="Normal 2" xfId="1" xr:uid="{00000000-0005-0000-0000-000002000000}"/>
  </cellStyles>
  <dxfs count="38">
    <dxf>
      <border>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8"/>
        <color auto="1"/>
        <name val="Arial Narrow"/>
        <scheme val="none"/>
      </font>
      <protection locked="1" hidden="0"/>
    </dxf>
    <dxf>
      <font>
        <b val="0"/>
        <i val="0"/>
        <strike val="0"/>
        <condense val="0"/>
        <extend val="0"/>
        <outline val="0"/>
        <shadow val="0"/>
        <u val="none"/>
        <vertAlign val="baseline"/>
        <sz val="8"/>
        <color auto="1"/>
        <name val="Arial Narrow"/>
        <scheme val="none"/>
      </font>
      <protection locked="1" hidden="0"/>
    </dxf>
    <dxf>
      <alignment horizontal="right" vertical="center" textRotation="0" wrapText="0" indent="0" justifyLastLine="0" shrinkToFit="0" readingOrder="0"/>
    </dxf>
    <dxf>
      <numFmt numFmtId="0" formatCode="General"/>
      <alignment horizontal="right" vertical="bottom" textRotation="0" wrapText="0"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numFmt numFmtId="30" formatCode="@"/>
      <alignment horizontal="right" vertical="bottom" textRotation="0" wrapText="0" indent="0" justifyLastLine="0" shrinkToFit="0" readingOrder="0"/>
    </dxf>
    <dxf>
      <alignment horizontal="right" vertical="bottom" textRotation="0" wrapText="0" indent="0" justifyLastLine="0" shrinkToFit="0" readingOrder="0"/>
    </dxf>
    <dxf>
      <numFmt numFmtId="30" formatCode="@"/>
      <alignment horizontal="right" vertical="bottom" textRotation="0" wrapText="0" indent="0" justifyLastLine="0" shrinkToFit="0" readingOrder="0"/>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ont>
        <b val="0"/>
        <i val="0"/>
        <strike val="0"/>
        <condense val="0"/>
        <extend val="0"/>
        <outline val="0"/>
        <shadow val="0"/>
        <u val="none"/>
        <vertAlign val="baseline"/>
        <sz val="11"/>
        <color auto="1"/>
        <name val="Arial Narrow"/>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1"/>
        <color auto="1"/>
        <name val="Arial Narrow"/>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164" formatCode="0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165" formatCode="yyyy\-mm\-dd;@"/>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165" formatCode="yyyy\-mm\-dd;@"/>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left style="thin">
          <color indexed="64"/>
        </left>
        <right style="thin">
          <color indexed="64"/>
        </right>
        <top style="medium">
          <color indexed="64"/>
        </top>
        <bottom style="thin">
          <color indexed="64"/>
        </bottom>
      </border>
    </dxf>
    <dxf>
      <font>
        <b val="0"/>
      </font>
      <protection locked="0" hidden="0"/>
    </dxf>
    <dxf>
      <border outline="0">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76201</xdr:colOff>
      <xdr:row>0</xdr:row>
      <xdr:rowOff>121920</xdr:rowOff>
    </xdr:from>
    <xdr:to>
      <xdr:col>1</xdr:col>
      <xdr:colOff>617221</xdr:colOff>
      <xdr:row>0</xdr:row>
      <xdr:rowOff>370392</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6201" y="121920"/>
          <a:ext cx="1043940" cy="2484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143434</xdr:colOff>
      <xdr:row>1</xdr:row>
      <xdr:rowOff>67864</xdr:rowOff>
    </xdr:from>
    <xdr:to>
      <xdr:col>4</xdr:col>
      <xdr:colOff>224570</xdr:colOff>
      <xdr:row>3</xdr:row>
      <xdr:rowOff>80683</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04799" y="220264"/>
          <a:ext cx="1183795" cy="281760"/>
        </a:xfrm>
        <a:prstGeom prst="rect">
          <a:avLst/>
        </a:prstGeom>
      </xdr:spPr>
    </xdr:pic>
    <xdr:clientData/>
  </xdr:twoCellAnchor>
  <xdr:twoCellAnchor editAs="oneCell">
    <xdr:from>
      <xdr:col>16</xdr:col>
      <xdr:colOff>152402</xdr:colOff>
      <xdr:row>1</xdr:row>
      <xdr:rowOff>80683</xdr:rowOff>
    </xdr:from>
    <xdr:to>
      <xdr:col>19</xdr:col>
      <xdr:colOff>104350</xdr:colOff>
      <xdr:row>3</xdr:row>
      <xdr:rowOff>62753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5136778" y="233083"/>
          <a:ext cx="1054607" cy="251011"/>
        </a:xfrm>
        <a:prstGeom prst="rect">
          <a:avLst/>
        </a:prstGeom>
      </xdr:spPr>
    </xdr:pic>
    <xdr:clientData/>
  </xdr:twoCellAnchor>
  <xdr:twoCellAnchor editAs="oneCell">
    <xdr:from>
      <xdr:col>1</xdr:col>
      <xdr:colOff>116542</xdr:colOff>
      <xdr:row>17</xdr:row>
      <xdr:rowOff>71720</xdr:rowOff>
    </xdr:from>
    <xdr:to>
      <xdr:col>4</xdr:col>
      <xdr:colOff>89646</xdr:colOff>
      <xdr:row>19</xdr:row>
      <xdr:rowOff>80682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277907" y="4509249"/>
          <a:ext cx="1075763" cy="277904"/>
        </a:xfrm>
        <a:prstGeom prst="rect">
          <a:avLst/>
        </a:prstGeom>
      </xdr:spPr>
    </xdr:pic>
    <xdr:clientData/>
  </xdr:twoCellAnchor>
  <xdr:twoCellAnchor editAs="oneCell">
    <xdr:from>
      <xdr:col>16</xdr:col>
      <xdr:colOff>26896</xdr:colOff>
      <xdr:row>17</xdr:row>
      <xdr:rowOff>26895</xdr:rowOff>
    </xdr:from>
    <xdr:to>
      <xdr:col>19</xdr:col>
      <xdr:colOff>280163</xdr:colOff>
      <xdr:row>19</xdr:row>
      <xdr:rowOff>80682</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5011272" y="4464424"/>
          <a:ext cx="1355926" cy="322729"/>
        </a:xfrm>
        <a:prstGeom prst="rect">
          <a:avLst/>
        </a:prstGeom>
      </xdr:spPr>
    </xdr:pic>
    <xdr:clientData/>
  </xdr:twoCellAnchor>
  <xdr:twoCellAnchor editAs="oneCell">
    <xdr:from>
      <xdr:col>1</xdr:col>
      <xdr:colOff>152400</xdr:colOff>
      <xdr:row>33</xdr:row>
      <xdr:rowOff>89648</xdr:rowOff>
    </xdr:from>
    <xdr:to>
      <xdr:col>4</xdr:col>
      <xdr:colOff>162647</xdr:colOff>
      <xdr:row>35</xdr:row>
      <xdr:rowOff>89647</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313765" y="8821272"/>
          <a:ext cx="1112906" cy="268940"/>
        </a:xfrm>
        <a:prstGeom prst="rect">
          <a:avLst/>
        </a:prstGeom>
      </xdr:spPr>
    </xdr:pic>
    <xdr:clientData/>
  </xdr:twoCellAnchor>
  <xdr:twoCellAnchor editAs="oneCell">
    <xdr:from>
      <xdr:col>16</xdr:col>
      <xdr:colOff>161365</xdr:colOff>
      <xdr:row>33</xdr:row>
      <xdr:rowOff>71716</xdr:rowOff>
    </xdr:from>
    <xdr:to>
      <xdr:col>19</xdr:col>
      <xdr:colOff>220599</xdr:colOff>
      <xdr:row>35</xdr:row>
      <xdr:rowOff>89647</xdr:rowOff>
    </xdr:to>
    <xdr:pic>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5145741" y="8803340"/>
          <a:ext cx="1161893" cy="2868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2</xdr:col>
      <xdr:colOff>685801</xdr:colOff>
      <xdr:row>2</xdr:row>
      <xdr:rowOff>83344</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38126" y="0"/>
          <a:ext cx="1390650" cy="330994"/>
        </a:xfrm>
        <a:prstGeom prst="rect">
          <a:avLst/>
        </a:prstGeom>
      </xdr:spPr>
    </xdr:pic>
    <xdr:clientData/>
  </xdr:twoCellAnchor>
  <xdr:twoCellAnchor editAs="oneCell">
    <xdr:from>
      <xdr:col>10</xdr:col>
      <xdr:colOff>19050</xdr:colOff>
      <xdr:row>0</xdr:row>
      <xdr:rowOff>19050</xdr:rowOff>
    </xdr:from>
    <xdr:to>
      <xdr:col>11</xdr:col>
      <xdr:colOff>634817</xdr:colOff>
      <xdr:row>2</xdr:row>
      <xdr:rowOff>85725</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5362575" y="19050"/>
          <a:ext cx="1320617" cy="3143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295275</xdr:colOff>
          <xdr:row>27</xdr:row>
          <xdr:rowOff>190500</xdr:rowOff>
        </xdr:from>
        <xdr:to>
          <xdr:col>6</xdr:col>
          <xdr:colOff>723900</xdr:colOff>
          <xdr:row>27</xdr:row>
          <xdr:rowOff>895350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364067</xdr:colOff>
      <xdr:row>0</xdr:row>
      <xdr:rowOff>76200</xdr:rowOff>
    </xdr:from>
    <xdr:to>
      <xdr:col>2</xdr:col>
      <xdr:colOff>592667</xdr:colOff>
      <xdr:row>0</xdr:row>
      <xdr:rowOff>505434</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364067" y="76200"/>
          <a:ext cx="1803400" cy="4292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avila/OneDrive%20-%20MinCIT/Escritorio/Eliminaci&#243;n/(Tomos)%20Inventarios%20Boletines%20A&#241;o%2020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avila/OneDrive%20-%20MinCIT/Escritorio/Eliminaci&#243;n/(Tomos)%20Inventarios%20Boletines%20A&#241;o%20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ID"/>
      <sheetName val="ROTULO"/>
      <sheetName val="TAPA"/>
      <sheetName val="INSTRUCTIVO FUID"/>
      <sheetName val="DATOS"/>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ID"/>
      <sheetName val="ROTULO"/>
      <sheetName val="TAPA"/>
      <sheetName val="INSTRUCTIVO FUID"/>
      <sheetName val="DATOS"/>
    </sheetNames>
    <sheetDataSet>
      <sheetData sheetId="0" refreshError="1"/>
      <sheetData sheetId="1" refreshError="1"/>
      <sheetData sheetId="2" refreshError="1"/>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INVENTARIO" displayName="INVENTARIO" ref="A10:T448" totalsRowShown="0" headerRowDxfId="37" dataDxfId="35" headerRowBorderDxfId="36" tableBorderDxfId="34">
  <tableColumns count="20">
    <tableColumn id="1" xr3:uid="{00000000-0010-0000-0000-000001000000}" name="Numero" dataDxfId="33"/>
    <tableColumn id="2" xr3:uid="{00000000-0010-0000-0000-000002000000}" name="Código" dataDxfId="32"/>
    <tableColumn id="3" xr3:uid="{00000000-0010-0000-0000-000003000000}" name="Nombre" dataDxfId="31"/>
    <tableColumn id="4" xr3:uid="{00000000-0010-0000-0000-000004000000}" name="Identificación" dataDxfId="30"/>
    <tableColumn id="5" xr3:uid="{00000000-0010-0000-0000-000005000000}" name="Incial" dataDxfId="29"/>
    <tableColumn id="6" xr3:uid="{00000000-0010-0000-0000-000006000000}" name="final" dataDxfId="28"/>
    <tableColumn id="7" xr3:uid="{00000000-0010-0000-0000-000007000000}" name="caja" dataDxfId="27"/>
    <tableColumn id="8" xr3:uid="{00000000-0010-0000-0000-000008000000}" name="Car" dataDxfId="26"/>
    <tableColumn id="9" xr3:uid="{00000000-0010-0000-0000-000009000000}" name="corr" dataDxfId="25"/>
    <tableColumn id="10" xr3:uid="{00000000-0010-0000-0000-00000A000000}" name="tom" dataDxfId="24"/>
    <tableColumn id="11" xr3:uid="{00000000-0010-0000-0000-00000B000000}" name="vol" dataDxfId="23"/>
    <tableColumn id="12" xr3:uid="{00000000-0010-0000-0000-00000C000000}" name="otro" dataDxfId="22"/>
    <tableColumn id="13" xr3:uid="{00000000-0010-0000-0000-00000D000000}" name="folios" dataDxfId="21"/>
    <tableColumn id="14" xr3:uid="{00000000-0010-0000-0000-00000E000000}" name="soporte" dataDxfId="20"/>
    <tableColumn id="15" xr3:uid="{00000000-0010-0000-0000-00000F000000}" name="mod" dataDxfId="19"/>
    <tableColumn id="16" xr3:uid="{00000000-0010-0000-0000-000010000000}" name="est" dataDxfId="18"/>
    <tableColumn id="17" xr3:uid="{00000000-0010-0000-0000-000011000000}" name="band" dataDxfId="17"/>
    <tableColumn id="18" xr3:uid="{00000000-0010-0000-0000-000012000000}" name="frecuencia" dataDxfId="16"/>
    <tableColumn id="19" xr3:uid="{00000000-0010-0000-0000-000013000000}" name="índice" dataDxfId="15"/>
    <tableColumn id="20" xr3:uid="{00000000-0010-0000-0000-000014000000}" name="notas" dataDxfId="1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GRUPOS" displayName="GRUPOS" ref="A1:B52" totalsRowShown="0" headerRowDxfId="13" headerRowBorderDxfId="12" tableBorderDxfId="11">
  <autoFilter ref="A1:B52" xr:uid="{00000000-0009-0000-0100-000002000000}"/>
  <tableColumns count="2">
    <tableColumn id="1" xr3:uid="{00000000-0010-0000-0100-000001000000}" name="CODIGO" dataDxfId="10"/>
    <tableColumn id="2" xr3:uid="{00000000-0010-0000-0100-000002000000}" name="OFICINA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SERIES" displayName="SERIES" ref="D1:E35" totalsRowShown="0">
  <autoFilter ref="D1:E35" xr:uid="{00000000-0009-0000-0100-000004000000}"/>
  <tableColumns count="2">
    <tableColumn id="1" xr3:uid="{00000000-0010-0000-0200-000001000000}" name="CODIGO" dataDxfId="9"/>
    <tableColumn id="2" xr3:uid="{00000000-0010-0000-0200-000002000000}" name="SERI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SUBSERIES" displayName="SUBSERIES" ref="G1:H190" totalsRowShown="0">
  <autoFilter ref="G1:H190" xr:uid="{00000000-0009-0000-0100-000005000000}"/>
  <tableColumns count="2">
    <tableColumn id="1" xr3:uid="{00000000-0010-0000-0300-000001000000}" name="CODIGO" dataDxfId="8"/>
    <tableColumn id="2" xr3:uid="{00000000-0010-0000-0300-000002000000}" name="SUBSERI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OFICINAS" displayName="OFICINAS" ref="L1:N52" totalsRowShown="0" dataDxfId="7">
  <autoFilter ref="L1:N52" xr:uid="{00000000-0009-0000-0100-000001000000}"/>
  <tableColumns count="3">
    <tableColumn id="1" xr3:uid="{00000000-0010-0000-0400-000001000000}" name="OFICIS" dataDxfId="6"/>
    <tableColumn id="2" xr3:uid="{00000000-0010-0000-0400-000002000000}" name="COD" dataDxfId="5"/>
    <tableColumn id="3" xr3:uid="{00000000-0010-0000-0400-000003000000}" name="HALLAR" dataDxfId="4">
      <calculatedColumnFormula>ISNUMBER(SEARCH($P$2,OFICINAS[[#This Row],[OFICIS]],1))</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a7" displayName="Tabla7" ref="AF3:AF9" totalsRowShown="0">
  <autoFilter ref="AF3:AF9" xr:uid="{00000000-0009-0000-0100-000007000000}"/>
  <tableColumns count="1">
    <tableColumn id="1" xr3:uid="{00000000-0010-0000-0500-000001000000}" name="LISTAINVENTARIOS"/>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SERIECOMPLETA" displayName="SERIECOMPLETA" ref="AI2:AJ382" totalsRowShown="0">
  <autoFilter ref="AI2:AJ382" xr:uid="{00000000-0009-0000-0100-000008000000}"/>
  <tableColumns count="2">
    <tableColumn id="1" xr3:uid="{00000000-0010-0000-0600-000001000000}" name="CODIGO" dataDxfId="3"/>
    <tableColumn id="2" xr3:uid="{00000000-0010-0000-0600-000002000000}" name="SERIES"/>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indicedeclasi" displayName="indicedeclasi" ref="K3:K6" totalsRowShown="0" dataDxfId="2">
  <autoFilter ref="K3:K6" xr:uid="{00000000-0009-0000-0100-000009000000}"/>
  <tableColumns count="1">
    <tableColumn id="1" xr3:uid="{00000000-0010-0000-0700-000001000000}" name="indice" dataDxfId="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0B0F0"/>
    <pageSetUpPr fitToPage="1"/>
  </sheetPr>
  <dimension ref="A1:Y454"/>
  <sheetViews>
    <sheetView showGridLines="0" tabSelected="1" view="pageBreakPreview" zoomScaleNormal="100" zoomScaleSheetLayoutView="100" workbookViewId="0">
      <selection activeCell="C438" sqref="C438"/>
    </sheetView>
  </sheetViews>
  <sheetFormatPr baseColWidth="10" defaultColWidth="11.42578125" defaultRowHeight="12.75" x14ac:dyDescent="0.2"/>
  <cols>
    <col min="1" max="1" width="7.28515625" style="119" customWidth="1"/>
    <col min="2" max="2" width="11.5703125" style="119" customWidth="1"/>
    <col min="3" max="3" width="43.42578125" style="119" customWidth="1"/>
    <col min="4" max="4" width="8.85546875" style="119" customWidth="1"/>
    <col min="5" max="6" width="10" style="119" customWidth="1"/>
    <col min="7" max="7" width="7.42578125" style="119" customWidth="1"/>
    <col min="8" max="8" width="4.28515625" style="119" customWidth="1"/>
    <col min="9" max="9" width="4.28515625" style="120" customWidth="1"/>
    <col min="10" max="12" width="4.28515625" style="119" customWidth="1"/>
    <col min="13" max="13" width="8.7109375" style="119" customWidth="1"/>
    <col min="14" max="14" width="7.42578125" style="119" customWidth="1"/>
    <col min="15" max="16" width="5.42578125" style="119" customWidth="1"/>
    <col min="17" max="17" width="5.85546875" style="119" customWidth="1"/>
    <col min="18" max="18" width="9.85546875" style="119" customWidth="1"/>
    <col min="19" max="19" width="12.42578125" style="119" customWidth="1"/>
    <col min="20" max="20" width="25" style="119" customWidth="1"/>
    <col min="21" max="16384" width="11.42578125" style="119"/>
  </cols>
  <sheetData>
    <row r="1" spans="1:25" ht="45" customHeight="1" x14ac:dyDescent="0.25">
      <c r="A1"/>
      <c r="B1" s="121"/>
      <c r="C1" s="123"/>
      <c r="D1" s="136" t="s">
        <v>1147</v>
      </c>
      <c r="E1" s="136"/>
      <c r="F1" s="136"/>
      <c r="G1" s="136"/>
      <c r="H1" s="136"/>
      <c r="I1" s="136"/>
      <c r="J1" s="136"/>
      <c r="K1" s="136"/>
      <c r="L1" s="136"/>
      <c r="M1" s="136"/>
      <c r="N1" s="136"/>
      <c r="O1" s="136"/>
      <c r="P1" s="136"/>
      <c r="Q1" s="136"/>
      <c r="R1" s="136"/>
      <c r="S1" s="123"/>
      <c r="T1" s="122" t="s">
        <v>1146</v>
      </c>
    </row>
    <row r="2" spans="1:25" s="108" customFormat="1" ht="18" x14ac:dyDescent="0.25">
      <c r="A2" s="137" t="s">
        <v>22</v>
      </c>
      <c r="B2" s="137"/>
      <c r="C2" s="138" t="s">
        <v>23</v>
      </c>
      <c r="D2" s="138"/>
      <c r="E2" s="138"/>
      <c r="F2" s="138"/>
      <c r="G2" s="103"/>
      <c r="H2" s="103"/>
      <c r="I2" s="104"/>
      <c r="J2" s="105"/>
      <c r="K2" s="105"/>
      <c r="L2" s="105"/>
      <c r="M2" s="106"/>
      <c r="N2" s="107"/>
      <c r="O2" s="107"/>
      <c r="P2" s="107"/>
      <c r="Q2" s="107"/>
      <c r="R2" s="107"/>
      <c r="S2" s="125"/>
      <c r="T2" s="126"/>
    </row>
    <row r="3" spans="1:25" s="108" customFormat="1" ht="15.75" x14ac:dyDescent="0.25">
      <c r="A3" s="139" t="s">
        <v>24</v>
      </c>
      <c r="B3" s="139"/>
      <c r="C3" s="159" t="s">
        <v>23</v>
      </c>
      <c r="D3" s="160"/>
      <c r="E3" s="160"/>
      <c r="F3" s="160"/>
      <c r="G3" s="39" t="str">
        <f>SUBSTITUTE(C4," ","_")</f>
        <v>SECRETARÍA_GENERAL</v>
      </c>
      <c r="H3" s="17"/>
      <c r="I3" s="18"/>
      <c r="J3" s="12"/>
      <c r="M3" s="106"/>
      <c r="O3" s="140" t="s">
        <v>521</v>
      </c>
      <c r="P3" s="140"/>
      <c r="Q3" s="140"/>
      <c r="R3" s="140"/>
      <c r="S3" s="12"/>
      <c r="T3" s="12"/>
    </row>
    <row r="4" spans="1:25" s="108" customFormat="1" ht="16.5" x14ac:dyDescent="0.25">
      <c r="A4" s="139" t="s">
        <v>25</v>
      </c>
      <c r="B4" s="139"/>
      <c r="C4" s="164" t="s">
        <v>92</v>
      </c>
      <c r="D4" s="165"/>
      <c r="E4" s="165"/>
      <c r="F4" s="165"/>
      <c r="G4" s="166" t="str">
        <f>IFERROR(CONCATENATE("Código: ",VLOOKUP(C4,OFICINAS[],2,FALSE)),"")</f>
        <v>Código: 140</v>
      </c>
      <c r="H4" s="167"/>
      <c r="I4" s="167"/>
      <c r="J4" s="168"/>
      <c r="K4" s="109"/>
      <c r="L4" s="109"/>
      <c r="N4" s="109"/>
      <c r="O4" s="19" t="s">
        <v>27</v>
      </c>
      <c r="P4" s="20" t="s">
        <v>28</v>
      </c>
      <c r="Q4" s="20" t="s">
        <v>29</v>
      </c>
      <c r="R4" s="21" t="s">
        <v>30</v>
      </c>
      <c r="S4" s="127"/>
      <c r="T4" s="12"/>
    </row>
    <row r="5" spans="1:25" s="108" customFormat="1" ht="15.75" x14ac:dyDescent="0.2">
      <c r="A5" s="139" t="s">
        <v>26</v>
      </c>
      <c r="B5" s="139"/>
      <c r="C5" s="157" t="s">
        <v>98</v>
      </c>
      <c r="D5" s="158"/>
      <c r="E5" s="158"/>
      <c r="F5" s="158"/>
      <c r="G5" s="166" t="str">
        <f>IFERROR(CONCATENATE("Código: ",VLOOKUP(C5,OFICINAS[],2,FALSE)),"")</f>
        <v>Código: 140.07</v>
      </c>
      <c r="H5" s="167"/>
      <c r="I5" s="167"/>
      <c r="J5" s="168"/>
      <c r="K5" s="110"/>
      <c r="L5" s="110"/>
      <c r="O5" s="112"/>
      <c r="P5" s="113"/>
      <c r="Q5" s="114"/>
      <c r="R5" s="13"/>
      <c r="S5" s="128"/>
      <c r="T5" s="12"/>
    </row>
    <row r="6" spans="1:25" s="108" customFormat="1" ht="15.75" x14ac:dyDescent="0.25">
      <c r="A6" s="137" t="s">
        <v>31</v>
      </c>
      <c r="B6" s="137"/>
      <c r="C6" s="159" t="s">
        <v>616</v>
      </c>
      <c r="D6" s="160"/>
      <c r="E6" s="160"/>
      <c r="F6" s="160"/>
      <c r="G6" s="161" t="str">
        <f>IF(C6="INVENTARIO TRANSFERENCIA PRIMARIA","Año vigencia transferencia:","")</f>
        <v/>
      </c>
      <c r="H6" s="162"/>
      <c r="I6" s="162"/>
      <c r="J6" s="162"/>
      <c r="K6" s="163"/>
      <c r="L6" s="163"/>
      <c r="M6" s="111"/>
      <c r="N6" s="111"/>
      <c r="S6" s="129"/>
      <c r="T6" s="12"/>
    </row>
    <row r="7" spans="1:25" s="108" customFormat="1" ht="4.5" customHeight="1" thickBot="1" x14ac:dyDescent="0.25">
      <c r="A7" s="156"/>
      <c r="B7" s="156"/>
      <c r="C7" s="156"/>
      <c r="D7" s="156"/>
      <c r="E7" s="156"/>
      <c r="F7" s="156"/>
      <c r="G7" s="156"/>
      <c r="H7" s="156"/>
      <c r="I7" s="156"/>
      <c r="J7" s="156"/>
      <c r="K7" s="156"/>
      <c r="L7" s="156"/>
      <c r="M7" s="156"/>
      <c r="N7" s="156"/>
      <c r="O7" s="156"/>
      <c r="P7" s="156"/>
      <c r="Q7" s="156"/>
      <c r="R7" s="156"/>
      <c r="S7" s="156"/>
      <c r="T7" s="156"/>
    </row>
    <row r="8" spans="1:25" s="115" customFormat="1" ht="23.25" customHeight="1" thickBot="1" x14ac:dyDescent="0.3">
      <c r="A8" s="146" t="s">
        <v>32</v>
      </c>
      <c r="B8" s="148" t="s">
        <v>33</v>
      </c>
      <c r="C8" s="148" t="s">
        <v>34</v>
      </c>
      <c r="D8" s="150" t="s">
        <v>1093</v>
      </c>
      <c r="E8" s="144" t="s">
        <v>35</v>
      </c>
      <c r="F8" s="145"/>
      <c r="G8" s="146" t="s">
        <v>36</v>
      </c>
      <c r="H8" s="152" t="s">
        <v>37</v>
      </c>
      <c r="I8" s="153"/>
      <c r="J8" s="153"/>
      <c r="K8" s="154"/>
      <c r="L8" s="155"/>
      <c r="M8" s="150" t="s">
        <v>38</v>
      </c>
      <c r="N8" s="150" t="s">
        <v>39</v>
      </c>
      <c r="O8" s="152" t="s">
        <v>40</v>
      </c>
      <c r="P8" s="153"/>
      <c r="Q8" s="155"/>
      <c r="R8" s="150" t="s">
        <v>41</v>
      </c>
      <c r="S8" s="150" t="s">
        <v>58</v>
      </c>
      <c r="T8" s="150" t="s">
        <v>42</v>
      </c>
    </row>
    <row r="9" spans="1:25" s="115" customFormat="1" ht="15.75" customHeight="1" thickBot="1" x14ac:dyDescent="0.3">
      <c r="A9" s="147"/>
      <c r="B9" s="149"/>
      <c r="C9" s="149"/>
      <c r="D9" s="151"/>
      <c r="E9" s="22" t="s">
        <v>43</v>
      </c>
      <c r="F9" s="23" t="s">
        <v>44</v>
      </c>
      <c r="G9" s="147"/>
      <c r="H9" s="24" t="s">
        <v>45</v>
      </c>
      <c r="I9" s="25" t="s">
        <v>46</v>
      </c>
      <c r="J9" s="26" t="s">
        <v>47</v>
      </c>
      <c r="K9" s="27" t="s">
        <v>48</v>
      </c>
      <c r="L9" s="28" t="s">
        <v>49</v>
      </c>
      <c r="M9" s="151"/>
      <c r="N9" s="151"/>
      <c r="O9" s="29" t="s">
        <v>50</v>
      </c>
      <c r="P9" s="30" t="s">
        <v>51</v>
      </c>
      <c r="Q9" s="31" t="s">
        <v>52</v>
      </c>
      <c r="R9" s="151"/>
      <c r="S9" s="151"/>
      <c r="T9" s="151"/>
    </row>
    <row r="10" spans="1:25" s="118" customFormat="1" ht="30" hidden="1" customHeight="1" x14ac:dyDescent="0.25">
      <c r="A10" s="4" t="s">
        <v>550</v>
      </c>
      <c r="B10" s="1" t="s">
        <v>0</v>
      </c>
      <c r="C10" s="16" t="s">
        <v>555</v>
      </c>
      <c r="D10" s="1" t="s">
        <v>538</v>
      </c>
      <c r="E10" s="116" t="s">
        <v>552</v>
      </c>
      <c r="F10" s="116" t="s">
        <v>553</v>
      </c>
      <c r="G10" s="2" t="s">
        <v>551</v>
      </c>
      <c r="H10" s="3" t="s">
        <v>557</v>
      </c>
      <c r="I10" s="3" t="s">
        <v>539</v>
      </c>
      <c r="J10" s="3" t="s">
        <v>556</v>
      </c>
      <c r="K10" s="3" t="s">
        <v>540</v>
      </c>
      <c r="L10" s="3" t="s">
        <v>541</v>
      </c>
      <c r="M10" s="117" t="s">
        <v>554</v>
      </c>
      <c r="N10" s="1" t="s">
        <v>542</v>
      </c>
      <c r="O10" s="1" t="s">
        <v>543</v>
      </c>
      <c r="P10" s="1" t="s">
        <v>544</v>
      </c>
      <c r="Q10" s="1" t="s">
        <v>545</v>
      </c>
      <c r="R10" s="1" t="s">
        <v>546</v>
      </c>
      <c r="S10" s="1" t="s">
        <v>1156</v>
      </c>
      <c r="T10" s="5" t="s">
        <v>548</v>
      </c>
    </row>
    <row r="11" spans="1:25" s="118" customFormat="1" ht="16.5" x14ac:dyDescent="0.25">
      <c r="A11" s="4"/>
      <c r="B11" s="97" t="s">
        <v>1014</v>
      </c>
      <c r="C11" s="132" t="s">
        <v>1008</v>
      </c>
      <c r="D11" s="1"/>
      <c r="E11" s="116"/>
      <c r="F11" s="116"/>
      <c r="G11" s="2"/>
      <c r="H11" s="3"/>
      <c r="I11" s="3"/>
      <c r="J11" s="3"/>
      <c r="K11" s="3"/>
      <c r="L11" s="3"/>
      <c r="M11" s="117"/>
      <c r="N11" s="1"/>
      <c r="O11" s="1"/>
      <c r="P11" s="1"/>
      <c r="Q11" s="1"/>
      <c r="R11" s="1"/>
      <c r="S11" s="1"/>
      <c r="T11" s="5"/>
    </row>
    <row r="12" spans="1:25" s="118" customFormat="1" ht="16.5" x14ac:dyDescent="0.25">
      <c r="A12" s="4"/>
      <c r="B12" s="97" t="s">
        <v>1015</v>
      </c>
      <c r="C12" s="132" t="s">
        <v>1161</v>
      </c>
      <c r="D12" s="1"/>
      <c r="E12" s="116"/>
      <c r="F12" s="116"/>
      <c r="G12" s="2"/>
      <c r="H12" s="3"/>
      <c r="I12" s="3"/>
      <c r="J12" s="3"/>
      <c r="K12" s="3"/>
      <c r="L12" s="3"/>
      <c r="M12" s="117"/>
      <c r="N12" s="1"/>
      <c r="O12" s="1"/>
      <c r="P12" s="1"/>
      <c r="Q12" s="1"/>
      <c r="R12" s="1"/>
      <c r="S12" s="1"/>
      <c r="T12" s="5"/>
    </row>
    <row r="13" spans="1:25" s="115" customFormat="1" ht="16.5" x14ac:dyDescent="0.25">
      <c r="A13" s="4">
        <v>1</v>
      </c>
      <c r="B13" s="1" t="s">
        <v>1015</v>
      </c>
      <c r="C13" s="16" t="s">
        <v>1168</v>
      </c>
      <c r="D13" s="1" t="s">
        <v>1169</v>
      </c>
      <c r="E13" s="14">
        <v>37623</v>
      </c>
      <c r="F13" s="14">
        <v>37637</v>
      </c>
      <c r="G13" s="2"/>
      <c r="H13" s="3"/>
      <c r="I13" s="3"/>
      <c r="J13" s="3" t="s">
        <v>1149</v>
      </c>
      <c r="K13" s="3"/>
      <c r="L13" s="3"/>
      <c r="M13" s="3" t="s">
        <v>1170</v>
      </c>
      <c r="N13" s="1" t="s">
        <v>1155</v>
      </c>
      <c r="O13" s="15"/>
      <c r="P13" s="1"/>
      <c r="Q13" s="1"/>
      <c r="R13" s="1" t="s">
        <v>1154</v>
      </c>
      <c r="S13" s="1" t="s">
        <v>1111</v>
      </c>
      <c r="T13" s="5"/>
      <c r="V13" s="118"/>
      <c r="W13" s="118"/>
      <c r="X13" s="118"/>
      <c r="Y13" s="118"/>
    </row>
    <row r="14" spans="1:25" s="115" customFormat="1" ht="16.5" x14ac:dyDescent="0.25">
      <c r="A14" s="4">
        <v>2</v>
      </c>
      <c r="B14" s="1" t="s">
        <v>1015</v>
      </c>
      <c r="C14" s="16" t="s">
        <v>1171</v>
      </c>
      <c r="D14" s="1" t="s">
        <v>1169</v>
      </c>
      <c r="E14" s="14">
        <v>37638</v>
      </c>
      <c r="F14" s="14">
        <v>37648</v>
      </c>
      <c r="G14" s="2"/>
      <c r="H14" s="3"/>
      <c r="I14" s="3"/>
      <c r="J14" s="3" t="s">
        <v>1149</v>
      </c>
      <c r="K14" s="3"/>
      <c r="L14" s="3"/>
      <c r="M14" s="3" t="s">
        <v>1172</v>
      </c>
      <c r="N14" s="1" t="s">
        <v>1155</v>
      </c>
      <c r="O14" s="15"/>
      <c r="P14" s="1"/>
      <c r="Q14" s="1"/>
      <c r="R14" s="1" t="s">
        <v>1154</v>
      </c>
      <c r="S14" s="1" t="s">
        <v>1111</v>
      </c>
      <c r="T14" s="5"/>
      <c r="V14" s="118"/>
      <c r="W14" s="118"/>
      <c r="X14" s="118"/>
      <c r="Y14" s="118"/>
    </row>
    <row r="15" spans="1:25" s="115" customFormat="1" ht="16.5" x14ac:dyDescent="0.25">
      <c r="A15" s="4">
        <v>3</v>
      </c>
      <c r="B15" s="1" t="s">
        <v>1015</v>
      </c>
      <c r="C15" s="16" t="s">
        <v>1173</v>
      </c>
      <c r="D15" s="1" t="s">
        <v>1169</v>
      </c>
      <c r="E15" s="14">
        <v>37649</v>
      </c>
      <c r="F15" s="14">
        <v>37652</v>
      </c>
      <c r="G15" s="2"/>
      <c r="H15" s="3"/>
      <c r="I15" s="3"/>
      <c r="J15" s="3" t="s">
        <v>1149</v>
      </c>
      <c r="K15" s="3"/>
      <c r="L15" s="3"/>
      <c r="M15" s="3" t="s">
        <v>1174</v>
      </c>
      <c r="N15" s="1" t="s">
        <v>1155</v>
      </c>
      <c r="O15" s="15"/>
      <c r="P15" s="1"/>
      <c r="Q15" s="1"/>
      <c r="R15" s="1" t="s">
        <v>1154</v>
      </c>
      <c r="S15" s="1" t="s">
        <v>1111</v>
      </c>
      <c r="T15" s="5"/>
      <c r="V15" s="118"/>
      <c r="W15" s="118"/>
      <c r="X15" s="118"/>
      <c r="Y15" s="118"/>
    </row>
    <row r="16" spans="1:25" s="115" customFormat="1" ht="16.5" x14ac:dyDescent="0.25">
      <c r="A16" s="4">
        <v>4</v>
      </c>
      <c r="B16" s="1" t="s">
        <v>1015</v>
      </c>
      <c r="C16" s="16" t="s">
        <v>1175</v>
      </c>
      <c r="D16" s="1" t="s">
        <v>1169</v>
      </c>
      <c r="E16" s="14">
        <v>37655</v>
      </c>
      <c r="F16" s="14">
        <v>37663</v>
      </c>
      <c r="G16" s="2"/>
      <c r="H16" s="3"/>
      <c r="I16" s="3"/>
      <c r="J16" s="3" t="s">
        <v>1149</v>
      </c>
      <c r="K16" s="3"/>
      <c r="L16" s="3"/>
      <c r="M16" s="3" t="s">
        <v>1176</v>
      </c>
      <c r="N16" s="1" t="s">
        <v>1155</v>
      </c>
      <c r="O16" s="15"/>
      <c r="P16" s="1"/>
      <c r="Q16" s="1"/>
      <c r="R16" s="1" t="s">
        <v>1154</v>
      </c>
      <c r="S16" s="1" t="s">
        <v>1111</v>
      </c>
      <c r="T16" s="5"/>
      <c r="V16" s="118"/>
      <c r="W16" s="118"/>
      <c r="X16" s="118"/>
      <c r="Y16" s="118"/>
    </row>
    <row r="17" spans="1:25" s="115" customFormat="1" ht="16.5" x14ac:dyDescent="0.25">
      <c r="A17" s="4">
        <v>5</v>
      </c>
      <c r="B17" s="1" t="s">
        <v>1015</v>
      </c>
      <c r="C17" s="16" t="s">
        <v>1177</v>
      </c>
      <c r="D17" s="1" t="s">
        <v>1169</v>
      </c>
      <c r="E17" s="14">
        <v>37664</v>
      </c>
      <c r="F17" s="14">
        <v>37680</v>
      </c>
      <c r="G17" s="2"/>
      <c r="H17" s="3"/>
      <c r="I17" s="3"/>
      <c r="J17" s="3" t="s">
        <v>1149</v>
      </c>
      <c r="K17" s="3"/>
      <c r="L17" s="3"/>
      <c r="M17" s="3" t="s">
        <v>1178</v>
      </c>
      <c r="N17" s="1" t="s">
        <v>1155</v>
      </c>
      <c r="O17" s="15"/>
      <c r="P17" s="1"/>
      <c r="Q17" s="1"/>
      <c r="R17" s="1" t="s">
        <v>1154</v>
      </c>
      <c r="S17" s="1" t="s">
        <v>1111</v>
      </c>
      <c r="T17" s="5"/>
      <c r="V17" s="118"/>
      <c r="W17" s="118"/>
      <c r="X17" s="118"/>
      <c r="Y17" s="118"/>
    </row>
    <row r="18" spans="1:25" s="115" customFormat="1" ht="16.5" x14ac:dyDescent="0.25">
      <c r="A18" s="4">
        <v>6</v>
      </c>
      <c r="B18" s="1" t="s">
        <v>1015</v>
      </c>
      <c r="C18" s="16" t="s">
        <v>1179</v>
      </c>
      <c r="D18" s="1" t="s">
        <v>1169</v>
      </c>
      <c r="E18" s="14">
        <v>37683</v>
      </c>
      <c r="F18" s="14">
        <v>37693</v>
      </c>
      <c r="G18" s="2"/>
      <c r="H18" s="3"/>
      <c r="I18" s="3"/>
      <c r="J18" s="3" t="s">
        <v>1149</v>
      </c>
      <c r="K18" s="3"/>
      <c r="L18" s="3"/>
      <c r="M18" s="3" t="s">
        <v>1180</v>
      </c>
      <c r="N18" s="1" t="s">
        <v>1155</v>
      </c>
      <c r="O18" s="15"/>
      <c r="P18" s="1"/>
      <c r="Q18" s="1"/>
      <c r="R18" s="1" t="s">
        <v>1154</v>
      </c>
      <c r="S18" s="1" t="s">
        <v>1111</v>
      </c>
      <c r="T18" s="5"/>
      <c r="V18" s="118"/>
      <c r="W18" s="118"/>
      <c r="X18" s="118"/>
      <c r="Y18" s="118"/>
    </row>
    <row r="19" spans="1:25" s="115" customFormat="1" ht="16.5" x14ac:dyDescent="0.25">
      <c r="A19" s="4">
        <v>7</v>
      </c>
      <c r="B19" s="1" t="s">
        <v>1015</v>
      </c>
      <c r="C19" s="16" t="s">
        <v>1181</v>
      </c>
      <c r="D19" s="1" t="s">
        <v>1169</v>
      </c>
      <c r="E19" s="14">
        <v>37694</v>
      </c>
      <c r="F19" s="14">
        <v>37699</v>
      </c>
      <c r="G19" s="2"/>
      <c r="H19" s="3"/>
      <c r="I19" s="3"/>
      <c r="J19" s="3" t="s">
        <v>1149</v>
      </c>
      <c r="K19" s="3"/>
      <c r="L19" s="3"/>
      <c r="M19" s="3" t="s">
        <v>1182</v>
      </c>
      <c r="N19" s="1" t="s">
        <v>1155</v>
      </c>
      <c r="O19" s="15"/>
      <c r="P19" s="1"/>
      <c r="Q19" s="1"/>
      <c r="R19" s="1" t="s">
        <v>1154</v>
      </c>
      <c r="S19" s="1" t="s">
        <v>1111</v>
      </c>
      <c r="T19" s="5"/>
      <c r="V19" s="118"/>
      <c r="W19" s="118"/>
      <c r="X19" s="118"/>
      <c r="Y19" s="118"/>
    </row>
    <row r="20" spans="1:25" s="115" customFormat="1" ht="16.5" x14ac:dyDescent="0.25">
      <c r="A20" s="4">
        <v>8</v>
      </c>
      <c r="B20" s="1" t="s">
        <v>1015</v>
      </c>
      <c r="C20" s="16" t="s">
        <v>1183</v>
      </c>
      <c r="D20" s="1" t="s">
        <v>1169</v>
      </c>
      <c r="E20" s="14">
        <v>37700</v>
      </c>
      <c r="F20" s="14">
        <v>37711</v>
      </c>
      <c r="G20" s="2"/>
      <c r="H20" s="3"/>
      <c r="I20" s="3"/>
      <c r="J20" s="3" t="s">
        <v>1149</v>
      </c>
      <c r="K20" s="3"/>
      <c r="L20" s="3"/>
      <c r="M20" s="3" t="s">
        <v>1184</v>
      </c>
      <c r="N20" s="1" t="s">
        <v>1155</v>
      </c>
      <c r="O20" s="15"/>
      <c r="P20" s="1"/>
      <c r="Q20" s="1"/>
      <c r="R20" s="1" t="s">
        <v>1154</v>
      </c>
      <c r="S20" s="1" t="s">
        <v>1111</v>
      </c>
      <c r="T20" s="5"/>
      <c r="V20" s="118"/>
      <c r="W20" s="118"/>
      <c r="X20" s="118"/>
      <c r="Y20" s="118"/>
    </row>
    <row r="21" spans="1:25" s="115" customFormat="1" ht="16.5" x14ac:dyDescent="0.25">
      <c r="A21" s="4">
        <v>9</v>
      </c>
      <c r="B21" s="1" t="s">
        <v>1015</v>
      </c>
      <c r="C21" s="16" t="s">
        <v>1185</v>
      </c>
      <c r="D21" s="1" t="s">
        <v>1169</v>
      </c>
      <c r="E21" s="14">
        <v>37712</v>
      </c>
      <c r="F21" s="14">
        <v>37720</v>
      </c>
      <c r="G21" s="2"/>
      <c r="H21" s="3"/>
      <c r="I21" s="3"/>
      <c r="J21" s="3" t="s">
        <v>1149</v>
      </c>
      <c r="K21" s="3"/>
      <c r="L21" s="3"/>
      <c r="M21" s="3" t="s">
        <v>1186</v>
      </c>
      <c r="N21" s="1" t="s">
        <v>1155</v>
      </c>
      <c r="O21" s="15"/>
      <c r="P21" s="1"/>
      <c r="Q21" s="1"/>
      <c r="R21" s="1" t="s">
        <v>1154</v>
      </c>
      <c r="S21" s="1" t="s">
        <v>1111</v>
      </c>
      <c r="T21" s="5"/>
      <c r="V21" s="118"/>
      <c r="W21" s="118"/>
      <c r="X21" s="118"/>
      <c r="Y21" s="118"/>
    </row>
    <row r="22" spans="1:25" s="115" customFormat="1" ht="16.5" x14ac:dyDescent="0.25">
      <c r="A22" s="4">
        <v>10</v>
      </c>
      <c r="B22" s="1" t="s">
        <v>1015</v>
      </c>
      <c r="C22" s="16" t="s">
        <v>1187</v>
      </c>
      <c r="D22" s="1" t="s">
        <v>1169</v>
      </c>
      <c r="E22" s="14">
        <v>37721</v>
      </c>
      <c r="F22" s="14">
        <v>37735</v>
      </c>
      <c r="G22" s="2"/>
      <c r="H22" s="3"/>
      <c r="I22" s="3"/>
      <c r="J22" s="3" t="s">
        <v>1149</v>
      </c>
      <c r="K22" s="3"/>
      <c r="L22" s="3"/>
      <c r="M22" s="3" t="s">
        <v>1188</v>
      </c>
      <c r="N22" s="1" t="s">
        <v>1155</v>
      </c>
      <c r="O22" s="15"/>
      <c r="P22" s="1"/>
      <c r="Q22" s="1"/>
      <c r="R22" s="1" t="s">
        <v>1154</v>
      </c>
      <c r="S22" s="1" t="s">
        <v>1111</v>
      </c>
      <c r="T22" s="5"/>
      <c r="V22" s="118"/>
      <c r="W22" s="118"/>
      <c r="X22" s="118"/>
      <c r="Y22" s="118"/>
    </row>
    <row r="23" spans="1:25" s="115" customFormat="1" ht="16.5" x14ac:dyDescent="0.25">
      <c r="A23" s="4">
        <v>11</v>
      </c>
      <c r="B23" s="1" t="s">
        <v>1015</v>
      </c>
      <c r="C23" s="16" t="s">
        <v>1189</v>
      </c>
      <c r="D23" s="1" t="s">
        <v>1169</v>
      </c>
      <c r="E23" s="14">
        <v>37735</v>
      </c>
      <c r="F23" s="14">
        <v>37741</v>
      </c>
      <c r="G23" s="2"/>
      <c r="H23" s="3"/>
      <c r="I23" s="3"/>
      <c r="J23" s="3" t="s">
        <v>1149</v>
      </c>
      <c r="K23" s="3"/>
      <c r="L23" s="3"/>
      <c r="M23" s="3" t="s">
        <v>1190</v>
      </c>
      <c r="N23" s="1" t="s">
        <v>1155</v>
      </c>
      <c r="O23" s="15"/>
      <c r="P23" s="1"/>
      <c r="Q23" s="1"/>
      <c r="R23" s="1" t="s">
        <v>1154</v>
      </c>
      <c r="S23" s="1" t="s">
        <v>1111</v>
      </c>
      <c r="T23" s="5"/>
      <c r="V23" s="118"/>
      <c r="W23" s="118"/>
      <c r="X23" s="118"/>
      <c r="Y23" s="118"/>
    </row>
    <row r="24" spans="1:25" s="115" customFormat="1" ht="16.5" x14ac:dyDescent="0.25">
      <c r="A24" s="4">
        <v>12</v>
      </c>
      <c r="B24" s="1" t="s">
        <v>1015</v>
      </c>
      <c r="C24" s="16" t="s">
        <v>1191</v>
      </c>
      <c r="D24" s="1" t="s">
        <v>1169</v>
      </c>
      <c r="E24" s="14">
        <v>37743</v>
      </c>
      <c r="F24" s="14">
        <v>37749</v>
      </c>
      <c r="G24" s="2"/>
      <c r="H24" s="3"/>
      <c r="I24" s="3"/>
      <c r="J24" s="3" t="s">
        <v>1149</v>
      </c>
      <c r="K24" s="3"/>
      <c r="L24" s="3"/>
      <c r="M24" s="3" t="s">
        <v>1192</v>
      </c>
      <c r="N24" s="1" t="s">
        <v>1155</v>
      </c>
      <c r="O24" s="15"/>
      <c r="P24" s="1"/>
      <c r="Q24" s="1"/>
      <c r="R24" s="1" t="s">
        <v>1154</v>
      </c>
      <c r="S24" s="1" t="s">
        <v>1111</v>
      </c>
      <c r="T24" s="5"/>
      <c r="V24" s="118"/>
      <c r="W24" s="118"/>
      <c r="X24" s="118"/>
      <c r="Y24" s="118"/>
    </row>
    <row r="25" spans="1:25" s="115" customFormat="1" ht="16.5" x14ac:dyDescent="0.25">
      <c r="A25" s="4">
        <v>13</v>
      </c>
      <c r="B25" s="1" t="s">
        <v>1015</v>
      </c>
      <c r="C25" s="16" t="s">
        <v>1193</v>
      </c>
      <c r="D25" s="1" t="s">
        <v>1169</v>
      </c>
      <c r="E25" s="14">
        <v>37750</v>
      </c>
      <c r="F25" s="14">
        <v>37757</v>
      </c>
      <c r="G25" s="2"/>
      <c r="H25" s="3"/>
      <c r="I25" s="3"/>
      <c r="J25" s="3" t="s">
        <v>1149</v>
      </c>
      <c r="K25" s="3"/>
      <c r="L25" s="3"/>
      <c r="M25" s="3" t="s">
        <v>1194</v>
      </c>
      <c r="N25" s="1" t="s">
        <v>1155</v>
      </c>
      <c r="O25" s="15"/>
      <c r="P25" s="1"/>
      <c r="Q25" s="1"/>
      <c r="R25" s="1" t="s">
        <v>1154</v>
      </c>
      <c r="S25" s="1" t="s">
        <v>1111</v>
      </c>
      <c r="T25" s="5"/>
      <c r="V25" s="118"/>
      <c r="W25" s="118"/>
      <c r="X25" s="118"/>
      <c r="Y25" s="118"/>
    </row>
    <row r="26" spans="1:25" s="115" customFormat="1" ht="16.5" x14ac:dyDescent="0.25">
      <c r="A26" s="4">
        <v>14</v>
      </c>
      <c r="B26" s="1" t="s">
        <v>1015</v>
      </c>
      <c r="C26" s="16" t="s">
        <v>1195</v>
      </c>
      <c r="D26" s="1" t="s">
        <v>1169</v>
      </c>
      <c r="E26" s="14">
        <v>37760</v>
      </c>
      <c r="F26" s="14">
        <v>37767</v>
      </c>
      <c r="G26" s="2"/>
      <c r="H26" s="3"/>
      <c r="I26" s="3"/>
      <c r="J26" s="3" t="s">
        <v>1149</v>
      </c>
      <c r="K26" s="3"/>
      <c r="L26" s="3"/>
      <c r="M26" s="3" t="s">
        <v>1196</v>
      </c>
      <c r="N26" s="1" t="s">
        <v>1155</v>
      </c>
      <c r="O26" s="15"/>
      <c r="P26" s="1"/>
      <c r="Q26" s="1"/>
      <c r="R26" s="1" t="s">
        <v>1154</v>
      </c>
      <c r="S26" s="1" t="s">
        <v>1111</v>
      </c>
      <c r="T26" s="5"/>
      <c r="V26" s="118"/>
      <c r="W26" s="118"/>
      <c r="X26" s="118"/>
      <c r="Y26" s="118"/>
    </row>
    <row r="27" spans="1:25" s="115" customFormat="1" ht="16.5" x14ac:dyDescent="0.25">
      <c r="A27" s="4">
        <v>15</v>
      </c>
      <c r="B27" s="1" t="s">
        <v>1015</v>
      </c>
      <c r="C27" s="16" t="s">
        <v>1197</v>
      </c>
      <c r="D27" s="1" t="s">
        <v>1169</v>
      </c>
      <c r="E27" s="14">
        <v>37768</v>
      </c>
      <c r="F27" s="14">
        <v>37771</v>
      </c>
      <c r="G27" s="2"/>
      <c r="H27" s="3"/>
      <c r="I27" s="3"/>
      <c r="J27" s="3" t="s">
        <v>1149</v>
      </c>
      <c r="K27" s="3"/>
      <c r="L27" s="3"/>
      <c r="M27" s="3" t="s">
        <v>1198</v>
      </c>
      <c r="N27" s="1" t="s">
        <v>1155</v>
      </c>
      <c r="O27" s="15"/>
      <c r="P27" s="1"/>
      <c r="Q27" s="1"/>
      <c r="R27" s="1" t="s">
        <v>1154</v>
      </c>
      <c r="S27" s="1" t="s">
        <v>1111</v>
      </c>
      <c r="T27" s="5"/>
      <c r="V27" s="118"/>
      <c r="W27" s="118"/>
      <c r="X27" s="118"/>
      <c r="Y27" s="118"/>
    </row>
    <row r="28" spans="1:25" s="115" customFormat="1" ht="16.5" x14ac:dyDescent="0.25">
      <c r="A28" s="4">
        <v>16</v>
      </c>
      <c r="B28" s="1" t="s">
        <v>1015</v>
      </c>
      <c r="C28" s="16" t="s">
        <v>1199</v>
      </c>
      <c r="D28" s="1" t="s">
        <v>1169</v>
      </c>
      <c r="E28" s="14">
        <v>37775</v>
      </c>
      <c r="F28" s="14">
        <v>37781</v>
      </c>
      <c r="G28" s="2"/>
      <c r="H28" s="3"/>
      <c r="I28" s="3"/>
      <c r="J28" s="3" t="s">
        <v>1149</v>
      </c>
      <c r="K28" s="3"/>
      <c r="L28" s="3"/>
      <c r="M28" s="3" t="s">
        <v>1200</v>
      </c>
      <c r="N28" s="1" t="s">
        <v>1155</v>
      </c>
      <c r="O28" s="15"/>
      <c r="P28" s="1"/>
      <c r="Q28" s="1"/>
      <c r="R28" s="1" t="s">
        <v>1154</v>
      </c>
      <c r="S28" s="1" t="s">
        <v>1111</v>
      </c>
      <c r="T28" s="5"/>
      <c r="V28" s="118"/>
      <c r="W28" s="118"/>
      <c r="X28" s="118"/>
      <c r="Y28" s="118"/>
    </row>
    <row r="29" spans="1:25" s="115" customFormat="1" ht="16.5" x14ac:dyDescent="0.25">
      <c r="A29" s="4">
        <v>17</v>
      </c>
      <c r="B29" s="1" t="s">
        <v>1015</v>
      </c>
      <c r="C29" s="16" t="s">
        <v>1201</v>
      </c>
      <c r="D29" s="1" t="s">
        <v>1169</v>
      </c>
      <c r="E29" s="14">
        <v>37782</v>
      </c>
      <c r="F29" s="14">
        <v>37788</v>
      </c>
      <c r="G29" s="2"/>
      <c r="H29" s="3"/>
      <c r="I29" s="3"/>
      <c r="J29" s="3" t="s">
        <v>1149</v>
      </c>
      <c r="K29" s="3"/>
      <c r="L29" s="3"/>
      <c r="M29" s="3" t="s">
        <v>1202</v>
      </c>
      <c r="N29" s="1" t="s">
        <v>1155</v>
      </c>
      <c r="O29" s="15"/>
      <c r="P29" s="1"/>
      <c r="Q29" s="1"/>
      <c r="R29" s="1" t="s">
        <v>1154</v>
      </c>
      <c r="S29" s="1" t="s">
        <v>1111</v>
      </c>
      <c r="T29" s="5"/>
      <c r="V29" s="118"/>
      <c r="W29" s="118"/>
      <c r="X29" s="118"/>
      <c r="Y29" s="118"/>
    </row>
    <row r="30" spans="1:25" s="115" customFormat="1" ht="16.5" x14ac:dyDescent="0.25">
      <c r="A30" s="4">
        <v>18</v>
      </c>
      <c r="B30" s="1" t="s">
        <v>1015</v>
      </c>
      <c r="C30" s="16" t="s">
        <v>1203</v>
      </c>
      <c r="D30" s="1" t="s">
        <v>1169</v>
      </c>
      <c r="E30" s="14">
        <v>37789</v>
      </c>
      <c r="F30" s="14">
        <v>37802</v>
      </c>
      <c r="G30" s="2"/>
      <c r="H30" s="3"/>
      <c r="I30" s="3"/>
      <c r="J30" s="3" t="s">
        <v>1149</v>
      </c>
      <c r="K30" s="3"/>
      <c r="L30" s="3"/>
      <c r="M30" s="3" t="s">
        <v>1182</v>
      </c>
      <c r="N30" s="1" t="s">
        <v>1155</v>
      </c>
      <c r="O30" s="15"/>
      <c r="P30" s="1"/>
      <c r="Q30" s="1"/>
      <c r="R30" s="1" t="s">
        <v>1154</v>
      </c>
      <c r="S30" s="1" t="s">
        <v>1111</v>
      </c>
      <c r="T30" s="5"/>
      <c r="V30" s="118"/>
      <c r="W30" s="118"/>
      <c r="X30" s="118"/>
      <c r="Y30" s="118"/>
    </row>
    <row r="31" spans="1:25" s="115" customFormat="1" ht="16.5" x14ac:dyDescent="0.25">
      <c r="A31" s="4">
        <v>19</v>
      </c>
      <c r="B31" s="1" t="s">
        <v>1015</v>
      </c>
      <c r="C31" s="16" t="s">
        <v>1204</v>
      </c>
      <c r="D31" s="1" t="s">
        <v>1169</v>
      </c>
      <c r="E31" s="14">
        <v>37803</v>
      </c>
      <c r="F31" s="14">
        <v>37812</v>
      </c>
      <c r="G31" s="2"/>
      <c r="H31" s="3"/>
      <c r="I31" s="3"/>
      <c r="J31" s="3" t="s">
        <v>1149</v>
      </c>
      <c r="K31" s="3"/>
      <c r="L31" s="3"/>
      <c r="M31" s="3" t="s">
        <v>1205</v>
      </c>
      <c r="N31" s="1" t="s">
        <v>1155</v>
      </c>
      <c r="O31" s="15"/>
      <c r="P31" s="1"/>
      <c r="Q31" s="1"/>
      <c r="R31" s="1" t="s">
        <v>1154</v>
      </c>
      <c r="S31" s="1" t="s">
        <v>1111</v>
      </c>
      <c r="T31" s="5"/>
      <c r="V31" s="118"/>
      <c r="W31" s="118"/>
      <c r="X31" s="118"/>
      <c r="Y31" s="118"/>
    </row>
    <row r="32" spans="1:25" s="115" customFormat="1" ht="16.5" x14ac:dyDescent="0.25">
      <c r="A32" s="4">
        <v>20</v>
      </c>
      <c r="B32" s="1" t="s">
        <v>1015</v>
      </c>
      <c r="C32" s="16" t="s">
        <v>1206</v>
      </c>
      <c r="D32" s="1" t="s">
        <v>1169</v>
      </c>
      <c r="E32" s="14">
        <v>37813</v>
      </c>
      <c r="F32" s="14">
        <v>37820</v>
      </c>
      <c r="G32" s="2"/>
      <c r="H32" s="3"/>
      <c r="I32" s="3"/>
      <c r="J32" s="3" t="s">
        <v>1149</v>
      </c>
      <c r="K32" s="3"/>
      <c r="L32" s="3"/>
      <c r="M32" s="3" t="s">
        <v>1207</v>
      </c>
      <c r="N32" s="1" t="s">
        <v>1155</v>
      </c>
      <c r="O32" s="15"/>
      <c r="P32" s="1"/>
      <c r="Q32" s="1"/>
      <c r="R32" s="1" t="s">
        <v>1154</v>
      </c>
      <c r="S32" s="1" t="s">
        <v>1111</v>
      </c>
      <c r="T32" s="5"/>
      <c r="V32" s="118"/>
      <c r="W32" s="118"/>
      <c r="X32" s="118"/>
      <c r="Y32" s="118"/>
    </row>
    <row r="33" spans="1:25" s="115" customFormat="1" ht="16.5" x14ac:dyDescent="0.25">
      <c r="A33" s="4">
        <v>21</v>
      </c>
      <c r="B33" s="1" t="s">
        <v>1015</v>
      </c>
      <c r="C33" s="16" t="s">
        <v>1208</v>
      </c>
      <c r="D33" s="1" t="s">
        <v>1169</v>
      </c>
      <c r="E33" s="14">
        <v>37823</v>
      </c>
      <c r="F33" s="14">
        <v>37825</v>
      </c>
      <c r="G33" s="2"/>
      <c r="H33" s="3"/>
      <c r="I33" s="3"/>
      <c r="J33" s="3" t="s">
        <v>1149</v>
      </c>
      <c r="K33" s="3"/>
      <c r="L33" s="3"/>
      <c r="M33" s="3" t="s">
        <v>1209</v>
      </c>
      <c r="N33" s="1" t="s">
        <v>1155</v>
      </c>
      <c r="O33" s="15"/>
      <c r="P33" s="1"/>
      <c r="Q33" s="1"/>
      <c r="R33" s="1" t="s">
        <v>1154</v>
      </c>
      <c r="S33" s="1" t="s">
        <v>1111</v>
      </c>
      <c r="T33" s="5"/>
      <c r="V33" s="118"/>
      <c r="W33" s="118"/>
      <c r="X33" s="118"/>
      <c r="Y33" s="118"/>
    </row>
    <row r="34" spans="1:25" s="115" customFormat="1" ht="16.5" x14ac:dyDescent="0.25">
      <c r="A34" s="4">
        <v>22</v>
      </c>
      <c r="B34" s="1" t="s">
        <v>1015</v>
      </c>
      <c r="C34" s="16" t="s">
        <v>1210</v>
      </c>
      <c r="D34" s="1" t="s">
        <v>1169</v>
      </c>
      <c r="E34" s="14">
        <v>37826</v>
      </c>
      <c r="F34" s="14">
        <v>37830</v>
      </c>
      <c r="G34" s="2"/>
      <c r="H34" s="3"/>
      <c r="I34" s="3"/>
      <c r="J34" s="3" t="s">
        <v>1149</v>
      </c>
      <c r="K34" s="3"/>
      <c r="L34" s="3"/>
      <c r="M34" s="3" t="s">
        <v>1211</v>
      </c>
      <c r="N34" s="1" t="s">
        <v>1155</v>
      </c>
      <c r="O34" s="15"/>
      <c r="P34" s="1"/>
      <c r="Q34" s="1"/>
      <c r="R34" s="1" t="s">
        <v>1154</v>
      </c>
      <c r="S34" s="1" t="s">
        <v>1111</v>
      </c>
      <c r="T34" s="5"/>
      <c r="V34" s="118"/>
      <c r="W34" s="118"/>
      <c r="X34" s="118"/>
      <c r="Y34" s="118"/>
    </row>
    <row r="35" spans="1:25" s="115" customFormat="1" ht="16.5" x14ac:dyDescent="0.25">
      <c r="A35" s="4">
        <v>23</v>
      </c>
      <c r="B35" s="1" t="s">
        <v>1015</v>
      </c>
      <c r="C35" s="16" t="s">
        <v>1212</v>
      </c>
      <c r="D35" s="1" t="s">
        <v>1169</v>
      </c>
      <c r="E35" s="14">
        <v>37831</v>
      </c>
      <c r="F35" s="14">
        <v>37832</v>
      </c>
      <c r="G35" s="2"/>
      <c r="H35" s="3"/>
      <c r="I35" s="3"/>
      <c r="J35" s="3" t="s">
        <v>1149</v>
      </c>
      <c r="K35" s="3"/>
      <c r="L35" s="3"/>
      <c r="M35" s="3" t="s">
        <v>1213</v>
      </c>
      <c r="N35" s="1" t="s">
        <v>1155</v>
      </c>
      <c r="O35" s="15"/>
      <c r="P35" s="1"/>
      <c r="Q35" s="1"/>
      <c r="R35" s="1" t="s">
        <v>1154</v>
      </c>
      <c r="S35" s="1" t="s">
        <v>1111</v>
      </c>
      <c r="T35" s="5"/>
      <c r="V35" s="118"/>
      <c r="W35" s="118"/>
      <c r="X35" s="118"/>
      <c r="Y35" s="118"/>
    </row>
    <row r="36" spans="1:25" s="115" customFormat="1" ht="16.5" x14ac:dyDescent="0.25">
      <c r="A36" s="4">
        <v>24</v>
      </c>
      <c r="B36" s="1" t="s">
        <v>1015</v>
      </c>
      <c r="C36" s="16" t="s">
        <v>1214</v>
      </c>
      <c r="D36" s="1" t="s">
        <v>1169</v>
      </c>
      <c r="E36" s="14">
        <v>37833</v>
      </c>
      <c r="F36" s="14">
        <v>37833</v>
      </c>
      <c r="G36" s="2"/>
      <c r="H36" s="3"/>
      <c r="I36" s="3"/>
      <c r="J36" s="3" t="s">
        <v>1149</v>
      </c>
      <c r="K36" s="3"/>
      <c r="L36" s="3"/>
      <c r="M36" s="3" t="s">
        <v>1215</v>
      </c>
      <c r="N36" s="1" t="s">
        <v>1155</v>
      </c>
      <c r="O36" s="15"/>
      <c r="P36" s="1"/>
      <c r="Q36" s="1"/>
      <c r="R36" s="1" t="s">
        <v>1154</v>
      </c>
      <c r="S36" s="1" t="s">
        <v>1111</v>
      </c>
      <c r="T36" s="5"/>
      <c r="V36" s="118"/>
      <c r="W36" s="118"/>
      <c r="X36" s="118"/>
      <c r="Y36" s="118"/>
    </row>
    <row r="37" spans="1:25" s="115" customFormat="1" ht="16.5" x14ac:dyDescent="0.25">
      <c r="A37" s="4">
        <v>25</v>
      </c>
      <c r="B37" s="1" t="s">
        <v>1015</v>
      </c>
      <c r="C37" s="16" t="s">
        <v>1216</v>
      </c>
      <c r="D37" s="1" t="s">
        <v>1169</v>
      </c>
      <c r="E37" s="14">
        <v>37834</v>
      </c>
      <c r="F37" s="14">
        <v>37841</v>
      </c>
      <c r="G37" s="2"/>
      <c r="H37" s="3"/>
      <c r="I37" s="3"/>
      <c r="J37" s="3" t="s">
        <v>1149</v>
      </c>
      <c r="K37" s="3"/>
      <c r="L37" s="3"/>
      <c r="M37" s="3" t="s">
        <v>1217</v>
      </c>
      <c r="N37" s="1" t="s">
        <v>1155</v>
      </c>
      <c r="O37" s="15"/>
      <c r="P37" s="1"/>
      <c r="Q37" s="1"/>
      <c r="R37" s="1" t="s">
        <v>1154</v>
      </c>
      <c r="S37" s="1" t="s">
        <v>1111</v>
      </c>
      <c r="T37" s="5"/>
      <c r="V37" s="118"/>
      <c r="W37" s="118"/>
      <c r="X37" s="118"/>
      <c r="Y37" s="118"/>
    </row>
    <row r="38" spans="1:25" s="115" customFormat="1" ht="16.5" x14ac:dyDescent="0.25">
      <c r="A38" s="4">
        <v>26</v>
      </c>
      <c r="B38" s="1" t="s">
        <v>1015</v>
      </c>
      <c r="C38" s="16" t="s">
        <v>1218</v>
      </c>
      <c r="D38" s="1" t="s">
        <v>1169</v>
      </c>
      <c r="E38" s="14">
        <v>37844</v>
      </c>
      <c r="F38" s="14">
        <v>37853</v>
      </c>
      <c r="G38" s="2"/>
      <c r="H38" s="3"/>
      <c r="I38" s="3"/>
      <c r="J38" s="3" t="s">
        <v>1149</v>
      </c>
      <c r="K38" s="3"/>
      <c r="L38" s="3"/>
      <c r="M38" s="3" t="s">
        <v>1219</v>
      </c>
      <c r="N38" s="1" t="s">
        <v>1155</v>
      </c>
      <c r="O38" s="15"/>
      <c r="P38" s="1"/>
      <c r="Q38" s="1"/>
      <c r="R38" s="1" t="s">
        <v>1154</v>
      </c>
      <c r="S38" s="1" t="s">
        <v>1111</v>
      </c>
      <c r="T38" s="5"/>
      <c r="V38" s="118"/>
      <c r="W38" s="118"/>
      <c r="X38" s="118"/>
      <c r="Y38" s="118"/>
    </row>
    <row r="39" spans="1:25" s="115" customFormat="1" ht="16.5" x14ac:dyDescent="0.25">
      <c r="A39" s="4">
        <v>27</v>
      </c>
      <c r="B39" s="1" t="s">
        <v>1015</v>
      </c>
      <c r="C39" s="16" t="s">
        <v>1220</v>
      </c>
      <c r="D39" s="1" t="s">
        <v>1169</v>
      </c>
      <c r="E39" s="14">
        <v>37854</v>
      </c>
      <c r="F39" s="14">
        <v>37862</v>
      </c>
      <c r="G39" s="2"/>
      <c r="H39" s="3"/>
      <c r="I39" s="3"/>
      <c r="J39" s="3" t="s">
        <v>1149</v>
      </c>
      <c r="K39" s="3"/>
      <c r="L39" s="3"/>
      <c r="M39" s="3" t="s">
        <v>1221</v>
      </c>
      <c r="N39" s="1" t="s">
        <v>1155</v>
      </c>
      <c r="O39" s="15"/>
      <c r="P39" s="1"/>
      <c r="Q39" s="1"/>
      <c r="R39" s="1" t="s">
        <v>1154</v>
      </c>
      <c r="S39" s="1" t="s">
        <v>1111</v>
      </c>
      <c r="T39" s="5"/>
      <c r="V39" s="118"/>
      <c r="W39" s="118"/>
      <c r="X39" s="118"/>
      <c r="Y39" s="118"/>
    </row>
    <row r="40" spans="1:25" s="115" customFormat="1" ht="16.5" x14ac:dyDescent="0.25">
      <c r="A40" s="4">
        <v>28</v>
      </c>
      <c r="B40" s="1" t="s">
        <v>1015</v>
      </c>
      <c r="C40" s="16" t="s">
        <v>1222</v>
      </c>
      <c r="D40" s="1" t="s">
        <v>1169</v>
      </c>
      <c r="E40" s="14">
        <v>37865</v>
      </c>
      <c r="F40" s="14">
        <v>37867</v>
      </c>
      <c r="G40" s="2"/>
      <c r="H40" s="3"/>
      <c r="I40" s="3"/>
      <c r="J40" s="3" t="s">
        <v>1149</v>
      </c>
      <c r="K40" s="3"/>
      <c r="L40" s="3"/>
      <c r="M40" s="3" t="s">
        <v>1176</v>
      </c>
      <c r="N40" s="1" t="s">
        <v>1155</v>
      </c>
      <c r="O40" s="15"/>
      <c r="P40" s="1"/>
      <c r="Q40" s="1"/>
      <c r="R40" s="1" t="s">
        <v>1154</v>
      </c>
      <c r="S40" s="1" t="s">
        <v>1111</v>
      </c>
      <c r="T40" s="5"/>
      <c r="V40" s="118"/>
      <c r="W40" s="118"/>
      <c r="X40" s="118"/>
      <c r="Y40" s="118"/>
    </row>
    <row r="41" spans="1:25" s="115" customFormat="1" ht="16.5" x14ac:dyDescent="0.25">
      <c r="A41" s="4">
        <v>29</v>
      </c>
      <c r="B41" s="1" t="s">
        <v>1015</v>
      </c>
      <c r="C41" s="16" t="s">
        <v>1223</v>
      </c>
      <c r="D41" s="1" t="s">
        <v>1169</v>
      </c>
      <c r="E41" s="14">
        <v>37868</v>
      </c>
      <c r="F41" s="14">
        <v>37874</v>
      </c>
      <c r="G41" s="2"/>
      <c r="H41" s="3"/>
      <c r="I41" s="3"/>
      <c r="J41" s="3" t="s">
        <v>1149</v>
      </c>
      <c r="K41" s="3"/>
      <c r="L41" s="3"/>
      <c r="M41" s="3" t="s">
        <v>1224</v>
      </c>
      <c r="N41" s="1" t="s">
        <v>1155</v>
      </c>
      <c r="O41" s="15"/>
      <c r="P41" s="1"/>
      <c r="Q41" s="1"/>
      <c r="R41" s="1" t="s">
        <v>1154</v>
      </c>
      <c r="S41" s="1" t="s">
        <v>1111</v>
      </c>
      <c r="T41" s="5"/>
      <c r="V41" s="118"/>
      <c r="W41" s="118"/>
      <c r="X41" s="118"/>
      <c r="Y41" s="118"/>
    </row>
    <row r="42" spans="1:25" s="115" customFormat="1" ht="16.5" x14ac:dyDescent="0.25">
      <c r="A42" s="4">
        <v>30</v>
      </c>
      <c r="B42" s="1" t="s">
        <v>1015</v>
      </c>
      <c r="C42" s="16" t="s">
        <v>1225</v>
      </c>
      <c r="D42" s="1" t="s">
        <v>1169</v>
      </c>
      <c r="E42" s="14">
        <v>37875</v>
      </c>
      <c r="F42" s="14">
        <v>37876</v>
      </c>
      <c r="G42" s="2"/>
      <c r="H42" s="3"/>
      <c r="I42" s="3"/>
      <c r="J42" s="3" t="s">
        <v>1149</v>
      </c>
      <c r="K42" s="3"/>
      <c r="L42" s="3"/>
      <c r="M42" s="3" t="s">
        <v>1226</v>
      </c>
      <c r="N42" s="1" t="s">
        <v>1155</v>
      </c>
      <c r="O42" s="15"/>
      <c r="P42" s="1"/>
      <c r="Q42" s="1"/>
      <c r="R42" s="1" t="s">
        <v>1154</v>
      </c>
      <c r="S42" s="1" t="s">
        <v>1111</v>
      </c>
      <c r="T42" s="5"/>
      <c r="V42" s="118"/>
      <c r="W42" s="118"/>
      <c r="X42" s="118"/>
      <c r="Y42" s="118"/>
    </row>
    <row r="43" spans="1:25" s="115" customFormat="1" ht="16.5" x14ac:dyDescent="0.25">
      <c r="A43" s="4">
        <v>31</v>
      </c>
      <c r="B43" s="1" t="s">
        <v>1015</v>
      </c>
      <c r="C43" s="16" t="s">
        <v>1227</v>
      </c>
      <c r="D43" s="1" t="s">
        <v>1169</v>
      </c>
      <c r="E43" s="14">
        <v>37879</v>
      </c>
      <c r="F43" s="14">
        <v>37880</v>
      </c>
      <c r="G43" s="2"/>
      <c r="H43" s="3"/>
      <c r="I43" s="3"/>
      <c r="J43" s="3" t="s">
        <v>1149</v>
      </c>
      <c r="K43" s="3"/>
      <c r="L43" s="3"/>
      <c r="M43" s="3" t="s">
        <v>1228</v>
      </c>
      <c r="N43" s="1" t="s">
        <v>1155</v>
      </c>
      <c r="O43" s="15"/>
      <c r="P43" s="1"/>
      <c r="Q43" s="1"/>
      <c r="R43" s="1" t="s">
        <v>1154</v>
      </c>
      <c r="S43" s="1" t="s">
        <v>1111</v>
      </c>
      <c r="T43" s="5"/>
      <c r="V43" s="118"/>
      <c r="W43" s="118"/>
      <c r="X43" s="118"/>
      <c r="Y43" s="118"/>
    </row>
    <row r="44" spans="1:25" s="115" customFormat="1" ht="16.5" x14ac:dyDescent="0.25">
      <c r="A44" s="4">
        <v>32</v>
      </c>
      <c r="B44" s="1" t="s">
        <v>1015</v>
      </c>
      <c r="C44" s="16" t="s">
        <v>1229</v>
      </c>
      <c r="D44" s="1" t="s">
        <v>1169</v>
      </c>
      <c r="E44" s="14">
        <v>37881</v>
      </c>
      <c r="F44" s="14">
        <v>37889</v>
      </c>
      <c r="G44" s="2"/>
      <c r="H44" s="3"/>
      <c r="I44" s="3"/>
      <c r="J44" s="3" t="s">
        <v>1149</v>
      </c>
      <c r="K44" s="3"/>
      <c r="L44" s="3"/>
      <c r="M44" s="3" t="s">
        <v>1230</v>
      </c>
      <c r="N44" s="1" t="s">
        <v>1155</v>
      </c>
      <c r="O44" s="15"/>
      <c r="P44" s="1"/>
      <c r="Q44" s="1"/>
      <c r="R44" s="1" t="s">
        <v>1154</v>
      </c>
      <c r="S44" s="1" t="s">
        <v>1111</v>
      </c>
      <c r="T44" s="5"/>
      <c r="V44" s="118"/>
      <c r="W44" s="118"/>
      <c r="X44" s="118"/>
      <c r="Y44" s="118"/>
    </row>
    <row r="45" spans="1:25" s="115" customFormat="1" ht="16.5" x14ac:dyDescent="0.25">
      <c r="A45" s="4">
        <v>33</v>
      </c>
      <c r="B45" s="1" t="s">
        <v>1015</v>
      </c>
      <c r="C45" s="16" t="s">
        <v>1231</v>
      </c>
      <c r="D45" s="1" t="s">
        <v>1169</v>
      </c>
      <c r="E45" s="14">
        <v>37890</v>
      </c>
      <c r="F45" s="14">
        <v>37894</v>
      </c>
      <c r="G45" s="2"/>
      <c r="H45" s="3"/>
      <c r="I45" s="3"/>
      <c r="J45" s="3" t="s">
        <v>1149</v>
      </c>
      <c r="K45" s="3"/>
      <c r="L45" s="3"/>
      <c r="M45" s="3" t="s">
        <v>1232</v>
      </c>
      <c r="N45" s="1" t="s">
        <v>1155</v>
      </c>
      <c r="O45" s="15"/>
      <c r="P45" s="1"/>
      <c r="Q45" s="1"/>
      <c r="R45" s="1" t="s">
        <v>1154</v>
      </c>
      <c r="S45" s="1" t="s">
        <v>1111</v>
      </c>
      <c r="T45" s="5"/>
      <c r="V45" s="118"/>
      <c r="W45" s="118"/>
      <c r="X45" s="118"/>
      <c r="Y45" s="118"/>
    </row>
    <row r="46" spans="1:25" s="115" customFormat="1" ht="16.5" x14ac:dyDescent="0.25">
      <c r="A46" s="4">
        <v>34</v>
      </c>
      <c r="B46" s="1" t="s">
        <v>1015</v>
      </c>
      <c r="C46" s="16" t="s">
        <v>1233</v>
      </c>
      <c r="D46" s="1" t="s">
        <v>1169</v>
      </c>
      <c r="E46" s="14">
        <v>37895</v>
      </c>
      <c r="F46" s="14">
        <v>37903</v>
      </c>
      <c r="G46" s="2"/>
      <c r="H46" s="3"/>
      <c r="I46" s="3"/>
      <c r="J46" s="3" t="s">
        <v>1149</v>
      </c>
      <c r="K46" s="3"/>
      <c r="L46" s="3"/>
      <c r="M46" s="3" t="s">
        <v>1234</v>
      </c>
      <c r="N46" s="1" t="s">
        <v>1155</v>
      </c>
      <c r="O46" s="15"/>
      <c r="P46" s="1"/>
      <c r="Q46" s="1"/>
      <c r="R46" s="1" t="s">
        <v>1154</v>
      </c>
      <c r="S46" s="1" t="s">
        <v>1111</v>
      </c>
      <c r="T46" s="5"/>
      <c r="V46" s="118"/>
      <c r="W46" s="118"/>
      <c r="X46" s="118"/>
      <c r="Y46" s="118"/>
    </row>
    <row r="47" spans="1:25" s="115" customFormat="1" ht="16.5" x14ac:dyDescent="0.25">
      <c r="A47" s="4">
        <v>35</v>
      </c>
      <c r="B47" s="1" t="s">
        <v>1015</v>
      </c>
      <c r="C47" s="16" t="s">
        <v>1235</v>
      </c>
      <c r="D47" s="1" t="s">
        <v>1169</v>
      </c>
      <c r="E47" s="14">
        <v>37904</v>
      </c>
      <c r="F47" s="14">
        <v>37909</v>
      </c>
      <c r="G47" s="2"/>
      <c r="H47" s="3"/>
      <c r="I47" s="3"/>
      <c r="J47" s="3" t="s">
        <v>1149</v>
      </c>
      <c r="K47" s="3"/>
      <c r="L47" s="3"/>
      <c r="M47" s="3" t="s">
        <v>1236</v>
      </c>
      <c r="N47" s="1" t="s">
        <v>1155</v>
      </c>
      <c r="O47" s="15"/>
      <c r="P47" s="1"/>
      <c r="Q47" s="1"/>
      <c r="R47" s="1" t="s">
        <v>1154</v>
      </c>
      <c r="S47" s="1" t="s">
        <v>1111</v>
      </c>
      <c r="T47" s="5"/>
      <c r="V47" s="118"/>
      <c r="W47" s="118"/>
      <c r="X47" s="118"/>
      <c r="Y47" s="118"/>
    </row>
    <row r="48" spans="1:25" s="115" customFormat="1" ht="16.5" x14ac:dyDescent="0.25">
      <c r="A48" s="4">
        <v>36</v>
      </c>
      <c r="B48" s="1" t="s">
        <v>1015</v>
      </c>
      <c r="C48" s="16" t="s">
        <v>1237</v>
      </c>
      <c r="D48" s="1" t="s">
        <v>1169</v>
      </c>
      <c r="E48" s="14">
        <v>37910</v>
      </c>
      <c r="F48" s="14">
        <v>37917</v>
      </c>
      <c r="G48" s="2"/>
      <c r="H48" s="3"/>
      <c r="I48" s="3"/>
      <c r="J48" s="3" t="s">
        <v>1149</v>
      </c>
      <c r="K48" s="3"/>
      <c r="L48" s="3"/>
      <c r="M48" s="3" t="s">
        <v>1202</v>
      </c>
      <c r="N48" s="1" t="s">
        <v>1155</v>
      </c>
      <c r="O48" s="15"/>
      <c r="P48" s="1"/>
      <c r="Q48" s="1"/>
      <c r="R48" s="1" t="s">
        <v>1154</v>
      </c>
      <c r="S48" s="1" t="s">
        <v>1111</v>
      </c>
      <c r="T48" s="5"/>
      <c r="V48" s="118"/>
      <c r="W48" s="118"/>
      <c r="X48" s="118"/>
      <c r="Y48" s="118"/>
    </row>
    <row r="49" spans="1:25" s="115" customFormat="1" ht="16.5" x14ac:dyDescent="0.25">
      <c r="A49" s="4">
        <v>37</v>
      </c>
      <c r="B49" s="1" t="s">
        <v>1015</v>
      </c>
      <c r="C49" s="16" t="s">
        <v>1238</v>
      </c>
      <c r="D49" s="1" t="s">
        <v>1169</v>
      </c>
      <c r="E49" s="14">
        <v>37918</v>
      </c>
      <c r="F49" s="14">
        <v>37922</v>
      </c>
      <c r="G49" s="2"/>
      <c r="H49" s="3"/>
      <c r="I49" s="3"/>
      <c r="J49" s="3" t="s">
        <v>1149</v>
      </c>
      <c r="K49" s="3"/>
      <c r="L49" s="3"/>
      <c r="M49" s="3" t="s">
        <v>1239</v>
      </c>
      <c r="N49" s="1" t="s">
        <v>1155</v>
      </c>
      <c r="O49" s="15"/>
      <c r="P49" s="1"/>
      <c r="Q49" s="1"/>
      <c r="R49" s="1" t="s">
        <v>1154</v>
      </c>
      <c r="S49" s="1" t="s">
        <v>1111</v>
      </c>
      <c r="T49" s="5"/>
      <c r="V49" s="118"/>
      <c r="W49" s="118"/>
      <c r="X49" s="118"/>
      <c r="Y49" s="118"/>
    </row>
    <row r="50" spans="1:25" s="115" customFormat="1" ht="16.5" x14ac:dyDescent="0.25">
      <c r="A50" s="4">
        <v>38</v>
      </c>
      <c r="B50" s="1" t="s">
        <v>1015</v>
      </c>
      <c r="C50" s="16" t="s">
        <v>1240</v>
      </c>
      <c r="D50" s="1" t="s">
        <v>1169</v>
      </c>
      <c r="E50" s="14">
        <v>37923</v>
      </c>
      <c r="F50" s="14">
        <v>37925</v>
      </c>
      <c r="G50" s="2"/>
      <c r="H50" s="3"/>
      <c r="I50" s="3"/>
      <c r="J50" s="3" t="s">
        <v>1149</v>
      </c>
      <c r="K50" s="3"/>
      <c r="L50" s="3"/>
      <c r="M50" s="3" t="s">
        <v>1241</v>
      </c>
      <c r="N50" s="1" t="s">
        <v>1155</v>
      </c>
      <c r="O50" s="15"/>
      <c r="P50" s="1"/>
      <c r="Q50" s="1"/>
      <c r="R50" s="1" t="s">
        <v>1154</v>
      </c>
      <c r="S50" s="1" t="s">
        <v>1111</v>
      </c>
      <c r="T50" s="5"/>
      <c r="V50" s="118"/>
      <c r="W50" s="118"/>
      <c r="X50" s="118"/>
      <c r="Y50" s="118"/>
    </row>
    <row r="51" spans="1:25" s="115" customFormat="1" ht="16.5" x14ac:dyDescent="0.25">
      <c r="A51" s="4">
        <v>39</v>
      </c>
      <c r="B51" s="1" t="s">
        <v>1015</v>
      </c>
      <c r="C51" s="16" t="s">
        <v>1242</v>
      </c>
      <c r="D51" s="1" t="s">
        <v>1169</v>
      </c>
      <c r="E51" s="14">
        <v>37929</v>
      </c>
      <c r="F51" s="14">
        <v>37931</v>
      </c>
      <c r="G51" s="2"/>
      <c r="H51" s="3"/>
      <c r="I51" s="3"/>
      <c r="J51" s="3" t="s">
        <v>1149</v>
      </c>
      <c r="K51" s="3"/>
      <c r="L51" s="3"/>
      <c r="M51" s="3" t="s">
        <v>1243</v>
      </c>
      <c r="N51" s="1" t="s">
        <v>1155</v>
      </c>
      <c r="O51" s="15"/>
      <c r="P51" s="1"/>
      <c r="Q51" s="1"/>
      <c r="R51" s="1" t="s">
        <v>1154</v>
      </c>
      <c r="S51" s="1" t="s">
        <v>1111</v>
      </c>
      <c r="T51" s="5"/>
      <c r="V51" s="118"/>
      <c r="W51" s="118"/>
      <c r="X51" s="118"/>
      <c r="Y51" s="118"/>
    </row>
    <row r="52" spans="1:25" s="115" customFormat="1" ht="16.5" x14ac:dyDescent="0.25">
      <c r="A52" s="4">
        <v>40</v>
      </c>
      <c r="B52" s="1" t="s">
        <v>1015</v>
      </c>
      <c r="C52" s="16" t="s">
        <v>1244</v>
      </c>
      <c r="D52" s="1" t="s">
        <v>1169</v>
      </c>
      <c r="E52" s="14">
        <v>37932</v>
      </c>
      <c r="F52" s="14">
        <v>37938</v>
      </c>
      <c r="G52" s="2"/>
      <c r="H52" s="3"/>
      <c r="I52" s="3"/>
      <c r="J52" s="3" t="s">
        <v>1149</v>
      </c>
      <c r="K52" s="3"/>
      <c r="L52" s="3"/>
      <c r="M52" s="3" t="s">
        <v>1245</v>
      </c>
      <c r="N52" s="1" t="s">
        <v>1155</v>
      </c>
      <c r="O52" s="15"/>
      <c r="P52" s="1"/>
      <c r="Q52" s="1"/>
      <c r="R52" s="1" t="s">
        <v>1154</v>
      </c>
      <c r="S52" s="1" t="s">
        <v>1111</v>
      </c>
      <c r="T52" s="5"/>
      <c r="V52" s="118"/>
      <c r="W52" s="118"/>
      <c r="X52" s="118"/>
      <c r="Y52" s="118"/>
    </row>
    <row r="53" spans="1:25" s="115" customFormat="1" ht="16.5" x14ac:dyDescent="0.25">
      <c r="A53" s="4">
        <v>41</v>
      </c>
      <c r="B53" s="1" t="s">
        <v>1015</v>
      </c>
      <c r="C53" s="16" t="s">
        <v>1246</v>
      </c>
      <c r="D53" s="1" t="s">
        <v>1169</v>
      </c>
      <c r="E53" s="14">
        <v>37939</v>
      </c>
      <c r="F53" s="14">
        <v>37945</v>
      </c>
      <c r="G53" s="2"/>
      <c r="H53" s="3"/>
      <c r="I53" s="3"/>
      <c r="J53" s="3" t="s">
        <v>1149</v>
      </c>
      <c r="K53" s="3"/>
      <c r="L53" s="3"/>
      <c r="M53" s="3" t="s">
        <v>1247</v>
      </c>
      <c r="N53" s="1" t="s">
        <v>1155</v>
      </c>
      <c r="O53" s="15"/>
      <c r="P53" s="1"/>
      <c r="Q53" s="1"/>
      <c r="R53" s="1" t="s">
        <v>1154</v>
      </c>
      <c r="S53" s="1" t="s">
        <v>1111</v>
      </c>
      <c r="T53" s="5"/>
      <c r="V53" s="118"/>
      <c r="W53" s="118"/>
      <c r="X53" s="118"/>
      <c r="Y53" s="118"/>
    </row>
    <row r="54" spans="1:25" s="115" customFormat="1" ht="16.5" x14ac:dyDescent="0.25">
      <c r="A54" s="4">
        <v>42</v>
      </c>
      <c r="B54" s="1" t="s">
        <v>1015</v>
      </c>
      <c r="C54" s="16" t="s">
        <v>1248</v>
      </c>
      <c r="D54" s="1" t="s">
        <v>1169</v>
      </c>
      <c r="E54" s="14">
        <v>37946</v>
      </c>
      <c r="F54" s="14">
        <v>37952</v>
      </c>
      <c r="G54" s="2"/>
      <c r="H54" s="3"/>
      <c r="I54" s="3"/>
      <c r="J54" s="3" t="s">
        <v>1149</v>
      </c>
      <c r="K54" s="3"/>
      <c r="L54" s="3"/>
      <c r="M54" s="3" t="s">
        <v>1151</v>
      </c>
      <c r="N54" s="1" t="s">
        <v>1155</v>
      </c>
      <c r="O54" s="15"/>
      <c r="P54" s="1"/>
      <c r="Q54" s="1"/>
      <c r="R54" s="1" t="s">
        <v>1154</v>
      </c>
      <c r="S54" s="1" t="s">
        <v>1111</v>
      </c>
      <c r="T54" s="5"/>
      <c r="V54" s="118"/>
      <c r="W54" s="118"/>
      <c r="X54" s="118"/>
      <c r="Y54" s="118"/>
    </row>
    <row r="55" spans="1:25" s="115" customFormat="1" ht="16.5" x14ac:dyDescent="0.25">
      <c r="A55" s="4">
        <v>43</v>
      </c>
      <c r="B55" s="1" t="s">
        <v>1015</v>
      </c>
      <c r="C55" s="16" t="s">
        <v>1249</v>
      </c>
      <c r="D55" s="1" t="s">
        <v>1169</v>
      </c>
      <c r="E55" s="14">
        <v>37953</v>
      </c>
      <c r="F55" s="14">
        <v>37953</v>
      </c>
      <c r="G55" s="2"/>
      <c r="H55" s="3"/>
      <c r="I55" s="3"/>
      <c r="J55" s="3" t="s">
        <v>1149</v>
      </c>
      <c r="K55" s="3"/>
      <c r="L55" s="3"/>
      <c r="M55" s="3" t="s">
        <v>1250</v>
      </c>
      <c r="N55" s="1" t="s">
        <v>1155</v>
      </c>
      <c r="O55" s="15"/>
      <c r="P55" s="1"/>
      <c r="Q55" s="1"/>
      <c r="R55" s="1" t="s">
        <v>1154</v>
      </c>
      <c r="S55" s="1" t="s">
        <v>1111</v>
      </c>
      <c r="T55" s="5"/>
      <c r="V55" s="118"/>
      <c r="W55" s="118"/>
      <c r="X55" s="118"/>
      <c r="Y55" s="118"/>
    </row>
    <row r="56" spans="1:25" s="115" customFormat="1" ht="16.5" x14ac:dyDescent="0.25">
      <c r="A56" s="4">
        <v>44</v>
      </c>
      <c r="B56" s="1" t="s">
        <v>1015</v>
      </c>
      <c r="C56" s="16" t="s">
        <v>1251</v>
      </c>
      <c r="D56" s="1" t="s">
        <v>1169</v>
      </c>
      <c r="E56" s="14">
        <v>37956</v>
      </c>
      <c r="F56" s="14">
        <v>37957</v>
      </c>
      <c r="G56" s="2"/>
      <c r="H56" s="3"/>
      <c r="I56" s="3"/>
      <c r="J56" s="3" t="s">
        <v>1149</v>
      </c>
      <c r="K56" s="3"/>
      <c r="L56" s="3"/>
      <c r="M56" s="3" t="s">
        <v>1252</v>
      </c>
      <c r="N56" s="1" t="s">
        <v>1155</v>
      </c>
      <c r="O56" s="15"/>
      <c r="P56" s="1"/>
      <c r="Q56" s="1"/>
      <c r="R56" s="1" t="s">
        <v>1154</v>
      </c>
      <c r="S56" s="1" t="s">
        <v>1111</v>
      </c>
      <c r="T56" s="5"/>
      <c r="V56" s="118"/>
      <c r="W56" s="118"/>
      <c r="X56" s="118"/>
      <c r="Y56" s="118"/>
    </row>
    <row r="57" spans="1:25" s="115" customFormat="1" ht="16.5" x14ac:dyDescent="0.25">
      <c r="A57" s="4">
        <v>45</v>
      </c>
      <c r="B57" s="1" t="s">
        <v>1015</v>
      </c>
      <c r="C57" s="16" t="s">
        <v>1253</v>
      </c>
      <c r="D57" s="1" t="s">
        <v>1169</v>
      </c>
      <c r="E57" s="14">
        <v>37958</v>
      </c>
      <c r="F57" s="14">
        <v>37959</v>
      </c>
      <c r="G57" s="2"/>
      <c r="H57" s="3"/>
      <c r="I57" s="3"/>
      <c r="J57" s="3" t="s">
        <v>1149</v>
      </c>
      <c r="K57" s="3"/>
      <c r="L57" s="3"/>
      <c r="M57" s="3" t="s">
        <v>1254</v>
      </c>
      <c r="N57" s="1" t="s">
        <v>1155</v>
      </c>
      <c r="O57" s="15"/>
      <c r="P57" s="1"/>
      <c r="Q57" s="1"/>
      <c r="R57" s="1" t="s">
        <v>1154</v>
      </c>
      <c r="S57" s="1" t="s">
        <v>1111</v>
      </c>
      <c r="T57" s="5"/>
      <c r="V57" s="118"/>
      <c r="W57" s="118"/>
      <c r="X57" s="118"/>
      <c r="Y57" s="118"/>
    </row>
    <row r="58" spans="1:25" s="115" customFormat="1" ht="16.5" x14ac:dyDescent="0.25">
      <c r="A58" s="4">
        <v>46</v>
      </c>
      <c r="B58" s="1" t="s">
        <v>1015</v>
      </c>
      <c r="C58" s="16" t="s">
        <v>1255</v>
      </c>
      <c r="D58" s="1" t="s">
        <v>1169</v>
      </c>
      <c r="E58" s="14">
        <v>37960</v>
      </c>
      <c r="F58" s="14">
        <v>37970</v>
      </c>
      <c r="G58" s="2"/>
      <c r="H58" s="3"/>
      <c r="I58" s="3"/>
      <c r="J58" s="3" t="s">
        <v>1149</v>
      </c>
      <c r="K58" s="3"/>
      <c r="L58" s="3"/>
      <c r="M58" s="3" t="s">
        <v>1256</v>
      </c>
      <c r="N58" s="1" t="s">
        <v>1155</v>
      </c>
      <c r="O58" s="15"/>
      <c r="P58" s="1"/>
      <c r="Q58" s="1"/>
      <c r="R58" s="1" t="s">
        <v>1154</v>
      </c>
      <c r="S58" s="1" t="s">
        <v>1111</v>
      </c>
      <c r="T58" s="5"/>
      <c r="V58" s="118"/>
      <c r="W58" s="118"/>
      <c r="X58" s="118"/>
      <c r="Y58" s="118"/>
    </row>
    <row r="59" spans="1:25" s="115" customFormat="1" ht="16.5" x14ac:dyDescent="0.25">
      <c r="A59" s="4">
        <v>47</v>
      </c>
      <c r="B59" s="1" t="s">
        <v>1015</v>
      </c>
      <c r="C59" s="16" t="s">
        <v>1257</v>
      </c>
      <c r="D59" s="1" t="s">
        <v>1169</v>
      </c>
      <c r="E59" s="14">
        <v>37971</v>
      </c>
      <c r="F59" s="14">
        <v>37972</v>
      </c>
      <c r="G59" s="2"/>
      <c r="H59" s="3"/>
      <c r="I59" s="3"/>
      <c r="J59" s="3" t="s">
        <v>1149</v>
      </c>
      <c r="K59" s="3"/>
      <c r="L59" s="3"/>
      <c r="M59" s="3" t="s">
        <v>1258</v>
      </c>
      <c r="N59" s="1" t="s">
        <v>1155</v>
      </c>
      <c r="O59" s="15"/>
      <c r="P59" s="1"/>
      <c r="Q59" s="1"/>
      <c r="R59" s="1" t="s">
        <v>1154</v>
      </c>
      <c r="S59" s="1" t="s">
        <v>1111</v>
      </c>
      <c r="T59" s="5"/>
      <c r="V59" s="118"/>
      <c r="W59" s="118"/>
      <c r="X59" s="118"/>
      <c r="Y59" s="118"/>
    </row>
    <row r="60" spans="1:25" s="115" customFormat="1" ht="16.5" x14ac:dyDescent="0.25">
      <c r="A60" s="4">
        <v>48</v>
      </c>
      <c r="B60" s="1" t="s">
        <v>1015</v>
      </c>
      <c r="C60" s="16" t="s">
        <v>1259</v>
      </c>
      <c r="D60" s="1" t="s">
        <v>1169</v>
      </c>
      <c r="E60" s="14">
        <v>37973</v>
      </c>
      <c r="F60" s="14">
        <v>37977</v>
      </c>
      <c r="G60" s="2"/>
      <c r="H60" s="3"/>
      <c r="I60" s="3"/>
      <c r="J60" s="3" t="s">
        <v>1149</v>
      </c>
      <c r="K60" s="3"/>
      <c r="L60" s="3"/>
      <c r="M60" s="3" t="s">
        <v>1260</v>
      </c>
      <c r="N60" s="1" t="s">
        <v>1155</v>
      </c>
      <c r="O60" s="15"/>
      <c r="P60" s="1"/>
      <c r="Q60" s="1"/>
      <c r="R60" s="1" t="s">
        <v>1154</v>
      </c>
      <c r="S60" s="1" t="s">
        <v>1111</v>
      </c>
      <c r="T60" s="5"/>
      <c r="V60" s="118"/>
      <c r="W60" s="118"/>
      <c r="X60" s="118"/>
      <c r="Y60" s="118"/>
    </row>
    <row r="61" spans="1:25" s="115" customFormat="1" ht="16.5" x14ac:dyDescent="0.25">
      <c r="A61" s="4">
        <v>49</v>
      </c>
      <c r="B61" s="1" t="s">
        <v>1015</v>
      </c>
      <c r="C61" s="16" t="s">
        <v>1261</v>
      </c>
      <c r="D61" s="1" t="s">
        <v>1169</v>
      </c>
      <c r="E61" s="14">
        <v>37978</v>
      </c>
      <c r="F61" s="14">
        <v>37979</v>
      </c>
      <c r="G61" s="2"/>
      <c r="H61" s="3"/>
      <c r="I61" s="3"/>
      <c r="J61" s="3" t="s">
        <v>1149</v>
      </c>
      <c r="K61" s="3"/>
      <c r="L61" s="3"/>
      <c r="M61" s="3" t="s">
        <v>1152</v>
      </c>
      <c r="N61" s="1" t="s">
        <v>1155</v>
      </c>
      <c r="O61" s="15"/>
      <c r="P61" s="1"/>
      <c r="Q61" s="1"/>
      <c r="R61" s="1" t="s">
        <v>1154</v>
      </c>
      <c r="S61" s="1" t="s">
        <v>1111</v>
      </c>
      <c r="T61" s="5"/>
      <c r="V61" s="118"/>
      <c r="W61" s="118"/>
      <c r="X61" s="118"/>
      <c r="Y61" s="118"/>
    </row>
    <row r="62" spans="1:25" s="115" customFormat="1" ht="16.5" x14ac:dyDescent="0.25">
      <c r="A62" s="4">
        <v>50</v>
      </c>
      <c r="B62" s="1" t="s">
        <v>1015</v>
      </c>
      <c r="C62" s="16" t="s">
        <v>1262</v>
      </c>
      <c r="D62" s="1" t="s">
        <v>1169</v>
      </c>
      <c r="E62" s="14">
        <v>37981</v>
      </c>
      <c r="F62" s="14">
        <v>37984</v>
      </c>
      <c r="G62" s="2"/>
      <c r="H62" s="3"/>
      <c r="I62" s="3"/>
      <c r="J62" s="3" t="s">
        <v>1149</v>
      </c>
      <c r="K62" s="3"/>
      <c r="L62" s="3"/>
      <c r="M62" s="3" t="s">
        <v>1263</v>
      </c>
      <c r="N62" s="1" t="s">
        <v>1155</v>
      </c>
      <c r="O62" s="15"/>
      <c r="P62" s="1"/>
      <c r="Q62" s="1"/>
      <c r="R62" s="1" t="s">
        <v>1154</v>
      </c>
      <c r="S62" s="1" t="s">
        <v>1111</v>
      </c>
      <c r="T62" s="5"/>
      <c r="V62" s="118"/>
      <c r="W62" s="118"/>
      <c r="X62" s="118"/>
      <c r="Y62" s="118"/>
    </row>
    <row r="63" spans="1:25" s="115" customFormat="1" ht="16.5" x14ac:dyDescent="0.25">
      <c r="A63" s="4">
        <v>51</v>
      </c>
      <c r="B63" s="1" t="s">
        <v>1015</v>
      </c>
      <c r="C63" s="16" t="s">
        <v>1264</v>
      </c>
      <c r="D63" s="1" t="s">
        <v>1169</v>
      </c>
      <c r="E63" s="14">
        <v>37985</v>
      </c>
      <c r="F63" s="14">
        <v>37985</v>
      </c>
      <c r="G63" s="2"/>
      <c r="H63" s="3"/>
      <c r="I63" s="3"/>
      <c r="J63" s="3" t="s">
        <v>1149</v>
      </c>
      <c r="K63" s="3" t="s">
        <v>1265</v>
      </c>
      <c r="L63" s="3"/>
      <c r="M63" s="3" t="s">
        <v>1266</v>
      </c>
      <c r="N63" s="1" t="s">
        <v>1155</v>
      </c>
      <c r="O63" s="15"/>
      <c r="P63" s="1"/>
      <c r="Q63" s="1"/>
      <c r="R63" s="1" t="s">
        <v>1154</v>
      </c>
      <c r="S63" s="1" t="s">
        <v>1111</v>
      </c>
      <c r="T63" s="5"/>
      <c r="V63" s="118"/>
      <c r="W63" s="118"/>
      <c r="X63" s="118"/>
      <c r="Y63" s="118"/>
    </row>
    <row r="64" spans="1:25" s="115" customFormat="1" ht="16.5" x14ac:dyDescent="0.25">
      <c r="A64" s="4">
        <v>52</v>
      </c>
      <c r="B64" s="1" t="s">
        <v>1015</v>
      </c>
      <c r="C64" s="16" t="s">
        <v>1264</v>
      </c>
      <c r="D64" s="1" t="s">
        <v>1169</v>
      </c>
      <c r="E64" s="14">
        <v>37985</v>
      </c>
      <c r="F64" s="14">
        <v>37985</v>
      </c>
      <c r="G64" s="2"/>
      <c r="H64" s="3"/>
      <c r="I64" s="3"/>
      <c r="J64" s="3" t="s">
        <v>1149</v>
      </c>
      <c r="K64" s="3" t="s">
        <v>1267</v>
      </c>
      <c r="L64" s="3"/>
      <c r="M64" s="3" t="s">
        <v>1268</v>
      </c>
      <c r="N64" s="1" t="s">
        <v>1155</v>
      </c>
      <c r="O64" s="15"/>
      <c r="P64" s="1"/>
      <c r="Q64" s="1"/>
      <c r="R64" s="1" t="s">
        <v>1154</v>
      </c>
      <c r="S64" s="1" t="s">
        <v>1111</v>
      </c>
      <c r="T64" s="5"/>
      <c r="V64" s="118"/>
      <c r="W64" s="118"/>
      <c r="X64" s="118"/>
      <c r="Y64" s="118"/>
    </row>
    <row r="65" spans="1:25" s="115" customFormat="1" ht="16.5" x14ac:dyDescent="0.25">
      <c r="A65" s="4">
        <v>53</v>
      </c>
      <c r="B65" s="1" t="s">
        <v>1015</v>
      </c>
      <c r="C65" s="16" t="s">
        <v>1264</v>
      </c>
      <c r="D65" s="1" t="s">
        <v>1169</v>
      </c>
      <c r="E65" s="14">
        <v>37985</v>
      </c>
      <c r="F65" s="14">
        <v>37985</v>
      </c>
      <c r="G65" s="2"/>
      <c r="H65" s="3"/>
      <c r="I65" s="3"/>
      <c r="J65" s="3" t="s">
        <v>1149</v>
      </c>
      <c r="K65" s="3" t="s">
        <v>1269</v>
      </c>
      <c r="L65" s="3"/>
      <c r="M65" s="3" t="s">
        <v>1270</v>
      </c>
      <c r="N65" s="1" t="s">
        <v>1155</v>
      </c>
      <c r="O65" s="15"/>
      <c r="P65" s="1"/>
      <c r="Q65" s="1"/>
      <c r="R65" s="1" t="s">
        <v>1154</v>
      </c>
      <c r="S65" s="1" t="s">
        <v>1111</v>
      </c>
      <c r="T65" s="5"/>
      <c r="V65" s="118"/>
      <c r="W65" s="118"/>
      <c r="X65" s="118"/>
      <c r="Y65" s="118"/>
    </row>
    <row r="66" spans="1:25" s="115" customFormat="1" ht="16.5" x14ac:dyDescent="0.25">
      <c r="A66" s="4">
        <v>54</v>
      </c>
      <c r="B66" s="1" t="s">
        <v>1015</v>
      </c>
      <c r="C66" s="16" t="s">
        <v>1271</v>
      </c>
      <c r="D66" s="1" t="s">
        <v>1169</v>
      </c>
      <c r="E66" s="14">
        <v>37986</v>
      </c>
      <c r="F66" s="14">
        <v>37986</v>
      </c>
      <c r="G66" s="2"/>
      <c r="H66" s="3"/>
      <c r="I66" s="3"/>
      <c r="J66" s="3" t="s">
        <v>1149</v>
      </c>
      <c r="K66" s="3" t="s">
        <v>1272</v>
      </c>
      <c r="L66" s="3"/>
      <c r="M66" s="3" t="s">
        <v>1273</v>
      </c>
      <c r="N66" s="1" t="s">
        <v>1155</v>
      </c>
      <c r="O66" s="15"/>
      <c r="P66" s="1"/>
      <c r="Q66" s="1"/>
      <c r="R66" s="1" t="s">
        <v>1154</v>
      </c>
      <c r="S66" s="1" t="s">
        <v>1111</v>
      </c>
      <c r="T66" s="5"/>
      <c r="V66" s="118"/>
      <c r="W66" s="118"/>
      <c r="X66" s="118"/>
      <c r="Y66" s="118"/>
    </row>
    <row r="67" spans="1:25" s="115" customFormat="1" ht="16.5" x14ac:dyDescent="0.25">
      <c r="A67" s="4">
        <v>55</v>
      </c>
      <c r="B67" s="1" t="s">
        <v>1015</v>
      </c>
      <c r="C67" s="16" t="s">
        <v>1271</v>
      </c>
      <c r="D67" s="1" t="s">
        <v>1169</v>
      </c>
      <c r="E67" s="14">
        <v>37986</v>
      </c>
      <c r="F67" s="14">
        <v>37986</v>
      </c>
      <c r="G67" s="2"/>
      <c r="H67" s="3"/>
      <c r="I67" s="3"/>
      <c r="J67" s="3" t="s">
        <v>1149</v>
      </c>
      <c r="K67" s="3" t="s">
        <v>1274</v>
      </c>
      <c r="L67" s="3"/>
      <c r="M67" s="3" t="s">
        <v>1275</v>
      </c>
      <c r="N67" s="1" t="s">
        <v>1155</v>
      </c>
      <c r="O67" s="15"/>
      <c r="P67" s="1"/>
      <c r="Q67" s="1"/>
      <c r="R67" s="1" t="s">
        <v>1154</v>
      </c>
      <c r="S67" s="1" t="s">
        <v>1111</v>
      </c>
      <c r="T67" s="5"/>
      <c r="V67" s="118"/>
      <c r="W67" s="118"/>
      <c r="X67" s="118"/>
      <c r="Y67" s="118"/>
    </row>
    <row r="68" spans="1:25" s="115" customFormat="1" ht="16.5" x14ac:dyDescent="0.25">
      <c r="A68" s="4">
        <v>56</v>
      </c>
      <c r="B68" s="1" t="s">
        <v>1015</v>
      </c>
      <c r="C68" s="16" t="s">
        <v>1276</v>
      </c>
      <c r="D68" s="1" t="s">
        <v>1169</v>
      </c>
      <c r="E68" s="14">
        <v>37622</v>
      </c>
      <c r="F68" s="14">
        <v>37802</v>
      </c>
      <c r="G68" s="2"/>
      <c r="H68" s="3"/>
      <c r="I68" s="3"/>
      <c r="J68" s="3" t="s">
        <v>1149</v>
      </c>
      <c r="K68" s="3" t="s">
        <v>1265</v>
      </c>
      <c r="L68" s="3"/>
      <c r="M68" s="3" t="s">
        <v>1277</v>
      </c>
      <c r="N68" s="1" t="s">
        <v>1155</v>
      </c>
      <c r="O68" s="15"/>
      <c r="P68" s="1"/>
      <c r="Q68" s="1"/>
      <c r="R68" s="1" t="s">
        <v>1154</v>
      </c>
      <c r="S68" s="1" t="s">
        <v>1111</v>
      </c>
      <c r="T68" s="5"/>
      <c r="V68" s="118"/>
      <c r="W68" s="118"/>
      <c r="X68" s="118"/>
      <c r="Y68" s="118"/>
    </row>
    <row r="69" spans="1:25" s="115" customFormat="1" ht="16.5" x14ac:dyDescent="0.25">
      <c r="A69" s="4">
        <v>57</v>
      </c>
      <c r="B69" s="1" t="s">
        <v>1015</v>
      </c>
      <c r="C69" s="16" t="s">
        <v>1276</v>
      </c>
      <c r="D69" s="1" t="s">
        <v>1169</v>
      </c>
      <c r="E69" s="14">
        <v>37803</v>
      </c>
      <c r="F69" s="14">
        <v>37986</v>
      </c>
      <c r="G69" s="2"/>
      <c r="H69" s="3"/>
      <c r="I69" s="3"/>
      <c r="J69" s="3" t="s">
        <v>1149</v>
      </c>
      <c r="K69" s="3" t="s">
        <v>1267</v>
      </c>
      <c r="L69" s="3"/>
      <c r="M69" s="3" t="s">
        <v>1270</v>
      </c>
      <c r="N69" s="1" t="s">
        <v>1155</v>
      </c>
      <c r="O69" s="15"/>
      <c r="P69" s="1"/>
      <c r="Q69" s="1"/>
      <c r="R69" s="1" t="s">
        <v>1154</v>
      </c>
      <c r="S69" s="1" t="s">
        <v>1111</v>
      </c>
      <c r="T69" s="5"/>
      <c r="V69" s="118"/>
      <c r="W69" s="118"/>
      <c r="X69" s="118"/>
      <c r="Y69" s="118"/>
    </row>
    <row r="70" spans="1:25" s="115" customFormat="1" ht="16.5" x14ac:dyDescent="0.25">
      <c r="A70" s="4">
        <v>58</v>
      </c>
      <c r="B70" s="1" t="s">
        <v>1015</v>
      </c>
      <c r="C70" s="16" t="s">
        <v>1276</v>
      </c>
      <c r="D70" s="1" t="s">
        <v>1169</v>
      </c>
      <c r="E70" s="14">
        <v>37956</v>
      </c>
      <c r="F70" s="14">
        <v>37986</v>
      </c>
      <c r="G70" s="2"/>
      <c r="H70" s="3"/>
      <c r="I70" s="3"/>
      <c r="J70" s="3" t="s">
        <v>1149</v>
      </c>
      <c r="K70" s="3" t="s">
        <v>1269</v>
      </c>
      <c r="L70" s="3"/>
      <c r="M70" s="3" t="s">
        <v>1278</v>
      </c>
      <c r="N70" s="1" t="s">
        <v>1155</v>
      </c>
      <c r="O70" s="15"/>
      <c r="P70" s="1"/>
      <c r="Q70" s="1"/>
      <c r="R70" s="1" t="s">
        <v>1154</v>
      </c>
      <c r="S70" s="1" t="s">
        <v>1111</v>
      </c>
      <c r="T70" s="5"/>
      <c r="V70" s="118"/>
      <c r="W70" s="118"/>
      <c r="X70" s="118"/>
      <c r="Y70" s="118"/>
    </row>
    <row r="71" spans="1:25" s="115" customFormat="1" ht="16.5" x14ac:dyDescent="0.25">
      <c r="A71" s="4">
        <v>59</v>
      </c>
      <c r="B71" s="1" t="s">
        <v>1015</v>
      </c>
      <c r="C71" s="16" t="s">
        <v>1279</v>
      </c>
      <c r="D71" s="1" t="s">
        <v>1169</v>
      </c>
      <c r="E71" s="14">
        <v>37956</v>
      </c>
      <c r="F71" s="14">
        <v>37986</v>
      </c>
      <c r="G71" s="2"/>
      <c r="H71" s="3"/>
      <c r="I71" s="3"/>
      <c r="J71" s="3" t="s">
        <v>1149</v>
      </c>
      <c r="K71" s="3"/>
      <c r="L71" s="3"/>
      <c r="M71" s="3" t="s">
        <v>1280</v>
      </c>
      <c r="N71" s="1" t="s">
        <v>1155</v>
      </c>
      <c r="O71" s="15"/>
      <c r="P71" s="1"/>
      <c r="Q71" s="1"/>
      <c r="R71" s="1" t="s">
        <v>1154</v>
      </c>
      <c r="S71" s="1" t="s">
        <v>1111</v>
      </c>
      <c r="T71" s="5"/>
      <c r="V71" s="118"/>
      <c r="W71" s="118"/>
      <c r="X71" s="118"/>
      <c r="Y71" s="118"/>
    </row>
    <row r="72" spans="1:25" s="115" customFormat="1" ht="16.5" x14ac:dyDescent="0.25">
      <c r="A72" s="4">
        <v>60</v>
      </c>
      <c r="B72" s="1" t="s">
        <v>1015</v>
      </c>
      <c r="C72" s="16" t="s">
        <v>1281</v>
      </c>
      <c r="D72" s="1" t="s">
        <v>1169</v>
      </c>
      <c r="E72" s="14">
        <v>36888</v>
      </c>
      <c r="F72" s="14">
        <v>37749</v>
      </c>
      <c r="G72" s="2"/>
      <c r="H72" s="3"/>
      <c r="I72" s="3"/>
      <c r="J72" s="3" t="s">
        <v>1149</v>
      </c>
      <c r="K72" s="3"/>
      <c r="L72" s="3"/>
      <c r="M72" s="3" t="s">
        <v>1282</v>
      </c>
      <c r="N72" s="1" t="s">
        <v>1155</v>
      </c>
      <c r="O72" s="15"/>
      <c r="P72" s="1"/>
      <c r="Q72" s="1"/>
      <c r="R72" s="1" t="s">
        <v>1154</v>
      </c>
      <c r="S72" s="1" t="s">
        <v>1111</v>
      </c>
      <c r="T72" s="5"/>
      <c r="V72" s="118"/>
      <c r="W72" s="118"/>
      <c r="X72" s="118"/>
      <c r="Y72" s="118"/>
    </row>
    <row r="73" spans="1:25" s="115" customFormat="1" ht="16.5" x14ac:dyDescent="0.25">
      <c r="A73" s="4">
        <v>61</v>
      </c>
      <c r="B73" s="1" t="s">
        <v>1015</v>
      </c>
      <c r="C73" s="16" t="s">
        <v>1283</v>
      </c>
      <c r="D73" s="1" t="s">
        <v>1169</v>
      </c>
      <c r="E73" s="14">
        <v>37708</v>
      </c>
      <c r="F73" s="14">
        <v>38342</v>
      </c>
      <c r="G73" s="2"/>
      <c r="H73" s="3"/>
      <c r="I73" s="3"/>
      <c r="J73" s="3" t="s">
        <v>1149</v>
      </c>
      <c r="K73" s="3"/>
      <c r="L73" s="3"/>
      <c r="M73" s="3" t="s">
        <v>1284</v>
      </c>
      <c r="N73" s="1" t="s">
        <v>1155</v>
      </c>
      <c r="O73" s="15"/>
      <c r="P73" s="1"/>
      <c r="Q73" s="1"/>
      <c r="R73" s="1" t="s">
        <v>1154</v>
      </c>
      <c r="S73" s="1" t="s">
        <v>1111</v>
      </c>
      <c r="T73" s="5"/>
      <c r="V73" s="118"/>
      <c r="W73" s="118"/>
      <c r="X73" s="118"/>
      <c r="Y73" s="118"/>
    </row>
    <row r="74" spans="1:25" s="115" customFormat="1" ht="16.5" x14ac:dyDescent="0.25">
      <c r="A74" s="4">
        <v>62</v>
      </c>
      <c r="B74" s="1" t="s">
        <v>1015</v>
      </c>
      <c r="C74" s="16" t="s">
        <v>1285</v>
      </c>
      <c r="D74" s="1" t="s">
        <v>1286</v>
      </c>
      <c r="E74" s="14">
        <v>37623</v>
      </c>
      <c r="F74" s="14">
        <v>37641</v>
      </c>
      <c r="G74" s="2"/>
      <c r="H74" s="3"/>
      <c r="I74" s="3"/>
      <c r="J74" s="3" t="s">
        <v>1149</v>
      </c>
      <c r="K74" s="3"/>
      <c r="L74" s="3"/>
      <c r="M74" s="3" t="s">
        <v>1287</v>
      </c>
      <c r="N74" s="1" t="s">
        <v>1155</v>
      </c>
      <c r="O74" s="15"/>
      <c r="P74" s="1"/>
      <c r="Q74" s="1"/>
      <c r="R74" s="1" t="s">
        <v>1154</v>
      </c>
      <c r="S74" s="1" t="s">
        <v>1111</v>
      </c>
      <c r="T74" s="5"/>
      <c r="V74" s="118"/>
      <c r="W74" s="118"/>
      <c r="X74" s="118"/>
      <c r="Y74" s="118"/>
    </row>
    <row r="75" spans="1:25" s="115" customFormat="1" ht="16.5" x14ac:dyDescent="0.25">
      <c r="A75" s="4">
        <v>63</v>
      </c>
      <c r="B75" s="1" t="s">
        <v>1015</v>
      </c>
      <c r="C75" s="16" t="s">
        <v>1288</v>
      </c>
      <c r="D75" s="1" t="s">
        <v>1286</v>
      </c>
      <c r="E75" s="14">
        <v>37642</v>
      </c>
      <c r="F75" s="14">
        <v>37652</v>
      </c>
      <c r="G75" s="2"/>
      <c r="H75" s="3"/>
      <c r="I75" s="3"/>
      <c r="J75" s="3" t="s">
        <v>1149</v>
      </c>
      <c r="K75" s="3"/>
      <c r="L75" s="3"/>
      <c r="M75" s="3" t="s">
        <v>1289</v>
      </c>
      <c r="N75" s="1" t="s">
        <v>1155</v>
      </c>
      <c r="O75" s="15"/>
      <c r="P75" s="1"/>
      <c r="Q75" s="1"/>
      <c r="R75" s="1" t="s">
        <v>1154</v>
      </c>
      <c r="S75" s="1" t="s">
        <v>1111</v>
      </c>
      <c r="T75" s="5"/>
      <c r="V75" s="118"/>
      <c r="W75" s="118"/>
      <c r="X75" s="118"/>
      <c r="Y75" s="118"/>
    </row>
    <row r="76" spans="1:25" s="115" customFormat="1" ht="16.5" x14ac:dyDescent="0.25">
      <c r="A76" s="4">
        <v>64</v>
      </c>
      <c r="B76" s="1" t="s">
        <v>1015</v>
      </c>
      <c r="C76" s="16" t="s">
        <v>1175</v>
      </c>
      <c r="D76" s="1" t="s">
        <v>1286</v>
      </c>
      <c r="E76" s="14">
        <v>37655</v>
      </c>
      <c r="F76" s="14">
        <v>37663</v>
      </c>
      <c r="G76" s="2"/>
      <c r="H76" s="3"/>
      <c r="I76" s="3"/>
      <c r="J76" s="3" t="s">
        <v>1149</v>
      </c>
      <c r="K76" s="3"/>
      <c r="L76" s="3"/>
      <c r="M76" s="3" t="s">
        <v>1152</v>
      </c>
      <c r="N76" s="1" t="s">
        <v>1155</v>
      </c>
      <c r="O76" s="15"/>
      <c r="P76" s="1"/>
      <c r="Q76" s="1"/>
      <c r="R76" s="1" t="s">
        <v>1154</v>
      </c>
      <c r="S76" s="1" t="s">
        <v>1111</v>
      </c>
      <c r="T76" s="5"/>
      <c r="V76" s="118"/>
      <c r="W76" s="118"/>
      <c r="X76" s="118"/>
      <c r="Y76" s="118"/>
    </row>
    <row r="77" spans="1:25" s="115" customFormat="1" ht="16.5" x14ac:dyDescent="0.25">
      <c r="A77" s="4">
        <v>65</v>
      </c>
      <c r="B77" s="1" t="s">
        <v>1015</v>
      </c>
      <c r="C77" s="16" t="s">
        <v>1290</v>
      </c>
      <c r="D77" s="1" t="s">
        <v>1286</v>
      </c>
      <c r="E77" s="14">
        <v>37664</v>
      </c>
      <c r="F77" s="14">
        <v>37673</v>
      </c>
      <c r="G77" s="2"/>
      <c r="H77" s="3"/>
      <c r="I77" s="3"/>
      <c r="J77" s="3" t="s">
        <v>1149</v>
      </c>
      <c r="K77" s="3"/>
      <c r="L77" s="3"/>
      <c r="M77" s="3" t="s">
        <v>1291</v>
      </c>
      <c r="N77" s="1" t="s">
        <v>1155</v>
      </c>
      <c r="O77" s="15"/>
      <c r="P77" s="1"/>
      <c r="Q77" s="1"/>
      <c r="R77" s="1" t="s">
        <v>1154</v>
      </c>
      <c r="S77" s="1" t="s">
        <v>1111</v>
      </c>
      <c r="T77" s="5"/>
      <c r="V77" s="118"/>
      <c r="W77" s="118"/>
      <c r="X77" s="118"/>
      <c r="Y77" s="118"/>
    </row>
    <row r="78" spans="1:25" s="115" customFormat="1" ht="16.5" x14ac:dyDescent="0.25">
      <c r="A78" s="4">
        <v>66</v>
      </c>
      <c r="B78" s="1" t="s">
        <v>1015</v>
      </c>
      <c r="C78" s="16" t="s">
        <v>1292</v>
      </c>
      <c r="D78" s="1" t="s">
        <v>1286</v>
      </c>
      <c r="E78" s="14">
        <v>37673</v>
      </c>
      <c r="F78" s="14">
        <v>37678</v>
      </c>
      <c r="G78" s="2"/>
      <c r="H78" s="3"/>
      <c r="I78" s="3"/>
      <c r="J78" s="3" t="s">
        <v>1149</v>
      </c>
      <c r="K78" s="3"/>
      <c r="L78" s="3"/>
      <c r="M78" s="3" t="s">
        <v>1293</v>
      </c>
      <c r="N78" s="1" t="s">
        <v>1155</v>
      </c>
      <c r="O78" s="15"/>
      <c r="P78" s="1"/>
      <c r="Q78" s="1"/>
      <c r="R78" s="1" t="s">
        <v>1154</v>
      </c>
      <c r="S78" s="1" t="s">
        <v>1111</v>
      </c>
      <c r="T78" s="5"/>
      <c r="V78" s="118"/>
      <c r="W78" s="118"/>
      <c r="X78" s="118"/>
      <c r="Y78" s="118"/>
    </row>
    <row r="79" spans="1:25" s="115" customFormat="1" ht="16.5" x14ac:dyDescent="0.25">
      <c r="A79" s="4">
        <v>67</v>
      </c>
      <c r="B79" s="1" t="s">
        <v>1015</v>
      </c>
      <c r="C79" s="16" t="s">
        <v>1294</v>
      </c>
      <c r="D79" s="1" t="s">
        <v>1286</v>
      </c>
      <c r="E79" s="14">
        <v>37679</v>
      </c>
      <c r="F79" s="14">
        <v>37680</v>
      </c>
      <c r="G79" s="2"/>
      <c r="H79" s="3"/>
      <c r="I79" s="3"/>
      <c r="J79" s="3" t="s">
        <v>1149</v>
      </c>
      <c r="K79" s="3"/>
      <c r="L79" s="3"/>
      <c r="M79" s="3" t="s">
        <v>1295</v>
      </c>
      <c r="N79" s="1" t="s">
        <v>1155</v>
      </c>
      <c r="O79" s="15"/>
      <c r="P79" s="1"/>
      <c r="Q79" s="1"/>
      <c r="R79" s="1" t="s">
        <v>1154</v>
      </c>
      <c r="S79" s="1" t="s">
        <v>1111</v>
      </c>
      <c r="T79" s="5"/>
      <c r="V79" s="118"/>
      <c r="W79" s="118"/>
      <c r="X79" s="118"/>
      <c r="Y79" s="118"/>
    </row>
    <row r="80" spans="1:25" s="115" customFormat="1" ht="16.5" x14ac:dyDescent="0.25">
      <c r="A80" s="4">
        <v>68</v>
      </c>
      <c r="B80" s="1" t="s">
        <v>1015</v>
      </c>
      <c r="C80" s="16" t="s">
        <v>1296</v>
      </c>
      <c r="D80" s="1" t="s">
        <v>1286</v>
      </c>
      <c r="E80" s="14">
        <v>37680</v>
      </c>
      <c r="F80" s="14">
        <v>37680</v>
      </c>
      <c r="G80" s="2"/>
      <c r="H80" s="3"/>
      <c r="I80" s="3"/>
      <c r="J80" s="3" t="s">
        <v>1149</v>
      </c>
      <c r="K80" s="3"/>
      <c r="L80" s="3"/>
      <c r="M80" s="3" t="s">
        <v>1297</v>
      </c>
      <c r="N80" s="1" t="s">
        <v>1155</v>
      </c>
      <c r="O80" s="15"/>
      <c r="P80" s="1"/>
      <c r="Q80" s="1"/>
      <c r="R80" s="1" t="s">
        <v>1154</v>
      </c>
      <c r="S80" s="1" t="s">
        <v>1111</v>
      </c>
      <c r="T80" s="5"/>
      <c r="V80" s="118"/>
      <c r="W80" s="118"/>
      <c r="X80" s="118"/>
      <c r="Y80" s="118"/>
    </row>
    <row r="81" spans="1:25" s="115" customFormat="1" ht="16.5" x14ac:dyDescent="0.25">
      <c r="A81" s="4">
        <v>69</v>
      </c>
      <c r="B81" s="1" t="s">
        <v>1015</v>
      </c>
      <c r="C81" s="16" t="s">
        <v>1298</v>
      </c>
      <c r="D81" s="1" t="s">
        <v>1286</v>
      </c>
      <c r="E81" s="14">
        <v>37683</v>
      </c>
      <c r="F81" s="14">
        <v>37686</v>
      </c>
      <c r="G81" s="2"/>
      <c r="H81" s="3"/>
      <c r="I81" s="3"/>
      <c r="J81" s="3" t="s">
        <v>1149</v>
      </c>
      <c r="K81" s="3"/>
      <c r="L81" s="3"/>
      <c r="M81" s="3" t="s">
        <v>1299</v>
      </c>
      <c r="N81" s="1" t="s">
        <v>1155</v>
      </c>
      <c r="O81" s="15"/>
      <c r="P81" s="1"/>
      <c r="Q81" s="1"/>
      <c r="R81" s="1" t="s">
        <v>1154</v>
      </c>
      <c r="S81" s="1" t="s">
        <v>1111</v>
      </c>
      <c r="T81" s="5"/>
      <c r="V81" s="118"/>
      <c r="W81" s="118"/>
      <c r="X81" s="118"/>
      <c r="Y81" s="118"/>
    </row>
    <row r="82" spans="1:25" s="115" customFormat="1" ht="16.5" x14ac:dyDescent="0.25">
      <c r="A82" s="4">
        <v>70</v>
      </c>
      <c r="B82" s="1" t="s">
        <v>1015</v>
      </c>
      <c r="C82" s="16" t="s">
        <v>1300</v>
      </c>
      <c r="D82" s="1" t="s">
        <v>1286</v>
      </c>
      <c r="E82" s="14">
        <v>37686</v>
      </c>
      <c r="F82" s="14">
        <v>37687</v>
      </c>
      <c r="G82" s="2"/>
      <c r="H82" s="3"/>
      <c r="I82" s="3"/>
      <c r="J82" s="3" t="s">
        <v>1149</v>
      </c>
      <c r="K82" s="3"/>
      <c r="L82" s="3"/>
      <c r="M82" s="3" t="s">
        <v>1301</v>
      </c>
      <c r="N82" s="1" t="s">
        <v>1155</v>
      </c>
      <c r="O82" s="15"/>
      <c r="P82" s="1"/>
      <c r="Q82" s="1"/>
      <c r="R82" s="1" t="s">
        <v>1154</v>
      </c>
      <c r="S82" s="1" t="s">
        <v>1111</v>
      </c>
      <c r="T82" s="5"/>
      <c r="V82" s="118"/>
      <c r="W82" s="118"/>
      <c r="X82" s="118"/>
      <c r="Y82" s="118"/>
    </row>
    <row r="83" spans="1:25" s="115" customFormat="1" ht="16.5" x14ac:dyDescent="0.25">
      <c r="A83" s="4">
        <v>71</v>
      </c>
      <c r="B83" s="1" t="s">
        <v>1015</v>
      </c>
      <c r="C83" s="16" t="s">
        <v>1302</v>
      </c>
      <c r="D83" s="1" t="s">
        <v>1286</v>
      </c>
      <c r="E83" s="14">
        <v>37690</v>
      </c>
      <c r="F83" s="14">
        <v>37693</v>
      </c>
      <c r="G83" s="2"/>
      <c r="H83" s="3"/>
      <c r="I83" s="3"/>
      <c r="J83" s="3" t="s">
        <v>1149</v>
      </c>
      <c r="K83" s="3"/>
      <c r="L83" s="3"/>
      <c r="M83" s="3" t="s">
        <v>1260</v>
      </c>
      <c r="N83" s="1" t="s">
        <v>1155</v>
      </c>
      <c r="O83" s="15"/>
      <c r="P83" s="1"/>
      <c r="Q83" s="1"/>
      <c r="R83" s="1" t="s">
        <v>1154</v>
      </c>
      <c r="S83" s="1" t="s">
        <v>1111</v>
      </c>
      <c r="T83" s="5"/>
      <c r="V83" s="118"/>
      <c r="W83" s="118"/>
      <c r="X83" s="118"/>
      <c r="Y83" s="118"/>
    </row>
    <row r="84" spans="1:25" s="115" customFormat="1" ht="16.5" x14ac:dyDescent="0.25">
      <c r="A84" s="4">
        <v>72</v>
      </c>
      <c r="B84" s="1" t="s">
        <v>1015</v>
      </c>
      <c r="C84" s="16" t="s">
        <v>1303</v>
      </c>
      <c r="D84" s="1" t="s">
        <v>1286</v>
      </c>
      <c r="E84" s="14">
        <v>37694</v>
      </c>
      <c r="F84" s="14">
        <v>37700</v>
      </c>
      <c r="G84" s="2"/>
      <c r="H84" s="3"/>
      <c r="I84" s="3"/>
      <c r="J84" s="3" t="s">
        <v>1149</v>
      </c>
      <c r="K84" s="3"/>
      <c r="L84" s="3"/>
      <c r="M84" s="3" t="s">
        <v>1304</v>
      </c>
      <c r="N84" s="1" t="s">
        <v>1155</v>
      </c>
      <c r="O84" s="15"/>
      <c r="P84" s="1"/>
      <c r="Q84" s="1"/>
      <c r="R84" s="1" t="s">
        <v>1154</v>
      </c>
      <c r="S84" s="1" t="s">
        <v>1111</v>
      </c>
      <c r="T84" s="5"/>
      <c r="V84" s="118"/>
      <c r="W84" s="118"/>
      <c r="X84" s="118"/>
      <c r="Y84" s="118"/>
    </row>
    <row r="85" spans="1:25" s="115" customFormat="1" ht="16.5" x14ac:dyDescent="0.25">
      <c r="A85" s="4">
        <v>73</v>
      </c>
      <c r="B85" s="1" t="s">
        <v>1015</v>
      </c>
      <c r="C85" s="16" t="s">
        <v>1305</v>
      </c>
      <c r="D85" s="1" t="s">
        <v>1286</v>
      </c>
      <c r="E85" s="14">
        <v>37700</v>
      </c>
      <c r="F85" s="14">
        <v>37700</v>
      </c>
      <c r="G85" s="2"/>
      <c r="H85" s="3"/>
      <c r="I85" s="3"/>
      <c r="J85" s="3" t="s">
        <v>1149</v>
      </c>
      <c r="K85" s="3" t="s">
        <v>1265</v>
      </c>
      <c r="L85" s="3"/>
      <c r="M85" s="3" t="s">
        <v>1306</v>
      </c>
      <c r="N85" s="1" t="s">
        <v>1155</v>
      </c>
      <c r="O85" s="15"/>
      <c r="P85" s="1"/>
      <c r="Q85" s="1"/>
      <c r="R85" s="1" t="s">
        <v>1154</v>
      </c>
      <c r="S85" s="1" t="s">
        <v>1111</v>
      </c>
      <c r="T85" s="5"/>
      <c r="V85" s="118"/>
      <c r="W85" s="118"/>
      <c r="X85" s="118"/>
      <c r="Y85" s="118"/>
    </row>
    <row r="86" spans="1:25" s="115" customFormat="1" ht="16.5" x14ac:dyDescent="0.25">
      <c r="A86" s="4">
        <v>74</v>
      </c>
      <c r="B86" s="1" t="s">
        <v>1015</v>
      </c>
      <c r="C86" s="16" t="s">
        <v>1305</v>
      </c>
      <c r="D86" s="1" t="s">
        <v>1286</v>
      </c>
      <c r="E86" s="14">
        <v>37700</v>
      </c>
      <c r="F86" s="14">
        <v>37700</v>
      </c>
      <c r="G86" s="2"/>
      <c r="H86" s="3"/>
      <c r="I86" s="3"/>
      <c r="J86" s="3" t="s">
        <v>1149</v>
      </c>
      <c r="K86" s="3" t="s">
        <v>1267</v>
      </c>
      <c r="L86" s="3"/>
      <c r="M86" s="3" t="s">
        <v>1307</v>
      </c>
      <c r="N86" s="1" t="s">
        <v>1155</v>
      </c>
      <c r="O86" s="15"/>
      <c r="P86" s="1"/>
      <c r="Q86" s="1"/>
      <c r="R86" s="1" t="s">
        <v>1154</v>
      </c>
      <c r="S86" s="1" t="s">
        <v>1111</v>
      </c>
      <c r="T86" s="5"/>
      <c r="V86" s="118"/>
      <c r="W86" s="118"/>
      <c r="X86" s="118"/>
      <c r="Y86" s="118"/>
    </row>
    <row r="87" spans="1:25" s="115" customFormat="1" ht="16.5" x14ac:dyDescent="0.25">
      <c r="A87" s="4">
        <v>75</v>
      </c>
      <c r="B87" s="1" t="s">
        <v>1015</v>
      </c>
      <c r="C87" s="16" t="s">
        <v>1308</v>
      </c>
      <c r="D87" s="1" t="s">
        <v>1286</v>
      </c>
      <c r="E87" s="14">
        <v>37700</v>
      </c>
      <c r="F87" s="14">
        <v>37707</v>
      </c>
      <c r="G87" s="2"/>
      <c r="H87" s="3"/>
      <c r="I87" s="3"/>
      <c r="J87" s="3" t="s">
        <v>1149</v>
      </c>
      <c r="K87" s="3" t="s">
        <v>1269</v>
      </c>
      <c r="L87" s="3"/>
      <c r="M87" s="3" t="s">
        <v>1270</v>
      </c>
      <c r="N87" s="1" t="s">
        <v>1155</v>
      </c>
      <c r="O87" s="15"/>
      <c r="P87" s="1"/>
      <c r="Q87" s="1"/>
      <c r="R87" s="1" t="s">
        <v>1154</v>
      </c>
      <c r="S87" s="1" t="s">
        <v>1111</v>
      </c>
      <c r="T87" s="5"/>
      <c r="V87" s="118"/>
      <c r="W87" s="118"/>
      <c r="X87" s="118"/>
      <c r="Y87" s="118"/>
    </row>
    <row r="88" spans="1:25" s="115" customFormat="1" ht="16.5" x14ac:dyDescent="0.25">
      <c r="A88" s="4">
        <v>76</v>
      </c>
      <c r="B88" s="1" t="s">
        <v>1015</v>
      </c>
      <c r="C88" s="16" t="s">
        <v>1309</v>
      </c>
      <c r="D88" s="1" t="s">
        <v>1286</v>
      </c>
      <c r="E88" s="14">
        <v>37708</v>
      </c>
      <c r="F88" s="14">
        <v>37708</v>
      </c>
      <c r="G88" s="2"/>
      <c r="H88" s="3"/>
      <c r="I88" s="3"/>
      <c r="J88" s="3" t="s">
        <v>1149</v>
      </c>
      <c r="K88" s="3" t="s">
        <v>1310</v>
      </c>
      <c r="L88" s="3"/>
      <c r="M88" s="3" t="s">
        <v>1273</v>
      </c>
      <c r="N88" s="1" t="s">
        <v>1155</v>
      </c>
      <c r="O88" s="15"/>
      <c r="P88" s="1"/>
      <c r="Q88" s="1"/>
      <c r="R88" s="1" t="s">
        <v>1154</v>
      </c>
      <c r="S88" s="1" t="s">
        <v>1111</v>
      </c>
      <c r="T88" s="5"/>
      <c r="V88" s="118"/>
      <c r="W88" s="118"/>
      <c r="X88" s="118"/>
      <c r="Y88" s="118"/>
    </row>
    <row r="89" spans="1:25" s="115" customFormat="1" ht="16.5" x14ac:dyDescent="0.25">
      <c r="A89" s="4">
        <v>77</v>
      </c>
      <c r="B89" s="1" t="s">
        <v>1015</v>
      </c>
      <c r="C89" s="16" t="s">
        <v>1309</v>
      </c>
      <c r="D89" s="1" t="s">
        <v>1286</v>
      </c>
      <c r="E89" s="14">
        <v>37708</v>
      </c>
      <c r="F89" s="14">
        <v>37708</v>
      </c>
      <c r="G89" s="2"/>
      <c r="H89" s="3"/>
      <c r="I89" s="3"/>
      <c r="J89" s="3" t="s">
        <v>1149</v>
      </c>
      <c r="K89" s="3" t="s">
        <v>1311</v>
      </c>
      <c r="L89" s="3"/>
      <c r="M89" s="3" t="s">
        <v>1312</v>
      </c>
      <c r="N89" s="1" t="s">
        <v>1155</v>
      </c>
      <c r="O89" s="15"/>
      <c r="P89" s="1"/>
      <c r="Q89" s="1"/>
      <c r="R89" s="1" t="s">
        <v>1154</v>
      </c>
      <c r="S89" s="1" t="s">
        <v>1111</v>
      </c>
      <c r="T89" s="5"/>
      <c r="V89" s="118"/>
      <c r="W89" s="118"/>
      <c r="X89" s="118"/>
      <c r="Y89" s="118"/>
    </row>
    <row r="90" spans="1:25" s="115" customFormat="1" ht="16.5" x14ac:dyDescent="0.25">
      <c r="A90" s="4">
        <v>78</v>
      </c>
      <c r="B90" s="1" t="s">
        <v>1015</v>
      </c>
      <c r="C90" s="16" t="s">
        <v>1309</v>
      </c>
      <c r="D90" s="1" t="s">
        <v>1286</v>
      </c>
      <c r="E90" s="14">
        <v>37708</v>
      </c>
      <c r="F90" s="14">
        <v>37708</v>
      </c>
      <c r="G90" s="2"/>
      <c r="H90" s="3"/>
      <c r="I90" s="3"/>
      <c r="J90" s="3" t="s">
        <v>1149</v>
      </c>
      <c r="K90" s="3" t="s">
        <v>1313</v>
      </c>
      <c r="L90" s="3"/>
      <c r="M90" s="3" t="s">
        <v>1314</v>
      </c>
      <c r="N90" s="1" t="s">
        <v>1155</v>
      </c>
      <c r="O90" s="15"/>
      <c r="P90" s="1"/>
      <c r="Q90" s="1"/>
      <c r="R90" s="1" t="s">
        <v>1154</v>
      </c>
      <c r="S90" s="1" t="s">
        <v>1111</v>
      </c>
      <c r="T90" s="5"/>
      <c r="V90" s="118"/>
      <c r="W90" s="118"/>
      <c r="X90" s="118"/>
      <c r="Y90" s="118"/>
    </row>
    <row r="91" spans="1:25" s="115" customFormat="1" ht="16.5" x14ac:dyDescent="0.25">
      <c r="A91" s="4">
        <v>79</v>
      </c>
      <c r="B91" s="1" t="s">
        <v>1015</v>
      </c>
      <c r="C91" s="16" t="s">
        <v>1309</v>
      </c>
      <c r="D91" s="1" t="s">
        <v>1286</v>
      </c>
      <c r="E91" s="14">
        <v>37708</v>
      </c>
      <c r="F91" s="14">
        <v>37708</v>
      </c>
      <c r="G91" s="2"/>
      <c r="H91" s="3"/>
      <c r="I91" s="3"/>
      <c r="J91" s="3" t="s">
        <v>1149</v>
      </c>
      <c r="K91" s="3" t="s">
        <v>1315</v>
      </c>
      <c r="L91" s="3"/>
      <c r="M91" s="3" t="s">
        <v>1316</v>
      </c>
      <c r="N91" s="1" t="s">
        <v>1155</v>
      </c>
      <c r="O91" s="15"/>
      <c r="P91" s="1"/>
      <c r="Q91" s="1"/>
      <c r="R91" s="1" t="s">
        <v>1154</v>
      </c>
      <c r="S91" s="1" t="s">
        <v>1111</v>
      </c>
      <c r="T91" s="5"/>
      <c r="V91" s="118"/>
      <c r="W91" s="118"/>
      <c r="X91" s="118"/>
      <c r="Y91" s="118"/>
    </row>
    <row r="92" spans="1:25" s="115" customFormat="1" ht="16.5" x14ac:dyDescent="0.25">
      <c r="A92" s="4">
        <v>80</v>
      </c>
      <c r="B92" s="1" t="s">
        <v>1015</v>
      </c>
      <c r="C92" s="16" t="s">
        <v>1317</v>
      </c>
      <c r="D92" s="1" t="s">
        <v>1286</v>
      </c>
      <c r="E92" s="14">
        <v>37711</v>
      </c>
      <c r="F92" s="14">
        <v>37711</v>
      </c>
      <c r="G92" s="2"/>
      <c r="H92" s="3"/>
      <c r="I92" s="3"/>
      <c r="J92" s="3" t="s">
        <v>1149</v>
      </c>
      <c r="K92" s="3"/>
      <c r="L92" s="3"/>
      <c r="M92" s="3" t="s">
        <v>1192</v>
      </c>
      <c r="N92" s="1" t="s">
        <v>1155</v>
      </c>
      <c r="O92" s="15"/>
      <c r="P92" s="1"/>
      <c r="Q92" s="1"/>
      <c r="R92" s="1" t="s">
        <v>1154</v>
      </c>
      <c r="S92" s="1" t="s">
        <v>1111</v>
      </c>
      <c r="T92" s="5"/>
      <c r="V92" s="118"/>
      <c r="W92" s="118"/>
      <c r="X92" s="118"/>
      <c r="Y92" s="118"/>
    </row>
    <row r="93" spans="1:25" s="115" customFormat="1" ht="16.5" x14ac:dyDescent="0.25">
      <c r="A93" s="4">
        <v>81</v>
      </c>
      <c r="B93" s="1" t="s">
        <v>1015</v>
      </c>
      <c r="C93" s="16" t="s">
        <v>1318</v>
      </c>
      <c r="D93" s="1" t="s">
        <v>1286</v>
      </c>
      <c r="E93" s="14">
        <v>37712</v>
      </c>
      <c r="F93" s="14">
        <v>37714</v>
      </c>
      <c r="G93" s="2"/>
      <c r="H93" s="3"/>
      <c r="I93" s="3"/>
      <c r="J93" s="3" t="s">
        <v>1149</v>
      </c>
      <c r="K93" s="3"/>
      <c r="L93" s="3"/>
      <c r="M93" s="3" t="s">
        <v>1239</v>
      </c>
      <c r="N93" s="1" t="s">
        <v>1155</v>
      </c>
      <c r="O93" s="15"/>
      <c r="P93" s="1"/>
      <c r="Q93" s="1"/>
      <c r="R93" s="1" t="s">
        <v>1154</v>
      </c>
      <c r="S93" s="1" t="s">
        <v>1111</v>
      </c>
      <c r="T93" s="5"/>
      <c r="V93" s="118"/>
      <c r="W93" s="118"/>
      <c r="X93" s="118"/>
      <c r="Y93" s="118"/>
    </row>
    <row r="94" spans="1:25" s="115" customFormat="1" ht="16.5" x14ac:dyDescent="0.25">
      <c r="A94" s="4">
        <v>82</v>
      </c>
      <c r="B94" s="1" t="s">
        <v>1015</v>
      </c>
      <c r="C94" s="16" t="s">
        <v>1319</v>
      </c>
      <c r="D94" s="1" t="s">
        <v>1286</v>
      </c>
      <c r="E94" s="14">
        <v>37715</v>
      </c>
      <c r="F94" s="14">
        <v>37719</v>
      </c>
      <c r="G94" s="2"/>
      <c r="H94" s="3"/>
      <c r="I94" s="3"/>
      <c r="J94" s="3" t="s">
        <v>1149</v>
      </c>
      <c r="K94" s="3"/>
      <c r="L94" s="3"/>
      <c r="M94" s="3" t="s">
        <v>1320</v>
      </c>
      <c r="N94" s="1" t="s">
        <v>1155</v>
      </c>
      <c r="O94" s="15"/>
      <c r="P94" s="1"/>
      <c r="Q94" s="1"/>
      <c r="R94" s="1" t="s">
        <v>1154</v>
      </c>
      <c r="S94" s="1" t="s">
        <v>1111</v>
      </c>
      <c r="T94" s="5"/>
      <c r="V94" s="118"/>
      <c r="W94" s="118"/>
      <c r="X94" s="118"/>
      <c r="Y94" s="118"/>
    </row>
    <row r="95" spans="1:25" s="115" customFormat="1" ht="16.5" x14ac:dyDescent="0.25">
      <c r="A95" s="4">
        <v>83</v>
      </c>
      <c r="B95" s="1" t="s">
        <v>1015</v>
      </c>
      <c r="C95" s="16" t="s">
        <v>1321</v>
      </c>
      <c r="D95" s="1" t="s">
        <v>1286</v>
      </c>
      <c r="E95" s="14">
        <v>37720</v>
      </c>
      <c r="F95" s="14">
        <v>37725</v>
      </c>
      <c r="G95" s="2"/>
      <c r="H95" s="3"/>
      <c r="I95" s="3"/>
      <c r="J95" s="3" t="s">
        <v>1149</v>
      </c>
      <c r="K95" s="3"/>
      <c r="L95" s="3"/>
      <c r="M95" s="3" t="s">
        <v>1263</v>
      </c>
      <c r="N95" s="1" t="s">
        <v>1155</v>
      </c>
      <c r="O95" s="15"/>
      <c r="P95" s="1"/>
      <c r="Q95" s="1"/>
      <c r="R95" s="1" t="s">
        <v>1154</v>
      </c>
      <c r="S95" s="1" t="s">
        <v>1111</v>
      </c>
      <c r="T95" s="5"/>
      <c r="V95" s="118"/>
      <c r="W95" s="118"/>
      <c r="X95" s="118"/>
      <c r="Y95" s="118"/>
    </row>
    <row r="96" spans="1:25" s="115" customFormat="1" ht="16.5" x14ac:dyDescent="0.25">
      <c r="A96" s="4">
        <v>84</v>
      </c>
      <c r="B96" s="1" t="s">
        <v>1015</v>
      </c>
      <c r="C96" s="16" t="s">
        <v>1322</v>
      </c>
      <c r="D96" s="1" t="s">
        <v>1286</v>
      </c>
      <c r="E96" s="14">
        <v>37726</v>
      </c>
      <c r="F96" s="14">
        <v>37727</v>
      </c>
      <c r="G96" s="2"/>
      <c r="H96" s="3"/>
      <c r="I96" s="3"/>
      <c r="J96" s="3" t="s">
        <v>1149</v>
      </c>
      <c r="K96" s="3"/>
      <c r="L96" s="3"/>
      <c r="M96" s="3" t="s">
        <v>1323</v>
      </c>
      <c r="N96" s="1" t="s">
        <v>1155</v>
      </c>
      <c r="O96" s="15"/>
      <c r="P96" s="1"/>
      <c r="Q96" s="1"/>
      <c r="R96" s="1" t="s">
        <v>1154</v>
      </c>
      <c r="S96" s="1" t="s">
        <v>1111</v>
      </c>
      <c r="T96" s="5"/>
      <c r="V96" s="118"/>
      <c r="W96" s="118"/>
      <c r="X96" s="118"/>
      <c r="Y96" s="118"/>
    </row>
    <row r="97" spans="1:25" s="115" customFormat="1" ht="16.5" x14ac:dyDescent="0.25">
      <c r="A97" s="4">
        <v>85</v>
      </c>
      <c r="B97" s="1" t="s">
        <v>1015</v>
      </c>
      <c r="C97" s="16" t="s">
        <v>1324</v>
      </c>
      <c r="D97" s="1" t="s">
        <v>1286</v>
      </c>
      <c r="E97" s="14">
        <v>37732</v>
      </c>
      <c r="F97" s="14">
        <v>37733</v>
      </c>
      <c r="G97" s="2"/>
      <c r="H97" s="3"/>
      <c r="I97" s="3"/>
      <c r="J97" s="3" t="s">
        <v>1149</v>
      </c>
      <c r="K97" s="3"/>
      <c r="L97" s="3"/>
      <c r="M97" s="3" t="s">
        <v>1152</v>
      </c>
      <c r="N97" s="1" t="s">
        <v>1155</v>
      </c>
      <c r="O97" s="15"/>
      <c r="P97" s="1"/>
      <c r="Q97" s="1"/>
      <c r="R97" s="1" t="s">
        <v>1154</v>
      </c>
      <c r="S97" s="1" t="s">
        <v>1111</v>
      </c>
      <c r="T97" s="5"/>
      <c r="V97" s="118"/>
      <c r="W97" s="118"/>
      <c r="X97" s="118"/>
      <c r="Y97" s="118"/>
    </row>
    <row r="98" spans="1:25" s="115" customFormat="1" ht="16.5" x14ac:dyDescent="0.25">
      <c r="A98" s="4">
        <v>86</v>
      </c>
      <c r="B98" s="1" t="s">
        <v>1015</v>
      </c>
      <c r="C98" s="16" t="s">
        <v>1325</v>
      </c>
      <c r="D98" s="1" t="s">
        <v>1286</v>
      </c>
      <c r="E98" s="14">
        <v>37733</v>
      </c>
      <c r="F98" s="14">
        <v>37739</v>
      </c>
      <c r="G98" s="2"/>
      <c r="H98" s="3"/>
      <c r="I98" s="3"/>
      <c r="J98" s="3" t="s">
        <v>1149</v>
      </c>
      <c r="K98" s="3"/>
      <c r="L98" s="3"/>
      <c r="M98" s="3" t="s">
        <v>1326</v>
      </c>
      <c r="N98" s="1" t="s">
        <v>1155</v>
      </c>
      <c r="O98" s="15"/>
      <c r="P98" s="1"/>
      <c r="Q98" s="1"/>
      <c r="R98" s="1" t="s">
        <v>1154</v>
      </c>
      <c r="S98" s="1" t="s">
        <v>1111</v>
      </c>
      <c r="T98" s="5"/>
      <c r="V98" s="118"/>
      <c r="W98" s="118"/>
      <c r="X98" s="118"/>
      <c r="Y98" s="118"/>
    </row>
    <row r="99" spans="1:25" s="115" customFormat="1" ht="16.5" x14ac:dyDescent="0.25">
      <c r="A99" s="4">
        <v>87</v>
      </c>
      <c r="B99" s="1" t="s">
        <v>1015</v>
      </c>
      <c r="C99" s="16" t="s">
        <v>1327</v>
      </c>
      <c r="D99" s="1" t="s">
        <v>1286</v>
      </c>
      <c r="E99" s="14">
        <v>37740</v>
      </c>
      <c r="F99" s="14">
        <v>37740</v>
      </c>
      <c r="G99" s="2"/>
      <c r="H99" s="3"/>
      <c r="I99" s="3"/>
      <c r="J99" s="3" t="s">
        <v>1149</v>
      </c>
      <c r="K99" s="3" t="s">
        <v>1272</v>
      </c>
      <c r="L99" s="3"/>
      <c r="M99" s="3" t="s">
        <v>1328</v>
      </c>
      <c r="N99" s="1" t="s">
        <v>1155</v>
      </c>
      <c r="O99" s="15"/>
      <c r="P99" s="1"/>
      <c r="Q99" s="1"/>
      <c r="R99" s="1" t="s">
        <v>1154</v>
      </c>
      <c r="S99" s="1" t="s">
        <v>1111</v>
      </c>
      <c r="T99" s="5"/>
      <c r="V99" s="118"/>
      <c r="W99" s="118"/>
      <c r="X99" s="118"/>
      <c r="Y99" s="118"/>
    </row>
    <row r="100" spans="1:25" s="115" customFormat="1" ht="16.5" x14ac:dyDescent="0.25">
      <c r="A100" s="4">
        <v>88</v>
      </c>
      <c r="B100" s="1" t="s">
        <v>1015</v>
      </c>
      <c r="C100" s="16" t="s">
        <v>1327</v>
      </c>
      <c r="D100" s="1" t="s">
        <v>1286</v>
      </c>
      <c r="E100" s="14">
        <v>37740</v>
      </c>
      <c r="F100" s="14">
        <v>37740</v>
      </c>
      <c r="G100" s="2"/>
      <c r="H100" s="3"/>
      <c r="I100" s="3"/>
      <c r="J100" s="3" t="s">
        <v>1149</v>
      </c>
      <c r="K100" s="3" t="s">
        <v>1274</v>
      </c>
      <c r="L100" s="3"/>
      <c r="M100" s="3" t="s">
        <v>1329</v>
      </c>
      <c r="N100" s="1" t="s">
        <v>1155</v>
      </c>
      <c r="O100" s="15"/>
      <c r="P100" s="1"/>
      <c r="Q100" s="1"/>
      <c r="R100" s="1" t="s">
        <v>1154</v>
      </c>
      <c r="S100" s="1" t="s">
        <v>1111</v>
      </c>
      <c r="T100" s="5"/>
      <c r="V100" s="118"/>
      <c r="W100" s="118"/>
      <c r="X100" s="118"/>
      <c r="Y100" s="118"/>
    </row>
    <row r="101" spans="1:25" s="115" customFormat="1" ht="16.5" x14ac:dyDescent="0.25">
      <c r="A101" s="4">
        <v>89</v>
      </c>
      <c r="B101" s="1" t="s">
        <v>1015</v>
      </c>
      <c r="C101" s="16" t="s">
        <v>1330</v>
      </c>
      <c r="D101" s="1" t="s">
        <v>1286</v>
      </c>
      <c r="E101" s="14">
        <v>37740</v>
      </c>
      <c r="F101" s="14">
        <v>37741</v>
      </c>
      <c r="G101" s="2"/>
      <c r="H101" s="3"/>
      <c r="I101" s="3"/>
      <c r="J101" s="3" t="s">
        <v>1149</v>
      </c>
      <c r="K101" s="3" t="s">
        <v>1265</v>
      </c>
      <c r="L101" s="3"/>
      <c r="M101" s="3" t="s">
        <v>1331</v>
      </c>
      <c r="N101" s="1" t="s">
        <v>1155</v>
      </c>
      <c r="O101" s="15"/>
      <c r="P101" s="1"/>
      <c r="Q101" s="1"/>
      <c r="R101" s="1" t="s">
        <v>1154</v>
      </c>
      <c r="S101" s="1" t="s">
        <v>1111</v>
      </c>
      <c r="T101" s="5"/>
      <c r="V101" s="118"/>
      <c r="W101" s="118"/>
      <c r="X101" s="118"/>
      <c r="Y101" s="118"/>
    </row>
    <row r="102" spans="1:25" s="115" customFormat="1" ht="16.5" x14ac:dyDescent="0.25">
      <c r="A102" s="4">
        <v>90</v>
      </c>
      <c r="B102" s="1" t="s">
        <v>1015</v>
      </c>
      <c r="C102" s="16" t="s">
        <v>1332</v>
      </c>
      <c r="D102" s="1" t="s">
        <v>1286</v>
      </c>
      <c r="E102" s="14">
        <v>37741</v>
      </c>
      <c r="F102" s="14">
        <v>37741</v>
      </c>
      <c r="G102" s="2"/>
      <c r="H102" s="3"/>
      <c r="I102" s="3"/>
      <c r="J102" s="3" t="s">
        <v>1149</v>
      </c>
      <c r="K102" s="3" t="s">
        <v>1267</v>
      </c>
      <c r="L102" s="3"/>
      <c r="M102" s="3" t="s">
        <v>1333</v>
      </c>
      <c r="N102" s="1" t="s">
        <v>1155</v>
      </c>
      <c r="O102" s="15"/>
      <c r="P102" s="1"/>
      <c r="Q102" s="1"/>
      <c r="R102" s="1" t="s">
        <v>1154</v>
      </c>
      <c r="S102" s="1" t="s">
        <v>1111</v>
      </c>
      <c r="T102" s="5"/>
      <c r="V102" s="118"/>
      <c r="W102" s="118"/>
      <c r="X102" s="118"/>
      <c r="Y102" s="118"/>
    </row>
    <row r="103" spans="1:25" s="115" customFormat="1" ht="16.5" x14ac:dyDescent="0.25">
      <c r="A103" s="4">
        <v>91</v>
      </c>
      <c r="B103" s="1" t="s">
        <v>1015</v>
      </c>
      <c r="C103" s="16" t="s">
        <v>1332</v>
      </c>
      <c r="D103" s="1" t="s">
        <v>1286</v>
      </c>
      <c r="E103" s="14">
        <v>37741</v>
      </c>
      <c r="F103" s="14">
        <v>37741</v>
      </c>
      <c r="G103" s="2"/>
      <c r="H103" s="3"/>
      <c r="I103" s="3"/>
      <c r="J103" s="3" t="s">
        <v>1149</v>
      </c>
      <c r="K103" s="3" t="s">
        <v>1269</v>
      </c>
      <c r="L103" s="3"/>
      <c r="M103" s="3" t="s">
        <v>1334</v>
      </c>
      <c r="N103" s="1" t="s">
        <v>1155</v>
      </c>
      <c r="O103" s="15"/>
      <c r="P103" s="1"/>
      <c r="Q103" s="1"/>
      <c r="R103" s="1" t="s">
        <v>1154</v>
      </c>
      <c r="S103" s="1" t="s">
        <v>1111</v>
      </c>
      <c r="T103" s="5"/>
      <c r="V103" s="118"/>
      <c r="W103" s="118"/>
      <c r="X103" s="118"/>
      <c r="Y103" s="118"/>
    </row>
    <row r="104" spans="1:25" s="115" customFormat="1" ht="16.5" x14ac:dyDescent="0.25">
      <c r="A104" s="4">
        <v>92</v>
      </c>
      <c r="B104" s="1" t="s">
        <v>1015</v>
      </c>
      <c r="C104" s="16" t="s">
        <v>1335</v>
      </c>
      <c r="D104" s="1" t="s">
        <v>1286</v>
      </c>
      <c r="E104" s="14">
        <v>37743</v>
      </c>
      <c r="F104" s="14">
        <v>37755</v>
      </c>
      <c r="G104" s="2"/>
      <c r="H104" s="3"/>
      <c r="I104" s="3"/>
      <c r="J104" s="3" t="s">
        <v>1149</v>
      </c>
      <c r="K104" s="3" t="s">
        <v>1265</v>
      </c>
      <c r="L104" s="3"/>
      <c r="M104" s="3" t="s">
        <v>1336</v>
      </c>
      <c r="N104" s="1" t="s">
        <v>1155</v>
      </c>
      <c r="O104" s="15"/>
      <c r="P104" s="1"/>
      <c r="Q104" s="1"/>
      <c r="R104" s="1" t="s">
        <v>1154</v>
      </c>
      <c r="S104" s="1" t="s">
        <v>1111</v>
      </c>
      <c r="T104" s="5"/>
      <c r="V104" s="118"/>
      <c r="W104" s="118"/>
      <c r="X104" s="118"/>
      <c r="Y104" s="118"/>
    </row>
    <row r="105" spans="1:25" s="115" customFormat="1" ht="16.5" x14ac:dyDescent="0.25">
      <c r="A105" s="4">
        <v>93</v>
      </c>
      <c r="B105" s="1" t="s">
        <v>1015</v>
      </c>
      <c r="C105" s="16" t="s">
        <v>1335</v>
      </c>
      <c r="D105" s="1" t="s">
        <v>1286</v>
      </c>
      <c r="E105" s="14">
        <v>37743</v>
      </c>
      <c r="F105" s="14">
        <v>37755</v>
      </c>
      <c r="G105" s="2"/>
      <c r="H105" s="3"/>
      <c r="I105" s="3"/>
      <c r="J105" s="3" t="s">
        <v>1149</v>
      </c>
      <c r="K105" s="3" t="s">
        <v>1267</v>
      </c>
      <c r="L105" s="3"/>
      <c r="M105" s="3" t="s">
        <v>1228</v>
      </c>
      <c r="N105" s="1" t="s">
        <v>1155</v>
      </c>
      <c r="O105" s="15"/>
      <c r="P105" s="1"/>
      <c r="Q105" s="1"/>
      <c r="R105" s="1" t="s">
        <v>1154</v>
      </c>
      <c r="S105" s="1" t="s">
        <v>1111</v>
      </c>
      <c r="T105" s="5"/>
      <c r="V105" s="118"/>
      <c r="W105" s="118"/>
      <c r="X105" s="118"/>
      <c r="Y105" s="118"/>
    </row>
    <row r="106" spans="1:25" s="115" customFormat="1" ht="16.5" x14ac:dyDescent="0.25">
      <c r="A106" s="4">
        <v>94</v>
      </c>
      <c r="B106" s="1" t="s">
        <v>1015</v>
      </c>
      <c r="C106" s="16" t="s">
        <v>1335</v>
      </c>
      <c r="D106" s="1" t="s">
        <v>1286</v>
      </c>
      <c r="E106" s="14">
        <v>37743</v>
      </c>
      <c r="F106" s="14">
        <v>37755</v>
      </c>
      <c r="G106" s="2"/>
      <c r="H106" s="3"/>
      <c r="I106" s="3"/>
      <c r="J106" s="3" t="s">
        <v>1149</v>
      </c>
      <c r="K106" s="3" t="s">
        <v>1269</v>
      </c>
      <c r="L106" s="3"/>
      <c r="M106" s="3" t="s">
        <v>1337</v>
      </c>
      <c r="N106" s="1" t="s">
        <v>1155</v>
      </c>
      <c r="O106" s="15"/>
      <c r="P106" s="1"/>
      <c r="Q106" s="1"/>
      <c r="R106" s="1" t="s">
        <v>1154</v>
      </c>
      <c r="S106" s="1" t="s">
        <v>1111</v>
      </c>
      <c r="T106" s="5"/>
      <c r="V106" s="118"/>
      <c r="W106" s="118"/>
      <c r="X106" s="118"/>
      <c r="Y106" s="118"/>
    </row>
    <row r="107" spans="1:25" s="115" customFormat="1" ht="16.5" x14ac:dyDescent="0.25">
      <c r="A107" s="4">
        <v>95</v>
      </c>
      <c r="B107" s="1" t="s">
        <v>1015</v>
      </c>
      <c r="C107" s="16" t="s">
        <v>1338</v>
      </c>
      <c r="D107" s="1" t="s">
        <v>1286</v>
      </c>
      <c r="E107" s="14">
        <v>37756</v>
      </c>
      <c r="F107" s="14">
        <v>37761</v>
      </c>
      <c r="G107" s="2"/>
      <c r="H107" s="3"/>
      <c r="I107" s="3"/>
      <c r="J107" s="3" t="s">
        <v>1149</v>
      </c>
      <c r="K107" s="3"/>
      <c r="L107" s="3"/>
      <c r="M107" s="3" t="s">
        <v>1221</v>
      </c>
      <c r="N107" s="1" t="s">
        <v>1155</v>
      </c>
      <c r="O107" s="15"/>
      <c r="P107" s="1"/>
      <c r="Q107" s="1"/>
      <c r="R107" s="1" t="s">
        <v>1154</v>
      </c>
      <c r="S107" s="1" t="s">
        <v>1111</v>
      </c>
      <c r="T107" s="5"/>
      <c r="V107" s="118"/>
      <c r="W107" s="118"/>
      <c r="X107" s="118"/>
      <c r="Y107" s="118"/>
    </row>
    <row r="108" spans="1:25" s="115" customFormat="1" ht="16.5" x14ac:dyDescent="0.25">
      <c r="A108" s="4">
        <v>96</v>
      </c>
      <c r="B108" s="1" t="s">
        <v>1015</v>
      </c>
      <c r="C108" s="16" t="s">
        <v>1339</v>
      </c>
      <c r="D108" s="1" t="s">
        <v>1286</v>
      </c>
      <c r="E108" s="14">
        <v>37762</v>
      </c>
      <c r="F108" s="14">
        <v>37768</v>
      </c>
      <c r="G108" s="2"/>
      <c r="H108" s="3"/>
      <c r="I108" s="3"/>
      <c r="J108" s="3" t="s">
        <v>1149</v>
      </c>
      <c r="K108" s="3"/>
      <c r="L108" s="3"/>
      <c r="M108" s="3" t="s">
        <v>1340</v>
      </c>
      <c r="N108" s="1" t="s">
        <v>1155</v>
      </c>
      <c r="O108" s="15"/>
      <c r="P108" s="1"/>
      <c r="Q108" s="1"/>
      <c r="R108" s="1" t="s">
        <v>1154</v>
      </c>
      <c r="S108" s="1" t="s">
        <v>1111</v>
      </c>
      <c r="T108" s="5"/>
      <c r="V108" s="118"/>
      <c r="W108" s="118"/>
      <c r="X108" s="118"/>
      <c r="Y108" s="118"/>
    </row>
    <row r="109" spans="1:25" s="115" customFormat="1" ht="16.5" x14ac:dyDescent="0.25">
      <c r="A109" s="4">
        <v>97</v>
      </c>
      <c r="B109" s="1" t="s">
        <v>1015</v>
      </c>
      <c r="C109" s="16" t="s">
        <v>1341</v>
      </c>
      <c r="D109" s="1" t="s">
        <v>1286</v>
      </c>
      <c r="E109" s="14">
        <v>37768</v>
      </c>
      <c r="F109" s="14">
        <v>37769</v>
      </c>
      <c r="G109" s="2"/>
      <c r="H109" s="3"/>
      <c r="I109" s="3"/>
      <c r="J109" s="3" t="s">
        <v>1149</v>
      </c>
      <c r="K109" s="3"/>
      <c r="L109" s="3"/>
      <c r="M109" s="3" t="s">
        <v>1275</v>
      </c>
      <c r="N109" s="1" t="s">
        <v>1155</v>
      </c>
      <c r="O109" s="15"/>
      <c r="P109" s="1"/>
      <c r="Q109" s="1"/>
      <c r="R109" s="1" t="s">
        <v>1154</v>
      </c>
      <c r="S109" s="1" t="s">
        <v>1111</v>
      </c>
      <c r="T109" s="5"/>
      <c r="V109" s="118"/>
      <c r="W109" s="118"/>
      <c r="X109" s="118"/>
      <c r="Y109" s="118"/>
    </row>
    <row r="110" spans="1:25" s="115" customFormat="1" ht="16.5" x14ac:dyDescent="0.25">
      <c r="A110" s="4">
        <v>98</v>
      </c>
      <c r="B110" s="1" t="s">
        <v>1015</v>
      </c>
      <c r="C110" s="16" t="s">
        <v>1342</v>
      </c>
      <c r="D110" s="1" t="s">
        <v>1286</v>
      </c>
      <c r="E110" s="14">
        <v>37769</v>
      </c>
      <c r="F110" s="14">
        <v>37771</v>
      </c>
      <c r="G110" s="2"/>
      <c r="H110" s="3"/>
      <c r="I110" s="3"/>
      <c r="J110" s="3" t="s">
        <v>1149</v>
      </c>
      <c r="K110" s="3"/>
      <c r="L110" s="3"/>
      <c r="M110" s="3" t="s">
        <v>1343</v>
      </c>
      <c r="N110" s="1" t="s">
        <v>1155</v>
      </c>
      <c r="O110" s="15"/>
      <c r="P110" s="1"/>
      <c r="Q110" s="1"/>
      <c r="R110" s="1" t="s">
        <v>1154</v>
      </c>
      <c r="S110" s="1" t="s">
        <v>1111</v>
      </c>
      <c r="T110" s="5"/>
      <c r="V110" s="118"/>
      <c r="W110" s="118"/>
      <c r="X110" s="118"/>
      <c r="Y110" s="118"/>
    </row>
    <row r="111" spans="1:25" s="115" customFormat="1" ht="16.5" x14ac:dyDescent="0.25">
      <c r="A111" s="4">
        <v>99</v>
      </c>
      <c r="B111" s="1" t="s">
        <v>1015</v>
      </c>
      <c r="C111" s="16" t="s">
        <v>1344</v>
      </c>
      <c r="D111" s="1" t="s">
        <v>1286</v>
      </c>
      <c r="E111" s="14">
        <v>37775</v>
      </c>
      <c r="F111" s="14">
        <v>37775</v>
      </c>
      <c r="G111" s="2"/>
      <c r="H111" s="3"/>
      <c r="I111" s="3"/>
      <c r="J111" s="3" t="s">
        <v>1149</v>
      </c>
      <c r="K111" s="3" t="s">
        <v>1272</v>
      </c>
      <c r="L111" s="3"/>
      <c r="M111" s="3" t="s">
        <v>1345</v>
      </c>
      <c r="N111" s="1" t="s">
        <v>1155</v>
      </c>
      <c r="O111" s="15"/>
      <c r="P111" s="1"/>
      <c r="Q111" s="1"/>
      <c r="R111" s="1" t="s">
        <v>1154</v>
      </c>
      <c r="S111" s="1" t="s">
        <v>1111</v>
      </c>
      <c r="T111" s="5"/>
      <c r="V111" s="118"/>
      <c r="W111" s="118"/>
      <c r="X111" s="118"/>
      <c r="Y111" s="118"/>
    </row>
    <row r="112" spans="1:25" s="115" customFormat="1" ht="16.5" x14ac:dyDescent="0.25">
      <c r="A112" s="4">
        <v>100</v>
      </c>
      <c r="B112" s="1" t="s">
        <v>1015</v>
      </c>
      <c r="C112" s="16" t="s">
        <v>1344</v>
      </c>
      <c r="D112" s="1" t="s">
        <v>1286</v>
      </c>
      <c r="E112" s="14">
        <v>37775</v>
      </c>
      <c r="F112" s="14">
        <v>37775</v>
      </c>
      <c r="G112" s="2"/>
      <c r="H112" s="3"/>
      <c r="I112" s="3"/>
      <c r="J112" s="3" t="s">
        <v>1149</v>
      </c>
      <c r="K112" s="3" t="s">
        <v>1274</v>
      </c>
      <c r="L112" s="3"/>
      <c r="M112" s="3" t="s">
        <v>1176</v>
      </c>
      <c r="N112" s="1" t="s">
        <v>1155</v>
      </c>
      <c r="O112" s="15"/>
      <c r="P112" s="1"/>
      <c r="Q112" s="1"/>
      <c r="R112" s="1" t="s">
        <v>1154</v>
      </c>
      <c r="S112" s="1" t="s">
        <v>1111</v>
      </c>
      <c r="T112" s="5"/>
      <c r="V112" s="118"/>
      <c r="W112" s="118"/>
      <c r="X112" s="118"/>
      <c r="Y112" s="118"/>
    </row>
    <row r="113" spans="1:25" s="115" customFormat="1" ht="16.5" x14ac:dyDescent="0.25">
      <c r="A113" s="4">
        <v>101</v>
      </c>
      <c r="B113" s="1" t="s">
        <v>1015</v>
      </c>
      <c r="C113" s="16" t="s">
        <v>1346</v>
      </c>
      <c r="D113" s="1" t="s">
        <v>1286</v>
      </c>
      <c r="E113" s="14">
        <v>37776</v>
      </c>
      <c r="F113" s="14">
        <v>37777</v>
      </c>
      <c r="G113" s="2"/>
      <c r="H113" s="3"/>
      <c r="I113" s="3"/>
      <c r="J113" s="3" t="s">
        <v>1149</v>
      </c>
      <c r="K113" s="3"/>
      <c r="L113" s="3"/>
      <c r="M113" s="3" t="s">
        <v>1295</v>
      </c>
      <c r="N113" s="1" t="s">
        <v>1155</v>
      </c>
      <c r="O113" s="15"/>
      <c r="P113" s="1"/>
      <c r="Q113" s="1"/>
      <c r="R113" s="1" t="s">
        <v>1154</v>
      </c>
      <c r="S113" s="1" t="s">
        <v>1111</v>
      </c>
      <c r="T113" s="5"/>
      <c r="V113" s="118"/>
      <c r="W113" s="118"/>
      <c r="X113" s="118"/>
      <c r="Y113" s="118"/>
    </row>
    <row r="114" spans="1:25" s="115" customFormat="1" ht="16.5" x14ac:dyDescent="0.25">
      <c r="A114" s="4">
        <v>102</v>
      </c>
      <c r="B114" s="1" t="s">
        <v>1015</v>
      </c>
      <c r="C114" s="16" t="s">
        <v>1347</v>
      </c>
      <c r="D114" s="1" t="s">
        <v>1286</v>
      </c>
      <c r="E114" s="14">
        <v>37778</v>
      </c>
      <c r="F114" s="14">
        <v>37781</v>
      </c>
      <c r="G114" s="2"/>
      <c r="H114" s="3"/>
      <c r="I114" s="3"/>
      <c r="J114" s="3" t="s">
        <v>1149</v>
      </c>
      <c r="K114" s="3"/>
      <c r="L114" s="131"/>
      <c r="M114" s="3" t="s">
        <v>1348</v>
      </c>
      <c r="N114" s="1" t="s">
        <v>1155</v>
      </c>
      <c r="O114" s="15"/>
      <c r="P114" s="1"/>
      <c r="Q114" s="1"/>
      <c r="R114" s="1" t="s">
        <v>1154</v>
      </c>
      <c r="S114" s="1" t="s">
        <v>1111</v>
      </c>
      <c r="T114" s="5"/>
      <c r="V114" s="118"/>
      <c r="W114" s="118"/>
      <c r="X114" s="118"/>
      <c r="Y114" s="118"/>
    </row>
    <row r="115" spans="1:25" s="115" customFormat="1" ht="16.5" x14ac:dyDescent="0.25">
      <c r="A115" s="4">
        <v>103</v>
      </c>
      <c r="B115" s="1" t="s">
        <v>1015</v>
      </c>
      <c r="C115" s="16" t="s">
        <v>1349</v>
      </c>
      <c r="D115" s="1" t="s">
        <v>1286</v>
      </c>
      <c r="E115" s="14">
        <v>37782</v>
      </c>
      <c r="F115" s="14">
        <v>37784</v>
      </c>
      <c r="G115" s="2"/>
      <c r="H115" s="3"/>
      <c r="I115" s="3"/>
      <c r="J115" s="3" t="s">
        <v>1149</v>
      </c>
      <c r="K115" s="3"/>
      <c r="L115" s="131"/>
      <c r="M115" s="3" t="s">
        <v>1268</v>
      </c>
      <c r="N115" s="1" t="s">
        <v>1155</v>
      </c>
      <c r="O115" s="15"/>
      <c r="P115" s="1"/>
      <c r="Q115" s="1"/>
      <c r="R115" s="1" t="s">
        <v>1154</v>
      </c>
      <c r="S115" s="1" t="s">
        <v>1111</v>
      </c>
      <c r="T115" s="5"/>
      <c r="V115" s="118"/>
      <c r="W115" s="118"/>
      <c r="X115" s="118"/>
      <c r="Y115" s="118"/>
    </row>
    <row r="116" spans="1:25" s="115" customFormat="1" ht="16.5" x14ac:dyDescent="0.25">
      <c r="A116" s="4">
        <v>104</v>
      </c>
      <c r="B116" s="1" t="s">
        <v>1015</v>
      </c>
      <c r="C116" s="16" t="s">
        <v>1350</v>
      </c>
      <c r="D116" s="1" t="s">
        <v>1286</v>
      </c>
      <c r="E116" s="14">
        <v>37784</v>
      </c>
      <c r="F116" s="14">
        <v>37785</v>
      </c>
      <c r="G116" s="2"/>
      <c r="H116" s="3"/>
      <c r="I116" s="3"/>
      <c r="J116" s="3" t="s">
        <v>1149</v>
      </c>
      <c r="K116" s="3"/>
      <c r="L116" s="131"/>
      <c r="M116" s="3" t="s">
        <v>1337</v>
      </c>
      <c r="N116" s="1" t="s">
        <v>1155</v>
      </c>
      <c r="O116" s="15"/>
      <c r="P116" s="1"/>
      <c r="Q116" s="1"/>
      <c r="R116" s="1" t="s">
        <v>1154</v>
      </c>
      <c r="S116" s="1" t="s">
        <v>1111</v>
      </c>
      <c r="T116" s="5"/>
      <c r="V116" s="118"/>
      <c r="W116" s="118"/>
      <c r="X116" s="118"/>
      <c r="Y116" s="118"/>
    </row>
    <row r="117" spans="1:25" s="115" customFormat="1" ht="16.5" x14ac:dyDescent="0.25">
      <c r="A117" s="4">
        <v>105</v>
      </c>
      <c r="B117" s="1" t="s">
        <v>1015</v>
      </c>
      <c r="C117" s="16" t="s">
        <v>1351</v>
      </c>
      <c r="D117" s="1" t="s">
        <v>1286</v>
      </c>
      <c r="E117" s="14">
        <v>37785</v>
      </c>
      <c r="F117" s="14">
        <v>37789</v>
      </c>
      <c r="G117" s="2"/>
      <c r="H117" s="3"/>
      <c r="I117" s="3"/>
      <c r="J117" s="3" t="s">
        <v>1149</v>
      </c>
      <c r="K117" s="3"/>
      <c r="L117" s="3"/>
      <c r="M117" s="3" t="s">
        <v>1352</v>
      </c>
      <c r="N117" s="1" t="s">
        <v>1155</v>
      </c>
      <c r="O117" s="15"/>
      <c r="P117" s="1"/>
      <c r="Q117" s="1"/>
      <c r="R117" s="1" t="s">
        <v>1154</v>
      </c>
      <c r="S117" s="1" t="s">
        <v>1111</v>
      </c>
      <c r="T117" s="5"/>
      <c r="V117" s="118"/>
      <c r="W117" s="118"/>
      <c r="X117" s="118"/>
      <c r="Y117" s="118"/>
    </row>
    <row r="118" spans="1:25" s="115" customFormat="1" ht="16.5" x14ac:dyDescent="0.25">
      <c r="A118" s="4">
        <v>106</v>
      </c>
      <c r="B118" s="1" t="s">
        <v>1015</v>
      </c>
      <c r="C118" s="16" t="s">
        <v>1353</v>
      </c>
      <c r="D118" s="1" t="s">
        <v>1286</v>
      </c>
      <c r="E118" s="14">
        <v>37790</v>
      </c>
      <c r="F118" s="14">
        <v>37790</v>
      </c>
      <c r="G118" s="2"/>
      <c r="H118" s="3"/>
      <c r="I118" s="3"/>
      <c r="J118" s="3" t="s">
        <v>1149</v>
      </c>
      <c r="K118" s="3"/>
      <c r="L118" s="3"/>
      <c r="M118" s="3" t="s">
        <v>1354</v>
      </c>
      <c r="N118" s="1" t="s">
        <v>1155</v>
      </c>
      <c r="O118" s="15"/>
      <c r="P118" s="1"/>
      <c r="Q118" s="1"/>
      <c r="R118" s="1" t="s">
        <v>1154</v>
      </c>
      <c r="S118" s="1" t="s">
        <v>1111</v>
      </c>
      <c r="T118" s="5"/>
      <c r="V118" s="118"/>
      <c r="W118" s="118"/>
      <c r="X118" s="118"/>
      <c r="Y118" s="118"/>
    </row>
    <row r="119" spans="1:25" s="115" customFormat="1" ht="16.5" x14ac:dyDescent="0.25">
      <c r="A119" s="4">
        <v>107</v>
      </c>
      <c r="B119" s="1" t="s">
        <v>1015</v>
      </c>
      <c r="C119" s="16" t="s">
        <v>1355</v>
      </c>
      <c r="D119" s="1" t="s">
        <v>1286</v>
      </c>
      <c r="E119" s="14">
        <v>37790</v>
      </c>
      <c r="F119" s="14">
        <v>37791</v>
      </c>
      <c r="G119" s="2"/>
      <c r="H119" s="3"/>
      <c r="I119" s="3"/>
      <c r="J119" s="3" t="s">
        <v>1149</v>
      </c>
      <c r="K119" s="3"/>
      <c r="L119" s="3"/>
      <c r="M119" s="3" t="s">
        <v>1356</v>
      </c>
      <c r="N119" s="1" t="s">
        <v>1155</v>
      </c>
      <c r="O119" s="15"/>
      <c r="P119" s="1"/>
      <c r="Q119" s="1"/>
      <c r="R119" s="1" t="s">
        <v>1154</v>
      </c>
      <c r="S119" s="1" t="s">
        <v>1111</v>
      </c>
      <c r="T119" s="5"/>
      <c r="V119" s="118"/>
      <c r="W119" s="118"/>
      <c r="X119" s="118"/>
      <c r="Y119" s="118"/>
    </row>
    <row r="120" spans="1:25" s="115" customFormat="1" ht="16.5" x14ac:dyDescent="0.25">
      <c r="A120" s="4">
        <v>108</v>
      </c>
      <c r="B120" s="1" t="s">
        <v>1015</v>
      </c>
      <c r="C120" s="16" t="s">
        <v>1357</v>
      </c>
      <c r="D120" s="1" t="s">
        <v>1286</v>
      </c>
      <c r="E120" s="14">
        <v>37791</v>
      </c>
      <c r="F120" s="14">
        <v>37796</v>
      </c>
      <c r="G120" s="2"/>
      <c r="H120" s="3"/>
      <c r="I120" s="3"/>
      <c r="J120" s="3" t="s">
        <v>1149</v>
      </c>
      <c r="K120" s="3"/>
      <c r="L120" s="3"/>
      <c r="M120" s="3" t="s">
        <v>1336</v>
      </c>
      <c r="N120" s="1" t="s">
        <v>1155</v>
      </c>
      <c r="O120" s="15"/>
      <c r="P120" s="1"/>
      <c r="Q120" s="1"/>
      <c r="R120" s="1" t="s">
        <v>1154</v>
      </c>
      <c r="S120" s="1" t="s">
        <v>1111</v>
      </c>
      <c r="T120" s="5"/>
      <c r="V120" s="118"/>
      <c r="W120" s="118"/>
      <c r="X120" s="118"/>
      <c r="Y120" s="118"/>
    </row>
    <row r="121" spans="1:25" s="115" customFormat="1" ht="16.5" x14ac:dyDescent="0.25">
      <c r="A121" s="4">
        <v>109</v>
      </c>
      <c r="B121" s="1" t="s">
        <v>1015</v>
      </c>
      <c r="C121" s="16" t="s">
        <v>1358</v>
      </c>
      <c r="D121" s="1" t="s">
        <v>1286</v>
      </c>
      <c r="E121" s="14">
        <v>37797</v>
      </c>
      <c r="F121" s="14">
        <v>37797</v>
      </c>
      <c r="G121" s="2"/>
      <c r="H121" s="3"/>
      <c r="I121" s="3"/>
      <c r="J121" s="3" t="s">
        <v>1149</v>
      </c>
      <c r="K121" s="3" t="s">
        <v>1272</v>
      </c>
      <c r="L121" s="3"/>
      <c r="M121" s="3" t="s">
        <v>1359</v>
      </c>
      <c r="N121" s="1" t="s">
        <v>1155</v>
      </c>
      <c r="O121" s="15"/>
      <c r="P121" s="1"/>
      <c r="Q121" s="1"/>
      <c r="R121" s="1" t="s">
        <v>1154</v>
      </c>
      <c r="S121" s="1" t="s">
        <v>1111</v>
      </c>
      <c r="T121" s="5"/>
      <c r="V121" s="118"/>
      <c r="W121" s="118"/>
      <c r="X121" s="118"/>
      <c r="Y121" s="118"/>
    </row>
    <row r="122" spans="1:25" s="115" customFormat="1" ht="16.5" x14ac:dyDescent="0.25">
      <c r="A122" s="4">
        <v>110</v>
      </c>
      <c r="B122" s="1" t="s">
        <v>1015</v>
      </c>
      <c r="C122" s="16" t="s">
        <v>1358</v>
      </c>
      <c r="D122" s="1" t="s">
        <v>1286</v>
      </c>
      <c r="E122" s="14">
        <v>37797</v>
      </c>
      <c r="F122" s="14">
        <v>37797</v>
      </c>
      <c r="G122" s="2"/>
      <c r="H122" s="3"/>
      <c r="I122" s="3"/>
      <c r="J122" s="3" t="s">
        <v>1149</v>
      </c>
      <c r="K122" s="3" t="s">
        <v>1274</v>
      </c>
      <c r="L122" s="3"/>
      <c r="M122" s="3" t="s">
        <v>1360</v>
      </c>
      <c r="N122" s="1" t="s">
        <v>1155</v>
      </c>
      <c r="O122" s="15"/>
      <c r="P122" s="1"/>
      <c r="Q122" s="1"/>
      <c r="R122" s="1" t="s">
        <v>1154</v>
      </c>
      <c r="S122" s="1" t="s">
        <v>1111</v>
      </c>
      <c r="T122" s="5"/>
      <c r="V122" s="118"/>
      <c r="W122" s="118"/>
      <c r="X122" s="118"/>
      <c r="Y122" s="118"/>
    </row>
    <row r="123" spans="1:25" s="115" customFormat="1" ht="16.5" x14ac:dyDescent="0.25">
      <c r="A123" s="4">
        <v>111</v>
      </c>
      <c r="B123" s="1" t="s">
        <v>1015</v>
      </c>
      <c r="C123" s="16" t="s">
        <v>1361</v>
      </c>
      <c r="D123" s="1" t="s">
        <v>1286</v>
      </c>
      <c r="E123" s="14">
        <v>37798</v>
      </c>
      <c r="F123" s="14">
        <v>37799</v>
      </c>
      <c r="G123" s="2"/>
      <c r="H123" s="3"/>
      <c r="I123" s="3"/>
      <c r="J123" s="3" t="s">
        <v>1149</v>
      </c>
      <c r="K123" s="3"/>
      <c r="L123" s="3"/>
      <c r="M123" s="3" t="s">
        <v>1301</v>
      </c>
      <c r="N123" s="1" t="s">
        <v>1155</v>
      </c>
      <c r="O123" s="15"/>
      <c r="P123" s="1"/>
      <c r="Q123" s="1"/>
      <c r="R123" s="1" t="s">
        <v>1154</v>
      </c>
      <c r="S123" s="1" t="s">
        <v>1111</v>
      </c>
      <c r="T123" s="5"/>
      <c r="V123" s="118"/>
      <c r="W123" s="118"/>
      <c r="X123" s="118"/>
      <c r="Y123" s="118"/>
    </row>
    <row r="124" spans="1:25" s="115" customFormat="1" ht="16.5" x14ac:dyDescent="0.25">
      <c r="A124" s="4">
        <v>112</v>
      </c>
      <c r="B124" s="1" t="s">
        <v>1015</v>
      </c>
      <c r="C124" s="16" t="s">
        <v>1362</v>
      </c>
      <c r="D124" s="1" t="s">
        <v>1286</v>
      </c>
      <c r="E124" s="14">
        <v>37803</v>
      </c>
      <c r="F124" s="14">
        <v>37803</v>
      </c>
      <c r="G124" s="2"/>
      <c r="H124" s="3"/>
      <c r="I124" s="3"/>
      <c r="J124" s="3" t="s">
        <v>1149</v>
      </c>
      <c r="K124" s="3" t="s">
        <v>1272</v>
      </c>
      <c r="L124" s="3"/>
      <c r="M124" s="3" t="s">
        <v>1363</v>
      </c>
      <c r="N124" s="1" t="s">
        <v>1155</v>
      </c>
      <c r="O124" s="15"/>
      <c r="P124" s="1"/>
      <c r="Q124" s="1"/>
      <c r="R124" s="1" t="s">
        <v>1154</v>
      </c>
      <c r="S124" s="1" t="s">
        <v>1111</v>
      </c>
      <c r="T124" s="5"/>
      <c r="V124" s="118"/>
      <c r="W124" s="118"/>
      <c r="X124" s="118"/>
      <c r="Y124" s="118"/>
    </row>
    <row r="125" spans="1:25" s="115" customFormat="1" ht="16.5" x14ac:dyDescent="0.25">
      <c r="A125" s="4">
        <v>113</v>
      </c>
      <c r="B125" s="1" t="s">
        <v>1015</v>
      </c>
      <c r="C125" s="16" t="s">
        <v>1362</v>
      </c>
      <c r="D125" s="1" t="s">
        <v>1286</v>
      </c>
      <c r="E125" s="14">
        <v>37803</v>
      </c>
      <c r="F125" s="14">
        <v>37803</v>
      </c>
      <c r="G125" s="2"/>
      <c r="H125" s="3"/>
      <c r="I125" s="3"/>
      <c r="J125" s="3" t="s">
        <v>1149</v>
      </c>
      <c r="K125" s="3" t="s">
        <v>1274</v>
      </c>
      <c r="L125" s="3"/>
      <c r="M125" s="3" t="s">
        <v>1364</v>
      </c>
      <c r="N125" s="1" t="s">
        <v>1155</v>
      </c>
      <c r="O125" s="15"/>
      <c r="P125" s="1"/>
      <c r="Q125" s="1"/>
      <c r="R125" s="1" t="s">
        <v>1154</v>
      </c>
      <c r="S125" s="1" t="s">
        <v>1111</v>
      </c>
      <c r="T125" s="5"/>
      <c r="V125" s="118"/>
      <c r="W125" s="118"/>
      <c r="X125" s="118"/>
      <c r="Y125" s="118"/>
    </row>
    <row r="126" spans="1:25" s="115" customFormat="1" ht="16.5" x14ac:dyDescent="0.25">
      <c r="A126" s="4">
        <v>114</v>
      </c>
      <c r="B126" s="1" t="s">
        <v>1015</v>
      </c>
      <c r="C126" s="16" t="s">
        <v>1365</v>
      </c>
      <c r="D126" s="1" t="s">
        <v>1286</v>
      </c>
      <c r="E126" s="14">
        <v>37804</v>
      </c>
      <c r="F126" s="14">
        <v>37810</v>
      </c>
      <c r="G126" s="2"/>
      <c r="H126" s="3"/>
      <c r="I126" s="3"/>
      <c r="J126" s="3" t="s">
        <v>1149</v>
      </c>
      <c r="K126" s="3"/>
      <c r="L126" s="3"/>
      <c r="M126" s="3" t="s">
        <v>1366</v>
      </c>
      <c r="N126" s="1" t="s">
        <v>1155</v>
      </c>
      <c r="O126" s="15"/>
      <c r="P126" s="1"/>
      <c r="Q126" s="1"/>
      <c r="R126" s="1" t="s">
        <v>1154</v>
      </c>
      <c r="S126" s="1" t="s">
        <v>1111</v>
      </c>
      <c r="T126" s="5"/>
      <c r="V126" s="118"/>
      <c r="W126" s="118"/>
      <c r="X126" s="118"/>
      <c r="Y126" s="118"/>
    </row>
    <row r="127" spans="1:25" s="115" customFormat="1" ht="16.5" x14ac:dyDescent="0.25">
      <c r="A127" s="4">
        <v>115</v>
      </c>
      <c r="B127" s="1" t="s">
        <v>1015</v>
      </c>
      <c r="C127" s="16" t="s">
        <v>1367</v>
      </c>
      <c r="D127" s="1" t="s">
        <v>1286</v>
      </c>
      <c r="E127" s="14">
        <v>37811</v>
      </c>
      <c r="F127" s="14">
        <v>37813</v>
      </c>
      <c r="G127" s="2"/>
      <c r="H127" s="3"/>
      <c r="I127" s="3"/>
      <c r="J127" s="3" t="s">
        <v>1149</v>
      </c>
      <c r="K127" s="3"/>
      <c r="L127" s="3"/>
      <c r="M127" s="3" t="s">
        <v>1207</v>
      </c>
      <c r="N127" s="1" t="s">
        <v>1155</v>
      </c>
      <c r="O127" s="15"/>
      <c r="P127" s="1"/>
      <c r="Q127" s="1"/>
      <c r="R127" s="1" t="s">
        <v>1154</v>
      </c>
      <c r="S127" s="1" t="s">
        <v>1111</v>
      </c>
      <c r="T127" s="5"/>
      <c r="V127" s="118"/>
      <c r="W127" s="118"/>
      <c r="X127" s="118"/>
      <c r="Y127" s="118"/>
    </row>
    <row r="128" spans="1:25" s="115" customFormat="1" ht="16.5" x14ac:dyDescent="0.25">
      <c r="A128" s="4">
        <v>116</v>
      </c>
      <c r="B128" s="1" t="s">
        <v>1015</v>
      </c>
      <c r="C128" s="16" t="s">
        <v>1368</v>
      </c>
      <c r="D128" s="1" t="s">
        <v>1286</v>
      </c>
      <c r="E128" s="14">
        <v>37816</v>
      </c>
      <c r="F128" s="14">
        <v>37816</v>
      </c>
      <c r="G128" s="2"/>
      <c r="H128" s="3"/>
      <c r="I128" s="3"/>
      <c r="J128" s="3" t="s">
        <v>1149</v>
      </c>
      <c r="K128" s="3"/>
      <c r="L128" s="3"/>
      <c r="M128" s="3" t="s">
        <v>1369</v>
      </c>
      <c r="N128" s="1" t="s">
        <v>1155</v>
      </c>
      <c r="O128" s="15"/>
      <c r="P128" s="1"/>
      <c r="Q128" s="1"/>
      <c r="R128" s="1" t="s">
        <v>1154</v>
      </c>
      <c r="S128" s="1" t="s">
        <v>1111</v>
      </c>
      <c r="T128" s="5"/>
      <c r="V128" s="118"/>
      <c r="W128" s="118"/>
      <c r="X128" s="118"/>
      <c r="Y128" s="118"/>
    </row>
    <row r="129" spans="1:25" s="115" customFormat="1" ht="16.5" x14ac:dyDescent="0.25">
      <c r="A129" s="4">
        <v>117</v>
      </c>
      <c r="B129" s="1" t="s">
        <v>1015</v>
      </c>
      <c r="C129" s="16" t="s">
        <v>1370</v>
      </c>
      <c r="D129" s="1" t="s">
        <v>1286</v>
      </c>
      <c r="E129" s="14">
        <v>37817</v>
      </c>
      <c r="F129" s="14">
        <v>37823</v>
      </c>
      <c r="G129" s="2"/>
      <c r="H129" s="3"/>
      <c r="I129" s="3"/>
      <c r="J129" s="3" t="s">
        <v>1149</v>
      </c>
      <c r="K129" s="3"/>
      <c r="L129" s="3"/>
      <c r="M129" s="3" t="s">
        <v>1371</v>
      </c>
      <c r="N129" s="1" t="s">
        <v>1155</v>
      </c>
      <c r="O129" s="15"/>
      <c r="P129" s="1"/>
      <c r="Q129" s="1"/>
      <c r="R129" s="1" t="s">
        <v>1154</v>
      </c>
      <c r="S129" s="1" t="s">
        <v>1111</v>
      </c>
      <c r="T129" s="5"/>
      <c r="V129" s="118"/>
      <c r="W129" s="118"/>
      <c r="X129" s="118"/>
      <c r="Y129" s="118"/>
    </row>
    <row r="130" spans="1:25" s="115" customFormat="1" ht="16.5" x14ac:dyDescent="0.25">
      <c r="A130" s="4">
        <v>118</v>
      </c>
      <c r="B130" s="1" t="s">
        <v>1015</v>
      </c>
      <c r="C130" s="16" t="s">
        <v>1372</v>
      </c>
      <c r="D130" s="1" t="s">
        <v>1286</v>
      </c>
      <c r="E130" s="14">
        <v>37824</v>
      </c>
      <c r="F130" s="14">
        <v>37824</v>
      </c>
      <c r="G130" s="2"/>
      <c r="H130" s="3"/>
      <c r="I130" s="3"/>
      <c r="J130" s="3" t="s">
        <v>1149</v>
      </c>
      <c r="K130" s="3"/>
      <c r="L130" s="3"/>
      <c r="M130" s="3" t="s">
        <v>1207</v>
      </c>
      <c r="N130" s="1" t="s">
        <v>1155</v>
      </c>
      <c r="O130" s="15"/>
      <c r="P130" s="1"/>
      <c r="Q130" s="1"/>
      <c r="R130" s="1" t="s">
        <v>1154</v>
      </c>
      <c r="S130" s="1" t="s">
        <v>1111</v>
      </c>
      <c r="T130" s="5"/>
      <c r="V130" s="118"/>
      <c r="W130" s="118"/>
      <c r="X130" s="118"/>
      <c r="Y130" s="118"/>
    </row>
    <row r="131" spans="1:25" s="115" customFormat="1" ht="16.5" x14ac:dyDescent="0.25">
      <c r="A131" s="4">
        <v>119</v>
      </c>
      <c r="B131" s="1" t="s">
        <v>1015</v>
      </c>
      <c r="C131" s="16" t="s">
        <v>1373</v>
      </c>
      <c r="D131" s="1" t="s">
        <v>1286</v>
      </c>
      <c r="E131" s="14">
        <v>37824</v>
      </c>
      <c r="F131" s="14">
        <v>37831</v>
      </c>
      <c r="G131" s="2"/>
      <c r="H131" s="3"/>
      <c r="I131" s="3"/>
      <c r="J131" s="3" t="s">
        <v>1149</v>
      </c>
      <c r="K131" s="3"/>
      <c r="L131" s="3"/>
      <c r="M131" s="3" t="s">
        <v>1268</v>
      </c>
      <c r="N131" s="1" t="s">
        <v>1155</v>
      </c>
      <c r="O131" s="15"/>
      <c r="P131" s="1"/>
      <c r="Q131" s="1"/>
      <c r="R131" s="1" t="s">
        <v>1154</v>
      </c>
      <c r="S131" s="1" t="s">
        <v>1111</v>
      </c>
      <c r="T131" s="5"/>
      <c r="V131" s="118"/>
      <c r="W131" s="118"/>
      <c r="X131" s="118"/>
      <c r="Y131" s="118"/>
    </row>
    <row r="132" spans="1:25" s="115" customFormat="1" ht="16.5" x14ac:dyDescent="0.25">
      <c r="A132" s="4">
        <v>120</v>
      </c>
      <c r="B132" s="1" t="s">
        <v>1015</v>
      </c>
      <c r="C132" s="16" t="s">
        <v>1374</v>
      </c>
      <c r="D132" s="1" t="s">
        <v>1286</v>
      </c>
      <c r="E132" s="14">
        <v>37832</v>
      </c>
      <c r="F132" s="14">
        <v>37832</v>
      </c>
      <c r="G132" s="2"/>
      <c r="H132" s="3"/>
      <c r="I132" s="3"/>
      <c r="J132" s="3" t="s">
        <v>1149</v>
      </c>
      <c r="K132" s="3"/>
      <c r="L132" s="3"/>
      <c r="M132" s="3" t="s">
        <v>1375</v>
      </c>
      <c r="N132" s="1" t="s">
        <v>1155</v>
      </c>
      <c r="O132" s="15"/>
      <c r="P132" s="1"/>
      <c r="Q132" s="1"/>
      <c r="R132" s="1" t="s">
        <v>1154</v>
      </c>
      <c r="S132" s="1" t="s">
        <v>1111</v>
      </c>
      <c r="T132" s="5"/>
      <c r="V132" s="118"/>
      <c r="W132" s="118"/>
      <c r="X132" s="118"/>
      <c r="Y132" s="118"/>
    </row>
    <row r="133" spans="1:25" s="115" customFormat="1" ht="16.5" x14ac:dyDescent="0.25">
      <c r="A133" s="4">
        <v>121</v>
      </c>
      <c r="B133" s="1" t="s">
        <v>1015</v>
      </c>
      <c r="C133" s="16" t="s">
        <v>1376</v>
      </c>
      <c r="D133" s="1" t="s">
        <v>1286</v>
      </c>
      <c r="E133" s="14">
        <v>37832</v>
      </c>
      <c r="F133" s="14">
        <v>37833</v>
      </c>
      <c r="G133" s="2"/>
      <c r="H133" s="3"/>
      <c r="I133" s="3"/>
      <c r="J133" s="3" t="s">
        <v>1149</v>
      </c>
      <c r="K133" s="3"/>
      <c r="L133" s="3"/>
      <c r="M133" s="3" t="s">
        <v>1377</v>
      </c>
      <c r="N133" s="1" t="s">
        <v>1155</v>
      </c>
      <c r="O133" s="15"/>
      <c r="P133" s="1"/>
      <c r="Q133" s="1"/>
      <c r="R133" s="1" t="s">
        <v>1154</v>
      </c>
      <c r="S133" s="1" t="s">
        <v>1111</v>
      </c>
      <c r="T133" s="5"/>
      <c r="V133" s="118"/>
      <c r="W133" s="118"/>
      <c r="X133" s="118"/>
      <c r="Y133" s="118"/>
    </row>
    <row r="134" spans="1:25" s="115" customFormat="1" ht="16.5" x14ac:dyDescent="0.25">
      <c r="A134" s="4">
        <v>122</v>
      </c>
      <c r="B134" s="1" t="s">
        <v>1015</v>
      </c>
      <c r="C134" s="16" t="s">
        <v>1214</v>
      </c>
      <c r="D134" s="1" t="s">
        <v>1286</v>
      </c>
      <c r="E134" s="14">
        <v>37833</v>
      </c>
      <c r="F134" s="14">
        <v>37833</v>
      </c>
      <c r="G134" s="2"/>
      <c r="H134" s="3"/>
      <c r="I134" s="3"/>
      <c r="J134" s="3" t="s">
        <v>1149</v>
      </c>
      <c r="K134" s="3"/>
      <c r="L134" s="3"/>
      <c r="M134" s="3" t="s">
        <v>1333</v>
      </c>
      <c r="N134" s="1" t="s">
        <v>1155</v>
      </c>
      <c r="O134" s="15"/>
      <c r="P134" s="1"/>
      <c r="Q134" s="1"/>
      <c r="R134" s="1" t="s">
        <v>1154</v>
      </c>
      <c r="S134" s="1" t="s">
        <v>1111</v>
      </c>
      <c r="T134" s="5"/>
      <c r="V134" s="118"/>
      <c r="W134" s="118"/>
      <c r="X134" s="118"/>
      <c r="Y134" s="118"/>
    </row>
    <row r="135" spans="1:25" s="115" customFormat="1" ht="16.5" x14ac:dyDescent="0.25">
      <c r="A135" s="4">
        <v>123</v>
      </c>
      <c r="B135" s="1" t="s">
        <v>1015</v>
      </c>
      <c r="C135" s="16" t="s">
        <v>1216</v>
      </c>
      <c r="D135" s="1" t="s">
        <v>1286</v>
      </c>
      <c r="E135" s="14">
        <v>37834</v>
      </c>
      <c r="F135" s="14">
        <v>37841</v>
      </c>
      <c r="G135" s="2"/>
      <c r="H135" s="3"/>
      <c r="I135" s="3"/>
      <c r="J135" s="3" t="s">
        <v>1149</v>
      </c>
      <c r="K135" s="3"/>
      <c r="L135" s="3"/>
      <c r="M135" s="3" t="s">
        <v>1307</v>
      </c>
      <c r="N135" s="1" t="s">
        <v>1155</v>
      </c>
      <c r="O135" s="15"/>
      <c r="P135" s="1"/>
      <c r="Q135" s="1"/>
      <c r="R135" s="1" t="s">
        <v>1154</v>
      </c>
      <c r="S135" s="1" t="s">
        <v>1111</v>
      </c>
      <c r="T135" s="5"/>
      <c r="V135" s="118"/>
      <c r="W135" s="118"/>
      <c r="X135" s="118"/>
      <c r="Y135" s="118"/>
    </row>
    <row r="136" spans="1:25" s="115" customFormat="1" ht="16.5" x14ac:dyDescent="0.25">
      <c r="A136" s="4">
        <v>124</v>
      </c>
      <c r="B136" s="1" t="s">
        <v>1015</v>
      </c>
      <c r="C136" s="16" t="s">
        <v>1378</v>
      </c>
      <c r="D136" s="1" t="s">
        <v>1286</v>
      </c>
      <c r="E136" s="14">
        <v>37841</v>
      </c>
      <c r="F136" s="14">
        <v>37841</v>
      </c>
      <c r="G136" s="2"/>
      <c r="H136" s="3"/>
      <c r="I136" s="3"/>
      <c r="J136" s="3" t="s">
        <v>1149</v>
      </c>
      <c r="K136" s="3"/>
      <c r="L136" s="3"/>
      <c r="M136" s="3" t="s">
        <v>1304</v>
      </c>
      <c r="N136" s="1" t="s">
        <v>1155</v>
      </c>
      <c r="O136" s="15"/>
      <c r="P136" s="1"/>
      <c r="Q136" s="1"/>
      <c r="R136" s="1" t="s">
        <v>1154</v>
      </c>
      <c r="S136" s="1" t="s">
        <v>1111</v>
      </c>
      <c r="T136" s="5"/>
      <c r="V136" s="118"/>
      <c r="W136" s="118"/>
      <c r="X136" s="118"/>
      <c r="Y136" s="118"/>
    </row>
    <row r="137" spans="1:25" s="115" customFormat="1" ht="16.5" x14ac:dyDescent="0.25">
      <c r="A137" s="4">
        <v>125</v>
      </c>
      <c r="B137" s="1" t="s">
        <v>1015</v>
      </c>
      <c r="C137" s="16" t="s">
        <v>1379</v>
      </c>
      <c r="D137" s="1" t="s">
        <v>1286</v>
      </c>
      <c r="E137" s="14">
        <v>37844</v>
      </c>
      <c r="F137" s="14">
        <v>37847</v>
      </c>
      <c r="G137" s="2"/>
      <c r="H137" s="3"/>
      <c r="I137" s="3"/>
      <c r="J137" s="3" t="s">
        <v>1149</v>
      </c>
      <c r="K137" s="3"/>
      <c r="L137" s="3"/>
      <c r="M137" s="3" t="s">
        <v>1380</v>
      </c>
      <c r="N137" s="1" t="s">
        <v>1155</v>
      </c>
      <c r="O137" s="15"/>
      <c r="P137" s="1"/>
      <c r="Q137" s="1"/>
      <c r="R137" s="1" t="s">
        <v>1154</v>
      </c>
      <c r="S137" s="1" t="s">
        <v>1111</v>
      </c>
      <c r="T137" s="5"/>
      <c r="V137" s="118"/>
      <c r="W137" s="118"/>
      <c r="X137" s="118"/>
      <c r="Y137" s="118"/>
    </row>
    <row r="138" spans="1:25" s="115" customFormat="1" ht="16.5" x14ac:dyDescent="0.25">
      <c r="A138" s="4">
        <v>126</v>
      </c>
      <c r="B138" s="1" t="s">
        <v>1015</v>
      </c>
      <c r="C138" s="16" t="s">
        <v>1381</v>
      </c>
      <c r="D138" s="1" t="s">
        <v>1286</v>
      </c>
      <c r="E138" s="14">
        <v>37847</v>
      </c>
      <c r="F138" s="14">
        <v>37854</v>
      </c>
      <c r="G138" s="2"/>
      <c r="H138" s="3"/>
      <c r="I138" s="3"/>
      <c r="J138" s="3" t="s">
        <v>1149</v>
      </c>
      <c r="K138" s="3"/>
      <c r="L138" s="3"/>
      <c r="M138" s="3" t="s">
        <v>1382</v>
      </c>
      <c r="N138" s="1" t="s">
        <v>1155</v>
      </c>
      <c r="O138" s="15"/>
      <c r="P138" s="1"/>
      <c r="Q138" s="1"/>
      <c r="R138" s="1" t="s">
        <v>1154</v>
      </c>
      <c r="S138" s="1" t="s">
        <v>1111</v>
      </c>
      <c r="T138" s="5"/>
      <c r="V138" s="118"/>
      <c r="W138" s="118"/>
      <c r="X138" s="118"/>
      <c r="Y138" s="118"/>
    </row>
    <row r="139" spans="1:25" s="115" customFormat="1" ht="16.5" x14ac:dyDescent="0.25">
      <c r="A139" s="4">
        <v>127</v>
      </c>
      <c r="B139" s="1" t="s">
        <v>1015</v>
      </c>
      <c r="C139" s="16" t="s">
        <v>1383</v>
      </c>
      <c r="D139" s="1" t="s">
        <v>1286</v>
      </c>
      <c r="E139" s="14">
        <v>37855</v>
      </c>
      <c r="F139" s="14">
        <v>37855</v>
      </c>
      <c r="G139" s="2"/>
      <c r="H139" s="3"/>
      <c r="I139" s="3"/>
      <c r="J139" s="3" t="s">
        <v>1149</v>
      </c>
      <c r="K139" s="3"/>
      <c r="L139" s="3"/>
      <c r="M139" s="3" t="s">
        <v>1384</v>
      </c>
      <c r="N139" s="1" t="s">
        <v>1155</v>
      </c>
      <c r="O139" s="15"/>
      <c r="P139" s="1"/>
      <c r="Q139" s="1"/>
      <c r="R139" s="1" t="s">
        <v>1154</v>
      </c>
      <c r="S139" s="1" t="s">
        <v>1111</v>
      </c>
      <c r="T139" s="5"/>
      <c r="V139" s="118"/>
      <c r="W139" s="118"/>
      <c r="X139" s="118"/>
      <c r="Y139" s="118"/>
    </row>
    <row r="140" spans="1:25" s="115" customFormat="1" ht="16.5" x14ac:dyDescent="0.25">
      <c r="A140" s="4">
        <v>128</v>
      </c>
      <c r="B140" s="1" t="s">
        <v>1015</v>
      </c>
      <c r="C140" s="16" t="s">
        <v>1383</v>
      </c>
      <c r="D140" s="1" t="s">
        <v>1286</v>
      </c>
      <c r="E140" s="14">
        <v>37855</v>
      </c>
      <c r="F140" s="14">
        <v>37855</v>
      </c>
      <c r="G140" s="2"/>
      <c r="H140" s="3"/>
      <c r="I140" s="3"/>
      <c r="J140" s="3" t="s">
        <v>1149</v>
      </c>
      <c r="K140" s="3"/>
      <c r="L140" s="3"/>
      <c r="M140" s="3" t="s">
        <v>1258</v>
      </c>
      <c r="N140" s="1" t="s">
        <v>1155</v>
      </c>
      <c r="O140" s="15"/>
      <c r="P140" s="1"/>
      <c r="Q140" s="1"/>
      <c r="R140" s="1" t="s">
        <v>1154</v>
      </c>
      <c r="S140" s="1" t="s">
        <v>1111</v>
      </c>
      <c r="T140" s="5"/>
      <c r="V140" s="118"/>
      <c r="W140" s="118"/>
      <c r="X140" s="118"/>
      <c r="Y140" s="118"/>
    </row>
    <row r="141" spans="1:25" s="115" customFormat="1" ht="16.5" x14ac:dyDescent="0.25">
      <c r="A141" s="4">
        <v>129</v>
      </c>
      <c r="B141" s="1" t="s">
        <v>1015</v>
      </c>
      <c r="C141" s="16" t="s">
        <v>1385</v>
      </c>
      <c r="D141" s="1" t="s">
        <v>1286</v>
      </c>
      <c r="E141" s="14">
        <v>37858</v>
      </c>
      <c r="F141" s="14">
        <v>37861</v>
      </c>
      <c r="G141" s="2"/>
      <c r="H141" s="3"/>
      <c r="I141" s="3"/>
      <c r="J141" s="3" t="s">
        <v>1149</v>
      </c>
      <c r="K141" s="3"/>
      <c r="L141" s="3"/>
      <c r="M141" s="3" t="s">
        <v>1386</v>
      </c>
      <c r="N141" s="1" t="s">
        <v>1155</v>
      </c>
      <c r="O141" s="15"/>
      <c r="P141" s="1"/>
      <c r="Q141" s="1"/>
      <c r="R141" s="1" t="s">
        <v>1154</v>
      </c>
      <c r="S141" s="1" t="s">
        <v>1111</v>
      </c>
      <c r="T141" s="5"/>
      <c r="V141" s="118"/>
      <c r="W141" s="118"/>
      <c r="X141" s="118"/>
      <c r="Y141" s="118"/>
    </row>
    <row r="142" spans="1:25" s="115" customFormat="1" ht="16.5" x14ac:dyDescent="0.25">
      <c r="A142" s="4">
        <v>130</v>
      </c>
      <c r="B142" s="1" t="s">
        <v>1015</v>
      </c>
      <c r="C142" s="16" t="s">
        <v>1387</v>
      </c>
      <c r="D142" s="1" t="s">
        <v>1286</v>
      </c>
      <c r="E142" s="14">
        <v>37861</v>
      </c>
      <c r="F142" s="14">
        <v>37861</v>
      </c>
      <c r="G142" s="2"/>
      <c r="H142" s="3"/>
      <c r="I142" s="3"/>
      <c r="J142" s="3" t="s">
        <v>1149</v>
      </c>
      <c r="K142" s="3"/>
      <c r="L142" s="3"/>
      <c r="M142" s="3" t="s">
        <v>1388</v>
      </c>
      <c r="N142" s="1" t="s">
        <v>1155</v>
      </c>
      <c r="O142" s="15"/>
      <c r="P142" s="1"/>
      <c r="Q142" s="1"/>
      <c r="R142" s="1" t="s">
        <v>1154</v>
      </c>
      <c r="S142" s="1" t="s">
        <v>1111</v>
      </c>
      <c r="T142" s="5"/>
      <c r="V142" s="118"/>
      <c r="W142" s="118"/>
      <c r="X142" s="118"/>
      <c r="Y142" s="118"/>
    </row>
    <row r="143" spans="1:25" s="115" customFormat="1" ht="16.5" x14ac:dyDescent="0.25">
      <c r="A143" s="4">
        <v>131</v>
      </c>
      <c r="B143" s="1" t="s">
        <v>1015</v>
      </c>
      <c r="C143" s="16" t="s">
        <v>1387</v>
      </c>
      <c r="D143" s="1" t="s">
        <v>1286</v>
      </c>
      <c r="E143" s="14">
        <v>37861</v>
      </c>
      <c r="F143" s="14">
        <v>37861</v>
      </c>
      <c r="G143" s="2"/>
      <c r="H143" s="3"/>
      <c r="I143" s="3"/>
      <c r="J143" s="3" t="s">
        <v>1149</v>
      </c>
      <c r="K143" s="3"/>
      <c r="L143" s="3"/>
      <c r="M143" s="3" t="s">
        <v>1389</v>
      </c>
      <c r="N143" s="1" t="s">
        <v>1155</v>
      </c>
      <c r="O143" s="15"/>
      <c r="P143" s="1"/>
      <c r="Q143" s="1"/>
      <c r="R143" s="1" t="s">
        <v>1154</v>
      </c>
      <c r="S143" s="1" t="s">
        <v>1111</v>
      </c>
      <c r="T143" s="5"/>
      <c r="V143" s="118"/>
      <c r="W143" s="118"/>
      <c r="X143" s="118"/>
      <c r="Y143" s="118"/>
    </row>
    <row r="144" spans="1:25" s="115" customFormat="1" ht="16.5" x14ac:dyDescent="0.25">
      <c r="A144" s="4">
        <v>132</v>
      </c>
      <c r="B144" s="1" t="s">
        <v>1015</v>
      </c>
      <c r="C144" s="16" t="s">
        <v>1390</v>
      </c>
      <c r="D144" s="1" t="s">
        <v>1286</v>
      </c>
      <c r="E144" s="14">
        <v>37862</v>
      </c>
      <c r="F144" s="14">
        <v>37862</v>
      </c>
      <c r="G144" s="2"/>
      <c r="H144" s="3"/>
      <c r="I144" s="3"/>
      <c r="J144" s="3" t="s">
        <v>1149</v>
      </c>
      <c r="K144" s="3" t="s">
        <v>1310</v>
      </c>
      <c r="L144" s="3"/>
      <c r="M144" s="3" t="s">
        <v>1391</v>
      </c>
      <c r="N144" s="1" t="s">
        <v>1155</v>
      </c>
      <c r="O144" s="15"/>
      <c r="P144" s="1"/>
      <c r="Q144" s="1"/>
      <c r="R144" s="1" t="s">
        <v>1154</v>
      </c>
      <c r="S144" s="1" t="s">
        <v>1111</v>
      </c>
      <c r="T144" s="5"/>
      <c r="V144" s="118"/>
      <c r="W144" s="118"/>
      <c r="X144" s="118"/>
      <c r="Y144" s="118"/>
    </row>
    <row r="145" spans="1:25" s="115" customFormat="1" ht="16.5" x14ac:dyDescent="0.25">
      <c r="A145" s="4">
        <v>133</v>
      </c>
      <c r="B145" s="1" t="s">
        <v>1015</v>
      </c>
      <c r="C145" s="16" t="s">
        <v>1390</v>
      </c>
      <c r="D145" s="1" t="s">
        <v>1286</v>
      </c>
      <c r="E145" s="14">
        <v>37862</v>
      </c>
      <c r="F145" s="14">
        <v>37862</v>
      </c>
      <c r="G145" s="2"/>
      <c r="H145" s="3"/>
      <c r="I145" s="3"/>
      <c r="J145" s="3" t="s">
        <v>1149</v>
      </c>
      <c r="K145" s="3" t="s">
        <v>1311</v>
      </c>
      <c r="L145" s="3"/>
      <c r="M145" s="3" t="s">
        <v>1392</v>
      </c>
      <c r="N145" s="1" t="s">
        <v>1155</v>
      </c>
      <c r="O145" s="15"/>
      <c r="P145" s="1"/>
      <c r="Q145" s="1"/>
      <c r="R145" s="1" t="s">
        <v>1154</v>
      </c>
      <c r="S145" s="1" t="s">
        <v>1111</v>
      </c>
      <c r="T145" s="5"/>
      <c r="V145" s="118"/>
      <c r="W145" s="118"/>
      <c r="X145" s="118"/>
      <c r="Y145" s="118"/>
    </row>
    <row r="146" spans="1:25" s="115" customFormat="1" ht="16.5" x14ac:dyDescent="0.25">
      <c r="A146" s="4">
        <v>134</v>
      </c>
      <c r="B146" s="1" t="s">
        <v>1015</v>
      </c>
      <c r="C146" s="16" t="s">
        <v>1390</v>
      </c>
      <c r="D146" s="1" t="s">
        <v>1286</v>
      </c>
      <c r="E146" s="14">
        <v>37862</v>
      </c>
      <c r="F146" s="14">
        <v>37862</v>
      </c>
      <c r="G146" s="2"/>
      <c r="H146" s="3"/>
      <c r="I146" s="3"/>
      <c r="J146" s="3" t="s">
        <v>1149</v>
      </c>
      <c r="K146" s="3" t="s">
        <v>1313</v>
      </c>
      <c r="L146" s="3"/>
      <c r="M146" s="3" t="s">
        <v>1234</v>
      </c>
      <c r="N146" s="1" t="s">
        <v>1155</v>
      </c>
      <c r="O146" s="15"/>
      <c r="P146" s="1"/>
      <c r="Q146" s="1"/>
      <c r="R146" s="1" t="s">
        <v>1154</v>
      </c>
      <c r="S146" s="1" t="s">
        <v>1111</v>
      </c>
      <c r="T146" s="5"/>
      <c r="V146" s="118"/>
      <c r="W146" s="118"/>
      <c r="X146" s="118"/>
      <c r="Y146" s="118"/>
    </row>
    <row r="147" spans="1:25" s="115" customFormat="1" ht="16.5" x14ac:dyDescent="0.25">
      <c r="A147" s="4">
        <v>135</v>
      </c>
      <c r="B147" s="1" t="s">
        <v>1015</v>
      </c>
      <c r="C147" s="16" t="s">
        <v>1390</v>
      </c>
      <c r="D147" s="1" t="s">
        <v>1286</v>
      </c>
      <c r="E147" s="14">
        <v>37862</v>
      </c>
      <c r="F147" s="14">
        <v>37862</v>
      </c>
      <c r="G147" s="2"/>
      <c r="H147" s="3"/>
      <c r="I147" s="3"/>
      <c r="J147" s="3" t="s">
        <v>1149</v>
      </c>
      <c r="K147" s="3" t="s">
        <v>1315</v>
      </c>
      <c r="L147" s="3"/>
      <c r="M147" s="3" t="s">
        <v>1393</v>
      </c>
      <c r="N147" s="1" t="s">
        <v>1155</v>
      </c>
      <c r="O147" s="15"/>
      <c r="P147" s="1"/>
      <c r="Q147" s="1"/>
      <c r="R147" s="1" t="s">
        <v>1154</v>
      </c>
      <c r="S147" s="1" t="s">
        <v>1111</v>
      </c>
      <c r="T147" s="5"/>
      <c r="V147" s="118"/>
      <c r="W147" s="118"/>
      <c r="X147" s="118"/>
      <c r="Y147" s="118"/>
    </row>
    <row r="148" spans="1:25" s="115" customFormat="1" ht="16.5" x14ac:dyDescent="0.25">
      <c r="A148" s="4">
        <v>136</v>
      </c>
      <c r="B148" s="1" t="s">
        <v>1015</v>
      </c>
      <c r="C148" s="16" t="s">
        <v>1222</v>
      </c>
      <c r="D148" s="1" t="s">
        <v>1286</v>
      </c>
      <c r="E148" s="14">
        <v>37865</v>
      </c>
      <c r="F148" s="14">
        <v>37867</v>
      </c>
      <c r="G148" s="2"/>
      <c r="H148" s="3"/>
      <c r="I148" s="3"/>
      <c r="J148" s="3" t="s">
        <v>1149</v>
      </c>
      <c r="K148" s="3"/>
      <c r="L148" s="3"/>
      <c r="M148" s="3" t="s">
        <v>1307</v>
      </c>
      <c r="N148" s="1" t="s">
        <v>1155</v>
      </c>
      <c r="O148" s="15"/>
      <c r="P148" s="1"/>
      <c r="Q148" s="1"/>
      <c r="R148" s="1" t="s">
        <v>1154</v>
      </c>
      <c r="S148" s="1" t="s">
        <v>1111</v>
      </c>
      <c r="T148" s="5"/>
      <c r="V148" s="118"/>
      <c r="W148" s="118"/>
      <c r="X148" s="118"/>
      <c r="Y148" s="118"/>
    </row>
    <row r="149" spans="1:25" s="115" customFormat="1" ht="16.5" x14ac:dyDescent="0.25">
      <c r="A149" s="4">
        <v>137</v>
      </c>
      <c r="B149" s="1" t="s">
        <v>1015</v>
      </c>
      <c r="C149" s="16" t="s">
        <v>1394</v>
      </c>
      <c r="D149" s="1" t="s">
        <v>1286</v>
      </c>
      <c r="E149" s="14">
        <v>37868</v>
      </c>
      <c r="F149" s="14">
        <v>37873</v>
      </c>
      <c r="G149" s="2"/>
      <c r="H149" s="3"/>
      <c r="I149" s="3"/>
      <c r="J149" s="3" t="s">
        <v>1149</v>
      </c>
      <c r="K149" s="3"/>
      <c r="L149" s="3"/>
      <c r="M149" s="3" t="s">
        <v>1395</v>
      </c>
      <c r="N149" s="1" t="s">
        <v>1155</v>
      </c>
      <c r="O149" s="15"/>
      <c r="P149" s="1"/>
      <c r="Q149" s="1"/>
      <c r="R149" s="1" t="s">
        <v>1154</v>
      </c>
      <c r="S149" s="1" t="s">
        <v>1111</v>
      </c>
      <c r="T149" s="5"/>
      <c r="V149" s="118"/>
      <c r="W149" s="118"/>
      <c r="X149" s="118"/>
      <c r="Y149" s="118"/>
    </row>
    <row r="150" spans="1:25" s="115" customFormat="1" ht="16.5" x14ac:dyDescent="0.25">
      <c r="A150" s="4">
        <v>138</v>
      </c>
      <c r="B150" s="1" t="s">
        <v>1015</v>
      </c>
      <c r="C150" s="16" t="s">
        <v>1396</v>
      </c>
      <c r="D150" s="1" t="s">
        <v>1286</v>
      </c>
      <c r="E150" s="14">
        <v>37874</v>
      </c>
      <c r="F150" s="14">
        <v>37874</v>
      </c>
      <c r="G150" s="2"/>
      <c r="H150" s="3"/>
      <c r="I150" s="3"/>
      <c r="J150" s="3" t="s">
        <v>1149</v>
      </c>
      <c r="K150" s="3"/>
      <c r="L150" s="3"/>
      <c r="M150" s="3" t="s">
        <v>1397</v>
      </c>
      <c r="N150" s="1" t="s">
        <v>1155</v>
      </c>
      <c r="O150" s="15"/>
      <c r="P150" s="1"/>
      <c r="Q150" s="1"/>
      <c r="R150" s="1" t="s">
        <v>1154</v>
      </c>
      <c r="S150" s="1" t="s">
        <v>1111</v>
      </c>
      <c r="T150" s="5"/>
      <c r="V150" s="118"/>
      <c r="W150" s="118"/>
      <c r="X150" s="118"/>
      <c r="Y150" s="118"/>
    </row>
    <row r="151" spans="1:25" s="115" customFormat="1" ht="16.5" x14ac:dyDescent="0.25">
      <c r="A151" s="4">
        <v>139</v>
      </c>
      <c r="B151" s="1" t="s">
        <v>1015</v>
      </c>
      <c r="C151" s="16" t="s">
        <v>1398</v>
      </c>
      <c r="D151" s="1" t="s">
        <v>1286</v>
      </c>
      <c r="E151" s="14">
        <v>37875</v>
      </c>
      <c r="F151" s="14">
        <v>37880</v>
      </c>
      <c r="G151" s="2"/>
      <c r="H151" s="3"/>
      <c r="I151" s="3"/>
      <c r="J151" s="3" t="s">
        <v>1149</v>
      </c>
      <c r="K151" s="3"/>
      <c r="L151" s="3"/>
      <c r="M151" s="3" t="s">
        <v>1192</v>
      </c>
      <c r="N151" s="1" t="s">
        <v>1155</v>
      </c>
      <c r="O151" s="15"/>
      <c r="P151" s="1"/>
      <c r="Q151" s="1"/>
      <c r="R151" s="1" t="s">
        <v>1154</v>
      </c>
      <c r="S151" s="1" t="s">
        <v>1111</v>
      </c>
      <c r="T151" s="5"/>
      <c r="V151" s="118"/>
      <c r="W151" s="118"/>
      <c r="X151" s="118"/>
      <c r="Y151" s="118"/>
    </row>
    <row r="152" spans="1:25" s="115" customFormat="1" ht="16.5" x14ac:dyDescent="0.25">
      <c r="A152" s="4">
        <v>140</v>
      </c>
      <c r="B152" s="1" t="s">
        <v>1015</v>
      </c>
      <c r="C152" s="16" t="s">
        <v>1399</v>
      </c>
      <c r="D152" s="1" t="s">
        <v>1286</v>
      </c>
      <c r="E152" s="14">
        <v>37881</v>
      </c>
      <c r="F152" s="14">
        <v>37881</v>
      </c>
      <c r="G152" s="2"/>
      <c r="H152" s="3"/>
      <c r="I152" s="3"/>
      <c r="J152" s="3" t="s">
        <v>1149</v>
      </c>
      <c r="K152" s="3"/>
      <c r="L152" s="3"/>
      <c r="M152" s="3" t="s">
        <v>1150</v>
      </c>
      <c r="N152" s="1" t="s">
        <v>1155</v>
      </c>
      <c r="O152" s="15"/>
      <c r="P152" s="1"/>
      <c r="Q152" s="1"/>
      <c r="R152" s="1" t="s">
        <v>1154</v>
      </c>
      <c r="S152" s="1" t="s">
        <v>1111</v>
      </c>
      <c r="T152" s="5"/>
      <c r="V152" s="118"/>
      <c r="W152" s="118"/>
      <c r="X152" s="118"/>
      <c r="Y152" s="118"/>
    </row>
    <row r="153" spans="1:25" s="115" customFormat="1" ht="16.5" x14ac:dyDescent="0.25">
      <c r="A153" s="4">
        <v>141</v>
      </c>
      <c r="B153" s="1" t="s">
        <v>1015</v>
      </c>
      <c r="C153" s="16" t="s">
        <v>1400</v>
      </c>
      <c r="D153" s="1" t="s">
        <v>1286</v>
      </c>
      <c r="E153" s="14">
        <v>37882</v>
      </c>
      <c r="F153" s="14">
        <v>37887</v>
      </c>
      <c r="G153" s="2"/>
      <c r="H153" s="3"/>
      <c r="I153" s="3"/>
      <c r="J153" s="3" t="s">
        <v>1149</v>
      </c>
      <c r="K153" s="3"/>
      <c r="L153" s="3"/>
      <c r="M153" s="3" t="s">
        <v>1401</v>
      </c>
      <c r="N153" s="1" t="s">
        <v>1155</v>
      </c>
      <c r="O153" s="15"/>
      <c r="P153" s="1"/>
      <c r="Q153" s="1"/>
      <c r="R153" s="1" t="s">
        <v>1154</v>
      </c>
      <c r="S153" s="1" t="s">
        <v>1111</v>
      </c>
      <c r="T153" s="5"/>
      <c r="V153" s="118"/>
      <c r="W153" s="118"/>
      <c r="X153" s="118"/>
      <c r="Y153" s="118"/>
    </row>
    <row r="154" spans="1:25" s="115" customFormat="1" ht="16.5" x14ac:dyDescent="0.25">
      <c r="A154" s="4">
        <v>142</v>
      </c>
      <c r="B154" s="1" t="s">
        <v>1015</v>
      </c>
      <c r="C154" s="16" t="s">
        <v>1402</v>
      </c>
      <c r="D154" s="1" t="s">
        <v>1286</v>
      </c>
      <c r="E154" s="14">
        <v>37888</v>
      </c>
      <c r="F154" s="14">
        <v>37888</v>
      </c>
      <c r="G154" s="2"/>
      <c r="H154" s="3"/>
      <c r="I154" s="3"/>
      <c r="J154" s="3" t="s">
        <v>1149</v>
      </c>
      <c r="K154" s="3"/>
      <c r="L154" s="3"/>
      <c r="M154" s="3" t="s">
        <v>1403</v>
      </c>
      <c r="N154" s="1" t="s">
        <v>1155</v>
      </c>
      <c r="O154" s="15"/>
      <c r="P154" s="1"/>
      <c r="Q154" s="1"/>
      <c r="R154" s="1" t="s">
        <v>1154</v>
      </c>
      <c r="S154" s="1" t="s">
        <v>1111</v>
      </c>
      <c r="T154" s="5"/>
      <c r="V154" s="118"/>
      <c r="W154" s="118"/>
      <c r="X154" s="118"/>
      <c r="Y154" s="118"/>
    </row>
    <row r="155" spans="1:25" s="115" customFormat="1" ht="16.5" x14ac:dyDescent="0.25">
      <c r="A155" s="4">
        <v>143</v>
      </c>
      <c r="B155" s="1" t="s">
        <v>1015</v>
      </c>
      <c r="C155" s="16" t="s">
        <v>1404</v>
      </c>
      <c r="D155" s="1" t="s">
        <v>1286</v>
      </c>
      <c r="E155" s="14">
        <v>37889</v>
      </c>
      <c r="F155" s="14">
        <v>37893</v>
      </c>
      <c r="G155" s="2"/>
      <c r="H155" s="3"/>
      <c r="I155" s="3"/>
      <c r="J155" s="3" t="s">
        <v>1149</v>
      </c>
      <c r="K155" s="3"/>
      <c r="L155" s="3"/>
      <c r="M155" s="3" t="s">
        <v>1405</v>
      </c>
      <c r="N155" s="1" t="s">
        <v>1155</v>
      </c>
      <c r="O155" s="15"/>
      <c r="P155" s="1"/>
      <c r="Q155" s="1"/>
      <c r="R155" s="1" t="s">
        <v>1154</v>
      </c>
      <c r="S155" s="1" t="s">
        <v>1111</v>
      </c>
      <c r="T155" s="5"/>
      <c r="V155" s="118"/>
      <c r="W155" s="118"/>
      <c r="X155" s="118"/>
      <c r="Y155" s="118"/>
    </row>
    <row r="156" spans="1:25" s="115" customFormat="1" ht="16.5" x14ac:dyDescent="0.25">
      <c r="A156" s="4">
        <v>144</v>
      </c>
      <c r="B156" s="1" t="s">
        <v>1015</v>
      </c>
      <c r="C156" s="16" t="s">
        <v>1406</v>
      </c>
      <c r="D156" s="1" t="s">
        <v>1286</v>
      </c>
      <c r="E156" s="14">
        <v>37894</v>
      </c>
      <c r="F156" s="14">
        <v>37894</v>
      </c>
      <c r="G156" s="2"/>
      <c r="H156" s="3"/>
      <c r="I156" s="3"/>
      <c r="J156" s="3" t="s">
        <v>1149</v>
      </c>
      <c r="K156" s="3" t="s">
        <v>1407</v>
      </c>
      <c r="L156" s="3"/>
      <c r="M156" s="3" t="s">
        <v>1348</v>
      </c>
      <c r="N156" s="1" t="s">
        <v>1155</v>
      </c>
      <c r="O156" s="15"/>
      <c r="P156" s="1"/>
      <c r="Q156" s="1"/>
      <c r="R156" s="1" t="s">
        <v>1154</v>
      </c>
      <c r="S156" s="1" t="s">
        <v>1111</v>
      </c>
      <c r="T156" s="5"/>
      <c r="V156" s="118"/>
      <c r="W156" s="118"/>
      <c r="X156" s="118"/>
      <c r="Y156" s="118"/>
    </row>
    <row r="157" spans="1:25" s="115" customFormat="1" ht="16.5" x14ac:dyDescent="0.25">
      <c r="A157" s="4">
        <v>145</v>
      </c>
      <c r="B157" s="1" t="s">
        <v>1015</v>
      </c>
      <c r="C157" s="16" t="s">
        <v>1406</v>
      </c>
      <c r="D157" s="1" t="s">
        <v>1286</v>
      </c>
      <c r="E157" s="14">
        <v>37894</v>
      </c>
      <c r="F157" s="14">
        <v>37894</v>
      </c>
      <c r="G157" s="2"/>
      <c r="H157" s="3"/>
      <c r="I157" s="3"/>
      <c r="J157" s="3" t="s">
        <v>1149</v>
      </c>
      <c r="K157" s="3" t="s">
        <v>1408</v>
      </c>
      <c r="L157" s="3"/>
      <c r="M157" s="3" t="s">
        <v>1409</v>
      </c>
      <c r="N157" s="1" t="s">
        <v>1155</v>
      </c>
      <c r="O157" s="15"/>
      <c r="P157" s="1"/>
      <c r="Q157" s="1"/>
      <c r="R157" s="1" t="s">
        <v>1154</v>
      </c>
      <c r="S157" s="1" t="s">
        <v>1111</v>
      </c>
      <c r="T157" s="5"/>
      <c r="V157" s="118"/>
      <c r="W157" s="118"/>
      <c r="X157" s="118"/>
      <c r="Y157" s="118"/>
    </row>
    <row r="158" spans="1:25" s="115" customFormat="1" ht="16.5" x14ac:dyDescent="0.25">
      <c r="A158" s="4">
        <v>146</v>
      </c>
      <c r="B158" s="1" t="s">
        <v>1015</v>
      </c>
      <c r="C158" s="16" t="s">
        <v>1406</v>
      </c>
      <c r="D158" s="1" t="s">
        <v>1286</v>
      </c>
      <c r="E158" s="14">
        <v>37894</v>
      </c>
      <c r="F158" s="14">
        <v>37894</v>
      </c>
      <c r="G158" s="2"/>
      <c r="H158" s="3"/>
      <c r="I158" s="3"/>
      <c r="J158" s="3" t="s">
        <v>1149</v>
      </c>
      <c r="K158" s="3" t="s">
        <v>1410</v>
      </c>
      <c r="L158" s="3"/>
      <c r="M158" s="3" t="s">
        <v>1202</v>
      </c>
      <c r="N158" s="1" t="s">
        <v>1155</v>
      </c>
      <c r="O158" s="15"/>
      <c r="P158" s="1"/>
      <c r="Q158" s="1"/>
      <c r="R158" s="1" t="s">
        <v>1154</v>
      </c>
      <c r="S158" s="1" t="s">
        <v>1111</v>
      </c>
      <c r="T158" s="5"/>
      <c r="V158" s="118"/>
      <c r="W158" s="118"/>
      <c r="X158" s="118"/>
      <c r="Y158" s="118"/>
    </row>
    <row r="159" spans="1:25" s="115" customFormat="1" ht="16.5" x14ac:dyDescent="0.25">
      <c r="A159" s="4">
        <v>147</v>
      </c>
      <c r="B159" s="1" t="s">
        <v>1015</v>
      </c>
      <c r="C159" s="16" t="s">
        <v>1406</v>
      </c>
      <c r="D159" s="1" t="s">
        <v>1286</v>
      </c>
      <c r="E159" s="14">
        <v>37894</v>
      </c>
      <c r="F159" s="14">
        <v>37894</v>
      </c>
      <c r="G159" s="2"/>
      <c r="H159" s="3"/>
      <c r="I159" s="3"/>
      <c r="J159" s="3" t="s">
        <v>1149</v>
      </c>
      <c r="K159" s="3" t="s">
        <v>1411</v>
      </c>
      <c r="L159" s="3"/>
      <c r="M159" s="3" t="s">
        <v>1412</v>
      </c>
      <c r="N159" s="1" t="s">
        <v>1155</v>
      </c>
      <c r="O159" s="15"/>
      <c r="P159" s="1"/>
      <c r="Q159" s="1"/>
      <c r="R159" s="1" t="s">
        <v>1154</v>
      </c>
      <c r="S159" s="1" t="s">
        <v>1111</v>
      </c>
      <c r="T159" s="5"/>
      <c r="V159" s="118"/>
      <c r="W159" s="118"/>
      <c r="X159" s="118"/>
      <c r="Y159" s="118"/>
    </row>
    <row r="160" spans="1:25" s="115" customFormat="1" ht="16.5" x14ac:dyDescent="0.25">
      <c r="A160" s="4">
        <v>148</v>
      </c>
      <c r="B160" s="1" t="s">
        <v>1015</v>
      </c>
      <c r="C160" s="16" t="s">
        <v>1406</v>
      </c>
      <c r="D160" s="1" t="s">
        <v>1286</v>
      </c>
      <c r="E160" s="14">
        <v>37894</v>
      </c>
      <c r="F160" s="14">
        <v>37894</v>
      </c>
      <c r="G160" s="2"/>
      <c r="H160" s="3"/>
      <c r="I160" s="3"/>
      <c r="J160" s="3" t="s">
        <v>1149</v>
      </c>
      <c r="K160" s="3" t="s">
        <v>1413</v>
      </c>
      <c r="L160" s="3"/>
      <c r="M160" s="3" t="s">
        <v>1414</v>
      </c>
      <c r="N160" s="1" t="s">
        <v>1155</v>
      </c>
      <c r="O160" s="15"/>
      <c r="P160" s="1"/>
      <c r="Q160" s="1"/>
      <c r="R160" s="1" t="s">
        <v>1154</v>
      </c>
      <c r="S160" s="1" t="s">
        <v>1111</v>
      </c>
      <c r="T160" s="5"/>
      <c r="V160" s="118"/>
      <c r="W160" s="118"/>
      <c r="X160" s="118"/>
      <c r="Y160" s="118"/>
    </row>
    <row r="161" spans="1:25" s="115" customFormat="1" ht="16.5" x14ac:dyDescent="0.25">
      <c r="A161" s="4">
        <v>149</v>
      </c>
      <c r="B161" s="1" t="s">
        <v>1015</v>
      </c>
      <c r="C161" s="16" t="s">
        <v>1415</v>
      </c>
      <c r="D161" s="1" t="s">
        <v>1286</v>
      </c>
      <c r="E161" s="14">
        <v>37895</v>
      </c>
      <c r="F161" s="14">
        <v>37902</v>
      </c>
      <c r="G161" s="2"/>
      <c r="H161" s="3"/>
      <c r="I161" s="3"/>
      <c r="J161" s="3" t="s">
        <v>1149</v>
      </c>
      <c r="K161" s="3"/>
      <c r="L161" s="3"/>
      <c r="M161" s="3" t="s">
        <v>1416</v>
      </c>
      <c r="N161" s="1" t="s">
        <v>1155</v>
      </c>
      <c r="O161" s="15"/>
      <c r="P161" s="1"/>
      <c r="Q161" s="1"/>
      <c r="R161" s="1" t="s">
        <v>1154</v>
      </c>
      <c r="S161" s="1" t="s">
        <v>1111</v>
      </c>
      <c r="T161" s="5"/>
      <c r="V161" s="118"/>
      <c r="W161" s="118"/>
      <c r="X161" s="118"/>
      <c r="Y161" s="118"/>
    </row>
    <row r="162" spans="1:25" s="115" customFormat="1" ht="16.5" x14ac:dyDescent="0.25">
      <c r="A162" s="4">
        <v>150</v>
      </c>
      <c r="B162" s="1" t="s">
        <v>1015</v>
      </c>
      <c r="C162" s="16" t="s">
        <v>1417</v>
      </c>
      <c r="D162" s="1" t="s">
        <v>1286</v>
      </c>
      <c r="E162" s="14">
        <v>37903</v>
      </c>
      <c r="F162" s="14">
        <v>37903</v>
      </c>
      <c r="G162" s="2"/>
      <c r="H162" s="3"/>
      <c r="I162" s="3"/>
      <c r="J162" s="3" t="s">
        <v>1149</v>
      </c>
      <c r="K162" s="3" t="s">
        <v>1265</v>
      </c>
      <c r="L162" s="3"/>
      <c r="M162" s="3" t="s">
        <v>1333</v>
      </c>
      <c r="N162" s="1" t="s">
        <v>1155</v>
      </c>
      <c r="O162" s="15"/>
      <c r="P162" s="1"/>
      <c r="Q162" s="1"/>
      <c r="R162" s="1" t="s">
        <v>1154</v>
      </c>
      <c r="S162" s="1" t="s">
        <v>1111</v>
      </c>
      <c r="T162" s="5"/>
      <c r="V162" s="118"/>
      <c r="W162" s="118"/>
      <c r="X162" s="118"/>
      <c r="Y162" s="118"/>
    </row>
    <row r="163" spans="1:25" s="115" customFormat="1" ht="16.5" x14ac:dyDescent="0.25">
      <c r="A163" s="4">
        <v>151</v>
      </c>
      <c r="B163" s="1" t="s">
        <v>1015</v>
      </c>
      <c r="C163" s="16" t="s">
        <v>1417</v>
      </c>
      <c r="D163" s="1" t="s">
        <v>1286</v>
      </c>
      <c r="E163" s="14">
        <v>37903</v>
      </c>
      <c r="F163" s="14">
        <v>37903</v>
      </c>
      <c r="G163" s="2"/>
      <c r="H163" s="3"/>
      <c r="I163" s="3"/>
      <c r="J163" s="3" t="s">
        <v>1149</v>
      </c>
      <c r="K163" s="3" t="s">
        <v>1267</v>
      </c>
      <c r="L163" s="3"/>
      <c r="M163" s="3" t="s">
        <v>1232</v>
      </c>
      <c r="N163" s="1" t="s">
        <v>1155</v>
      </c>
      <c r="O163" s="15"/>
      <c r="P163" s="1"/>
      <c r="Q163" s="1"/>
      <c r="R163" s="1" t="s">
        <v>1154</v>
      </c>
      <c r="S163" s="1" t="s">
        <v>1111</v>
      </c>
      <c r="T163" s="5"/>
      <c r="V163" s="118"/>
      <c r="W163" s="118"/>
      <c r="X163" s="118"/>
      <c r="Y163" s="118"/>
    </row>
    <row r="164" spans="1:25" s="115" customFormat="1" ht="16.5" x14ac:dyDescent="0.25">
      <c r="A164" s="4">
        <v>152</v>
      </c>
      <c r="B164" s="1" t="s">
        <v>1015</v>
      </c>
      <c r="C164" s="16" t="s">
        <v>1417</v>
      </c>
      <c r="D164" s="1" t="s">
        <v>1286</v>
      </c>
      <c r="E164" s="14">
        <v>37903</v>
      </c>
      <c r="F164" s="14">
        <v>37903</v>
      </c>
      <c r="G164" s="2"/>
      <c r="H164" s="3"/>
      <c r="I164" s="3"/>
      <c r="J164" s="3" t="s">
        <v>1149</v>
      </c>
      <c r="K164" s="3" t="s">
        <v>1269</v>
      </c>
      <c r="L164" s="3"/>
      <c r="M164" s="3" t="s">
        <v>1418</v>
      </c>
      <c r="N164" s="1" t="s">
        <v>1155</v>
      </c>
      <c r="O164" s="15"/>
      <c r="P164" s="1"/>
      <c r="Q164" s="1"/>
      <c r="R164" s="1" t="s">
        <v>1154</v>
      </c>
      <c r="S164" s="1" t="s">
        <v>1111</v>
      </c>
      <c r="T164" s="5"/>
      <c r="V164" s="118"/>
      <c r="W164" s="118"/>
      <c r="X164" s="118"/>
      <c r="Y164" s="118"/>
    </row>
    <row r="165" spans="1:25" s="115" customFormat="1" ht="16.5" x14ac:dyDescent="0.25">
      <c r="A165" s="4">
        <v>153</v>
      </c>
      <c r="B165" s="1" t="s">
        <v>1015</v>
      </c>
      <c r="C165" s="16" t="s">
        <v>1235</v>
      </c>
      <c r="D165" s="1" t="s">
        <v>1286</v>
      </c>
      <c r="E165" s="14">
        <v>37904</v>
      </c>
      <c r="F165" s="14">
        <v>37909</v>
      </c>
      <c r="G165" s="2"/>
      <c r="H165" s="3"/>
      <c r="I165" s="3"/>
      <c r="J165" s="3" t="s">
        <v>1149</v>
      </c>
      <c r="K165" s="3"/>
      <c r="L165" s="3"/>
      <c r="M165" s="3" t="s">
        <v>1419</v>
      </c>
      <c r="N165" s="1" t="s">
        <v>1155</v>
      </c>
      <c r="O165" s="15"/>
      <c r="P165" s="1"/>
      <c r="Q165" s="1"/>
      <c r="R165" s="1" t="s">
        <v>1154</v>
      </c>
      <c r="S165" s="1" t="s">
        <v>1111</v>
      </c>
      <c r="T165" s="5"/>
      <c r="V165" s="118"/>
      <c r="W165" s="118"/>
      <c r="X165" s="118"/>
      <c r="Y165" s="118"/>
    </row>
    <row r="166" spans="1:25" s="115" customFormat="1" ht="16.5" x14ac:dyDescent="0.25">
      <c r="A166" s="4">
        <v>154</v>
      </c>
      <c r="B166" s="1" t="s">
        <v>1015</v>
      </c>
      <c r="C166" s="16" t="s">
        <v>1420</v>
      </c>
      <c r="D166" s="1" t="s">
        <v>1286</v>
      </c>
      <c r="E166" s="14">
        <v>37909</v>
      </c>
      <c r="F166" s="14">
        <v>37909</v>
      </c>
      <c r="G166" s="2"/>
      <c r="H166" s="3"/>
      <c r="I166" s="3"/>
      <c r="J166" s="3" t="s">
        <v>1149</v>
      </c>
      <c r="K166" s="3" t="s">
        <v>1272</v>
      </c>
      <c r="L166" s="3"/>
      <c r="M166" s="3" t="s">
        <v>1228</v>
      </c>
      <c r="N166" s="1" t="s">
        <v>1155</v>
      </c>
      <c r="O166" s="15"/>
      <c r="P166" s="1"/>
      <c r="Q166" s="1"/>
      <c r="R166" s="1" t="s">
        <v>1154</v>
      </c>
      <c r="S166" s="1" t="s">
        <v>1111</v>
      </c>
      <c r="T166" s="5"/>
      <c r="V166" s="118"/>
      <c r="W166" s="118"/>
      <c r="X166" s="118"/>
      <c r="Y166" s="118"/>
    </row>
    <row r="167" spans="1:25" s="115" customFormat="1" ht="16.5" x14ac:dyDescent="0.25">
      <c r="A167" s="4">
        <v>155</v>
      </c>
      <c r="B167" s="1" t="s">
        <v>1015</v>
      </c>
      <c r="C167" s="16" t="s">
        <v>1420</v>
      </c>
      <c r="D167" s="1" t="s">
        <v>1286</v>
      </c>
      <c r="E167" s="14">
        <v>37909</v>
      </c>
      <c r="F167" s="14">
        <v>37909</v>
      </c>
      <c r="G167" s="2"/>
      <c r="H167" s="3"/>
      <c r="I167" s="3"/>
      <c r="J167" s="3" t="s">
        <v>1149</v>
      </c>
      <c r="K167" s="3" t="s">
        <v>1274</v>
      </c>
      <c r="L167" s="3"/>
      <c r="M167" s="3" t="s">
        <v>1209</v>
      </c>
      <c r="N167" s="1" t="s">
        <v>1155</v>
      </c>
      <c r="O167" s="15"/>
      <c r="P167" s="1"/>
      <c r="Q167" s="1"/>
      <c r="R167" s="1" t="s">
        <v>1154</v>
      </c>
      <c r="S167" s="1" t="s">
        <v>1111</v>
      </c>
      <c r="T167" s="5"/>
      <c r="V167" s="118"/>
      <c r="W167" s="118"/>
      <c r="X167" s="118"/>
      <c r="Y167" s="118"/>
    </row>
    <row r="168" spans="1:25" s="115" customFormat="1" ht="16.5" x14ac:dyDescent="0.25">
      <c r="A168" s="4">
        <v>156</v>
      </c>
      <c r="B168" s="1" t="s">
        <v>1015</v>
      </c>
      <c r="C168" s="16" t="s">
        <v>1421</v>
      </c>
      <c r="D168" s="1" t="s">
        <v>1286</v>
      </c>
      <c r="E168" s="14">
        <v>37910</v>
      </c>
      <c r="F168" s="14">
        <v>37910</v>
      </c>
      <c r="G168" s="2"/>
      <c r="H168" s="3"/>
      <c r="I168" s="3"/>
      <c r="J168" s="3" t="s">
        <v>1149</v>
      </c>
      <c r="K168" s="3"/>
      <c r="L168" s="3"/>
      <c r="M168" s="3" t="s">
        <v>1422</v>
      </c>
      <c r="N168" s="1" t="s">
        <v>1155</v>
      </c>
      <c r="O168" s="15"/>
      <c r="P168" s="1"/>
      <c r="Q168" s="1"/>
      <c r="R168" s="1" t="s">
        <v>1154</v>
      </c>
      <c r="S168" s="1" t="s">
        <v>1111</v>
      </c>
      <c r="T168" s="5"/>
      <c r="V168" s="118"/>
      <c r="W168" s="118"/>
      <c r="X168" s="118"/>
      <c r="Y168" s="118"/>
    </row>
    <row r="169" spans="1:25" s="115" customFormat="1" ht="16.5" x14ac:dyDescent="0.25">
      <c r="A169" s="4">
        <v>157</v>
      </c>
      <c r="B169" s="1" t="s">
        <v>1015</v>
      </c>
      <c r="C169" s="16" t="s">
        <v>1423</v>
      </c>
      <c r="D169" s="1" t="s">
        <v>1286</v>
      </c>
      <c r="E169" s="14">
        <v>37911</v>
      </c>
      <c r="F169" s="14">
        <v>37914</v>
      </c>
      <c r="G169" s="2"/>
      <c r="H169" s="3"/>
      <c r="I169" s="3"/>
      <c r="J169" s="3" t="s">
        <v>1149</v>
      </c>
      <c r="K169" s="3"/>
      <c r="L169" s="3"/>
      <c r="M169" s="3" t="s">
        <v>1424</v>
      </c>
      <c r="N169" s="1" t="s">
        <v>1155</v>
      </c>
      <c r="O169" s="15"/>
      <c r="P169" s="1"/>
      <c r="Q169" s="1"/>
      <c r="R169" s="1" t="s">
        <v>1154</v>
      </c>
      <c r="S169" s="1" t="s">
        <v>1111</v>
      </c>
      <c r="T169" s="5"/>
      <c r="V169" s="118"/>
      <c r="W169" s="118"/>
      <c r="X169" s="118"/>
      <c r="Y169" s="118"/>
    </row>
    <row r="170" spans="1:25" s="115" customFormat="1" ht="16.5" x14ac:dyDescent="0.25">
      <c r="A170" s="4">
        <v>158</v>
      </c>
      <c r="B170" s="1" t="s">
        <v>1015</v>
      </c>
      <c r="C170" s="16" t="s">
        <v>1425</v>
      </c>
      <c r="D170" s="1" t="s">
        <v>1286</v>
      </c>
      <c r="E170" s="14">
        <v>37915</v>
      </c>
      <c r="F170" s="14">
        <v>37915</v>
      </c>
      <c r="G170" s="2"/>
      <c r="H170" s="3"/>
      <c r="I170" s="3"/>
      <c r="J170" s="3" t="s">
        <v>1149</v>
      </c>
      <c r="K170" s="3" t="s">
        <v>1265</v>
      </c>
      <c r="L170" s="3"/>
      <c r="M170" s="3" t="s">
        <v>1205</v>
      </c>
      <c r="N170" s="1" t="s">
        <v>1155</v>
      </c>
      <c r="O170" s="15"/>
      <c r="P170" s="1"/>
      <c r="Q170" s="1"/>
      <c r="R170" s="1" t="s">
        <v>1154</v>
      </c>
      <c r="S170" s="1" t="s">
        <v>1111</v>
      </c>
      <c r="T170" s="5"/>
      <c r="V170" s="118"/>
      <c r="W170" s="118"/>
      <c r="X170" s="118"/>
      <c r="Y170" s="118"/>
    </row>
    <row r="171" spans="1:25" s="115" customFormat="1" ht="16.5" x14ac:dyDescent="0.25">
      <c r="A171" s="4">
        <v>159</v>
      </c>
      <c r="B171" s="1" t="s">
        <v>1015</v>
      </c>
      <c r="C171" s="16" t="s">
        <v>1425</v>
      </c>
      <c r="D171" s="1" t="s">
        <v>1286</v>
      </c>
      <c r="E171" s="14">
        <v>37915</v>
      </c>
      <c r="F171" s="14">
        <v>37915</v>
      </c>
      <c r="G171" s="2"/>
      <c r="H171" s="3"/>
      <c r="I171" s="3"/>
      <c r="J171" s="3" t="s">
        <v>1149</v>
      </c>
      <c r="K171" s="3" t="s">
        <v>1267</v>
      </c>
      <c r="L171" s="3"/>
      <c r="M171" s="3" t="s">
        <v>1426</v>
      </c>
      <c r="N171" s="1" t="s">
        <v>1155</v>
      </c>
      <c r="O171" s="15"/>
      <c r="P171" s="1"/>
      <c r="Q171" s="1"/>
      <c r="R171" s="1" t="s">
        <v>1154</v>
      </c>
      <c r="S171" s="1" t="s">
        <v>1111</v>
      </c>
      <c r="T171" s="5"/>
      <c r="V171" s="118"/>
      <c r="W171" s="118"/>
      <c r="X171" s="118"/>
      <c r="Y171" s="118"/>
    </row>
    <row r="172" spans="1:25" s="115" customFormat="1" ht="16.5" x14ac:dyDescent="0.25">
      <c r="A172" s="4">
        <v>160</v>
      </c>
      <c r="B172" s="1" t="s">
        <v>1015</v>
      </c>
      <c r="C172" s="16" t="s">
        <v>1425</v>
      </c>
      <c r="D172" s="1" t="s">
        <v>1286</v>
      </c>
      <c r="E172" s="14">
        <v>37915</v>
      </c>
      <c r="F172" s="14">
        <v>37915</v>
      </c>
      <c r="G172" s="2"/>
      <c r="H172" s="3"/>
      <c r="I172" s="3"/>
      <c r="J172" s="3" t="s">
        <v>1149</v>
      </c>
      <c r="K172" s="3" t="s">
        <v>1269</v>
      </c>
      <c r="L172" s="3"/>
      <c r="M172" s="3" t="s">
        <v>1354</v>
      </c>
      <c r="N172" s="1" t="s">
        <v>1155</v>
      </c>
      <c r="O172" s="15"/>
      <c r="P172" s="1"/>
      <c r="Q172" s="1"/>
      <c r="R172" s="1" t="s">
        <v>1154</v>
      </c>
      <c r="S172" s="1" t="s">
        <v>1111</v>
      </c>
      <c r="T172" s="5"/>
      <c r="V172" s="118"/>
      <c r="W172" s="118"/>
      <c r="X172" s="118"/>
      <c r="Y172" s="118"/>
    </row>
    <row r="173" spans="1:25" s="115" customFormat="1" ht="16.5" x14ac:dyDescent="0.25">
      <c r="A173" s="4">
        <v>161</v>
      </c>
      <c r="B173" s="1" t="s">
        <v>1015</v>
      </c>
      <c r="C173" s="16" t="s">
        <v>1427</v>
      </c>
      <c r="D173" s="1" t="s">
        <v>1286</v>
      </c>
      <c r="E173" s="14">
        <v>37916</v>
      </c>
      <c r="F173" s="14">
        <v>37921</v>
      </c>
      <c r="G173" s="2"/>
      <c r="H173" s="3"/>
      <c r="I173" s="3"/>
      <c r="J173" s="3" t="s">
        <v>1149</v>
      </c>
      <c r="K173" s="3"/>
      <c r="L173" s="3"/>
      <c r="M173" s="3" t="s">
        <v>1428</v>
      </c>
      <c r="N173" s="1" t="s">
        <v>1155</v>
      </c>
      <c r="O173" s="15"/>
      <c r="P173" s="1"/>
      <c r="Q173" s="1"/>
      <c r="R173" s="1" t="s">
        <v>1154</v>
      </c>
      <c r="S173" s="1" t="s">
        <v>1111</v>
      </c>
      <c r="T173" s="5"/>
      <c r="V173" s="118"/>
      <c r="W173" s="118"/>
      <c r="X173" s="118"/>
      <c r="Y173" s="118"/>
    </row>
    <row r="174" spans="1:25" s="115" customFormat="1" ht="16.5" x14ac:dyDescent="0.25">
      <c r="A174" s="4">
        <v>162</v>
      </c>
      <c r="B174" s="1" t="s">
        <v>1015</v>
      </c>
      <c r="C174" s="16" t="s">
        <v>1429</v>
      </c>
      <c r="D174" s="1" t="s">
        <v>1286</v>
      </c>
      <c r="E174" s="14">
        <v>37922</v>
      </c>
      <c r="F174" s="14">
        <v>37922</v>
      </c>
      <c r="G174" s="2"/>
      <c r="H174" s="3"/>
      <c r="I174" s="3"/>
      <c r="J174" s="3" t="s">
        <v>1149</v>
      </c>
      <c r="K174" s="3" t="s">
        <v>1272</v>
      </c>
      <c r="L174" s="3"/>
      <c r="M174" s="3" t="s">
        <v>1172</v>
      </c>
      <c r="N174" s="1" t="s">
        <v>1155</v>
      </c>
      <c r="O174" s="15"/>
      <c r="P174" s="1"/>
      <c r="Q174" s="1"/>
      <c r="R174" s="1" t="s">
        <v>1154</v>
      </c>
      <c r="S174" s="1" t="s">
        <v>1111</v>
      </c>
      <c r="T174" s="5"/>
      <c r="V174" s="118"/>
      <c r="W174" s="118"/>
      <c r="X174" s="118"/>
      <c r="Y174" s="118"/>
    </row>
    <row r="175" spans="1:25" s="115" customFormat="1" ht="16.5" x14ac:dyDescent="0.25">
      <c r="A175" s="4">
        <v>163</v>
      </c>
      <c r="B175" s="1" t="s">
        <v>1015</v>
      </c>
      <c r="C175" s="16" t="s">
        <v>1429</v>
      </c>
      <c r="D175" s="1" t="s">
        <v>1286</v>
      </c>
      <c r="E175" s="14">
        <v>37922</v>
      </c>
      <c r="F175" s="14">
        <v>37922</v>
      </c>
      <c r="G175" s="2"/>
      <c r="H175" s="3"/>
      <c r="I175" s="3"/>
      <c r="J175" s="3" t="s">
        <v>1149</v>
      </c>
      <c r="K175" s="3" t="s">
        <v>1274</v>
      </c>
      <c r="L175" s="3"/>
      <c r="M175" s="3" t="s">
        <v>1174</v>
      </c>
      <c r="N175" s="1" t="s">
        <v>1155</v>
      </c>
      <c r="O175" s="15"/>
      <c r="P175" s="1"/>
      <c r="Q175" s="1"/>
      <c r="R175" s="1" t="s">
        <v>1154</v>
      </c>
      <c r="S175" s="1" t="s">
        <v>1111</v>
      </c>
      <c r="T175" s="5"/>
      <c r="V175" s="118"/>
      <c r="W175" s="118"/>
      <c r="X175" s="118"/>
      <c r="Y175" s="118"/>
    </row>
    <row r="176" spans="1:25" s="115" customFormat="1" ht="16.5" x14ac:dyDescent="0.25">
      <c r="A176" s="4">
        <v>164</v>
      </c>
      <c r="B176" s="1" t="s">
        <v>1015</v>
      </c>
      <c r="C176" s="16" t="s">
        <v>1430</v>
      </c>
      <c r="D176" s="1" t="s">
        <v>1286</v>
      </c>
      <c r="E176" s="14">
        <v>37923</v>
      </c>
      <c r="F176" s="14">
        <v>37923</v>
      </c>
      <c r="G176" s="2"/>
      <c r="H176" s="3"/>
      <c r="I176" s="3"/>
      <c r="J176" s="3" t="s">
        <v>1149</v>
      </c>
      <c r="K176" s="3"/>
      <c r="L176" s="3"/>
      <c r="M176" s="3" t="s">
        <v>1431</v>
      </c>
      <c r="N176" s="1" t="s">
        <v>1155</v>
      </c>
      <c r="O176" s="15"/>
      <c r="P176" s="1"/>
      <c r="Q176" s="1"/>
      <c r="R176" s="1" t="s">
        <v>1154</v>
      </c>
      <c r="S176" s="1" t="s">
        <v>1111</v>
      </c>
      <c r="T176" s="5"/>
      <c r="V176" s="118"/>
      <c r="W176" s="118"/>
      <c r="X176" s="118"/>
      <c r="Y176" s="118"/>
    </row>
    <row r="177" spans="1:25" s="115" customFormat="1" ht="16.5" x14ac:dyDescent="0.25">
      <c r="A177" s="4">
        <v>165</v>
      </c>
      <c r="B177" s="1" t="s">
        <v>1015</v>
      </c>
      <c r="C177" s="16" t="s">
        <v>1432</v>
      </c>
      <c r="D177" s="1" t="s">
        <v>1286</v>
      </c>
      <c r="E177" s="14">
        <v>37924</v>
      </c>
      <c r="F177" s="14">
        <v>37925</v>
      </c>
      <c r="G177" s="2"/>
      <c r="H177" s="3"/>
      <c r="I177" s="3"/>
      <c r="J177" s="3" t="s">
        <v>1149</v>
      </c>
      <c r="K177" s="3"/>
      <c r="L177" s="3"/>
      <c r="M177" s="3" t="s">
        <v>1433</v>
      </c>
      <c r="N177" s="1" t="s">
        <v>1155</v>
      </c>
      <c r="O177" s="15"/>
      <c r="P177" s="1"/>
      <c r="Q177" s="1"/>
      <c r="R177" s="1" t="s">
        <v>1154</v>
      </c>
      <c r="S177" s="1" t="s">
        <v>1111</v>
      </c>
      <c r="T177" s="5"/>
      <c r="V177" s="118"/>
      <c r="W177" s="118"/>
      <c r="X177" s="118"/>
      <c r="Y177" s="118"/>
    </row>
    <row r="178" spans="1:25" s="115" customFormat="1" ht="16.5" x14ac:dyDescent="0.25">
      <c r="A178" s="4">
        <v>166</v>
      </c>
      <c r="B178" s="1" t="s">
        <v>1015</v>
      </c>
      <c r="C178" s="16" t="s">
        <v>1242</v>
      </c>
      <c r="D178" s="1" t="s">
        <v>1286</v>
      </c>
      <c r="E178" s="14">
        <v>37929</v>
      </c>
      <c r="F178" s="14">
        <v>37931</v>
      </c>
      <c r="G178" s="2"/>
      <c r="H178" s="3"/>
      <c r="I178" s="3"/>
      <c r="J178" s="3" t="s">
        <v>1149</v>
      </c>
      <c r="K178" s="3"/>
      <c r="L178" s="3"/>
      <c r="M178" s="3" t="s">
        <v>1434</v>
      </c>
      <c r="N178" s="1" t="s">
        <v>1155</v>
      </c>
      <c r="O178" s="15"/>
      <c r="P178" s="1"/>
      <c r="Q178" s="1"/>
      <c r="R178" s="1" t="s">
        <v>1154</v>
      </c>
      <c r="S178" s="1" t="s">
        <v>1111</v>
      </c>
      <c r="T178" s="5"/>
      <c r="V178" s="118"/>
      <c r="W178" s="118"/>
      <c r="X178" s="118"/>
      <c r="Y178" s="118"/>
    </row>
    <row r="179" spans="1:25" s="115" customFormat="1" ht="16.5" x14ac:dyDescent="0.25">
      <c r="A179" s="4">
        <v>167</v>
      </c>
      <c r="B179" s="1" t="s">
        <v>1015</v>
      </c>
      <c r="C179" s="16" t="s">
        <v>1435</v>
      </c>
      <c r="D179" s="1" t="s">
        <v>1286</v>
      </c>
      <c r="E179" s="14">
        <v>37931</v>
      </c>
      <c r="F179" s="14">
        <v>37931</v>
      </c>
      <c r="G179" s="2"/>
      <c r="H179" s="3"/>
      <c r="I179" s="3"/>
      <c r="J179" s="3" t="s">
        <v>1149</v>
      </c>
      <c r="K179" s="3"/>
      <c r="L179" s="3"/>
      <c r="M179" s="3" t="s">
        <v>1436</v>
      </c>
      <c r="N179" s="1" t="s">
        <v>1155</v>
      </c>
      <c r="O179" s="15"/>
      <c r="P179" s="1"/>
      <c r="Q179" s="1"/>
      <c r="R179" s="1" t="s">
        <v>1154</v>
      </c>
      <c r="S179" s="1" t="s">
        <v>1111</v>
      </c>
      <c r="T179" s="5"/>
      <c r="V179" s="118"/>
      <c r="W179" s="118"/>
      <c r="X179" s="118"/>
      <c r="Y179" s="118"/>
    </row>
    <row r="180" spans="1:25" s="115" customFormat="1" ht="16.5" x14ac:dyDescent="0.25">
      <c r="A180" s="4">
        <v>168</v>
      </c>
      <c r="B180" s="1" t="s">
        <v>1015</v>
      </c>
      <c r="C180" s="16" t="s">
        <v>1437</v>
      </c>
      <c r="D180" s="1" t="s">
        <v>1286</v>
      </c>
      <c r="E180" s="14">
        <v>37932</v>
      </c>
      <c r="F180" s="14">
        <v>37936</v>
      </c>
      <c r="G180" s="2"/>
      <c r="H180" s="3"/>
      <c r="I180" s="3"/>
      <c r="J180" s="3" t="s">
        <v>1149</v>
      </c>
      <c r="K180" s="3"/>
      <c r="L180" s="3"/>
      <c r="M180" s="3" t="s">
        <v>1438</v>
      </c>
      <c r="N180" s="1" t="s">
        <v>1155</v>
      </c>
      <c r="O180" s="15"/>
      <c r="P180" s="1"/>
      <c r="Q180" s="1"/>
      <c r="R180" s="1" t="s">
        <v>1154</v>
      </c>
      <c r="S180" s="1" t="s">
        <v>1111</v>
      </c>
      <c r="T180" s="5"/>
      <c r="V180" s="118"/>
      <c r="W180" s="118"/>
      <c r="X180" s="118"/>
      <c r="Y180" s="118"/>
    </row>
    <row r="181" spans="1:25" s="115" customFormat="1" ht="16.5" x14ac:dyDescent="0.25">
      <c r="A181" s="4">
        <v>169</v>
      </c>
      <c r="B181" s="1" t="s">
        <v>1015</v>
      </c>
      <c r="C181" s="16" t="s">
        <v>1439</v>
      </c>
      <c r="D181" s="1" t="s">
        <v>1286</v>
      </c>
      <c r="E181" s="14">
        <v>37936</v>
      </c>
      <c r="F181" s="14">
        <v>37936</v>
      </c>
      <c r="G181" s="2"/>
      <c r="H181" s="3"/>
      <c r="I181" s="3"/>
      <c r="J181" s="3" t="s">
        <v>1149</v>
      </c>
      <c r="K181" s="3"/>
      <c r="L181" s="3"/>
      <c r="M181" s="3" t="s">
        <v>1440</v>
      </c>
      <c r="N181" s="1" t="s">
        <v>1155</v>
      </c>
      <c r="O181" s="15"/>
      <c r="P181" s="1"/>
      <c r="Q181" s="1"/>
      <c r="R181" s="1" t="s">
        <v>1154</v>
      </c>
      <c r="S181" s="1" t="s">
        <v>1111</v>
      </c>
      <c r="T181" s="5"/>
      <c r="V181" s="118"/>
      <c r="W181" s="118"/>
      <c r="X181" s="118"/>
      <c r="Y181" s="118"/>
    </row>
    <row r="182" spans="1:25" s="115" customFormat="1" ht="16.5" x14ac:dyDescent="0.25">
      <c r="A182" s="4">
        <v>170</v>
      </c>
      <c r="B182" s="1" t="s">
        <v>1015</v>
      </c>
      <c r="C182" s="16" t="s">
        <v>1441</v>
      </c>
      <c r="D182" s="1" t="s">
        <v>1286</v>
      </c>
      <c r="E182" s="14">
        <v>37937</v>
      </c>
      <c r="F182" s="14">
        <v>37944</v>
      </c>
      <c r="G182" s="2"/>
      <c r="H182" s="3"/>
      <c r="I182" s="3"/>
      <c r="J182" s="3" t="s">
        <v>1149</v>
      </c>
      <c r="K182" s="3"/>
      <c r="L182" s="3"/>
      <c r="M182" s="3" t="s">
        <v>1442</v>
      </c>
      <c r="N182" s="1" t="s">
        <v>1155</v>
      </c>
      <c r="O182" s="15"/>
      <c r="P182" s="1"/>
      <c r="Q182" s="1"/>
      <c r="R182" s="1" t="s">
        <v>1154</v>
      </c>
      <c r="S182" s="1" t="s">
        <v>1111</v>
      </c>
      <c r="T182" s="5"/>
      <c r="V182" s="118"/>
      <c r="W182" s="118"/>
      <c r="X182" s="118"/>
      <c r="Y182" s="118"/>
    </row>
    <row r="183" spans="1:25" s="115" customFormat="1" ht="16.5" x14ac:dyDescent="0.25">
      <c r="A183" s="4">
        <v>171</v>
      </c>
      <c r="B183" s="1" t="s">
        <v>1015</v>
      </c>
      <c r="C183" s="16" t="s">
        <v>1443</v>
      </c>
      <c r="D183" s="1" t="s">
        <v>1286</v>
      </c>
      <c r="E183" s="14">
        <v>37944</v>
      </c>
      <c r="F183" s="14">
        <v>37946</v>
      </c>
      <c r="G183" s="2"/>
      <c r="H183" s="3"/>
      <c r="I183" s="3"/>
      <c r="J183" s="3" t="s">
        <v>1149</v>
      </c>
      <c r="K183" s="3"/>
      <c r="L183" s="3"/>
      <c r="M183" s="3" t="s">
        <v>1444</v>
      </c>
      <c r="N183" s="1" t="s">
        <v>1155</v>
      </c>
      <c r="O183" s="15"/>
      <c r="P183" s="1"/>
      <c r="Q183" s="1"/>
      <c r="R183" s="1" t="s">
        <v>1154</v>
      </c>
      <c r="S183" s="1" t="s">
        <v>1111</v>
      </c>
      <c r="T183" s="5"/>
      <c r="V183" s="118"/>
      <c r="W183" s="118"/>
      <c r="X183" s="118"/>
      <c r="Y183" s="118"/>
    </row>
    <row r="184" spans="1:25" s="115" customFormat="1" ht="16.5" x14ac:dyDescent="0.25">
      <c r="A184" s="4">
        <v>172</v>
      </c>
      <c r="B184" s="1" t="s">
        <v>1015</v>
      </c>
      <c r="C184" s="16" t="s">
        <v>1445</v>
      </c>
      <c r="D184" s="1" t="s">
        <v>1286</v>
      </c>
      <c r="E184" s="14">
        <v>37946</v>
      </c>
      <c r="F184" s="14">
        <v>37949</v>
      </c>
      <c r="G184" s="2"/>
      <c r="H184" s="3"/>
      <c r="I184" s="3"/>
      <c r="J184" s="3" t="s">
        <v>1149</v>
      </c>
      <c r="K184" s="3"/>
      <c r="L184" s="3"/>
      <c r="M184" s="3" t="s">
        <v>1446</v>
      </c>
      <c r="N184" s="1" t="s">
        <v>1155</v>
      </c>
      <c r="O184" s="15"/>
      <c r="P184" s="1"/>
      <c r="Q184" s="1"/>
      <c r="R184" s="1" t="s">
        <v>1154</v>
      </c>
      <c r="S184" s="1" t="s">
        <v>1111</v>
      </c>
      <c r="T184" s="5"/>
      <c r="V184" s="118"/>
      <c r="W184" s="118"/>
      <c r="X184" s="118"/>
      <c r="Y184" s="118"/>
    </row>
    <row r="185" spans="1:25" s="115" customFormat="1" ht="16.5" x14ac:dyDescent="0.25">
      <c r="A185" s="4">
        <v>173</v>
      </c>
      <c r="B185" s="1" t="s">
        <v>1015</v>
      </c>
      <c r="C185" s="16" t="s">
        <v>1447</v>
      </c>
      <c r="D185" s="1" t="s">
        <v>1286</v>
      </c>
      <c r="E185" s="14">
        <v>37950</v>
      </c>
      <c r="F185" s="14">
        <v>37950</v>
      </c>
      <c r="G185" s="2"/>
      <c r="H185" s="3"/>
      <c r="I185" s="3"/>
      <c r="J185" s="3" t="s">
        <v>1149</v>
      </c>
      <c r="K185" s="3"/>
      <c r="L185" s="3"/>
      <c r="M185" s="3" t="s">
        <v>1236</v>
      </c>
      <c r="N185" s="1" t="s">
        <v>1155</v>
      </c>
      <c r="O185" s="15"/>
      <c r="P185" s="1"/>
      <c r="Q185" s="1"/>
      <c r="R185" s="1" t="s">
        <v>1154</v>
      </c>
      <c r="S185" s="1" t="s">
        <v>1111</v>
      </c>
      <c r="T185" s="5"/>
      <c r="V185" s="118"/>
      <c r="W185" s="118"/>
      <c r="X185" s="118"/>
      <c r="Y185" s="118"/>
    </row>
    <row r="186" spans="1:25" s="115" customFormat="1" ht="16.5" x14ac:dyDescent="0.25">
      <c r="A186" s="4">
        <v>174</v>
      </c>
      <c r="B186" s="1" t="s">
        <v>1015</v>
      </c>
      <c r="C186" s="16" t="s">
        <v>1448</v>
      </c>
      <c r="D186" s="1" t="s">
        <v>1286</v>
      </c>
      <c r="E186" s="14">
        <v>37950</v>
      </c>
      <c r="F186" s="14">
        <v>37952</v>
      </c>
      <c r="G186" s="2"/>
      <c r="H186" s="3"/>
      <c r="I186" s="3"/>
      <c r="J186" s="3" t="s">
        <v>1149</v>
      </c>
      <c r="K186" s="3"/>
      <c r="L186" s="3"/>
      <c r="M186" s="3" t="s">
        <v>1449</v>
      </c>
      <c r="N186" s="1" t="s">
        <v>1155</v>
      </c>
      <c r="O186" s="15"/>
      <c r="P186" s="1"/>
      <c r="Q186" s="1"/>
      <c r="R186" s="1" t="s">
        <v>1154</v>
      </c>
      <c r="S186" s="1" t="s">
        <v>1111</v>
      </c>
      <c r="T186" s="5"/>
      <c r="V186" s="118"/>
      <c r="W186" s="118"/>
      <c r="X186" s="118"/>
      <c r="Y186" s="118"/>
    </row>
    <row r="187" spans="1:25" s="115" customFormat="1" ht="16.5" x14ac:dyDescent="0.25">
      <c r="A187" s="4">
        <v>175</v>
      </c>
      <c r="B187" s="1" t="s">
        <v>1015</v>
      </c>
      <c r="C187" s="16" t="s">
        <v>1249</v>
      </c>
      <c r="D187" s="1" t="s">
        <v>1286</v>
      </c>
      <c r="E187" s="14">
        <v>37953</v>
      </c>
      <c r="F187" s="14">
        <v>37953</v>
      </c>
      <c r="G187" s="2"/>
      <c r="H187" s="3"/>
      <c r="I187" s="3"/>
      <c r="J187" s="3" t="s">
        <v>1149</v>
      </c>
      <c r="K187" s="3" t="s">
        <v>1265</v>
      </c>
      <c r="L187" s="3"/>
      <c r="M187" s="3" t="s">
        <v>1450</v>
      </c>
      <c r="N187" s="1" t="s">
        <v>1155</v>
      </c>
      <c r="O187" s="15"/>
      <c r="P187" s="1"/>
      <c r="Q187" s="1"/>
      <c r="R187" s="1" t="s">
        <v>1154</v>
      </c>
      <c r="S187" s="1" t="s">
        <v>1111</v>
      </c>
      <c r="T187" s="5"/>
      <c r="V187" s="118"/>
      <c r="W187" s="118"/>
      <c r="X187" s="118"/>
      <c r="Y187" s="118"/>
    </row>
    <row r="188" spans="1:25" s="115" customFormat="1" ht="16.5" x14ac:dyDescent="0.25">
      <c r="A188" s="4">
        <v>176</v>
      </c>
      <c r="B188" s="1" t="s">
        <v>1015</v>
      </c>
      <c r="C188" s="16" t="s">
        <v>1249</v>
      </c>
      <c r="D188" s="1" t="s">
        <v>1286</v>
      </c>
      <c r="E188" s="14">
        <v>37953</v>
      </c>
      <c r="F188" s="14">
        <v>37953</v>
      </c>
      <c r="G188" s="2"/>
      <c r="H188" s="3"/>
      <c r="I188" s="3"/>
      <c r="J188" s="3" t="s">
        <v>1149</v>
      </c>
      <c r="K188" s="3" t="s">
        <v>1267</v>
      </c>
      <c r="L188" s="3"/>
      <c r="M188" s="3" t="s">
        <v>1451</v>
      </c>
      <c r="N188" s="1" t="s">
        <v>1155</v>
      </c>
      <c r="O188" s="15"/>
      <c r="P188" s="1"/>
      <c r="Q188" s="1"/>
      <c r="R188" s="1" t="s">
        <v>1154</v>
      </c>
      <c r="S188" s="1" t="s">
        <v>1111</v>
      </c>
      <c r="T188" s="5"/>
      <c r="V188" s="118"/>
      <c r="W188" s="118"/>
      <c r="X188" s="118"/>
      <c r="Y188" s="118"/>
    </row>
    <row r="189" spans="1:25" s="115" customFormat="1" ht="16.5" x14ac:dyDescent="0.25">
      <c r="A189" s="4">
        <v>177</v>
      </c>
      <c r="B189" s="1" t="s">
        <v>1015</v>
      </c>
      <c r="C189" s="16" t="s">
        <v>1249</v>
      </c>
      <c r="D189" s="1" t="s">
        <v>1286</v>
      </c>
      <c r="E189" s="14">
        <v>37953</v>
      </c>
      <c r="F189" s="14">
        <v>37953</v>
      </c>
      <c r="G189" s="2"/>
      <c r="H189" s="3"/>
      <c r="I189" s="3"/>
      <c r="J189" s="3" t="s">
        <v>1149</v>
      </c>
      <c r="K189" s="3" t="s">
        <v>1269</v>
      </c>
      <c r="L189" s="3"/>
      <c r="M189" s="3" t="s">
        <v>1452</v>
      </c>
      <c r="N189" s="1" t="s">
        <v>1155</v>
      </c>
      <c r="O189" s="15"/>
      <c r="P189" s="1"/>
      <c r="Q189" s="1"/>
      <c r="R189" s="1" t="s">
        <v>1154</v>
      </c>
      <c r="S189" s="1" t="s">
        <v>1111</v>
      </c>
      <c r="T189" s="5"/>
      <c r="V189" s="118"/>
      <c r="W189" s="118"/>
      <c r="X189" s="118"/>
      <c r="Y189" s="118"/>
    </row>
    <row r="190" spans="1:25" s="115" customFormat="1" ht="16.5" x14ac:dyDescent="0.25">
      <c r="A190" s="4">
        <v>178</v>
      </c>
      <c r="B190" s="1" t="s">
        <v>1015</v>
      </c>
      <c r="C190" s="16" t="s">
        <v>1453</v>
      </c>
      <c r="D190" s="1" t="s">
        <v>1286</v>
      </c>
      <c r="E190" s="14">
        <v>37956</v>
      </c>
      <c r="F190" s="14">
        <v>37958</v>
      </c>
      <c r="G190" s="2"/>
      <c r="H190" s="3"/>
      <c r="I190" s="3"/>
      <c r="J190" s="3" t="s">
        <v>1149</v>
      </c>
      <c r="K190" s="3"/>
      <c r="L190" s="3"/>
      <c r="M190" s="3" t="s">
        <v>1454</v>
      </c>
      <c r="N190" s="1" t="s">
        <v>1155</v>
      </c>
      <c r="O190" s="15"/>
      <c r="P190" s="1"/>
      <c r="Q190" s="1"/>
      <c r="R190" s="1" t="s">
        <v>1154</v>
      </c>
      <c r="S190" s="1" t="s">
        <v>1111</v>
      </c>
      <c r="T190" s="5"/>
      <c r="V190" s="118"/>
      <c r="W190" s="118"/>
      <c r="X190" s="118"/>
      <c r="Y190" s="118"/>
    </row>
    <row r="191" spans="1:25" s="115" customFormat="1" ht="16.5" x14ac:dyDescent="0.25">
      <c r="A191" s="4">
        <v>179</v>
      </c>
      <c r="B191" s="1" t="s">
        <v>1015</v>
      </c>
      <c r="C191" s="16" t="s">
        <v>1455</v>
      </c>
      <c r="D191" s="1" t="s">
        <v>1286</v>
      </c>
      <c r="E191" s="14">
        <v>37959</v>
      </c>
      <c r="F191" s="14">
        <v>37959</v>
      </c>
      <c r="G191" s="2"/>
      <c r="H191" s="3"/>
      <c r="I191" s="3"/>
      <c r="J191" s="3" t="s">
        <v>1149</v>
      </c>
      <c r="K191" s="3"/>
      <c r="L191" s="3"/>
      <c r="M191" s="3" t="s">
        <v>1456</v>
      </c>
      <c r="N191" s="1" t="s">
        <v>1155</v>
      </c>
      <c r="O191" s="15"/>
      <c r="P191" s="1"/>
      <c r="Q191" s="1"/>
      <c r="R191" s="1" t="s">
        <v>1154</v>
      </c>
      <c r="S191" s="1" t="s">
        <v>1111</v>
      </c>
      <c r="T191" s="5"/>
      <c r="V191" s="118"/>
      <c r="W191" s="118"/>
      <c r="X191" s="118"/>
      <c r="Y191" s="118"/>
    </row>
    <row r="192" spans="1:25" s="115" customFormat="1" ht="16.5" x14ac:dyDescent="0.25">
      <c r="A192" s="4">
        <v>180</v>
      </c>
      <c r="B192" s="1" t="s">
        <v>1015</v>
      </c>
      <c r="C192" s="16" t="s">
        <v>1255</v>
      </c>
      <c r="D192" s="1" t="s">
        <v>1286</v>
      </c>
      <c r="E192" s="14">
        <v>37960</v>
      </c>
      <c r="F192" s="14">
        <v>37970</v>
      </c>
      <c r="G192" s="2"/>
      <c r="H192" s="3"/>
      <c r="I192" s="3"/>
      <c r="J192" s="3" t="s">
        <v>1149</v>
      </c>
      <c r="K192" s="3"/>
      <c r="L192" s="3"/>
      <c r="M192" s="3" t="s">
        <v>1457</v>
      </c>
      <c r="N192" s="1" t="s">
        <v>1155</v>
      </c>
      <c r="O192" s="15"/>
      <c r="P192" s="1"/>
      <c r="Q192" s="1"/>
      <c r="R192" s="1" t="s">
        <v>1154</v>
      </c>
      <c r="S192" s="1" t="s">
        <v>1111</v>
      </c>
      <c r="T192" s="5"/>
      <c r="V192" s="118"/>
      <c r="W192" s="118"/>
      <c r="X192" s="118"/>
      <c r="Y192" s="118"/>
    </row>
    <row r="193" spans="1:25" s="115" customFormat="1" ht="16.5" x14ac:dyDescent="0.25">
      <c r="A193" s="4">
        <v>181</v>
      </c>
      <c r="B193" s="1" t="s">
        <v>1015</v>
      </c>
      <c r="C193" s="16" t="s">
        <v>1257</v>
      </c>
      <c r="D193" s="1" t="s">
        <v>1286</v>
      </c>
      <c r="E193" s="14">
        <v>37971</v>
      </c>
      <c r="F193" s="14">
        <v>37972</v>
      </c>
      <c r="G193" s="2"/>
      <c r="H193" s="3"/>
      <c r="I193" s="3"/>
      <c r="J193" s="3" t="s">
        <v>1149</v>
      </c>
      <c r="K193" s="3"/>
      <c r="L193" s="3"/>
      <c r="M193" s="3" t="s">
        <v>1458</v>
      </c>
      <c r="N193" s="1" t="s">
        <v>1155</v>
      </c>
      <c r="O193" s="15"/>
      <c r="P193" s="1"/>
      <c r="Q193" s="1"/>
      <c r="R193" s="1" t="s">
        <v>1154</v>
      </c>
      <c r="S193" s="1" t="s">
        <v>1111</v>
      </c>
      <c r="T193" s="5"/>
      <c r="V193" s="118"/>
      <c r="W193" s="118"/>
      <c r="X193" s="118"/>
      <c r="Y193" s="118"/>
    </row>
    <row r="194" spans="1:25" s="115" customFormat="1" ht="16.5" x14ac:dyDescent="0.25">
      <c r="A194" s="4">
        <v>182</v>
      </c>
      <c r="B194" s="1" t="s">
        <v>1015</v>
      </c>
      <c r="C194" s="16" t="s">
        <v>1459</v>
      </c>
      <c r="D194" s="1" t="s">
        <v>1286</v>
      </c>
      <c r="E194" s="14">
        <v>37972</v>
      </c>
      <c r="F194" s="14">
        <v>37972</v>
      </c>
      <c r="G194" s="2"/>
      <c r="H194" s="3"/>
      <c r="I194" s="3"/>
      <c r="J194" s="3" t="s">
        <v>1149</v>
      </c>
      <c r="K194" s="3"/>
      <c r="L194" s="3"/>
      <c r="M194" s="3" t="s">
        <v>1460</v>
      </c>
      <c r="N194" s="1" t="s">
        <v>1155</v>
      </c>
      <c r="O194" s="15"/>
      <c r="P194" s="1"/>
      <c r="Q194" s="1"/>
      <c r="R194" s="1" t="s">
        <v>1154</v>
      </c>
      <c r="S194" s="1" t="s">
        <v>1111</v>
      </c>
      <c r="T194" s="5"/>
      <c r="V194" s="118"/>
      <c r="W194" s="118"/>
      <c r="X194" s="118"/>
      <c r="Y194" s="118"/>
    </row>
    <row r="195" spans="1:25" s="115" customFormat="1" ht="16.5" x14ac:dyDescent="0.25">
      <c r="A195" s="4">
        <v>183</v>
      </c>
      <c r="B195" s="1" t="s">
        <v>1015</v>
      </c>
      <c r="C195" s="16" t="s">
        <v>1459</v>
      </c>
      <c r="D195" s="1" t="s">
        <v>1286</v>
      </c>
      <c r="E195" s="14">
        <v>37972</v>
      </c>
      <c r="F195" s="14">
        <v>37972</v>
      </c>
      <c r="G195" s="2"/>
      <c r="H195" s="3"/>
      <c r="I195" s="3"/>
      <c r="J195" s="3" t="s">
        <v>1149</v>
      </c>
      <c r="K195" s="3"/>
      <c r="L195" s="3"/>
      <c r="M195" s="3" t="s">
        <v>1450</v>
      </c>
      <c r="N195" s="1" t="s">
        <v>1155</v>
      </c>
      <c r="O195" s="15"/>
      <c r="P195" s="1"/>
      <c r="Q195" s="1"/>
      <c r="R195" s="1" t="s">
        <v>1154</v>
      </c>
      <c r="S195" s="1" t="s">
        <v>1111</v>
      </c>
      <c r="T195" s="5"/>
      <c r="V195" s="118"/>
      <c r="W195" s="118"/>
      <c r="X195" s="118"/>
      <c r="Y195" s="118"/>
    </row>
    <row r="196" spans="1:25" s="115" customFormat="1" ht="16.5" x14ac:dyDescent="0.25">
      <c r="A196" s="4">
        <v>184</v>
      </c>
      <c r="B196" s="1" t="s">
        <v>1015</v>
      </c>
      <c r="C196" s="16" t="s">
        <v>1459</v>
      </c>
      <c r="D196" s="1" t="s">
        <v>1286</v>
      </c>
      <c r="E196" s="14">
        <v>37972</v>
      </c>
      <c r="F196" s="14">
        <v>37972</v>
      </c>
      <c r="G196" s="2"/>
      <c r="H196" s="3"/>
      <c r="I196" s="3"/>
      <c r="J196" s="3" t="s">
        <v>1149</v>
      </c>
      <c r="K196" s="3"/>
      <c r="L196" s="3"/>
      <c r="M196" s="3" t="s">
        <v>1152</v>
      </c>
      <c r="N196" s="1" t="s">
        <v>1155</v>
      </c>
      <c r="O196" s="15"/>
      <c r="P196" s="1"/>
      <c r="Q196" s="1"/>
      <c r="R196" s="1" t="s">
        <v>1154</v>
      </c>
      <c r="S196" s="1" t="s">
        <v>1111</v>
      </c>
      <c r="T196" s="5"/>
      <c r="V196" s="118"/>
      <c r="W196" s="118"/>
      <c r="X196" s="118"/>
      <c r="Y196" s="118"/>
    </row>
    <row r="197" spans="1:25" s="115" customFormat="1" ht="16.5" x14ac:dyDescent="0.25">
      <c r="A197" s="4">
        <v>185</v>
      </c>
      <c r="B197" s="1" t="s">
        <v>1015</v>
      </c>
      <c r="C197" s="16" t="s">
        <v>1461</v>
      </c>
      <c r="D197" s="1" t="s">
        <v>1286</v>
      </c>
      <c r="E197" s="14">
        <v>37972</v>
      </c>
      <c r="F197" s="14">
        <v>37973</v>
      </c>
      <c r="G197" s="2"/>
      <c r="H197" s="3"/>
      <c r="I197" s="3"/>
      <c r="J197" s="3" t="s">
        <v>1149</v>
      </c>
      <c r="K197" s="3"/>
      <c r="L197" s="3"/>
      <c r="M197" s="3" t="s">
        <v>1293</v>
      </c>
      <c r="N197" s="1" t="s">
        <v>1155</v>
      </c>
      <c r="O197" s="15"/>
      <c r="P197" s="1"/>
      <c r="Q197" s="1"/>
      <c r="R197" s="1" t="s">
        <v>1154</v>
      </c>
      <c r="S197" s="1" t="s">
        <v>1111</v>
      </c>
      <c r="T197" s="5"/>
      <c r="V197" s="118"/>
      <c r="W197" s="118"/>
      <c r="X197" s="118"/>
      <c r="Y197" s="118"/>
    </row>
    <row r="198" spans="1:25" s="115" customFormat="1" ht="16.5" x14ac:dyDescent="0.25">
      <c r="A198" s="4">
        <v>186</v>
      </c>
      <c r="B198" s="1" t="s">
        <v>1015</v>
      </c>
      <c r="C198" s="16" t="s">
        <v>1462</v>
      </c>
      <c r="D198" s="1" t="s">
        <v>1286</v>
      </c>
      <c r="E198" s="14">
        <v>37974</v>
      </c>
      <c r="F198" s="14">
        <v>37974</v>
      </c>
      <c r="G198" s="2"/>
      <c r="H198" s="3"/>
      <c r="I198" s="3"/>
      <c r="J198" s="3" t="s">
        <v>1149</v>
      </c>
      <c r="K198" s="3"/>
      <c r="L198" s="3"/>
      <c r="M198" s="3" t="s">
        <v>1463</v>
      </c>
      <c r="N198" s="1" t="s">
        <v>1155</v>
      </c>
      <c r="O198" s="15"/>
      <c r="P198" s="1"/>
      <c r="Q198" s="1"/>
      <c r="R198" s="1" t="s">
        <v>1154</v>
      </c>
      <c r="S198" s="1" t="s">
        <v>1111</v>
      </c>
      <c r="T198" s="5"/>
      <c r="V198" s="118"/>
      <c r="W198" s="118"/>
      <c r="X198" s="118"/>
      <c r="Y198" s="118"/>
    </row>
    <row r="199" spans="1:25" s="115" customFormat="1" ht="16.5" x14ac:dyDescent="0.25">
      <c r="A199" s="4">
        <v>187</v>
      </c>
      <c r="B199" s="1" t="s">
        <v>1015</v>
      </c>
      <c r="C199" s="16" t="s">
        <v>1464</v>
      </c>
      <c r="D199" s="1" t="s">
        <v>1286</v>
      </c>
      <c r="E199" s="14">
        <v>37974</v>
      </c>
      <c r="F199" s="14">
        <v>37981</v>
      </c>
      <c r="G199" s="2"/>
      <c r="H199" s="3"/>
      <c r="I199" s="3"/>
      <c r="J199" s="3" t="s">
        <v>1149</v>
      </c>
      <c r="K199" s="3"/>
      <c r="L199" s="3"/>
      <c r="M199" s="3" t="s">
        <v>1465</v>
      </c>
      <c r="N199" s="1" t="s">
        <v>1155</v>
      </c>
      <c r="O199" s="15"/>
      <c r="P199" s="1"/>
      <c r="Q199" s="1"/>
      <c r="R199" s="1" t="s">
        <v>1154</v>
      </c>
      <c r="S199" s="1" t="s">
        <v>1111</v>
      </c>
      <c r="T199" s="5"/>
      <c r="V199" s="118"/>
      <c r="W199" s="118"/>
      <c r="X199" s="118"/>
      <c r="Y199" s="118"/>
    </row>
    <row r="200" spans="1:25" s="115" customFormat="1" ht="16.5" x14ac:dyDescent="0.25">
      <c r="A200" s="4">
        <v>188</v>
      </c>
      <c r="B200" s="1" t="s">
        <v>1015</v>
      </c>
      <c r="C200" s="16" t="s">
        <v>1262</v>
      </c>
      <c r="D200" s="1" t="s">
        <v>1286</v>
      </c>
      <c r="E200" s="14">
        <v>37981</v>
      </c>
      <c r="F200" s="14">
        <v>37984</v>
      </c>
      <c r="G200" s="2"/>
      <c r="H200" s="3"/>
      <c r="I200" s="3"/>
      <c r="J200" s="3" t="s">
        <v>1149</v>
      </c>
      <c r="K200" s="3"/>
      <c r="L200" s="3"/>
      <c r="M200" s="3" t="s">
        <v>1334</v>
      </c>
      <c r="N200" s="1" t="s">
        <v>1155</v>
      </c>
      <c r="O200" s="15"/>
      <c r="P200" s="1"/>
      <c r="Q200" s="1"/>
      <c r="R200" s="1" t="s">
        <v>1154</v>
      </c>
      <c r="S200" s="1" t="s">
        <v>1111</v>
      </c>
      <c r="T200" s="5"/>
      <c r="V200" s="118"/>
      <c r="W200" s="118"/>
      <c r="X200" s="118"/>
      <c r="Y200" s="118"/>
    </row>
    <row r="201" spans="1:25" s="115" customFormat="1" ht="33" x14ac:dyDescent="0.25">
      <c r="A201" s="4">
        <v>189</v>
      </c>
      <c r="B201" s="1" t="s">
        <v>1015</v>
      </c>
      <c r="C201" s="16" t="s">
        <v>1466</v>
      </c>
      <c r="D201" s="1" t="s">
        <v>1286</v>
      </c>
      <c r="E201" s="14">
        <v>37984</v>
      </c>
      <c r="F201" s="14">
        <v>37985</v>
      </c>
      <c r="G201" s="2"/>
      <c r="H201" s="3"/>
      <c r="I201" s="3"/>
      <c r="J201" s="3" t="s">
        <v>1149</v>
      </c>
      <c r="K201" s="3" t="s">
        <v>1467</v>
      </c>
      <c r="L201" s="3"/>
      <c r="M201" s="3" t="s">
        <v>1389</v>
      </c>
      <c r="N201" s="1" t="s">
        <v>1155</v>
      </c>
      <c r="O201" s="15"/>
      <c r="P201" s="1"/>
      <c r="Q201" s="1"/>
      <c r="R201" s="1" t="s">
        <v>1154</v>
      </c>
      <c r="S201" s="1" t="s">
        <v>1111</v>
      </c>
      <c r="T201" s="5"/>
      <c r="V201" s="118"/>
      <c r="W201" s="118"/>
      <c r="X201" s="118"/>
      <c r="Y201" s="118"/>
    </row>
    <row r="202" spans="1:25" s="115" customFormat="1" ht="33" x14ac:dyDescent="0.25">
      <c r="A202" s="4">
        <v>190</v>
      </c>
      <c r="B202" s="1" t="s">
        <v>1015</v>
      </c>
      <c r="C202" s="16" t="s">
        <v>1264</v>
      </c>
      <c r="D202" s="1" t="s">
        <v>1286</v>
      </c>
      <c r="E202" s="14">
        <v>37985</v>
      </c>
      <c r="F202" s="14">
        <v>37985</v>
      </c>
      <c r="G202" s="2"/>
      <c r="H202" s="3"/>
      <c r="I202" s="3"/>
      <c r="J202" s="3" t="s">
        <v>1149</v>
      </c>
      <c r="K202" s="3" t="s">
        <v>1468</v>
      </c>
      <c r="L202" s="3"/>
      <c r="M202" s="3" t="s">
        <v>1287</v>
      </c>
      <c r="N202" s="1" t="s">
        <v>1155</v>
      </c>
      <c r="O202" s="15"/>
      <c r="P202" s="1"/>
      <c r="Q202" s="1"/>
      <c r="R202" s="1" t="s">
        <v>1154</v>
      </c>
      <c r="S202" s="1" t="s">
        <v>1111</v>
      </c>
      <c r="T202" s="5"/>
      <c r="V202" s="118"/>
      <c r="W202" s="118"/>
      <c r="X202" s="118"/>
      <c r="Y202" s="118"/>
    </row>
    <row r="203" spans="1:25" s="115" customFormat="1" ht="33" x14ac:dyDescent="0.25">
      <c r="A203" s="4">
        <v>191</v>
      </c>
      <c r="B203" s="1" t="s">
        <v>1015</v>
      </c>
      <c r="C203" s="16" t="s">
        <v>1264</v>
      </c>
      <c r="D203" s="1" t="s">
        <v>1286</v>
      </c>
      <c r="E203" s="14">
        <v>37985</v>
      </c>
      <c r="F203" s="14">
        <v>37985</v>
      </c>
      <c r="G203" s="2"/>
      <c r="H203" s="3"/>
      <c r="I203" s="3"/>
      <c r="J203" s="3" t="s">
        <v>1149</v>
      </c>
      <c r="K203" s="3" t="s">
        <v>1469</v>
      </c>
      <c r="L203" s="3"/>
      <c r="M203" s="3" t="s">
        <v>1184</v>
      </c>
      <c r="N203" s="1" t="s">
        <v>1155</v>
      </c>
      <c r="O203" s="15"/>
      <c r="P203" s="1"/>
      <c r="Q203" s="1"/>
      <c r="R203" s="1" t="s">
        <v>1154</v>
      </c>
      <c r="S203" s="1" t="s">
        <v>1111</v>
      </c>
      <c r="T203" s="5"/>
      <c r="V203" s="118"/>
      <c r="W203" s="118"/>
      <c r="X203" s="118"/>
      <c r="Y203" s="118"/>
    </row>
    <row r="204" spans="1:25" s="115" customFormat="1" ht="33" x14ac:dyDescent="0.25">
      <c r="A204" s="4">
        <v>192</v>
      </c>
      <c r="B204" s="1" t="s">
        <v>1015</v>
      </c>
      <c r="C204" s="16" t="s">
        <v>1264</v>
      </c>
      <c r="D204" s="1" t="s">
        <v>1286</v>
      </c>
      <c r="E204" s="14">
        <v>37985</v>
      </c>
      <c r="F204" s="14">
        <v>37985</v>
      </c>
      <c r="G204" s="2"/>
      <c r="H204" s="3"/>
      <c r="I204" s="3"/>
      <c r="J204" s="3" t="s">
        <v>1149</v>
      </c>
      <c r="K204" s="3" t="s">
        <v>1470</v>
      </c>
      <c r="L204" s="3"/>
      <c r="M204" s="3" t="s">
        <v>1392</v>
      </c>
      <c r="N204" s="1" t="s">
        <v>1155</v>
      </c>
      <c r="O204" s="15"/>
      <c r="P204" s="1"/>
      <c r="Q204" s="1"/>
      <c r="R204" s="1" t="s">
        <v>1154</v>
      </c>
      <c r="S204" s="1" t="s">
        <v>1111</v>
      </c>
      <c r="T204" s="5"/>
      <c r="V204" s="118"/>
      <c r="W204" s="118"/>
      <c r="X204" s="118"/>
      <c r="Y204" s="118"/>
    </row>
    <row r="205" spans="1:25" s="115" customFormat="1" ht="33" x14ac:dyDescent="0.25">
      <c r="A205" s="4">
        <v>193</v>
      </c>
      <c r="B205" s="1" t="s">
        <v>1015</v>
      </c>
      <c r="C205" s="16" t="s">
        <v>1264</v>
      </c>
      <c r="D205" s="1" t="s">
        <v>1286</v>
      </c>
      <c r="E205" s="14">
        <v>37985</v>
      </c>
      <c r="F205" s="14">
        <v>37985</v>
      </c>
      <c r="G205" s="2"/>
      <c r="H205" s="3"/>
      <c r="I205" s="3"/>
      <c r="J205" s="3" t="s">
        <v>1149</v>
      </c>
      <c r="K205" s="3" t="s">
        <v>1471</v>
      </c>
      <c r="L205" s="3"/>
      <c r="M205" s="3" t="s">
        <v>1336</v>
      </c>
      <c r="N205" s="1" t="s">
        <v>1155</v>
      </c>
      <c r="O205" s="15"/>
      <c r="P205" s="1"/>
      <c r="Q205" s="1"/>
      <c r="R205" s="1" t="s">
        <v>1154</v>
      </c>
      <c r="S205" s="1" t="s">
        <v>1111</v>
      </c>
      <c r="T205" s="5"/>
      <c r="V205" s="118"/>
      <c r="W205" s="118"/>
      <c r="X205" s="118"/>
      <c r="Y205" s="118"/>
    </row>
    <row r="206" spans="1:25" s="115" customFormat="1" ht="33" x14ac:dyDescent="0.25">
      <c r="A206" s="4">
        <v>194</v>
      </c>
      <c r="B206" s="1" t="s">
        <v>1015</v>
      </c>
      <c r="C206" s="16" t="s">
        <v>1264</v>
      </c>
      <c r="D206" s="1" t="s">
        <v>1286</v>
      </c>
      <c r="E206" s="14">
        <v>37985</v>
      </c>
      <c r="F206" s="14">
        <v>37985</v>
      </c>
      <c r="G206" s="2"/>
      <c r="H206" s="3"/>
      <c r="I206" s="3"/>
      <c r="J206" s="3" t="s">
        <v>1149</v>
      </c>
      <c r="K206" s="3" t="s">
        <v>1472</v>
      </c>
      <c r="L206" s="3"/>
      <c r="M206" s="3" t="s">
        <v>1312</v>
      </c>
      <c r="N206" s="1" t="s">
        <v>1155</v>
      </c>
      <c r="O206" s="15"/>
      <c r="P206" s="1"/>
      <c r="Q206" s="1"/>
      <c r="R206" s="1" t="s">
        <v>1154</v>
      </c>
      <c r="S206" s="1" t="s">
        <v>1111</v>
      </c>
      <c r="T206" s="5"/>
      <c r="V206" s="118"/>
      <c r="W206" s="118"/>
      <c r="X206" s="118"/>
      <c r="Y206" s="118"/>
    </row>
    <row r="207" spans="1:25" s="115" customFormat="1" ht="33" x14ac:dyDescent="0.25">
      <c r="A207" s="4">
        <v>195</v>
      </c>
      <c r="B207" s="1" t="s">
        <v>1015</v>
      </c>
      <c r="C207" s="16" t="s">
        <v>1264</v>
      </c>
      <c r="D207" s="1" t="s">
        <v>1286</v>
      </c>
      <c r="E207" s="14">
        <v>37985</v>
      </c>
      <c r="F207" s="14">
        <v>37985</v>
      </c>
      <c r="G207" s="2"/>
      <c r="H207" s="3"/>
      <c r="I207" s="3"/>
      <c r="J207" s="3" t="s">
        <v>1149</v>
      </c>
      <c r="K207" s="3" t="s">
        <v>1473</v>
      </c>
      <c r="L207" s="3"/>
      <c r="M207" s="3" t="s">
        <v>1474</v>
      </c>
      <c r="N207" s="1" t="s">
        <v>1155</v>
      </c>
      <c r="O207" s="15"/>
      <c r="P207" s="1"/>
      <c r="Q207" s="1"/>
      <c r="R207" s="1" t="s">
        <v>1154</v>
      </c>
      <c r="S207" s="1" t="s">
        <v>1111</v>
      </c>
      <c r="T207" s="5"/>
      <c r="V207" s="118"/>
      <c r="W207" s="118"/>
      <c r="X207" s="118"/>
      <c r="Y207" s="118"/>
    </row>
    <row r="208" spans="1:25" s="115" customFormat="1" ht="33" x14ac:dyDescent="0.25">
      <c r="A208" s="4">
        <v>196</v>
      </c>
      <c r="B208" s="1" t="s">
        <v>1015</v>
      </c>
      <c r="C208" s="16" t="s">
        <v>1264</v>
      </c>
      <c r="D208" s="1" t="s">
        <v>1286</v>
      </c>
      <c r="E208" s="14">
        <v>37985</v>
      </c>
      <c r="F208" s="14">
        <v>37985</v>
      </c>
      <c r="G208" s="2"/>
      <c r="H208" s="3"/>
      <c r="I208" s="3"/>
      <c r="J208" s="3" t="s">
        <v>1149</v>
      </c>
      <c r="K208" s="3" t="s">
        <v>1475</v>
      </c>
      <c r="L208" s="3"/>
      <c r="M208" s="3" t="s">
        <v>1444</v>
      </c>
      <c r="N208" s="1" t="s">
        <v>1155</v>
      </c>
      <c r="O208" s="15"/>
      <c r="P208" s="1"/>
      <c r="Q208" s="1"/>
      <c r="R208" s="1" t="s">
        <v>1154</v>
      </c>
      <c r="S208" s="1" t="s">
        <v>1111</v>
      </c>
      <c r="T208" s="5"/>
      <c r="V208" s="118"/>
      <c r="W208" s="118"/>
      <c r="X208" s="118"/>
      <c r="Y208" s="118"/>
    </row>
    <row r="209" spans="1:25" s="115" customFormat="1" ht="33" x14ac:dyDescent="0.25">
      <c r="A209" s="4">
        <v>197</v>
      </c>
      <c r="B209" s="1" t="s">
        <v>1015</v>
      </c>
      <c r="C209" s="16" t="s">
        <v>1264</v>
      </c>
      <c r="D209" s="1" t="s">
        <v>1286</v>
      </c>
      <c r="E209" s="14">
        <v>37985</v>
      </c>
      <c r="F209" s="14">
        <v>37985</v>
      </c>
      <c r="G209" s="2"/>
      <c r="H209" s="3"/>
      <c r="I209" s="3"/>
      <c r="J209" s="3" t="s">
        <v>1149</v>
      </c>
      <c r="K209" s="3" t="s">
        <v>1476</v>
      </c>
      <c r="L209" s="3"/>
      <c r="M209" s="3" t="s">
        <v>1477</v>
      </c>
      <c r="N209" s="1" t="s">
        <v>1155</v>
      </c>
      <c r="O209" s="15"/>
      <c r="P209" s="1"/>
      <c r="Q209" s="1"/>
      <c r="R209" s="1" t="s">
        <v>1154</v>
      </c>
      <c r="S209" s="1" t="s">
        <v>1111</v>
      </c>
      <c r="T209" s="5"/>
      <c r="V209" s="118"/>
      <c r="W209" s="118"/>
      <c r="X209" s="118"/>
      <c r="Y209" s="118"/>
    </row>
    <row r="210" spans="1:25" s="115" customFormat="1" ht="33" x14ac:dyDescent="0.25">
      <c r="A210" s="4">
        <v>198</v>
      </c>
      <c r="B210" s="1" t="s">
        <v>1015</v>
      </c>
      <c r="C210" s="16" t="s">
        <v>1264</v>
      </c>
      <c r="D210" s="1" t="s">
        <v>1286</v>
      </c>
      <c r="E210" s="14">
        <v>37985</v>
      </c>
      <c r="F210" s="14">
        <v>37985</v>
      </c>
      <c r="G210" s="2"/>
      <c r="H210" s="3"/>
      <c r="I210" s="3"/>
      <c r="J210" s="3" t="s">
        <v>1149</v>
      </c>
      <c r="K210" s="3" t="s">
        <v>1478</v>
      </c>
      <c r="L210" s="3"/>
      <c r="M210" s="3" t="s">
        <v>1444</v>
      </c>
      <c r="N210" s="1" t="s">
        <v>1155</v>
      </c>
      <c r="O210" s="15"/>
      <c r="P210" s="1"/>
      <c r="Q210" s="1"/>
      <c r="R210" s="1" t="s">
        <v>1154</v>
      </c>
      <c r="S210" s="1" t="s">
        <v>1111</v>
      </c>
      <c r="T210" s="5"/>
      <c r="V210" s="118"/>
      <c r="W210" s="118"/>
      <c r="X210" s="118"/>
      <c r="Y210" s="118"/>
    </row>
    <row r="211" spans="1:25" s="115" customFormat="1" ht="33" x14ac:dyDescent="0.25">
      <c r="A211" s="4">
        <v>199</v>
      </c>
      <c r="B211" s="1" t="s">
        <v>1015</v>
      </c>
      <c r="C211" s="16" t="s">
        <v>1264</v>
      </c>
      <c r="D211" s="1" t="s">
        <v>1286</v>
      </c>
      <c r="E211" s="14">
        <v>37985</v>
      </c>
      <c r="F211" s="14">
        <v>37985</v>
      </c>
      <c r="G211" s="2"/>
      <c r="H211" s="3"/>
      <c r="I211" s="3"/>
      <c r="J211" s="3" t="s">
        <v>1149</v>
      </c>
      <c r="K211" s="3" t="s">
        <v>1479</v>
      </c>
      <c r="L211" s="3"/>
      <c r="M211" s="3" t="s">
        <v>1326</v>
      </c>
      <c r="N211" s="1" t="s">
        <v>1155</v>
      </c>
      <c r="O211" s="15"/>
      <c r="P211" s="1"/>
      <c r="Q211" s="1"/>
      <c r="R211" s="1" t="s">
        <v>1154</v>
      </c>
      <c r="S211" s="1" t="s">
        <v>1111</v>
      </c>
      <c r="T211" s="5"/>
      <c r="V211" s="118"/>
      <c r="W211" s="118"/>
      <c r="X211" s="118"/>
      <c r="Y211" s="118"/>
    </row>
    <row r="212" spans="1:25" s="115" customFormat="1" ht="33" x14ac:dyDescent="0.25">
      <c r="A212" s="4">
        <v>200</v>
      </c>
      <c r="B212" s="1" t="s">
        <v>1015</v>
      </c>
      <c r="C212" s="16" t="s">
        <v>1264</v>
      </c>
      <c r="D212" s="1" t="s">
        <v>1286</v>
      </c>
      <c r="E212" s="14">
        <v>37985</v>
      </c>
      <c r="F212" s="14">
        <v>37985</v>
      </c>
      <c r="G212" s="2"/>
      <c r="H212" s="3"/>
      <c r="I212" s="3"/>
      <c r="J212" s="3" t="s">
        <v>1149</v>
      </c>
      <c r="K212" s="3" t="s">
        <v>1480</v>
      </c>
      <c r="L212" s="3"/>
      <c r="M212" s="3" t="s">
        <v>1377</v>
      </c>
      <c r="N212" s="1" t="s">
        <v>1155</v>
      </c>
      <c r="O212" s="15"/>
      <c r="P212" s="1"/>
      <c r="Q212" s="1"/>
      <c r="R212" s="1" t="s">
        <v>1154</v>
      </c>
      <c r="S212" s="1" t="s">
        <v>1111</v>
      </c>
      <c r="T212" s="5"/>
      <c r="V212" s="118"/>
      <c r="W212" s="118"/>
      <c r="X212" s="118"/>
      <c r="Y212" s="118"/>
    </row>
    <row r="213" spans="1:25" s="115" customFormat="1" ht="33" x14ac:dyDescent="0.25">
      <c r="A213" s="4">
        <v>201</v>
      </c>
      <c r="B213" s="1" t="s">
        <v>1015</v>
      </c>
      <c r="C213" s="16" t="s">
        <v>1264</v>
      </c>
      <c r="D213" s="1" t="s">
        <v>1286</v>
      </c>
      <c r="E213" s="14">
        <v>37985</v>
      </c>
      <c r="F213" s="14">
        <v>37985</v>
      </c>
      <c r="G213" s="2"/>
      <c r="H213" s="3"/>
      <c r="I213" s="3"/>
      <c r="J213" s="3" t="s">
        <v>1149</v>
      </c>
      <c r="K213" s="3" t="s">
        <v>1481</v>
      </c>
      <c r="L213" s="3"/>
      <c r="M213" s="3" t="s">
        <v>1190</v>
      </c>
      <c r="N213" s="1" t="s">
        <v>1155</v>
      </c>
      <c r="O213" s="15"/>
      <c r="P213" s="1"/>
      <c r="Q213" s="1"/>
      <c r="R213" s="1" t="s">
        <v>1154</v>
      </c>
      <c r="S213" s="1" t="s">
        <v>1111</v>
      </c>
      <c r="T213" s="5"/>
      <c r="V213" s="118"/>
      <c r="W213" s="118"/>
      <c r="X213" s="118"/>
      <c r="Y213" s="118"/>
    </row>
    <row r="214" spans="1:25" s="115" customFormat="1" ht="33" x14ac:dyDescent="0.25">
      <c r="A214" s="4">
        <v>202</v>
      </c>
      <c r="B214" s="1" t="s">
        <v>1015</v>
      </c>
      <c r="C214" s="16" t="s">
        <v>1264</v>
      </c>
      <c r="D214" s="1" t="s">
        <v>1286</v>
      </c>
      <c r="E214" s="14">
        <v>37985</v>
      </c>
      <c r="F214" s="14">
        <v>37985</v>
      </c>
      <c r="G214" s="2"/>
      <c r="H214" s="3"/>
      <c r="I214" s="3"/>
      <c r="J214" s="3" t="s">
        <v>1149</v>
      </c>
      <c r="K214" s="3" t="s">
        <v>1482</v>
      </c>
      <c r="L214" s="3"/>
      <c r="M214" s="3" t="s">
        <v>1438</v>
      </c>
      <c r="N214" s="1" t="s">
        <v>1155</v>
      </c>
      <c r="O214" s="15"/>
      <c r="P214" s="1"/>
      <c r="Q214" s="1"/>
      <c r="R214" s="1" t="s">
        <v>1154</v>
      </c>
      <c r="S214" s="1" t="s">
        <v>1111</v>
      </c>
      <c r="T214" s="5"/>
      <c r="V214" s="118"/>
      <c r="W214" s="118"/>
      <c r="X214" s="118"/>
      <c r="Y214" s="118"/>
    </row>
    <row r="215" spans="1:25" s="115" customFormat="1" ht="33" x14ac:dyDescent="0.25">
      <c r="A215" s="4">
        <v>203</v>
      </c>
      <c r="B215" s="1" t="s">
        <v>1015</v>
      </c>
      <c r="C215" s="16" t="s">
        <v>1264</v>
      </c>
      <c r="D215" s="1" t="s">
        <v>1286</v>
      </c>
      <c r="E215" s="14">
        <v>37985</v>
      </c>
      <c r="F215" s="14">
        <v>37985</v>
      </c>
      <c r="G215" s="2"/>
      <c r="H215" s="3"/>
      <c r="I215" s="3"/>
      <c r="J215" s="3" t="s">
        <v>1149</v>
      </c>
      <c r="K215" s="3" t="s">
        <v>1483</v>
      </c>
      <c r="L215" s="3"/>
      <c r="M215" s="3" t="s">
        <v>1484</v>
      </c>
      <c r="N215" s="1" t="s">
        <v>1155</v>
      </c>
      <c r="O215" s="15"/>
      <c r="P215" s="1"/>
      <c r="Q215" s="1"/>
      <c r="R215" s="1" t="s">
        <v>1154</v>
      </c>
      <c r="S215" s="1" t="s">
        <v>1111</v>
      </c>
      <c r="T215" s="5"/>
      <c r="V215" s="118"/>
      <c r="W215" s="118"/>
      <c r="X215" s="118"/>
      <c r="Y215" s="118"/>
    </row>
    <row r="216" spans="1:25" s="115" customFormat="1" ht="16.5" x14ac:dyDescent="0.25">
      <c r="A216" s="4">
        <v>204</v>
      </c>
      <c r="B216" s="1" t="s">
        <v>1015</v>
      </c>
      <c r="C216" s="16" t="s">
        <v>1485</v>
      </c>
      <c r="D216" s="1" t="s">
        <v>1286</v>
      </c>
      <c r="E216" s="14">
        <v>37986</v>
      </c>
      <c r="F216" s="14">
        <v>37986</v>
      </c>
      <c r="G216" s="2"/>
      <c r="H216" s="3"/>
      <c r="I216" s="3"/>
      <c r="J216" s="3" t="s">
        <v>1149</v>
      </c>
      <c r="K216" s="3"/>
      <c r="L216" s="3"/>
      <c r="M216" s="3" t="s">
        <v>1364</v>
      </c>
      <c r="N216" s="1" t="s">
        <v>1155</v>
      </c>
      <c r="O216" s="15"/>
      <c r="P216" s="1"/>
      <c r="Q216" s="1"/>
      <c r="R216" s="1" t="s">
        <v>1154</v>
      </c>
      <c r="S216" s="1" t="s">
        <v>1111</v>
      </c>
      <c r="T216" s="5"/>
      <c r="V216" s="118"/>
      <c r="W216" s="118"/>
      <c r="X216" s="118"/>
      <c r="Y216" s="118"/>
    </row>
    <row r="217" spans="1:25" s="115" customFormat="1" ht="16.5" x14ac:dyDescent="0.25">
      <c r="A217" s="4">
        <v>205</v>
      </c>
      <c r="B217" s="1" t="s">
        <v>1015</v>
      </c>
      <c r="C217" s="16" t="s">
        <v>1486</v>
      </c>
      <c r="D217" s="1" t="s">
        <v>1286</v>
      </c>
      <c r="E217" s="14">
        <v>37622</v>
      </c>
      <c r="F217" s="14">
        <v>37986</v>
      </c>
      <c r="G217" s="2"/>
      <c r="H217" s="3"/>
      <c r="I217" s="3"/>
      <c r="J217" s="3" t="s">
        <v>1149</v>
      </c>
      <c r="K217" s="3"/>
      <c r="L217" s="3"/>
      <c r="M217" s="3" t="s">
        <v>1487</v>
      </c>
      <c r="N217" s="1" t="s">
        <v>1155</v>
      </c>
      <c r="O217" s="15"/>
      <c r="P217" s="1"/>
      <c r="Q217" s="1"/>
      <c r="R217" s="1" t="s">
        <v>1154</v>
      </c>
      <c r="S217" s="1" t="s">
        <v>1111</v>
      </c>
      <c r="T217" s="5"/>
      <c r="V217" s="118"/>
      <c r="W217" s="118"/>
      <c r="X217" s="118"/>
      <c r="Y217" s="118"/>
    </row>
    <row r="218" spans="1:25" s="115" customFormat="1" ht="16.5" x14ac:dyDescent="0.25">
      <c r="A218" s="4">
        <v>206</v>
      </c>
      <c r="B218" s="1" t="s">
        <v>1015</v>
      </c>
      <c r="C218" s="16" t="s">
        <v>1486</v>
      </c>
      <c r="D218" s="1" t="s">
        <v>1286</v>
      </c>
      <c r="E218" s="14">
        <v>37622</v>
      </c>
      <c r="F218" s="14">
        <v>37986</v>
      </c>
      <c r="G218" s="2"/>
      <c r="H218" s="3"/>
      <c r="I218" s="3"/>
      <c r="J218" s="3" t="s">
        <v>1149</v>
      </c>
      <c r="K218" s="3"/>
      <c r="L218" s="3"/>
      <c r="M218" s="3" t="s">
        <v>1488</v>
      </c>
      <c r="N218" s="1" t="s">
        <v>1155</v>
      </c>
      <c r="O218" s="15"/>
      <c r="P218" s="1"/>
      <c r="Q218" s="1"/>
      <c r="R218" s="1" t="s">
        <v>1154</v>
      </c>
      <c r="S218" s="1" t="s">
        <v>1111</v>
      </c>
      <c r="T218" s="5"/>
      <c r="V218" s="118"/>
      <c r="W218" s="118"/>
      <c r="X218" s="118"/>
      <c r="Y218" s="118"/>
    </row>
    <row r="219" spans="1:25" s="115" customFormat="1" ht="16.5" x14ac:dyDescent="0.25">
      <c r="A219" s="4">
        <v>207</v>
      </c>
      <c r="B219" s="1" t="s">
        <v>1015</v>
      </c>
      <c r="C219" s="16" t="s">
        <v>1486</v>
      </c>
      <c r="D219" s="1" t="s">
        <v>1286</v>
      </c>
      <c r="E219" s="14">
        <v>37622</v>
      </c>
      <c r="F219" s="14">
        <v>37986</v>
      </c>
      <c r="G219" s="2"/>
      <c r="H219" s="3"/>
      <c r="I219" s="3"/>
      <c r="J219" s="3" t="s">
        <v>1149</v>
      </c>
      <c r="K219" s="3"/>
      <c r="L219" s="3"/>
      <c r="M219" s="3" t="s">
        <v>1198</v>
      </c>
      <c r="N219" s="1" t="s">
        <v>1155</v>
      </c>
      <c r="O219" s="15"/>
      <c r="P219" s="1"/>
      <c r="Q219" s="1"/>
      <c r="R219" s="1" t="s">
        <v>1154</v>
      </c>
      <c r="S219" s="1" t="s">
        <v>1111</v>
      </c>
      <c r="T219" s="5"/>
      <c r="V219" s="118"/>
      <c r="W219" s="118"/>
      <c r="X219" s="118"/>
      <c r="Y219" s="118"/>
    </row>
    <row r="220" spans="1:25" s="115" customFormat="1" ht="16.5" x14ac:dyDescent="0.25">
      <c r="A220" s="4">
        <v>208</v>
      </c>
      <c r="B220" s="1" t="s">
        <v>1015</v>
      </c>
      <c r="C220" s="16" t="s">
        <v>1486</v>
      </c>
      <c r="D220" s="1" t="s">
        <v>1286</v>
      </c>
      <c r="E220" s="14">
        <v>37622</v>
      </c>
      <c r="F220" s="14">
        <v>37986</v>
      </c>
      <c r="G220" s="2"/>
      <c r="H220" s="3"/>
      <c r="I220" s="3"/>
      <c r="J220" s="3" t="s">
        <v>1149</v>
      </c>
      <c r="K220" s="3"/>
      <c r="L220" s="3"/>
      <c r="M220" s="3" t="s">
        <v>1489</v>
      </c>
      <c r="N220" s="1" t="s">
        <v>1155</v>
      </c>
      <c r="O220" s="15"/>
      <c r="P220" s="1"/>
      <c r="Q220" s="1"/>
      <c r="R220" s="1" t="s">
        <v>1154</v>
      </c>
      <c r="S220" s="1" t="s">
        <v>1111</v>
      </c>
      <c r="T220" s="5"/>
      <c r="V220" s="118"/>
      <c r="W220" s="118"/>
      <c r="X220" s="118"/>
      <c r="Y220" s="118"/>
    </row>
    <row r="221" spans="1:25" s="115" customFormat="1" ht="16.5" x14ac:dyDescent="0.25">
      <c r="A221" s="4">
        <v>209</v>
      </c>
      <c r="B221" s="1" t="s">
        <v>1015</v>
      </c>
      <c r="C221" s="16" t="s">
        <v>1486</v>
      </c>
      <c r="D221" s="1" t="s">
        <v>1286</v>
      </c>
      <c r="E221" s="14">
        <v>37622</v>
      </c>
      <c r="F221" s="14">
        <v>37986</v>
      </c>
      <c r="G221" s="2"/>
      <c r="H221" s="3"/>
      <c r="I221" s="3"/>
      <c r="J221" s="3" t="s">
        <v>1149</v>
      </c>
      <c r="K221" s="3"/>
      <c r="L221" s="3"/>
      <c r="M221" s="3" t="s">
        <v>1490</v>
      </c>
      <c r="N221" s="1" t="s">
        <v>1155</v>
      </c>
      <c r="O221" s="15"/>
      <c r="P221" s="1"/>
      <c r="Q221" s="1"/>
      <c r="R221" s="1" t="s">
        <v>1154</v>
      </c>
      <c r="S221" s="1" t="s">
        <v>1111</v>
      </c>
      <c r="T221" s="5"/>
      <c r="V221" s="118"/>
      <c r="W221" s="118"/>
      <c r="X221" s="118"/>
      <c r="Y221" s="118"/>
    </row>
    <row r="222" spans="1:25" s="115" customFormat="1" ht="16.5" x14ac:dyDescent="0.25">
      <c r="A222" s="4">
        <v>210</v>
      </c>
      <c r="B222" s="1" t="s">
        <v>1015</v>
      </c>
      <c r="C222" s="16" t="s">
        <v>1486</v>
      </c>
      <c r="D222" s="1" t="s">
        <v>1286</v>
      </c>
      <c r="E222" s="14">
        <v>37622</v>
      </c>
      <c r="F222" s="14">
        <v>37986</v>
      </c>
      <c r="G222" s="2"/>
      <c r="H222" s="3"/>
      <c r="I222" s="3"/>
      <c r="J222" s="3" t="s">
        <v>1149</v>
      </c>
      <c r="K222" s="3"/>
      <c r="L222" s="3"/>
      <c r="M222" s="3" t="s">
        <v>1352</v>
      </c>
      <c r="N222" s="1" t="s">
        <v>1155</v>
      </c>
      <c r="O222" s="15"/>
      <c r="P222" s="1"/>
      <c r="Q222" s="1"/>
      <c r="R222" s="1" t="s">
        <v>1154</v>
      </c>
      <c r="S222" s="1" t="s">
        <v>1111</v>
      </c>
      <c r="T222" s="5"/>
      <c r="V222" s="118"/>
      <c r="W222" s="118"/>
      <c r="X222" s="118"/>
      <c r="Y222" s="118"/>
    </row>
    <row r="223" spans="1:25" s="115" customFormat="1" ht="16.5" x14ac:dyDescent="0.25">
      <c r="A223" s="4">
        <v>211</v>
      </c>
      <c r="B223" s="1" t="s">
        <v>1015</v>
      </c>
      <c r="C223" s="16" t="s">
        <v>1486</v>
      </c>
      <c r="D223" s="1" t="s">
        <v>1286</v>
      </c>
      <c r="E223" s="14">
        <v>37622</v>
      </c>
      <c r="F223" s="14">
        <v>37986</v>
      </c>
      <c r="G223" s="2"/>
      <c r="H223" s="3"/>
      <c r="I223" s="3"/>
      <c r="J223" s="3" t="s">
        <v>1149</v>
      </c>
      <c r="K223" s="3"/>
      <c r="L223" s="3"/>
      <c r="M223" s="3" t="s">
        <v>1491</v>
      </c>
      <c r="N223" s="1" t="s">
        <v>1155</v>
      </c>
      <c r="O223" s="15"/>
      <c r="P223" s="1"/>
      <c r="Q223" s="1"/>
      <c r="R223" s="1" t="s">
        <v>1154</v>
      </c>
      <c r="S223" s="1" t="s">
        <v>1111</v>
      </c>
      <c r="T223" s="5"/>
      <c r="V223" s="118"/>
      <c r="W223" s="118"/>
      <c r="X223" s="118"/>
      <c r="Y223" s="118"/>
    </row>
    <row r="224" spans="1:25" s="115" customFormat="1" ht="16.5" x14ac:dyDescent="0.25">
      <c r="A224" s="4">
        <v>212</v>
      </c>
      <c r="B224" s="1" t="s">
        <v>1015</v>
      </c>
      <c r="C224" s="16" t="s">
        <v>1486</v>
      </c>
      <c r="D224" s="1" t="s">
        <v>1286</v>
      </c>
      <c r="E224" s="14">
        <v>37622</v>
      </c>
      <c r="F224" s="14">
        <v>37986</v>
      </c>
      <c r="G224" s="2"/>
      <c r="H224" s="3"/>
      <c r="I224" s="3"/>
      <c r="J224" s="3" t="s">
        <v>1149</v>
      </c>
      <c r="K224" s="3"/>
      <c r="L224" s="3"/>
      <c r="M224" s="3" t="s">
        <v>1153</v>
      </c>
      <c r="N224" s="1" t="s">
        <v>1155</v>
      </c>
      <c r="O224" s="15"/>
      <c r="P224" s="1"/>
      <c r="Q224" s="1"/>
      <c r="R224" s="1" t="s">
        <v>1154</v>
      </c>
      <c r="S224" s="1" t="s">
        <v>1111</v>
      </c>
      <c r="T224" s="5"/>
      <c r="V224" s="118"/>
      <c r="W224" s="118"/>
      <c r="X224" s="118"/>
      <c r="Y224" s="118"/>
    </row>
    <row r="225" spans="1:25" s="115" customFormat="1" ht="16.5" x14ac:dyDescent="0.25">
      <c r="A225" s="4">
        <v>213</v>
      </c>
      <c r="B225" s="1" t="s">
        <v>1015</v>
      </c>
      <c r="C225" s="16" t="s">
        <v>1486</v>
      </c>
      <c r="D225" s="1" t="s">
        <v>1286</v>
      </c>
      <c r="E225" s="14">
        <v>37622</v>
      </c>
      <c r="F225" s="14">
        <v>37986</v>
      </c>
      <c r="G225" s="2"/>
      <c r="H225" s="3"/>
      <c r="I225" s="3"/>
      <c r="J225" s="3" t="s">
        <v>1149</v>
      </c>
      <c r="K225" s="3"/>
      <c r="L225" s="3"/>
      <c r="M225" s="3" t="s">
        <v>1211</v>
      </c>
      <c r="N225" s="1" t="s">
        <v>1155</v>
      </c>
      <c r="O225" s="15"/>
      <c r="P225" s="1"/>
      <c r="Q225" s="1"/>
      <c r="R225" s="1" t="s">
        <v>1154</v>
      </c>
      <c r="S225" s="1" t="s">
        <v>1111</v>
      </c>
      <c r="T225" s="5"/>
      <c r="V225" s="118"/>
      <c r="W225" s="118"/>
      <c r="X225" s="118"/>
      <c r="Y225" s="118"/>
    </row>
    <row r="226" spans="1:25" s="115" customFormat="1" ht="16.5" x14ac:dyDescent="0.25">
      <c r="A226" s="4">
        <v>214</v>
      </c>
      <c r="B226" s="1" t="s">
        <v>1015</v>
      </c>
      <c r="C226" s="16" t="s">
        <v>1486</v>
      </c>
      <c r="D226" s="1" t="s">
        <v>1286</v>
      </c>
      <c r="E226" s="14">
        <v>37622</v>
      </c>
      <c r="F226" s="14">
        <v>37986</v>
      </c>
      <c r="G226" s="2"/>
      <c r="H226" s="3"/>
      <c r="I226" s="3"/>
      <c r="J226" s="3" t="s">
        <v>1149</v>
      </c>
      <c r="K226" s="3"/>
      <c r="L226" s="3"/>
      <c r="M226" s="3" t="s">
        <v>1458</v>
      </c>
      <c r="N226" s="1" t="s">
        <v>1155</v>
      </c>
      <c r="O226" s="15"/>
      <c r="P226" s="1"/>
      <c r="Q226" s="1"/>
      <c r="R226" s="1" t="s">
        <v>1154</v>
      </c>
      <c r="S226" s="1" t="s">
        <v>1111</v>
      </c>
      <c r="T226" s="5"/>
      <c r="V226" s="118"/>
      <c r="W226" s="118"/>
      <c r="X226" s="118"/>
      <c r="Y226" s="118"/>
    </row>
    <row r="227" spans="1:25" s="115" customFormat="1" ht="16.5" x14ac:dyDescent="0.25">
      <c r="A227" s="4">
        <v>215</v>
      </c>
      <c r="B227" s="1" t="s">
        <v>1015</v>
      </c>
      <c r="C227" s="16" t="s">
        <v>1486</v>
      </c>
      <c r="D227" s="1" t="s">
        <v>1286</v>
      </c>
      <c r="E227" s="14">
        <v>37622</v>
      </c>
      <c r="F227" s="14">
        <v>37986</v>
      </c>
      <c r="G227" s="2"/>
      <c r="H227" s="3"/>
      <c r="I227" s="3"/>
      <c r="J227" s="3" t="s">
        <v>1149</v>
      </c>
      <c r="K227" s="3"/>
      <c r="L227" s="3"/>
      <c r="M227" s="3" t="s">
        <v>1329</v>
      </c>
      <c r="N227" s="1" t="s">
        <v>1155</v>
      </c>
      <c r="O227" s="15"/>
      <c r="P227" s="1"/>
      <c r="Q227" s="1"/>
      <c r="R227" s="1" t="s">
        <v>1154</v>
      </c>
      <c r="S227" s="1" t="s">
        <v>1111</v>
      </c>
      <c r="T227" s="5"/>
      <c r="V227" s="118"/>
      <c r="W227" s="118"/>
      <c r="X227" s="118"/>
      <c r="Y227" s="118"/>
    </row>
    <row r="228" spans="1:25" s="115" customFormat="1" ht="16.5" x14ac:dyDescent="0.25">
      <c r="A228" s="4">
        <v>216</v>
      </c>
      <c r="B228" s="1" t="s">
        <v>1015</v>
      </c>
      <c r="C228" s="16" t="s">
        <v>1486</v>
      </c>
      <c r="D228" s="1" t="s">
        <v>1286</v>
      </c>
      <c r="E228" s="14">
        <v>37622</v>
      </c>
      <c r="F228" s="14">
        <v>37986</v>
      </c>
      <c r="G228" s="2"/>
      <c r="H228" s="3"/>
      <c r="I228" s="3"/>
      <c r="J228" s="3" t="s">
        <v>1149</v>
      </c>
      <c r="K228" s="3"/>
      <c r="L228" s="3"/>
      <c r="M228" s="3" t="s">
        <v>1492</v>
      </c>
      <c r="N228" s="1" t="s">
        <v>1155</v>
      </c>
      <c r="O228" s="15"/>
      <c r="P228" s="1"/>
      <c r="Q228" s="1"/>
      <c r="R228" s="1" t="s">
        <v>1154</v>
      </c>
      <c r="S228" s="1" t="s">
        <v>1111</v>
      </c>
      <c r="T228" s="5"/>
      <c r="V228" s="118"/>
      <c r="W228" s="118"/>
      <c r="X228" s="118"/>
      <c r="Y228" s="118"/>
    </row>
    <row r="229" spans="1:25" s="115" customFormat="1" ht="16.5" x14ac:dyDescent="0.25">
      <c r="A229" s="4">
        <v>217</v>
      </c>
      <c r="B229" s="1" t="s">
        <v>1015</v>
      </c>
      <c r="C229" s="16" t="s">
        <v>1486</v>
      </c>
      <c r="D229" s="1" t="s">
        <v>1286</v>
      </c>
      <c r="E229" s="14">
        <v>37622</v>
      </c>
      <c r="F229" s="14">
        <v>37986</v>
      </c>
      <c r="G229" s="2"/>
      <c r="H229" s="3"/>
      <c r="I229" s="3"/>
      <c r="J229" s="3" t="s">
        <v>1149</v>
      </c>
      <c r="K229" s="3"/>
      <c r="L229" s="3"/>
      <c r="M229" s="3" t="s">
        <v>1493</v>
      </c>
      <c r="N229" s="1" t="s">
        <v>1155</v>
      </c>
      <c r="O229" s="15"/>
      <c r="P229" s="1"/>
      <c r="Q229" s="1"/>
      <c r="R229" s="1" t="s">
        <v>1154</v>
      </c>
      <c r="S229" s="1" t="s">
        <v>1111</v>
      </c>
      <c r="T229" s="5"/>
      <c r="V229" s="118"/>
      <c r="W229" s="118"/>
      <c r="X229" s="118"/>
      <c r="Y229" s="118"/>
    </row>
    <row r="230" spans="1:25" s="115" customFormat="1" ht="16.5" x14ac:dyDescent="0.25">
      <c r="A230" s="4">
        <v>218</v>
      </c>
      <c r="B230" s="1" t="s">
        <v>1015</v>
      </c>
      <c r="C230" s="16" t="s">
        <v>1486</v>
      </c>
      <c r="D230" s="1" t="s">
        <v>1286</v>
      </c>
      <c r="E230" s="14">
        <v>37622</v>
      </c>
      <c r="F230" s="14">
        <v>37986</v>
      </c>
      <c r="G230" s="2"/>
      <c r="H230" s="3"/>
      <c r="I230" s="3"/>
      <c r="J230" s="3" t="s">
        <v>1149</v>
      </c>
      <c r="K230" s="3"/>
      <c r="L230" s="3"/>
      <c r="M230" s="3" t="s">
        <v>1401</v>
      </c>
      <c r="N230" s="1" t="s">
        <v>1155</v>
      </c>
      <c r="O230" s="15"/>
      <c r="P230" s="1"/>
      <c r="Q230" s="1"/>
      <c r="R230" s="1" t="s">
        <v>1154</v>
      </c>
      <c r="S230" s="1" t="s">
        <v>1111</v>
      </c>
      <c r="T230" s="5"/>
      <c r="V230" s="118"/>
      <c r="W230" s="118"/>
      <c r="X230" s="118"/>
      <c r="Y230" s="118"/>
    </row>
    <row r="231" spans="1:25" s="115" customFormat="1" ht="16.5" x14ac:dyDescent="0.25">
      <c r="A231" s="4">
        <v>219</v>
      </c>
      <c r="B231" s="1" t="s">
        <v>1015</v>
      </c>
      <c r="C231" s="16" t="s">
        <v>1486</v>
      </c>
      <c r="D231" s="1" t="s">
        <v>1286</v>
      </c>
      <c r="E231" s="14">
        <v>37622</v>
      </c>
      <c r="F231" s="14">
        <v>37986</v>
      </c>
      <c r="G231" s="2"/>
      <c r="H231" s="3"/>
      <c r="I231" s="3"/>
      <c r="J231" s="3" t="s">
        <v>1149</v>
      </c>
      <c r="K231" s="3"/>
      <c r="L231" s="3"/>
      <c r="M231" s="3" t="s">
        <v>1275</v>
      </c>
      <c r="N231" s="1" t="s">
        <v>1155</v>
      </c>
      <c r="O231" s="15"/>
      <c r="P231" s="1"/>
      <c r="Q231" s="1"/>
      <c r="R231" s="1" t="s">
        <v>1154</v>
      </c>
      <c r="S231" s="1" t="s">
        <v>1111</v>
      </c>
      <c r="T231" s="5"/>
      <c r="V231" s="118"/>
      <c r="W231" s="118"/>
      <c r="X231" s="118"/>
      <c r="Y231" s="118"/>
    </row>
    <row r="232" spans="1:25" s="115" customFormat="1" ht="16.5" x14ac:dyDescent="0.25">
      <c r="A232" s="4">
        <v>220</v>
      </c>
      <c r="B232" s="1" t="s">
        <v>1015</v>
      </c>
      <c r="C232" s="16" t="s">
        <v>1486</v>
      </c>
      <c r="D232" s="1" t="s">
        <v>1286</v>
      </c>
      <c r="E232" s="14">
        <v>37622</v>
      </c>
      <c r="F232" s="14">
        <v>37986</v>
      </c>
      <c r="G232" s="2"/>
      <c r="H232" s="3"/>
      <c r="I232" s="3"/>
      <c r="J232" s="3" t="s">
        <v>1149</v>
      </c>
      <c r="K232" s="3"/>
      <c r="L232" s="3"/>
      <c r="M232" s="3" t="s">
        <v>1494</v>
      </c>
      <c r="N232" s="1" t="s">
        <v>1155</v>
      </c>
      <c r="O232" s="15"/>
      <c r="P232" s="1"/>
      <c r="Q232" s="1"/>
      <c r="R232" s="1" t="s">
        <v>1154</v>
      </c>
      <c r="S232" s="1" t="s">
        <v>1111</v>
      </c>
      <c r="T232" s="5"/>
      <c r="V232" s="118"/>
      <c r="W232" s="118"/>
      <c r="X232" s="118"/>
      <c r="Y232" s="118"/>
    </row>
    <row r="233" spans="1:25" s="115" customFormat="1" ht="16.5" x14ac:dyDescent="0.25">
      <c r="A233" s="4">
        <v>221</v>
      </c>
      <c r="B233" s="1" t="s">
        <v>1015</v>
      </c>
      <c r="C233" s="16" t="s">
        <v>1486</v>
      </c>
      <c r="D233" s="1" t="s">
        <v>1286</v>
      </c>
      <c r="E233" s="14">
        <v>37622</v>
      </c>
      <c r="F233" s="14">
        <v>37986</v>
      </c>
      <c r="G233" s="2"/>
      <c r="H233" s="3"/>
      <c r="I233" s="3"/>
      <c r="J233" s="3" t="s">
        <v>1149</v>
      </c>
      <c r="K233" s="3"/>
      <c r="L233" s="3"/>
      <c r="M233" s="3" t="s">
        <v>1495</v>
      </c>
      <c r="N233" s="1" t="s">
        <v>1155</v>
      </c>
      <c r="O233" s="15"/>
      <c r="P233" s="1"/>
      <c r="Q233" s="1"/>
      <c r="R233" s="1" t="s">
        <v>1154</v>
      </c>
      <c r="S233" s="1" t="s">
        <v>1111</v>
      </c>
      <c r="T233" s="5"/>
      <c r="V233" s="118"/>
      <c r="W233" s="118"/>
      <c r="X233" s="118"/>
      <c r="Y233" s="118"/>
    </row>
    <row r="234" spans="1:25" s="115" customFormat="1" ht="16.5" x14ac:dyDescent="0.25">
      <c r="A234" s="4">
        <v>222</v>
      </c>
      <c r="B234" s="1" t="s">
        <v>1015</v>
      </c>
      <c r="C234" s="16" t="s">
        <v>1486</v>
      </c>
      <c r="D234" s="1" t="s">
        <v>1286</v>
      </c>
      <c r="E234" s="14">
        <v>37622</v>
      </c>
      <c r="F234" s="14">
        <v>37986</v>
      </c>
      <c r="G234" s="2"/>
      <c r="H234" s="3"/>
      <c r="I234" s="3"/>
      <c r="J234" s="3" t="s">
        <v>1149</v>
      </c>
      <c r="K234" s="3"/>
      <c r="L234" s="3"/>
      <c r="M234" s="3" t="s">
        <v>1496</v>
      </c>
      <c r="N234" s="1" t="s">
        <v>1155</v>
      </c>
      <c r="O234" s="15"/>
      <c r="P234" s="1"/>
      <c r="Q234" s="1"/>
      <c r="R234" s="1" t="s">
        <v>1154</v>
      </c>
      <c r="S234" s="1" t="s">
        <v>1111</v>
      </c>
      <c r="T234" s="5"/>
      <c r="V234" s="118"/>
      <c r="W234" s="118"/>
      <c r="X234" s="118"/>
      <c r="Y234" s="118"/>
    </row>
    <row r="235" spans="1:25" s="115" customFormat="1" ht="16.5" x14ac:dyDescent="0.25">
      <c r="A235" s="4">
        <v>223</v>
      </c>
      <c r="B235" s="1" t="s">
        <v>1015</v>
      </c>
      <c r="C235" s="16" t="s">
        <v>1276</v>
      </c>
      <c r="D235" s="1" t="s">
        <v>1286</v>
      </c>
      <c r="E235" s="14">
        <v>37622</v>
      </c>
      <c r="F235" s="14">
        <v>37986</v>
      </c>
      <c r="G235" s="2"/>
      <c r="H235" s="3"/>
      <c r="I235" s="3"/>
      <c r="J235" s="3" t="s">
        <v>1149</v>
      </c>
      <c r="K235" s="3"/>
      <c r="L235" s="3"/>
      <c r="M235" s="3" t="s">
        <v>1497</v>
      </c>
      <c r="N235" s="1" t="s">
        <v>1155</v>
      </c>
      <c r="O235" s="15"/>
      <c r="P235" s="1"/>
      <c r="Q235" s="1"/>
      <c r="R235" s="1" t="s">
        <v>1154</v>
      </c>
      <c r="S235" s="1" t="s">
        <v>1111</v>
      </c>
      <c r="T235" s="5"/>
      <c r="V235" s="118"/>
      <c r="W235" s="118"/>
      <c r="X235" s="118"/>
      <c r="Y235" s="118"/>
    </row>
    <row r="236" spans="1:25" s="115" customFormat="1" ht="16.5" x14ac:dyDescent="0.25">
      <c r="A236" s="4">
        <v>224</v>
      </c>
      <c r="B236" s="1" t="s">
        <v>1015</v>
      </c>
      <c r="C236" s="16" t="s">
        <v>1498</v>
      </c>
      <c r="D236" s="1" t="s">
        <v>1286</v>
      </c>
      <c r="E236" s="14">
        <v>37988</v>
      </c>
      <c r="F236" s="14">
        <v>38008</v>
      </c>
      <c r="G236" s="2"/>
      <c r="H236" s="3"/>
      <c r="I236" s="3"/>
      <c r="J236" s="3" t="s">
        <v>1149</v>
      </c>
      <c r="K236" s="3"/>
      <c r="L236" s="3"/>
      <c r="M236" s="133">
        <v>335</v>
      </c>
      <c r="N236" s="1" t="s">
        <v>1155</v>
      </c>
      <c r="O236" s="15"/>
      <c r="P236" s="1"/>
      <c r="Q236" s="1"/>
      <c r="R236" s="1" t="s">
        <v>1154</v>
      </c>
      <c r="S236" s="1" t="s">
        <v>1111</v>
      </c>
      <c r="T236" s="5"/>
      <c r="V236" s="118"/>
      <c r="W236" s="118"/>
      <c r="X236" s="118"/>
      <c r="Y236" s="118"/>
    </row>
    <row r="237" spans="1:25" s="115" customFormat="1" ht="16.5" x14ac:dyDescent="0.25">
      <c r="A237" s="4">
        <v>225</v>
      </c>
      <c r="B237" s="1" t="s">
        <v>1015</v>
      </c>
      <c r="C237" s="16" t="s">
        <v>1499</v>
      </c>
      <c r="D237" s="1" t="s">
        <v>1286</v>
      </c>
      <c r="E237" s="14">
        <v>38009</v>
      </c>
      <c r="F237" s="14">
        <v>38015</v>
      </c>
      <c r="G237" s="2"/>
      <c r="H237" s="3"/>
      <c r="I237" s="3"/>
      <c r="J237" s="3" t="s">
        <v>1149</v>
      </c>
      <c r="K237" s="3"/>
      <c r="L237" s="3"/>
      <c r="M237" s="133">
        <v>427</v>
      </c>
      <c r="N237" s="1" t="s">
        <v>1155</v>
      </c>
      <c r="O237" s="15"/>
      <c r="P237" s="1"/>
      <c r="Q237" s="1"/>
      <c r="R237" s="1" t="s">
        <v>1154</v>
      </c>
      <c r="S237" s="1" t="s">
        <v>1111</v>
      </c>
      <c r="T237" s="5"/>
      <c r="V237" s="118"/>
      <c r="W237" s="118"/>
      <c r="X237" s="118"/>
      <c r="Y237" s="118"/>
    </row>
    <row r="238" spans="1:25" s="115" customFormat="1" ht="16.5" x14ac:dyDescent="0.25">
      <c r="A238" s="4">
        <v>226</v>
      </c>
      <c r="B238" s="1" t="s">
        <v>1015</v>
      </c>
      <c r="C238" s="16" t="s">
        <v>1500</v>
      </c>
      <c r="D238" s="1" t="s">
        <v>1286</v>
      </c>
      <c r="E238" s="14">
        <v>38016</v>
      </c>
      <c r="F238" s="14">
        <v>38016</v>
      </c>
      <c r="G238" s="2"/>
      <c r="H238" s="3"/>
      <c r="I238" s="3"/>
      <c r="J238" s="3" t="s">
        <v>1149</v>
      </c>
      <c r="K238" s="3"/>
      <c r="L238" s="3"/>
      <c r="M238" s="133" t="s">
        <v>1356</v>
      </c>
      <c r="N238" s="1" t="s">
        <v>1155</v>
      </c>
      <c r="O238" s="15"/>
      <c r="P238" s="1"/>
      <c r="Q238" s="1"/>
      <c r="R238" s="1" t="s">
        <v>1154</v>
      </c>
      <c r="S238" s="1" t="s">
        <v>1111</v>
      </c>
      <c r="T238" s="5"/>
      <c r="V238" s="118"/>
      <c r="W238" s="118"/>
      <c r="X238" s="118"/>
      <c r="Y238" s="118"/>
    </row>
    <row r="239" spans="1:25" s="115" customFormat="1" ht="16.5" x14ac:dyDescent="0.25">
      <c r="A239" s="4">
        <v>227</v>
      </c>
      <c r="B239" s="1" t="s">
        <v>1015</v>
      </c>
      <c r="C239" s="16" t="s">
        <v>1501</v>
      </c>
      <c r="D239" s="1" t="s">
        <v>1286</v>
      </c>
      <c r="E239" s="14">
        <v>38019</v>
      </c>
      <c r="F239" s="14">
        <v>38027</v>
      </c>
      <c r="G239" s="2"/>
      <c r="H239" s="3"/>
      <c r="I239" s="3"/>
      <c r="J239" s="3" t="s">
        <v>1149</v>
      </c>
      <c r="K239" s="3"/>
      <c r="L239" s="3"/>
      <c r="M239" s="133">
        <v>451</v>
      </c>
      <c r="N239" s="1" t="s">
        <v>1155</v>
      </c>
      <c r="O239" s="15"/>
      <c r="P239" s="1"/>
      <c r="Q239" s="1"/>
      <c r="R239" s="1" t="s">
        <v>1154</v>
      </c>
      <c r="S239" s="1" t="s">
        <v>1111</v>
      </c>
      <c r="T239" s="5"/>
      <c r="V239" s="118"/>
      <c r="W239" s="118"/>
      <c r="X239" s="118"/>
      <c r="Y239" s="118"/>
    </row>
    <row r="240" spans="1:25" s="115" customFormat="1" ht="16.5" x14ac:dyDescent="0.25">
      <c r="A240" s="4">
        <v>228</v>
      </c>
      <c r="B240" s="1" t="s">
        <v>1015</v>
      </c>
      <c r="C240" s="16" t="s">
        <v>1502</v>
      </c>
      <c r="D240" s="1" t="s">
        <v>1286</v>
      </c>
      <c r="E240" s="14">
        <v>38028</v>
      </c>
      <c r="F240" s="14">
        <v>38034</v>
      </c>
      <c r="G240" s="2"/>
      <c r="H240" s="3"/>
      <c r="I240" s="3"/>
      <c r="J240" s="3" t="s">
        <v>1149</v>
      </c>
      <c r="K240" s="3"/>
      <c r="L240" s="3"/>
      <c r="M240" s="133">
        <v>462</v>
      </c>
      <c r="N240" s="1" t="s">
        <v>1155</v>
      </c>
      <c r="O240" s="15"/>
      <c r="P240" s="1"/>
      <c r="Q240" s="1"/>
      <c r="R240" s="1" t="s">
        <v>1154</v>
      </c>
      <c r="S240" s="1" t="s">
        <v>1111</v>
      </c>
      <c r="T240" s="5"/>
      <c r="V240" s="118"/>
      <c r="W240" s="118"/>
      <c r="X240" s="118"/>
      <c r="Y240" s="118"/>
    </row>
    <row r="241" spans="1:25" s="115" customFormat="1" ht="16.5" x14ac:dyDescent="0.25">
      <c r="A241" s="4">
        <v>229</v>
      </c>
      <c r="B241" s="1" t="s">
        <v>1015</v>
      </c>
      <c r="C241" s="16" t="s">
        <v>1503</v>
      </c>
      <c r="D241" s="1" t="s">
        <v>1286</v>
      </c>
      <c r="E241" s="14">
        <v>38034</v>
      </c>
      <c r="F241" s="14">
        <v>38034</v>
      </c>
      <c r="G241" s="2"/>
      <c r="H241" s="3"/>
      <c r="I241" s="3"/>
      <c r="J241" s="3" t="s">
        <v>1149</v>
      </c>
      <c r="K241" s="3"/>
      <c r="L241" s="3"/>
      <c r="M241" s="133">
        <v>453</v>
      </c>
      <c r="N241" s="1" t="s">
        <v>1155</v>
      </c>
      <c r="O241" s="15"/>
      <c r="P241" s="1"/>
      <c r="Q241" s="1"/>
      <c r="R241" s="1" t="s">
        <v>1154</v>
      </c>
      <c r="S241" s="1" t="s">
        <v>1111</v>
      </c>
      <c r="T241" s="5"/>
      <c r="V241" s="118"/>
      <c r="W241" s="118"/>
      <c r="X241" s="118"/>
      <c r="Y241" s="118"/>
    </row>
    <row r="242" spans="1:25" s="115" customFormat="1" ht="16.5" x14ac:dyDescent="0.25">
      <c r="A242" s="4">
        <v>230</v>
      </c>
      <c r="B242" s="1" t="s">
        <v>1015</v>
      </c>
      <c r="C242" s="16" t="s">
        <v>1504</v>
      </c>
      <c r="D242" s="1" t="s">
        <v>1286</v>
      </c>
      <c r="E242" s="14">
        <v>38035</v>
      </c>
      <c r="F242" s="14">
        <v>38042</v>
      </c>
      <c r="G242" s="2"/>
      <c r="H242" s="3"/>
      <c r="I242" s="3"/>
      <c r="J242" s="3" t="s">
        <v>1149</v>
      </c>
      <c r="K242" s="3"/>
      <c r="L242" s="3"/>
      <c r="M242" s="133">
        <v>376</v>
      </c>
      <c r="N242" s="1" t="s">
        <v>1155</v>
      </c>
      <c r="O242" s="15"/>
      <c r="P242" s="1"/>
      <c r="Q242" s="1"/>
      <c r="R242" s="1" t="s">
        <v>1154</v>
      </c>
      <c r="S242" s="1" t="s">
        <v>1111</v>
      </c>
      <c r="T242" s="5"/>
      <c r="V242" s="118"/>
      <c r="W242" s="118"/>
      <c r="X242" s="118"/>
      <c r="Y242" s="118"/>
    </row>
    <row r="243" spans="1:25" s="115" customFormat="1" ht="16.5" x14ac:dyDescent="0.25">
      <c r="A243" s="4">
        <v>231</v>
      </c>
      <c r="B243" s="1" t="s">
        <v>1015</v>
      </c>
      <c r="C243" s="16" t="s">
        <v>1505</v>
      </c>
      <c r="D243" s="1" t="s">
        <v>1286</v>
      </c>
      <c r="E243" s="14">
        <v>38043</v>
      </c>
      <c r="F243" s="14">
        <v>38043</v>
      </c>
      <c r="G243" s="2"/>
      <c r="H243" s="3"/>
      <c r="I243" s="3"/>
      <c r="J243" s="3" t="s">
        <v>1149</v>
      </c>
      <c r="K243" s="3"/>
      <c r="L243" s="3"/>
      <c r="M243" s="133">
        <v>408</v>
      </c>
      <c r="N243" s="1" t="s">
        <v>1155</v>
      </c>
      <c r="O243" s="15"/>
      <c r="P243" s="1"/>
      <c r="Q243" s="1"/>
      <c r="R243" s="1" t="s">
        <v>1154</v>
      </c>
      <c r="S243" s="1" t="s">
        <v>1111</v>
      </c>
      <c r="T243" s="5"/>
      <c r="V243" s="118"/>
      <c r="W243" s="118"/>
      <c r="X243" s="118"/>
      <c r="Y243" s="118"/>
    </row>
    <row r="244" spans="1:25" s="115" customFormat="1" ht="16.5" x14ac:dyDescent="0.25">
      <c r="A244" s="4">
        <v>232</v>
      </c>
      <c r="B244" s="1" t="s">
        <v>1015</v>
      </c>
      <c r="C244" s="16" t="s">
        <v>1506</v>
      </c>
      <c r="D244" s="1" t="s">
        <v>1286</v>
      </c>
      <c r="E244" s="14">
        <v>38044</v>
      </c>
      <c r="F244" s="14">
        <v>38044</v>
      </c>
      <c r="G244" s="2"/>
      <c r="H244" s="3"/>
      <c r="I244" s="3"/>
      <c r="J244" s="3" t="s">
        <v>1149</v>
      </c>
      <c r="K244" s="3"/>
      <c r="L244" s="3"/>
      <c r="M244" s="133">
        <v>384</v>
      </c>
      <c r="N244" s="1" t="s">
        <v>1155</v>
      </c>
      <c r="O244" s="15"/>
      <c r="P244" s="1"/>
      <c r="Q244" s="1"/>
      <c r="R244" s="1" t="s">
        <v>1154</v>
      </c>
      <c r="S244" s="1" t="s">
        <v>1111</v>
      </c>
      <c r="T244" s="5"/>
      <c r="V244" s="118"/>
      <c r="W244" s="118"/>
      <c r="X244" s="118"/>
      <c r="Y244" s="118"/>
    </row>
    <row r="245" spans="1:25" s="115" customFormat="1" ht="16.5" x14ac:dyDescent="0.25">
      <c r="A245" s="4">
        <v>233</v>
      </c>
      <c r="B245" s="1" t="s">
        <v>1015</v>
      </c>
      <c r="C245" s="16" t="s">
        <v>1507</v>
      </c>
      <c r="D245" s="1" t="s">
        <v>1286</v>
      </c>
      <c r="E245" s="14">
        <v>38047</v>
      </c>
      <c r="F245" s="14">
        <v>38048</v>
      </c>
      <c r="G245" s="2"/>
      <c r="H245" s="3"/>
      <c r="I245" s="3"/>
      <c r="J245" s="3" t="s">
        <v>1149</v>
      </c>
      <c r="K245" s="3"/>
      <c r="L245" s="3"/>
      <c r="M245" s="133">
        <v>475</v>
      </c>
      <c r="N245" s="1" t="s">
        <v>1155</v>
      </c>
      <c r="O245" s="15"/>
      <c r="P245" s="1"/>
      <c r="Q245" s="1"/>
      <c r="R245" s="1" t="s">
        <v>1154</v>
      </c>
      <c r="S245" s="1" t="s">
        <v>1111</v>
      </c>
      <c r="T245" s="5"/>
      <c r="V245" s="118"/>
      <c r="W245" s="118"/>
      <c r="X245" s="118"/>
      <c r="Y245" s="118"/>
    </row>
    <row r="246" spans="1:25" s="115" customFormat="1" ht="16.5" x14ac:dyDescent="0.25">
      <c r="A246" s="4">
        <v>234</v>
      </c>
      <c r="B246" s="1" t="s">
        <v>1015</v>
      </c>
      <c r="C246" s="16" t="s">
        <v>1508</v>
      </c>
      <c r="D246" s="1" t="s">
        <v>1286</v>
      </c>
      <c r="E246" s="14">
        <v>38048</v>
      </c>
      <c r="F246" s="14">
        <v>38049</v>
      </c>
      <c r="G246" s="2"/>
      <c r="H246" s="3"/>
      <c r="I246" s="3"/>
      <c r="J246" s="3" t="s">
        <v>1149</v>
      </c>
      <c r="K246" s="3"/>
      <c r="L246" s="3"/>
      <c r="M246" s="133">
        <v>526</v>
      </c>
      <c r="N246" s="1" t="s">
        <v>1155</v>
      </c>
      <c r="O246" s="15"/>
      <c r="P246" s="1"/>
      <c r="Q246" s="1"/>
      <c r="R246" s="1" t="s">
        <v>1154</v>
      </c>
      <c r="S246" s="1" t="s">
        <v>1111</v>
      </c>
      <c r="T246" s="5"/>
      <c r="V246" s="118"/>
      <c r="W246" s="118"/>
      <c r="X246" s="118"/>
      <c r="Y246" s="118"/>
    </row>
    <row r="247" spans="1:25" s="115" customFormat="1" ht="16.5" x14ac:dyDescent="0.25">
      <c r="A247" s="4">
        <v>235</v>
      </c>
      <c r="B247" s="1" t="s">
        <v>1015</v>
      </c>
      <c r="C247" s="16" t="s">
        <v>1509</v>
      </c>
      <c r="D247" s="1" t="s">
        <v>1286</v>
      </c>
      <c r="E247" s="14">
        <v>38049</v>
      </c>
      <c r="F247" s="14">
        <v>38054</v>
      </c>
      <c r="G247" s="2"/>
      <c r="H247" s="3"/>
      <c r="I247" s="3"/>
      <c r="J247" s="3" t="s">
        <v>1149</v>
      </c>
      <c r="K247" s="3"/>
      <c r="L247" s="3"/>
      <c r="M247" s="133">
        <v>425</v>
      </c>
      <c r="N247" s="1" t="s">
        <v>1155</v>
      </c>
      <c r="O247" s="15"/>
      <c r="P247" s="1"/>
      <c r="Q247" s="1"/>
      <c r="R247" s="1" t="s">
        <v>1154</v>
      </c>
      <c r="S247" s="1" t="s">
        <v>1111</v>
      </c>
      <c r="T247" s="5"/>
      <c r="V247" s="118"/>
      <c r="W247" s="118"/>
      <c r="X247" s="118"/>
      <c r="Y247" s="118"/>
    </row>
    <row r="248" spans="1:25" s="115" customFormat="1" ht="16.5" x14ac:dyDescent="0.25">
      <c r="A248" s="4">
        <v>236</v>
      </c>
      <c r="B248" s="1" t="s">
        <v>1015</v>
      </c>
      <c r="C248" s="16" t="s">
        <v>1510</v>
      </c>
      <c r="D248" s="1" t="s">
        <v>1286</v>
      </c>
      <c r="E248" s="14">
        <v>38055</v>
      </c>
      <c r="F248" s="14">
        <v>38057</v>
      </c>
      <c r="G248" s="2"/>
      <c r="H248" s="3"/>
      <c r="I248" s="3"/>
      <c r="J248" s="3" t="s">
        <v>1149</v>
      </c>
      <c r="K248" s="3"/>
      <c r="L248" s="3"/>
      <c r="M248" s="133">
        <v>381</v>
      </c>
      <c r="N248" s="1" t="s">
        <v>1155</v>
      </c>
      <c r="O248" s="15"/>
      <c r="P248" s="1"/>
      <c r="Q248" s="1"/>
      <c r="R248" s="1" t="s">
        <v>1154</v>
      </c>
      <c r="S248" s="1" t="s">
        <v>1111</v>
      </c>
      <c r="T248" s="5"/>
      <c r="V248" s="118"/>
      <c r="W248" s="118"/>
      <c r="X248" s="118"/>
      <c r="Y248" s="118"/>
    </row>
    <row r="249" spans="1:25" s="115" customFormat="1" ht="16.5" x14ac:dyDescent="0.25">
      <c r="A249" s="4">
        <v>237</v>
      </c>
      <c r="B249" s="1" t="s">
        <v>1015</v>
      </c>
      <c r="C249" s="16" t="s">
        <v>1511</v>
      </c>
      <c r="D249" s="1" t="s">
        <v>1286</v>
      </c>
      <c r="E249" s="14">
        <v>38058</v>
      </c>
      <c r="F249" s="14">
        <v>38062</v>
      </c>
      <c r="G249" s="2"/>
      <c r="H249" s="3"/>
      <c r="I249" s="3"/>
      <c r="J249" s="3" t="s">
        <v>1149</v>
      </c>
      <c r="K249" s="3"/>
      <c r="L249" s="3"/>
      <c r="M249" s="133">
        <v>474</v>
      </c>
      <c r="N249" s="1" t="s">
        <v>1155</v>
      </c>
      <c r="O249" s="15"/>
      <c r="P249" s="1"/>
      <c r="Q249" s="1"/>
      <c r="R249" s="1" t="s">
        <v>1154</v>
      </c>
      <c r="S249" s="1" t="s">
        <v>1111</v>
      </c>
      <c r="T249" s="5"/>
      <c r="V249" s="118"/>
      <c r="W249" s="118"/>
      <c r="X249" s="118"/>
      <c r="Y249" s="118"/>
    </row>
    <row r="250" spans="1:25" s="115" customFormat="1" ht="16.5" x14ac:dyDescent="0.25">
      <c r="A250" s="4">
        <v>238</v>
      </c>
      <c r="B250" s="1" t="s">
        <v>1015</v>
      </c>
      <c r="C250" s="16" t="s">
        <v>1512</v>
      </c>
      <c r="D250" s="1" t="s">
        <v>1286</v>
      </c>
      <c r="E250" s="14">
        <v>38062</v>
      </c>
      <c r="F250" s="14">
        <v>38062</v>
      </c>
      <c r="G250" s="2"/>
      <c r="H250" s="3"/>
      <c r="I250" s="3"/>
      <c r="J250" s="3" t="s">
        <v>1149</v>
      </c>
      <c r="K250" s="3"/>
      <c r="L250" s="3"/>
      <c r="M250" s="133">
        <v>326</v>
      </c>
      <c r="N250" s="1" t="s">
        <v>1155</v>
      </c>
      <c r="O250" s="15"/>
      <c r="P250" s="1"/>
      <c r="Q250" s="1"/>
      <c r="R250" s="1" t="s">
        <v>1154</v>
      </c>
      <c r="S250" s="1" t="s">
        <v>1111</v>
      </c>
      <c r="T250" s="5"/>
      <c r="V250" s="118"/>
      <c r="W250" s="118"/>
      <c r="X250" s="118"/>
      <c r="Y250" s="118"/>
    </row>
    <row r="251" spans="1:25" s="115" customFormat="1" ht="16.5" x14ac:dyDescent="0.25">
      <c r="A251" s="4">
        <v>239</v>
      </c>
      <c r="B251" s="1" t="s">
        <v>1015</v>
      </c>
      <c r="C251" s="16" t="s">
        <v>1513</v>
      </c>
      <c r="D251" s="1" t="s">
        <v>1286</v>
      </c>
      <c r="E251" s="14">
        <v>38062</v>
      </c>
      <c r="F251" s="14">
        <v>38063</v>
      </c>
      <c r="G251" s="2"/>
      <c r="H251" s="3"/>
      <c r="I251" s="3"/>
      <c r="J251" s="3" t="s">
        <v>1149</v>
      </c>
      <c r="K251" s="3"/>
      <c r="L251" s="3"/>
      <c r="M251" s="133">
        <v>344</v>
      </c>
      <c r="N251" s="1" t="s">
        <v>1155</v>
      </c>
      <c r="O251" s="15"/>
      <c r="P251" s="1"/>
      <c r="Q251" s="1"/>
      <c r="R251" s="1" t="s">
        <v>1154</v>
      </c>
      <c r="S251" s="1" t="s">
        <v>1111</v>
      </c>
      <c r="T251" s="5"/>
      <c r="V251" s="118"/>
      <c r="W251" s="118"/>
      <c r="X251" s="118"/>
      <c r="Y251" s="118"/>
    </row>
    <row r="252" spans="1:25" s="115" customFormat="1" ht="16.5" x14ac:dyDescent="0.25">
      <c r="A252" s="4">
        <v>240</v>
      </c>
      <c r="B252" s="1" t="s">
        <v>1015</v>
      </c>
      <c r="C252" s="16" t="s">
        <v>1514</v>
      </c>
      <c r="D252" s="1" t="s">
        <v>1286</v>
      </c>
      <c r="E252" s="14">
        <v>38063</v>
      </c>
      <c r="F252" s="14">
        <v>38063</v>
      </c>
      <c r="G252" s="2"/>
      <c r="H252" s="3"/>
      <c r="I252" s="3"/>
      <c r="J252" s="3" t="s">
        <v>1149</v>
      </c>
      <c r="K252" s="3"/>
      <c r="L252" s="3"/>
      <c r="M252" s="133" t="s">
        <v>1247</v>
      </c>
      <c r="N252" s="1" t="s">
        <v>1155</v>
      </c>
      <c r="O252" s="15"/>
      <c r="P252" s="1"/>
      <c r="Q252" s="1"/>
      <c r="R252" s="1" t="s">
        <v>1154</v>
      </c>
      <c r="S252" s="1" t="s">
        <v>1111</v>
      </c>
      <c r="T252" s="5"/>
      <c r="V252" s="118"/>
      <c r="W252" s="118"/>
      <c r="X252" s="118"/>
      <c r="Y252" s="118"/>
    </row>
    <row r="253" spans="1:25" s="115" customFormat="1" ht="16.5" x14ac:dyDescent="0.25">
      <c r="A253" s="4">
        <v>241</v>
      </c>
      <c r="B253" s="1" t="s">
        <v>1015</v>
      </c>
      <c r="C253" s="16" t="s">
        <v>1515</v>
      </c>
      <c r="D253" s="1" t="s">
        <v>1286</v>
      </c>
      <c r="E253" s="14">
        <v>38064</v>
      </c>
      <c r="F253" s="14">
        <v>38064</v>
      </c>
      <c r="G253" s="2"/>
      <c r="H253" s="3"/>
      <c r="I253" s="3"/>
      <c r="J253" s="3" t="s">
        <v>1149</v>
      </c>
      <c r="K253" s="3"/>
      <c r="L253" s="3"/>
      <c r="M253" s="133" t="s">
        <v>1516</v>
      </c>
      <c r="N253" s="1" t="s">
        <v>1155</v>
      </c>
      <c r="O253" s="15"/>
      <c r="P253" s="1"/>
      <c r="Q253" s="1"/>
      <c r="R253" s="1" t="s">
        <v>1154</v>
      </c>
      <c r="S253" s="1" t="s">
        <v>1111</v>
      </c>
      <c r="T253" s="5"/>
      <c r="V253" s="118"/>
      <c r="W253" s="118"/>
      <c r="X253" s="118"/>
      <c r="Y253" s="118"/>
    </row>
    <row r="254" spans="1:25" s="115" customFormat="1" ht="16.5" x14ac:dyDescent="0.25">
      <c r="A254" s="4">
        <v>242</v>
      </c>
      <c r="B254" s="1" t="s">
        <v>1015</v>
      </c>
      <c r="C254" s="16" t="s">
        <v>1517</v>
      </c>
      <c r="D254" s="1" t="s">
        <v>1286</v>
      </c>
      <c r="E254" s="14">
        <v>38065</v>
      </c>
      <c r="F254" s="14">
        <v>38070</v>
      </c>
      <c r="G254" s="2"/>
      <c r="H254" s="3"/>
      <c r="I254" s="3"/>
      <c r="J254" s="3" t="s">
        <v>1149</v>
      </c>
      <c r="K254" s="3"/>
      <c r="L254" s="3"/>
      <c r="M254" s="133" t="s">
        <v>1518</v>
      </c>
      <c r="N254" s="1" t="s">
        <v>1155</v>
      </c>
      <c r="O254" s="15"/>
      <c r="P254" s="1"/>
      <c r="Q254" s="1"/>
      <c r="R254" s="1" t="s">
        <v>1154</v>
      </c>
      <c r="S254" s="1" t="s">
        <v>1111</v>
      </c>
      <c r="T254" s="5"/>
      <c r="V254" s="118"/>
      <c r="W254" s="118"/>
      <c r="X254" s="118"/>
      <c r="Y254" s="118"/>
    </row>
    <row r="255" spans="1:25" s="115" customFormat="1" ht="16.5" x14ac:dyDescent="0.25">
      <c r="A255" s="4">
        <v>243</v>
      </c>
      <c r="B255" s="1" t="s">
        <v>1015</v>
      </c>
      <c r="C255" s="16" t="s">
        <v>1519</v>
      </c>
      <c r="D255" s="1" t="s">
        <v>1286</v>
      </c>
      <c r="E255" s="14">
        <v>38070</v>
      </c>
      <c r="F255" s="14">
        <v>38070</v>
      </c>
      <c r="G255" s="2"/>
      <c r="H255" s="3"/>
      <c r="I255" s="3"/>
      <c r="J255" s="3" t="s">
        <v>1149</v>
      </c>
      <c r="K255" s="3"/>
      <c r="L255" s="3"/>
      <c r="M255" s="133" t="s">
        <v>1446</v>
      </c>
      <c r="N255" s="1" t="s">
        <v>1155</v>
      </c>
      <c r="O255" s="15"/>
      <c r="P255" s="1"/>
      <c r="Q255" s="1"/>
      <c r="R255" s="1" t="s">
        <v>1154</v>
      </c>
      <c r="S255" s="1" t="s">
        <v>1111</v>
      </c>
      <c r="T255" s="5"/>
      <c r="V255" s="118"/>
      <c r="W255" s="118"/>
      <c r="X255" s="118"/>
      <c r="Y255" s="118"/>
    </row>
    <row r="256" spans="1:25" s="115" customFormat="1" ht="16.5" x14ac:dyDescent="0.25">
      <c r="A256" s="4">
        <v>244</v>
      </c>
      <c r="B256" s="1" t="s">
        <v>1015</v>
      </c>
      <c r="C256" s="16" t="s">
        <v>1520</v>
      </c>
      <c r="D256" s="1" t="s">
        <v>1286</v>
      </c>
      <c r="E256" s="14">
        <v>38070</v>
      </c>
      <c r="F256" s="14">
        <v>38071</v>
      </c>
      <c r="G256" s="2"/>
      <c r="H256" s="3"/>
      <c r="I256" s="3"/>
      <c r="J256" s="3" t="s">
        <v>1149</v>
      </c>
      <c r="K256" s="3"/>
      <c r="L256" s="3"/>
      <c r="M256" s="133" t="s">
        <v>1521</v>
      </c>
      <c r="N256" s="1" t="s">
        <v>1155</v>
      </c>
      <c r="O256" s="15"/>
      <c r="P256" s="1"/>
      <c r="Q256" s="1"/>
      <c r="R256" s="1" t="s">
        <v>1154</v>
      </c>
      <c r="S256" s="1" t="s">
        <v>1111</v>
      </c>
      <c r="T256" s="5"/>
      <c r="V256" s="118"/>
      <c r="W256" s="118"/>
      <c r="X256" s="118"/>
      <c r="Y256" s="118"/>
    </row>
    <row r="257" spans="1:25" s="115" customFormat="1" ht="16.5" x14ac:dyDescent="0.25">
      <c r="A257" s="4">
        <v>245</v>
      </c>
      <c r="B257" s="1" t="s">
        <v>1015</v>
      </c>
      <c r="C257" s="16" t="s">
        <v>1522</v>
      </c>
      <c r="D257" s="1" t="s">
        <v>1286</v>
      </c>
      <c r="E257" s="14">
        <v>38071</v>
      </c>
      <c r="F257" s="14">
        <v>38071</v>
      </c>
      <c r="G257" s="2"/>
      <c r="H257" s="3"/>
      <c r="I257" s="3"/>
      <c r="J257" s="3" t="s">
        <v>1149</v>
      </c>
      <c r="K257" s="3"/>
      <c r="L257" s="3"/>
      <c r="M257" s="133">
        <v>377</v>
      </c>
      <c r="N257" s="1" t="s">
        <v>1155</v>
      </c>
      <c r="O257" s="15"/>
      <c r="P257" s="1"/>
      <c r="Q257" s="1"/>
      <c r="R257" s="1" t="s">
        <v>1154</v>
      </c>
      <c r="S257" s="1" t="s">
        <v>1111</v>
      </c>
      <c r="T257" s="5"/>
      <c r="V257" s="118"/>
      <c r="W257" s="118"/>
      <c r="X257" s="118"/>
      <c r="Y257" s="118"/>
    </row>
    <row r="258" spans="1:25" s="115" customFormat="1" ht="16.5" x14ac:dyDescent="0.25">
      <c r="A258" s="4">
        <v>246</v>
      </c>
      <c r="B258" s="1" t="s">
        <v>1015</v>
      </c>
      <c r="C258" s="16" t="s">
        <v>1523</v>
      </c>
      <c r="D258" s="1" t="s">
        <v>1286</v>
      </c>
      <c r="E258" s="14">
        <v>38072</v>
      </c>
      <c r="F258" s="14">
        <v>38075</v>
      </c>
      <c r="G258" s="2"/>
      <c r="H258" s="3"/>
      <c r="I258" s="3"/>
      <c r="J258" s="3" t="s">
        <v>1149</v>
      </c>
      <c r="K258" s="3"/>
      <c r="L258" s="3"/>
      <c r="M258" s="133">
        <v>374</v>
      </c>
      <c r="N258" s="1" t="s">
        <v>1155</v>
      </c>
      <c r="O258" s="15"/>
      <c r="P258" s="1"/>
      <c r="Q258" s="1"/>
      <c r="R258" s="1" t="s">
        <v>1154</v>
      </c>
      <c r="S258" s="1" t="s">
        <v>1111</v>
      </c>
      <c r="T258" s="5"/>
      <c r="V258" s="118"/>
      <c r="W258" s="118"/>
      <c r="X258" s="118"/>
      <c r="Y258" s="118"/>
    </row>
    <row r="259" spans="1:25" s="115" customFormat="1" ht="16.5" x14ac:dyDescent="0.25">
      <c r="A259" s="4">
        <v>247</v>
      </c>
      <c r="B259" s="1" t="s">
        <v>1015</v>
      </c>
      <c r="C259" s="16" t="s">
        <v>1524</v>
      </c>
      <c r="D259" s="1" t="s">
        <v>1286</v>
      </c>
      <c r="E259" s="14">
        <v>38075</v>
      </c>
      <c r="F259" s="14">
        <v>38077</v>
      </c>
      <c r="G259" s="2"/>
      <c r="H259" s="3"/>
      <c r="I259" s="3"/>
      <c r="J259" s="3" t="s">
        <v>1149</v>
      </c>
      <c r="K259" s="3"/>
      <c r="L259" s="3"/>
      <c r="M259" s="133">
        <v>614</v>
      </c>
      <c r="N259" s="1" t="s">
        <v>1155</v>
      </c>
      <c r="O259" s="15"/>
      <c r="P259" s="1"/>
      <c r="Q259" s="1"/>
      <c r="R259" s="1" t="s">
        <v>1154</v>
      </c>
      <c r="S259" s="1" t="s">
        <v>1111</v>
      </c>
      <c r="T259" s="5"/>
      <c r="V259" s="118"/>
      <c r="W259" s="118"/>
      <c r="X259" s="118"/>
      <c r="Y259" s="118"/>
    </row>
    <row r="260" spans="1:25" s="115" customFormat="1" ht="16.5" x14ac:dyDescent="0.25">
      <c r="A260" s="4">
        <v>248</v>
      </c>
      <c r="B260" s="1" t="s">
        <v>1015</v>
      </c>
      <c r="C260" s="16" t="s">
        <v>1525</v>
      </c>
      <c r="D260" s="1" t="s">
        <v>1286</v>
      </c>
      <c r="E260" s="14">
        <v>38077</v>
      </c>
      <c r="F260" s="14">
        <v>38077</v>
      </c>
      <c r="G260" s="2"/>
      <c r="H260" s="3"/>
      <c r="I260" s="3"/>
      <c r="J260" s="3" t="s">
        <v>1149</v>
      </c>
      <c r="K260" s="3"/>
      <c r="L260" s="3"/>
      <c r="M260" s="133">
        <v>423</v>
      </c>
      <c r="N260" s="1" t="s">
        <v>1155</v>
      </c>
      <c r="O260" s="15"/>
      <c r="P260" s="1"/>
      <c r="Q260" s="1"/>
      <c r="R260" s="1" t="s">
        <v>1154</v>
      </c>
      <c r="S260" s="1" t="s">
        <v>1111</v>
      </c>
      <c r="T260" s="5"/>
      <c r="V260" s="118"/>
      <c r="W260" s="118"/>
      <c r="X260" s="118"/>
      <c r="Y260" s="118"/>
    </row>
    <row r="261" spans="1:25" s="115" customFormat="1" ht="16.5" x14ac:dyDescent="0.25">
      <c r="A261" s="4">
        <v>249</v>
      </c>
      <c r="B261" s="1" t="s">
        <v>1015</v>
      </c>
      <c r="C261" s="16" t="s">
        <v>1526</v>
      </c>
      <c r="D261" s="1" t="s">
        <v>1286</v>
      </c>
      <c r="E261" s="14">
        <v>38078</v>
      </c>
      <c r="F261" s="14">
        <v>38084</v>
      </c>
      <c r="G261" s="2"/>
      <c r="H261" s="3"/>
      <c r="I261" s="3"/>
      <c r="J261" s="3" t="s">
        <v>1149</v>
      </c>
      <c r="K261" s="3"/>
      <c r="L261" s="3"/>
      <c r="M261" s="133">
        <v>361</v>
      </c>
      <c r="N261" s="1" t="s">
        <v>1155</v>
      </c>
      <c r="O261" s="15"/>
      <c r="P261" s="1"/>
      <c r="Q261" s="1"/>
      <c r="R261" s="1" t="s">
        <v>1154</v>
      </c>
      <c r="S261" s="1" t="s">
        <v>1111</v>
      </c>
      <c r="T261" s="5"/>
      <c r="V261" s="118"/>
      <c r="W261" s="118"/>
      <c r="X261" s="118"/>
      <c r="Y261" s="118"/>
    </row>
    <row r="262" spans="1:25" s="115" customFormat="1" ht="16.5" x14ac:dyDescent="0.25">
      <c r="A262" s="4">
        <v>250</v>
      </c>
      <c r="B262" s="1" t="s">
        <v>1015</v>
      </c>
      <c r="C262" s="16" t="s">
        <v>1527</v>
      </c>
      <c r="D262" s="1" t="s">
        <v>1286</v>
      </c>
      <c r="E262" s="14">
        <v>38089</v>
      </c>
      <c r="F262" s="14">
        <v>38091</v>
      </c>
      <c r="G262" s="2"/>
      <c r="H262" s="3"/>
      <c r="I262" s="3"/>
      <c r="J262" s="3" t="s">
        <v>1149</v>
      </c>
      <c r="K262" s="3"/>
      <c r="L262" s="3"/>
      <c r="M262" s="133">
        <v>558</v>
      </c>
      <c r="N262" s="1" t="s">
        <v>1155</v>
      </c>
      <c r="O262" s="15"/>
      <c r="P262" s="1"/>
      <c r="Q262" s="1"/>
      <c r="R262" s="1" t="s">
        <v>1154</v>
      </c>
      <c r="S262" s="1" t="s">
        <v>1111</v>
      </c>
      <c r="T262" s="5"/>
      <c r="V262" s="118"/>
      <c r="W262" s="118"/>
      <c r="X262" s="118"/>
      <c r="Y262" s="118"/>
    </row>
    <row r="263" spans="1:25" s="115" customFormat="1" ht="16.5" x14ac:dyDescent="0.25">
      <c r="A263" s="4">
        <v>251</v>
      </c>
      <c r="B263" s="1" t="s">
        <v>1015</v>
      </c>
      <c r="C263" s="16" t="s">
        <v>1528</v>
      </c>
      <c r="D263" s="1" t="s">
        <v>1286</v>
      </c>
      <c r="E263" s="14">
        <v>38091</v>
      </c>
      <c r="F263" s="14">
        <v>38091</v>
      </c>
      <c r="G263" s="2"/>
      <c r="H263" s="3"/>
      <c r="I263" s="3"/>
      <c r="J263" s="3" t="s">
        <v>1149</v>
      </c>
      <c r="K263" s="3"/>
      <c r="L263" s="3"/>
      <c r="M263" s="133">
        <v>454</v>
      </c>
      <c r="N263" s="1" t="s">
        <v>1155</v>
      </c>
      <c r="O263" s="15"/>
      <c r="P263" s="1"/>
      <c r="Q263" s="1"/>
      <c r="R263" s="1" t="s">
        <v>1154</v>
      </c>
      <c r="S263" s="1" t="s">
        <v>1111</v>
      </c>
      <c r="T263" s="5"/>
      <c r="V263" s="118"/>
      <c r="W263" s="118"/>
      <c r="X263" s="118"/>
      <c r="Y263" s="118"/>
    </row>
    <row r="264" spans="1:25" s="115" customFormat="1" ht="16.5" x14ac:dyDescent="0.25">
      <c r="A264" s="4">
        <v>252</v>
      </c>
      <c r="B264" s="1" t="s">
        <v>1015</v>
      </c>
      <c r="C264" s="16" t="s">
        <v>1529</v>
      </c>
      <c r="D264" s="1" t="s">
        <v>1286</v>
      </c>
      <c r="E264" s="14">
        <v>38091</v>
      </c>
      <c r="F264" s="14">
        <v>38097</v>
      </c>
      <c r="G264" s="2"/>
      <c r="H264" s="3"/>
      <c r="I264" s="3"/>
      <c r="J264" s="3" t="s">
        <v>1149</v>
      </c>
      <c r="K264" s="3"/>
      <c r="L264" s="3"/>
      <c r="M264" s="133">
        <v>431</v>
      </c>
      <c r="N264" s="1" t="s">
        <v>1155</v>
      </c>
      <c r="O264" s="15"/>
      <c r="P264" s="1"/>
      <c r="Q264" s="1"/>
      <c r="R264" s="1" t="s">
        <v>1154</v>
      </c>
      <c r="S264" s="1" t="s">
        <v>1111</v>
      </c>
      <c r="T264" s="5"/>
      <c r="V264" s="118"/>
      <c r="W264" s="118"/>
      <c r="X264" s="118"/>
      <c r="Y264" s="118"/>
    </row>
    <row r="265" spans="1:25" s="115" customFormat="1" ht="16.5" x14ac:dyDescent="0.25">
      <c r="A265" s="4">
        <v>253</v>
      </c>
      <c r="B265" s="1" t="s">
        <v>1015</v>
      </c>
      <c r="C265" s="16" t="s">
        <v>1530</v>
      </c>
      <c r="D265" s="1" t="s">
        <v>1286</v>
      </c>
      <c r="E265" s="14">
        <v>38097</v>
      </c>
      <c r="F265" s="14">
        <v>38097</v>
      </c>
      <c r="G265" s="2"/>
      <c r="H265" s="3"/>
      <c r="I265" s="3"/>
      <c r="J265" s="3" t="s">
        <v>1149</v>
      </c>
      <c r="K265" s="3"/>
      <c r="L265" s="3"/>
      <c r="M265" s="133">
        <v>505</v>
      </c>
      <c r="N265" s="1" t="s">
        <v>1155</v>
      </c>
      <c r="O265" s="15"/>
      <c r="P265" s="1"/>
      <c r="Q265" s="1"/>
      <c r="R265" s="1" t="s">
        <v>1154</v>
      </c>
      <c r="S265" s="1" t="s">
        <v>1111</v>
      </c>
      <c r="T265" s="5"/>
      <c r="V265" s="118"/>
      <c r="W265" s="118"/>
      <c r="X265" s="118"/>
      <c r="Y265" s="118"/>
    </row>
    <row r="266" spans="1:25" s="115" customFormat="1" ht="16.5" x14ac:dyDescent="0.25">
      <c r="A266" s="4">
        <v>254</v>
      </c>
      <c r="B266" s="1" t="s">
        <v>1015</v>
      </c>
      <c r="C266" s="16" t="s">
        <v>1531</v>
      </c>
      <c r="D266" s="1" t="s">
        <v>1286</v>
      </c>
      <c r="E266" s="14">
        <v>38098</v>
      </c>
      <c r="F266" s="14">
        <v>38098</v>
      </c>
      <c r="G266" s="2"/>
      <c r="H266" s="3"/>
      <c r="I266" s="3"/>
      <c r="J266" s="3" t="s">
        <v>1149</v>
      </c>
      <c r="K266" s="3"/>
      <c r="L266" s="3"/>
      <c r="M266" s="133">
        <v>485</v>
      </c>
      <c r="N266" s="1" t="s">
        <v>1155</v>
      </c>
      <c r="O266" s="15"/>
      <c r="P266" s="1"/>
      <c r="Q266" s="1"/>
      <c r="R266" s="1" t="s">
        <v>1154</v>
      </c>
      <c r="S266" s="1" t="s">
        <v>1111</v>
      </c>
      <c r="T266" s="5"/>
      <c r="V266" s="118"/>
      <c r="W266" s="118"/>
      <c r="X266" s="118"/>
      <c r="Y266" s="118"/>
    </row>
    <row r="267" spans="1:25" s="115" customFormat="1" ht="16.5" x14ac:dyDescent="0.25">
      <c r="A267" s="4">
        <v>255</v>
      </c>
      <c r="B267" s="1" t="s">
        <v>1015</v>
      </c>
      <c r="C267" s="16" t="s">
        <v>1532</v>
      </c>
      <c r="D267" s="1" t="s">
        <v>1286</v>
      </c>
      <c r="E267" s="14">
        <v>38099</v>
      </c>
      <c r="F267" s="14">
        <v>38103</v>
      </c>
      <c r="G267" s="2"/>
      <c r="H267" s="3"/>
      <c r="I267" s="3"/>
      <c r="J267" s="3" t="s">
        <v>1149</v>
      </c>
      <c r="K267" s="3"/>
      <c r="L267" s="3"/>
      <c r="M267" s="133">
        <v>331</v>
      </c>
      <c r="N267" s="1" t="s">
        <v>1155</v>
      </c>
      <c r="O267" s="15"/>
      <c r="P267" s="1"/>
      <c r="Q267" s="1"/>
      <c r="R267" s="1" t="s">
        <v>1154</v>
      </c>
      <c r="S267" s="1" t="s">
        <v>1111</v>
      </c>
      <c r="T267" s="5"/>
      <c r="V267" s="118"/>
      <c r="W267" s="118"/>
      <c r="X267" s="118"/>
      <c r="Y267" s="118"/>
    </row>
    <row r="268" spans="1:25" s="115" customFormat="1" ht="16.5" x14ac:dyDescent="0.25">
      <c r="A268" s="4">
        <v>256</v>
      </c>
      <c r="B268" s="1" t="s">
        <v>1015</v>
      </c>
      <c r="C268" s="16" t="s">
        <v>1533</v>
      </c>
      <c r="D268" s="1" t="s">
        <v>1286</v>
      </c>
      <c r="E268" s="14">
        <v>38103</v>
      </c>
      <c r="F268" s="14">
        <v>38104</v>
      </c>
      <c r="G268" s="2"/>
      <c r="H268" s="3"/>
      <c r="I268" s="3"/>
      <c r="J268" s="3" t="s">
        <v>1149</v>
      </c>
      <c r="K268" s="3"/>
      <c r="L268" s="3"/>
      <c r="M268" s="133">
        <v>397</v>
      </c>
      <c r="N268" s="1" t="s">
        <v>1155</v>
      </c>
      <c r="O268" s="15"/>
      <c r="P268" s="1"/>
      <c r="Q268" s="1"/>
      <c r="R268" s="1" t="s">
        <v>1154</v>
      </c>
      <c r="S268" s="1" t="s">
        <v>1111</v>
      </c>
      <c r="T268" s="5"/>
      <c r="V268" s="118"/>
      <c r="W268" s="118"/>
      <c r="X268" s="118"/>
      <c r="Y268" s="118"/>
    </row>
    <row r="269" spans="1:25" s="115" customFormat="1" ht="16.5" x14ac:dyDescent="0.25">
      <c r="A269" s="4">
        <v>257</v>
      </c>
      <c r="B269" s="1" t="s">
        <v>1015</v>
      </c>
      <c r="C269" s="16" t="s">
        <v>1534</v>
      </c>
      <c r="D269" s="1" t="s">
        <v>1286</v>
      </c>
      <c r="E269" s="14">
        <v>38104</v>
      </c>
      <c r="F269" s="14">
        <v>38104</v>
      </c>
      <c r="G269" s="2"/>
      <c r="H269" s="3"/>
      <c r="I269" s="3"/>
      <c r="J269" s="3" t="s">
        <v>1149</v>
      </c>
      <c r="K269" s="3"/>
      <c r="L269" s="3"/>
      <c r="M269" s="133">
        <v>524</v>
      </c>
      <c r="N269" s="1" t="s">
        <v>1155</v>
      </c>
      <c r="O269" s="15"/>
      <c r="P269" s="1"/>
      <c r="Q269" s="1"/>
      <c r="R269" s="1" t="s">
        <v>1154</v>
      </c>
      <c r="S269" s="1" t="s">
        <v>1111</v>
      </c>
      <c r="T269" s="5"/>
      <c r="V269" s="118"/>
      <c r="W269" s="118"/>
      <c r="X269" s="118"/>
      <c r="Y269" s="118"/>
    </row>
    <row r="270" spans="1:25" s="115" customFormat="1" ht="16.5" x14ac:dyDescent="0.25">
      <c r="A270" s="4">
        <v>258</v>
      </c>
      <c r="B270" s="1" t="s">
        <v>1015</v>
      </c>
      <c r="C270" s="16" t="s">
        <v>1330</v>
      </c>
      <c r="D270" s="1" t="s">
        <v>1286</v>
      </c>
      <c r="E270" s="14">
        <v>38105</v>
      </c>
      <c r="F270" s="14">
        <v>38106</v>
      </c>
      <c r="G270" s="2"/>
      <c r="H270" s="3"/>
      <c r="I270" s="3"/>
      <c r="J270" s="3" t="s">
        <v>1149</v>
      </c>
      <c r="K270" s="3"/>
      <c r="L270" s="3"/>
      <c r="M270" s="133">
        <v>453</v>
      </c>
      <c r="N270" s="1" t="s">
        <v>1155</v>
      </c>
      <c r="O270" s="15"/>
      <c r="P270" s="1"/>
      <c r="Q270" s="1"/>
      <c r="R270" s="1" t="s">
        <v>1154</v>
      </c>
      <c r="S270" s="1" t="s">
        <v>1111</v>
      </c>
      <c r="T270" s="5"/>
      <c r="V270" s="118"/>
      <c r="W270" s="118"/>
      <c r="X270" s="118"/>
      <c r="Y270" s="118"/>
    </row>
    <row r="271" spans="1:25" s="115" customFormat="1" ht="16.5" x14ac:dyDescent="0.25">
      <c r="A271" s="4">
        <v>259</v>
      </c>
      <c r="B271" s="1" t="s">
        <v>1015</v>
      </c>
      <c r="C271" s="16" t="s">
        <v>1535</v>
      </c>
      <c r="D271" s="1" t="s">
        <v>1286</v>
      </c>
      <c r="E271" s="14">
        <v>38106</v>
      </c>
      <c r="F271" s="14">
        <v>38107</v>
      </c>
      <c r="G271" s="2"/>
      <c r="H271" s="3"/>
      <c r="I271" s="3"/>
      <c r="J271" s="3" t="s">
        <v>1149</v>
      </c>
      <c r="K271" s="3"/>
      <c r="L271" s="3"/>
      <c r="M271" s="133">
        <v>385</v>
      </c>
      <c r="N271" s="1" t="s">
        <v>1155</v>
      </c>
      <c r="O271" s="15"/>
      <c r="P271" s="1"/>
      <c r="Q271" s="1"/>
      <c r="R271" s="1" t="s">
        <v>1154</v>
      </c>
      <c r="S271" s="1" t="s">
        <v>1111</v>
      </c>
      <c r="T271" s="5"/>
      <c r="V271" s="118"/>
      <c r="W271" s="118"/>
      <c r="X271" s="118"/>
      <c r="Y271" s="118"/>
    </row>
    <row r="272" spans="1:25" s="115" customFormat="1" ht="16.5" x14ac:dyDescent="0.25">
      <c r="A272" s="4">
        <v>260</v>
      </c>
      <c r="B272" s="1" t="s">
        <v>1015</v>
      </c>
      <c r="C272" s="16" t="s">
        <v>1536</v>
      </c>
      <c r="D272" s="1" t="s">
        <v>1286</v>
      </c>
      <c r="E272" s="14">
        <v>38110</v>
      </c>
      <c r="F272" s="14">
        <v>38117</v>
      </c>
      <c r="G272" s="2"/>
      <c r="H272" s="3"/>
      <c r="I272" s="3"/>
      <c r="J272" s="3" t="s">
        <v>1149</v>
      </c>
      <c r="K272" s="3"/>
      <c r="L272" s="3"/>
      <c r="M272" s="133">
        <v>392</v>
      </c>
      <c r="N272" s="1" t="s">
        <v>1155</v>
      </c>
      <c r="O272" s="15"/>
      <c r="P272" s="1"/>
      <c r="Q272" s="1"/>
      <c r="R272" s="1" t="s">
        <v>1154</v>
      </c>
      <c r="S272" s="1" t="s">
        <v>1111</v>
      </c>
      <c r="T272" s="5"/>
      <c r="V272" s="118"/>
      <c r="W272" s="118"/>
      <c r="X272" s="118"/>
      <c r="Y272" s="118"/>
    </row>
    <row r="273" spans="1:25" s="115" customFormat="1" ht="16.5" x14ac:dyDescent="0.25">
      <c r="A273" s="4">
        <v>261</v>
      </c>
      <c r="B273" s="1" t="s">
        <v>1015</v>
      </c>
      <c r="C273" s="16" t="s">
        <v>1537</v>
      </c>
      <c r="D273" s="1" t="s">
        <v>1286</v>
      </c>
      <c r="E273" s="14">
        <v>38118</v>
      </c>
      <c r="F273" s="14">
        <v>38118</v>
      </c>
      <c r="G273" s="2"/>
      <c r="H273" s="3"/>
      <c r="I273" s="3"/>
      <c r="J273" s="3" t="s">
        <v>1149</v>
      </c>
      <c r="K273" s="3"/>
      <c r="L273" s="3"/>
      <c r="M273" s="133">
        <v>394</v>
      </c>
      <c r="N273" s="1" t="s">
        <v>1155</v>
      </c>
      <c r="O273" s="15"/>
      <c r="P273" s="1"/>
      <c r="Q273" s="1"/>
      <c r="R273" s="1" t="s">
        <v>1154</v>
      </c>
      <c r="S273" s="1" t="s">
        <v>1111</v>
      </c>
      <c r="T273" s="5"/>
      <c r="V273" s="118"/>
      <c r="W273" s="118"/>
      <c r="X273" s="118"/>
      <c r="Y273" s="118"/>
    </row>
    <row r="274" spans="1:25" s="115" customFormat="1" ht="16.5" x14ac:dyDescent="0.25">
      <c r="A274" s="4">
        <v>262</v>
      </c>
      <c r="B274" s="1" t="s">
        <v>1015</v>
      </c>
      <c r="C274" s="16" t="s">
        <v>1538</v>
      </c>
      <c r="D274" s="1" t="s">
        <v>1286</v>
      </c>
      <c r="E274" s="14">
        <v>38118</v>
      </c>
      <c r="F274" s="14">
        <v>38119</v>
      </c>
      <c r="G274" s="2"/>
      <c r="H274" s="3"/>
      <c r="I274" s="3"/>
      <c r="J274" s="3" t="s">
        <v>1149</v>
      </c>
      <c r="K274" s="3"/>
      <c r="L274" s="3"/>
      <c r="M274" s="133">
        <v>570</v>
      </c>
      <c r="N274" s="1" t="s">
        <v>1155</v>
      </c>
      <c r="O274" s="15"/>
      <c r="P274" s="1"/>
      <c r="Q274" s="1"/>
      <c r="R274" s="1" t="s">
        <v>1154</v>
      </c>
      <c r="S274" s="1" t="s">
        <v>1111</v>
      </c>
      <c r="T274" s="5"/>
      <c r="V274" s="118"/>
      <c r="W274" s="118"/>
      <c r="X274" s="118"/>
      <c r="Y274" s="118"/>
    </row>
    <row r="275" spans="1:25" s="115" customFormat="1" ht="16.5" x14ac:dyDescent="0.25">
      <c r="A275" s="4">
        <v>263</v>
      </c>
      <c r="B275" s="1" t="s">
        <v>1015</v>
      </c>
      <c r="C275" s="16" t="s">
        <v>1539</v>
      </c>
      <c r="D275" s="1" t="s">
        <v>1286</v>
      </c>
      <c r="E275" s="14">
        <v>38120</v>
      </c>
      <c r="F275" s="14">
        <v>38126</v>
      </c>
      <c r="G275" s="2"/>
      <c r="H275" s="3"/>
      <c r="I275" s="3"/>
      <c r="J275" s="3" t="s">
        <v>1149</v>
      </c>
      <c r="K275" s="3"/>
      <c r="L275" s="3"/>
      <c r="M275" s="133">
        <v>431</v>
      </c>
      <c r="N275" s="1" t="s">
        <v>1155</v>
      </c>
      <c r="O275" s="15"/>
      <c r="P275" s="1"/>
      <c r="Q275" s="1"/>
      <c r="R275" s="1" t="s">
        <v>1154</v>
      </c>
      <c r="S275" s="1" t="s">
        <v>1111</v>
      </c>
      <c r="T275" s="5"/>
      <c r="V275" s="118"/>
      <c r="W275" s="118"/>
      <c r="X275" s="118"/>
      <c r="Y275" s="118"/>
    </row>
    <row r="276" spans="1:25" s="115" customFormat="1" ht="16.5" x14ac:dyDescent="0.25">
      <c r="A276" s="4">
        <v>264</v>
      </c>
      <c r="B276" s="1" t="s">
        <v>1015</v>
      </c>
      <c r="C276" s="16" t="s">
        <v>1540</v>
      </c>
      <c r="D276" s="1" t="s">
        <v>1286</v>
      </c>
      <c r="E276" s="14">
        <v>38126</v>
      </c>
      <c r="F276" s="14">
        <v>38127</v>
      </c>
      <c r="G276" s="2"/>
      <c r="H276" s="3"/>
      <c r="I276" s="3"/>
      <c r="J276" s="3" t="s">
        <v>1149</v>
      </c>
      <c r="K276" s="3"/>
      <c r="L276" s="3"/>
      <c r="M276" s="133">
        <v>504</v>
      </c>
      <c r="N276" s="1" t="s">
        <v>1155</v>
      </c>
      <c r="O276" s="15"/>
      <c r="P276" s="1"/>
      <c r="Q276" s="1"/>
      <c r="R276" s="1" t="s">
        <v>1154</v>
      </c>
      <c r="S276" s="1" t="s">
        <v>1111</v>
      </c>
      <c r="T276" s="5"/>
      <c r="V276" s="118"/>
      <c r="W276" s="118"/>
      <c r="X276" s="118"/>
      <c r="Y276" s="118"/>
    </row>
    <row r="277" spans="1:25" s="115" customFormat="1" ht="16.5" x14ac:dyDescent="0.25">
      <c r="A277" s="4">
        <v>265</v>
      </c>
      <c r="B277" s="1" t="s">
        <v>1015</v>
      </c>
      <c r="C277" s="16" t="s">
        <v>1541</v>
      </c>
      <c r="D277" s="1" t="s">
        <v>1286</v>
      </c>
      <c r="E277" s="14">
        <v>38128</v>
      </c>
      <c r="F277" s="14">
        <v>38133</v>
      </c>
      <c r="G277" s="2"/>
      <c r="H277" s="3"/>
      <c r="I277" s="3"/>
      <c r="J277" s="3" t="s">
        <v>1149</v>
      </c>
      <c r="K277" s="3"/>
      <c r="L277" s="3"/>
      <c r="M277" s="133">
        <v>489</v>
      </c>
      <c r="N277" s="1" t="s">
        <v>1155</v>
      </c>
      <c r="O277" s="15"/>
      <c r="P277" s="1"/>
      <c r="Q277" s="1"/>
      <c r="R277" s="1" t="s">
        <v>1154</v>
      </c>
      <c r="S277" s="1" t="s">
        <v>1111</v>
      </c>
      <c r="T277" s="5"/>
      <c r="V277" s="118"/>
      <c r="W277" s="118"/>
      <c r="X277" s="118"/>
      <c r="Y277" s="118"/>
    </row>
    <row r="278" spans="1:25" s="115" customFormat="1" ht="16.5" x14ac:dyDescent="0.25">
      <c r="A278" s="4">
        <v>266</v>
      </c>
      <c r="B278" s="1" t="s">
        <v>1015</v>
      </c>
      <c r="C278" s="16" t="s">
        <v>1542</v>
      </c>
      <c r="D278" s="1" t="s">
        <v>1286</v>
      </c>
      <c r="E278" s="14">
        <v>38134</v>
      </c>
      <c r="F278" s="14">
        <v>38135</v>
      </c>
      <c r="G278" s="2"/>
      <c r="H278" s="3"/>
      <c r="I278" s="3"/>
      <c r="J278" s="3" t="s">
        <v>1149</v>
      </c>
      <c r="K278" s="3"/>
      <c r="L278" s="3"/>
      <c r="M278" s="133">
        <v>453</v>
      </c>
      <c r="N278" s="1" t="s">
        <v>1155</v>
      </c>
      <c r="O278" s="15"/>
      <c r="P278" s="1"/>
      <c r="Q278" s="1"/>
      <c r="R278" s="1" t="s">
        <v>1154</v>
      </c>
      <c r="S278" s="1" t="s">
        <v>1111</v>
      </c>
      <c r="T278" s="5"/>
      <c r="V278" s="118"/>
      <c r="W278" s="118"/>
      <c r="X278" s="118"/>
      <c r="Y278" s="118"/>
    </row>
    <row r="279" spans="1:25" s="115" customFormat="1" ht="16.5" x14ac:dyDescent="0.25">
      <c r="A279" s="4">
        <v>267</v>
      </c>
      <c r="B279" s="1" t="s">
        <v>1015</v>
      </c>
      <c r="C279" s="16" t="s">
        <v>1543</v>
      </c>
      <c r="D279" s="1" t="s">
        <v>1286</v>
      </c>
      <c r="E279" s="14">
        <v>38138</v>
      </c>
      <c r="F279" s="14">
        <v>38138</v>
      </c>
      <c r="G279" s="2"/>
      <c r="H279" s="3"/>
      <c r="I279" s="3"/>
      <c r="J279" s="3" t="s">
        <v>1149</v>
      </c>
      <c r="K279" s="3"/>
      <c r="L279" s="3"/>
      <c r="M279" s="133">
        <v>314</v>
      </c>
      <c r="N279" s="1" t="s">
        <v>1155</v>
      </c>
      <c r="O279" s="15"/>
      <c r="P279" s="1"/>
      <c r="Q279" s="1"/>
      <c r="R279" s="1" t="s">
        <v>1154</v>
      </c>
      <c r="S279" s="1" t="s">
        <v>1111</v>
      </c>
      <c r="T279" s="5"/>
      <c r="V279" s="118"/>
      <c r="W279" s="118"/>
      <c r="X279" s="118"/>
      <c r="Y279" s="118"/>
    </row>
    <row r="280" spans="1:25" s="115" customFormat="1" ht="16.5" x14ac:dyDescent="0.25">
      <c r="A280" s="4">
        <v>268</v>
      </c>
      <c r="B280" s="1" t="s">
        <v>1015</v>
      </c>
      <c r="C280" s="16" t="s">
        <v>1199</v>
      </c>
      <c r="D280" s="1" t="s">
        <v>1286</v>
      </c>
      <c r="E280" s="14">
        <v>38139</v>
      </c>
      <c r="F280" s="14">
        <v>38145</v>
      </c>
      <c r="G280" s="2"/>
      <c r="H280" s="3"/>
      <c r="I280" s="3"/>
      <c r="J280" s="3" t="s">
        <v>1149</v>
      </c>
      <c r="K280" s="3"/>
      <c r="L280" s="3"/>
      <c r="M280" s="133">
        <v>563</v>
      </c>
      <c r="N280" s="1" t="s">
        <v>1155</v>
      </c>
      <c r="O280" s="15"/>
      <c r="P280" s="1"/>
      <c r="Q280" s="1"/>
      <c r="R280" s="1" t="s">
        <v>1154</v>
      </c>
      <c r="S280" s="1" t="s">
        <v>1111</v>
      </c>
      <c r="T280" s="5"/>
      <c r="V280" s="118"/>
      <c r="W280" s="118"/>
      <c r="X280" s="118"/>
      <c r="Y280" s="118"/>
    </row>
    <row r="281" spans="1:25" s="115" customFormat="1" ht="16.5" x14ac:dyDescent="0.25">
      <c r="A281" s="4">
        <v>269</v>
      </c>
      <c r="B281" s="1" t="s">
        <v>1015</v>
      </c>
      <c r="C281" s="16" t="s">
        <v>1544</v>
      </c>
      <c r="D281" s="1" t="s">
        <v>1286</v>
      </c>
      <c r="E281" s="14">
        <v>38146</v>
      </c>
      <c r="F281" s="14">
        <v>38147</v>
      </c>
      <c r="G281" s="2"/>
      <c r="H281" s="3"/>
      <c r="I281" s="3"/>
      <c r="J281" s="3" t="s">
        <v>1149</v>
      </c>
      <c r="K281" s="3"/>
      <c r="L281" s="3"/>
      <c r="M281" s="133">
        <v>524</v>
      </c>
      <c r="N281" s="1" t="s">
        <v>1155</v>
      </c>
      <c r="O281" s="15"/>
      <c r="P281" s="1"/>
      <c r="Q281" s="1"/>
      <c r="R281" s="1" t="s">
        <v>1154</v>
      </c>
      <c r="S281" s="1" t="s">
        <v>1111</v>
      </c>
      <c r="T281" s="5"/>
      <c r="V281" s="118"/>
      <c r="W281" s="118"/>
      <c r="X281" s="118"/>
      <c r="Y281" s="118"/>
    </row>
    <row r="282" spans="1:25" s="115" customFormat="1" ht="16.5" x14ac:dyDescent="0.25">
      <c r="A282" s="4">
        <v>270</v>
      </c>
      <c r="B282" s="1" t="s">
        <v>1015</v>
      </c>
      <c r="C282" s="16" t="s">
        <v>1545</v>
      </c>
      <c r="D282" s="1" t="s">
        <v>1286</v>
      </c>
      <c r="E282" s="14">
        <v>38148</v>
      </c>
      <c r="F282" s="14">
        <v>38148</v>
      </c>
      <c r="G282" s="2"/>
      <c r="H282" s="3"/>
      <c r="I282" s="3"/>
      <c r="J282" s="3" t="s">
        <v>1149</v>
      </c>
      <c r="K282" s="3"/>
      <c r="L282" s="3"/>
      <c r="M282" s="133">
        <v>161</v>
      </c>
      <c r="N282" s="1" t="s">
        <v>1155</v>
      </c>
      <c r="O282" s="15"/>
      <c r="P282" s="1"/>
      <c r="Q282" s="1"/>
      <c r="R282" s="1" t="s">
        <v>1154</v>
      </c>
      <c r="S282" s="1" t="s">
        <v>1111</v>
      </c>
      <c r="T282" s="5"/>
      <c r="V282" s="118"/>
      <c r="W282" s="118"/>
      <c r="X282" s="118"/>
      <c r="Y282" s="118"/>
    </row>
    <row r="283" spans="1:25" s="115" customFormat="1" ht="16.5" x14ac:dyDescent="0.25">
      <c r="A283" s="4">
        <v>271</v>
      </c>
      <c r="B283" s="1" t="s">
        <v>1015</v>
      </c>
      <c r="C283" s="16" t="s">
        <v>1351</v>
      </c>
      <c r="D283" s="1" t="s">
        <v>1286</v>
      </c>
      <c r="E283" s="14">
        <v>38149</v>
      </c>
      <c r="F283" s="14">
        <v>38154</v>
      </c>
      <c r="G283" s="2"/>
      <c r="H283" s="3"/>
      <c r="I283" s="3"/>
      <c r="J283" s="3" t="s">
        <v>1149</v>
      </c>
      <c r="K283" s="3"/>
      <c r="L283" s="3"/>
      <c r="M283" s="133">
        <v>549</v>
      </c>
      <c r="N283" s="1" t="s">
        <v>1155</v>
      </c>
      <c r="O283" s="15"/>
      <c r="P283" s="1"/>
      <c r="Q283" s="1"/>
      <c r="R283" s="1" t="s">
        <v>1154</v>
      </c>
      <c r="S283" s="1" t="s">
        <v>1111</v>
      </c>
      <c r="T283" s="5"/>
      <c r="V283" s="118"/>
      <c r="W283" s="118"/>
      <c r="X283" s="118"/>
      <c r="Y283" s="118"/>
    </row>
    <row r="284" spans="1:25" s="115" customFormat="1" ht="16.5" x14ac:dyDescent="0.25">
      <c r="A284" s="4">
        <v>272</v>
      </c>
      <c r="B284" s="1" t="s">
        <v>1015</v>
      </c>
      <c r="C284" s="16" t="s">
        <v>1546</v>
      </c>
      <c r="D284" s="1" t="s">
        <v>1286</v>
      </c>
      <c r="E284" s="14">
        <v>38154</v>
      </c>
      <c r="F284" s="14">
        <v>38154</v>
      </c>
      <c r="G284" s="2"/>
      <c r="H284" s="3"/>
      <c r="I284" s="3"/>
      <c r="J284" s="3" t="s">
        <v>1149</v>
      </c>
      <c r="K284" s="3"/>
      <c r="L284" s="3"/>
      <c r="M284" s="133">
        <v>564</v>
      </c>
      <c r="N284" s="1" t="s">
        <v>1155</v>
      </c>
      <c r="O284" s="15"/>
      <c r="P284" s="1"/>
      <c r="Q284" s="1"/>
      <c r="R284" s="1" t="s">
        <v>1154</v>
      </c>
      <c r="S284" s="1" t="s">
        <v>1111</v>
      </c>
      <c r="T284" s="5"/>
      <c r="V284" s="118"/>
      <c r="W284" s="118"/>
      <c r="X284" s="118"/>
      <c r="Y284" s="118"/>
    </row>
    <row r="285" spans="1:25" s="115" customFormat="1" ht="16.5" x14ac:dyDescent="0.25">
      <c r="A285" s="4">
        <v>273</v>
      </c>
      <c r="B285" s="1" t="s">
        <v>1015</v>
      </c>
      <c r="C285" s="16" t="s">
        <v>1547</v>
      </c>
      <c r="D285" s="1" t="s">
        <v>1286</v>
      </c>
      <c r="E285" s="14">
        <v>38155</v>
      </c>
      <c r="F285" s="14">
        <v>38161</v>
      </c>
      <c r="G285" s="2"/>
      <c r="H285" s="3"/>
      <c r="I285" s="3"/>
      <c r="J285" s="3" t="s">
        <v>1149</v>
      </c>
      <c r="K285" s="3"/>
      <c r="L285" s="3"/>
      <c r="M285" s="133">
        <v>424</v>
      </c>
      <c r="N285" s="1" t="s">
        <v>1155</v>
      </c>
      <c r="O285" s="15"/>
      <c r="P285" s="1"/>
      <c r="Q285" s="1"/>
      <c r="R285" s="1" t="s">
        <v>1154</v>
      </c>
      <c r="S285" s="1" t="s">
        <v>1111</v>
      </c>
      <c r="T285" s="5"/>
      <c r="V285" s="118"/>
      <c r="W285" s="118"/>
      <c r="X285" s="118"/>
      <c r="Y285" s="118"/>
    </row>
    <row r="286" spans="1:25" s="115" customFormat="1" ht="16.5" x14ac:dyDescent="0.25">
      <c r="A286" s="4">
        <v>274</v>
      </c>
      <c r="B286" s="1" t="s">
        <v>1015</v>
      </c>
      <c r="C286" s="16" t="s">
        <v>1548</v>
      </c>
      <c r="D286" s="1" t="s">
        <v>1286</v>
      </c>
      <c r="E286" s="14">
        <v>38162</v>
      </c>
      <c r="F286" s="14">
        <v>38163</v>
      </c>
      <c r="G286" s="2"/>
      <c r="H286" s="3"/>
      <c r="I286" s="3"/>
      <c r="J286" s="3" t="s">
        <v>1149</v>
      </c>
      <c r="K286" s="3"/>
      <c r="L286" s="3"/>
      <c r="M286" s="133">
        <v>614</v>
      </c>
      <c r="N286" s="1" t="s">
        <v>1155</v>
      </c>
      <c r="O286" s="15"/>
      <c r="P286" s="1"/>
      <c r="Q286" s="1"/>
      <c r="R286" s="1" t="s">
        <v>1154</v>
      </c>
      <c r="S286" s="1" t="s">
        <v>1111</v>
      </c>
      <c r="T286" s="5"/>
      <c r="V286" s="118"/>
      <c r="W286" s="118"/>
      <c r="X286" s="118"/>
      <c r="Y286" s="118"/>
    </row>
    <row r="287" spans="1:25" s="115" customFormat="1" ht="16.5" x14ac:dyDescent="0.25">
      <c r="A287" s="4">
        <v>275</v>
      </c>
      <c r="B287" s="1" t="s">
        <v>1015</v>
      </c>
      <c r="C287" s="16" t="s">
        <v>1549</v>
      </c>
      <c r="D287" s="1" t="s">
        <v>1286</v>
      </c>
      <c r="E287" s="14">
        <v>38166</v>
      </c>
      <c r="F287" s="14">
        <v>38168</v>
      </c>
      <c r="G287" s="2"/>
      <c r="H287" s="3"/>
      <c r="I287" s="3"/>
      <c r="J287" s="3" t="s">
        <v>1149</v>
      </c>
      <c r="K287" s="3"/>
      <c r="L287" s="3"/>
      <c r="M287" s="133">
        <v>465</v>
      </c>
      <c r="N287" s="1" t="s">
        <v>1155</v>
      </c>
      <c r="O287" s="15"/>
      <c r="P287" s="1"/>
      <c r="Q287" s="1"/>
      <c r="R287" s="1" t="s">
        <v>1154</v>
      </c>
      <c r="S287" s="1" t="s">
        <v>1111</v>
      </c>
      <c r="T287" s="5"/>
      <c r="V287" s="118"/>
      <c r="W287" s="118"/>
      <c r="X287" s="118"/>
      <c r="Y287" s="118"/>
    </row>
    <row r="288" spans="1:25" s="115" customFormat="1" ht="16.5" x14ac:dyDescent="0.25">
      <c r="A288" s="4">
        <v>276</v>
      </c>
      <c r="B288" s="1" t="s">
        <v>1015</v>
      </c>
      <c r="C288" s="16" t="s">
        <v>1550</v>
      </c>
      <c r="D288" s="1" t="s">
        <v>1286</v>
      </c>
      <c r="E288" s="14">
        <v>38168</v>
      </c>
      <c r="F288" s="14">
        <v>38168</v>
      </c>
      <c r="G288" s="2"/>
      <c r="H288" s="3"/>
      <c r="I288" s="3"/>
      <c r="J288" s="3" t="s">
        <v>1149</v>
      </c>
      <c r="K288" s="3"/>
      <c r="L288" s="3"/>
      <c r="M288" s="133">
        <v>360</v>
      </c>
      <c r="N288" s="1" t="s">
        <v>1155</v>
      </c>
      <c r="O288" s="15"/>
      <c r="P288" s="1"/>
      <c r="Q288" s="1"/>
      <c r="R288" s="1" t="s">
        <v>1154</v>
      </c>
      <c r="S288" s="1" t="s">
        <v>1111</v>
      </c>
      <c r="T288" s="5"/>
      <c r="V288" s="118"/>
      <c r="W288" s="118"/>
      <c r="X288" s="118"/>
      <c r="Y288" s="118"/>
    </row>
    <row r="289" spans="1:25" s="115" customFormat="1" ht="16.5" x14ac:dyDescent="0.25">
      <c r="A289" s="4">
        <v>277</v>
      </c>
      <c r="B289" s="1" t="s">
        <v>1015</v>
      </c>
      <c r="C289" s="16" t="s">
        <v>1550</v>
      </c>
      <c r="D289" s="1" t="s">
        <v>1286</v>
      </c>
      <c r="E289" s="14">
        <v>38168</v>
      </c>
      <c r="F289" s="14">
        <v>38168</v>
      </c>
      <c r="G289" s="2"/>
      <c r="H289" s="3"/>
      <c r="I289" s="3"/>
      <c r="J289" s="3" t="s">
        <v>1149</v>
      </c>
      <c r="K289" s="3"/>
      <c r="L289" s="3"/>
      <c r="M289" s="133">
        <v>510</v>
      </c>
      <c r="N289" s="1" t="s">
        <v>1155</v>
      </c>
      <c r="O289" s="15"/>
      <c r="P289" s="1"/>
      <c r="Q289" s="1"/>
      <c r="R289" s="1" t="s">
        <v>1154</v>
      </c>
      <c r="S289" s="1" t="s">
        <v>1111</v>
      </c>
      <c r="T289" s="5"/>
      <c r="V289" s="118"/>
      <c r="W289" s="118"/>
      <c r="X289" s="118"/>
      <c r="Y289" s="118"/>
    </row>
    <row r="290" spans="1:25" s="115" customFormat="1" ht="16.5" x14ac:dyDescent="0.25">
      <c r="A290" s="4">
        <v>278</v>
      </c>
      <c r="B290" s="1" t="s">
        <v>1015</v>
      </c>
      <c r="C290" s="16" t="s">
        <v>1551</v>
      </c>
      <c r="D290" s="1" t="s">
        <v>1286</v>
      </c>
      <c r="E290" s="14">
        <v>38169</v>
      </c>
      <c r="F290" s="14">
        <v>38174</v>
      </c>
      <c r="G290" s="2"/>
      <c r="H290" s="3"/>
      <c r="I290" s="3"/>
      <c r="J290" s="3" t="s">
        <v>1149</v>
      </c>
      <c r="K290" s="3"/>
      <c r="L290" s="3"/>
      <c r="M290" s="133">
        <v>654</v>
      </c>
      <c r="N290" s="1" t="s">
        <v>1155</v>
      </c>
      <c r="O290" s="15"/>
      <c r="P290" s="1"/>
      <c r="Q290" s="1"/>
      <c r="R290" s="1" t="s">
        <v>1154</v>
      </c>
      <c r="S290" s="1" t="s">
        <v>1111</v>
      </c>
      <c r="T290" s="5"/>
      <c r="V290" s="118"/>
      <c r="W290" s="118"/>
      <c r="X290" s="118"/>
      <c r="Y290" s="118"/>
    </row>
    <row r="291" spans="1:25" s="115" customFormat="1" ht="16.5" x14ac:dyDescent="0.25">
      <c r="A291" s="4">
        <v>279</v>
      </c>
      <c r="B291" s="1" t="s">
        <v>1015</v>
      </c>
      <c r="C291" s="16" t="s">
        <v>1552</v>
      </c>
      <c r="D291" s="1" t="s">
        <v>1286</v>
      </c>
      <c r="E291" s="14">
        <v>38175</v>
      </c>
      <c r="F291" s="14">
        <v>38181</v>
      </c>
      <c r="G291" s="2"/>
      <c r="H291" s="3"/>
      <c r="I291" s="3"/>
      <c r="J291" s="3" t="s">
        <v>1149</v>
      </c>
      <c r="K291" s="3"/>
      <c r="L291" s="3"/>
      <c r="M291" s="133">
        <v>321</v>
      </c>
      <c r="N291" s="1" t="s">
        <v>1155</v>
      </c>
      <c r="O291" s="15"/>
      <c r="P291" s="1"/>
      <c r="Q291" s="1"/>
      <c r="R291" s="1" t="s">
        <v>1154</v>
      </c>
      <c r="S291" s="1" t="s">
        <v>1111</v>
      </c>
      <c r="T291" s="5"/>
      <c r="V291" s="118"/>
      <c r="W291" s="118"/>
      <c r="X291" s="118"/>
      <c r="Y291" s="118"/>
    </row>
    <row r="292" spans="1:25" s="115" customFormat="1" ht="16.5" x14ac:dyDescent="0.25">
      <c r="A292" s="4">
        <v>280</v>
      </c>
      <c r="B292" s="1" t="s">
        <v>1015</v>
      </c>
      <c r="C292" s="16" t="s">
        <v>1368</v>
      </c>
      <c r="D292" s="1" t="s">
        <v>1286</v>
      </c>
      <c r="E292" s="14">
        <v>38181</v>
      </c>
      <c r="F292" s="14">
        <v>38181</v>
      </c>
      <c r="G292" s="2"/>
      <c r="H292" s="3"/>
      <c r="I292" s="3"/>
      <c r="J292" s="3" t="s">
        <v>1149</v>
      </c>
      <c r="K292" s="3"/>
      <c r="L292" s="3"/>
      <c r="M292" s="133">
        <v>368</v>
      </c>
      <c r="N292" s="1" t="s">
        <v>1155</v>
      </c>
      <c r="O292" s="15"/>
      <c r="P292" s="1"/>
      <c r="Q292" s="1"/>
      <c r="R292" s="1" t="s">
        <v>1154</v>
      </c>
      <c r="S292" s="1" t="s">
        <v>1111</v>
      </c>
      <c r="T292" s="5"/>
      <c r="V292" s="118"/>
      <c r="W292" s="118"/>
      <c r="X292" s="118"/>
      <c r="Y292" s="118"/>
    </row>
    <row r="293" spans="1:25" s="115" customFormat="1" ht="16.5" x14ac:dyDescent="0.25">
      <c r="A293" s="4">
        <v>281</v>
      </c>
      <c r="B293" s="1" t="s">
        <v>1015</v>
      </c>
      <c r="C293" s="16" t="s">
        <v>1368</v>
      </c>
      <c r="D293" s="1" t="s">
        <v>1286</v>
      </c>
      <c r="E293" s="14">
        <v>38181</v>
      </c>
      <c r="F293" s="14">
        <v>38181</v>
      </c>
      <c r="G293" s="2"/>
      <c r="H293" s="3"/>
      <c r="I293" s="3"/>
      <c r="J293" s="3" t="s">
        <v>1149</v>
      </c>
      <c r="K293" s="3"/>
      <c r="L293" s="3"/>
      <c r="M293" s="133">
        <v>407</v>
      </c>
      <c r="N293" s="1" t="s">
        <v>1155</v>
      </c>
      <c r="O293" s="15"/>
      <c r="P293" s="1"/>
      <c r="Q293" s="1"/>
      <c r="R293" s="1" t="s">
        <v>1154</v>
      </c>
      <c r="S293" s="1" t="s">
        <v>1111</v>
      </c>
      <c r="T293" s="5"/>
      <c r="V293" s="118"/>
      <c r="W293" s="118"/>
      <c r="X293" s="118"/>
      <c r="Y293" s="118"/>
    </row>
    <row r="294" spans="1:25" s="115" customFormat="1" ht="16.5" x14ac:dyDescent="0.25">
      <c r="A294" s="4">
        <v>282</v>
      </c>
      <c r="B294" s="1" t="s">
        <v>1015</v>
      </c>
      <c r="C294" s="16" t="s">
        <v>1370</v>
      </c>
      <c r="D294" s="1" t="s">
        <v>1286</v>
      </c>
      <c r="E294" s="14">
        <v>38182</v>
      </c>
      <c r="F294" s="14">
        <v>38189</v>
      </c>
      <c r="G294" s="2"/>
      <c r="H294" s="3"/>
      <c r="I294" s="3"/>
      <c r="J294" s="3" t="s">
        <v>1149</v>
      </c>
      <c r="K294" s="3"/>
      <c r="L294" s="3"/>
      <c r="M294" s="133">
        <v>512</v>
      </c>
      <c r="N294" s="1" t="s">
        <v>1155</v>
      </c>
      <c r="O294" s="15"/>
      <c r="P294" s="1"/>
      <c r="Q294" s="1"/>
      <c r="R294" s="1" t="s">
        <v>1154</v>
      </c>
      <c r="S294" s="1" t="s">
        <v>1111</v>
      </c>
      <c r="T294" s="5"/>
      <c r="V294" s="118"/>
      <c r="W294" s="118"/>
      <c r="X294" s="118"/>
      <c r="Y294" s="118"/>
    </row>
    <row r="295" spans="1:25" s="115" customFormat="1" ht="16.5" x14ac:dyDescent="0.25">
      <c r="A295" s="4">
        <v>283</v>
      </c>
      <c r="B295" s="1" t="s">
        <v>1015</v>
      </c>
      <c r="C295" s="16" t="s">
        <v>1553</v>
      </c>
      <c r="D295" s="1" t="s">
        <v>1286</v>
      </c>
      <c r="E295" s="14">
        <v>38189</v>
      </c>
      <c r="F295" s="14">
        <v>38190</v>
      </c>
      <c r="G295" s="2"/>
      <c r="H295" s="3"/>
      <c r="I295" s="3"/>
      <c r="J295" s="3" t="s">
        <v>1149</v>
      </c>
      <c r="K295" s="3"/>
      <c r="L295" s="3"/>
      <c r="M295" s="133">
        <v>386</v>
      </c>
      <c r="N295" s="1" t="s">
        <v>1155</v>
      </c>
      <c r="O295" s="15"/>
      <c r="P295" s="1"/>
      <c r="Q295" s="1"/>
      <c r="R295" s="1" t="s">
        <v>1154</v>
      </c>
      <c r="S295" s="1" t="s">
        <v>1111</v>
      </c>
      <c r="T295" s="5"/>
      <c r="V295" s="118"/>
      <c r="W295" s="118"/>
      <c r="X295" s="118"/>
      <c r="Y295" s="118"/>
    </row>
    <row r="296" spans="1:25" s="115" customFormat="1" ht="16.5" x14ac:dyDescent="0.25">
      <c r="A296" s="4">
        <v>284</v>
      </c>
      <c r="B296" s="1" t="s">
        <v>1015</v>
      </c>
      <c r="C296" s="16" t="s">
        <v>1554</v>
      </c>
      <c r="D296" s="1" t="s">
        <v>1286</v>
      </c>
      <c r="E296" s="14">
        <v>38190</v>
      </c>
      <c r="F296" s="14">
        <v>38195</v>
      </c>
      <c r="G296" s="2"/>
      <c r="H296" s="3"/>
      <c r="I296" s="3"/>
      <c r="J296" s="3" t="s">
        <v>1149</v>
      </c>
      <c r="K296" s="3"/>
      <c r="L296" s="3"/>
      <c r="M296" s="133">
        <v>396</v>
      </c>
      <c r="N296" s="1" t="s">
        <v>1155</v>
      </c>
      <c r="O296" s="15"/>
      <c r="P296" s="1"/>
      <c r="Q296" s="1"/>
      <c r="R296" s="1" t="s">
        <v>1154</v>
      </c>
      <c r="S296" s="1" t="s">
        <v>1111</v>
      </c>
      <c r="T296" s="5"/>
      <c r="V296" s="118"/>
      <c r="W296" s="118"/>
      <c r="X296" s="118"/>
      <c r="Y296" s="118"/>
    </row>
    <row r="297" spans="1:25" s="115" customFormat="1" ht="16.5" x14ac:dyDescent="0.25">
      <c r="A297" s="4">
        <v>285</v>
      </c>
      <c r="B297" s="1" t="s">
        <v>1015</v>
      </c>
      <c r="C297" s="16" t="s">
        <v>1555</v>
      </c>
      <c r="D297" s="1" t="s">
        <v>1286</v>
      </c>
      <c r="E297" s="14">
        <v>38195</v>
      </c>
      <c r="F297" s="14">
        <v>38195</v>
      </c>
      <c r="G297" s="2"/>
      <c r="H297" s="3"/>
      <c r="I297" s="3"/>
      <c r="J297" s="3" t="s">
        <v>1149</v>
      </c>
      <c r="K297" s="3"/>
      <c r="L297" s="3"/>
      <c r="M297" s="133">
        <v>419</v>
      </c>
      <c r="N297" s="1" t="s">
        <v>1155</v>
      </c>
      <c r="O297" s="15"/>
      <c r="P297" s="1"/>
      <c r="Q297" s="1"/>
      <c r="R297" s="1" t="s">
        <v>1154</v>
      </c>
      <c r="S297" s="1" t="s">
        <v>1111</v>
      </c>
      <c r="T297" s="5"/>
      <c r="V297" s="118"/>
      <c r="W297" s="118"/>
      <c r="X297" s="118"/>
      <c r="Y297" s="118"/>
    </row>
    <row r="298" spans="1:25" s="115" customFormat="1" ht="16.5" x14ac:dyDescent="0.25">
      <c r="A298" s="4">
        <v>286</v>
      </c>
      <c r="B298" s="1" t="s">
        <v>1015</v>
      </c>
      <c r="C298" s="16" t="s">
        <v>1556</v>
      </c>
      <c r="D298" s="1" t="s">
        <v>1286</v>
      </c>
      <c r="E298" s="14">
        <v>38196</v>
      </c>
      <c r="F298" s="14">
        <v>38196</v>
      </c>
      <c r="G298" s="2"/>
      <c r="H298" s="3"/>
      <c r="I298" s="3"/>
      <c r="J298" s="3" t="s">
        <v>1149</v>
      </c>
      <c r="K298" s="3"/>
      <c r="L298" s="3"/>
      <c r="M298" s="133">
        <v>482</v>
      </c>
      <c r="N298" s="1" t="s">
        <v>1155</v>
      </c>
      <c r="O298" s="15"/>
      <c r="P298" s="1"/>
      <c r="Q298" s="1"/>
      <c r="R298" s="1" t="s">
        <v>1154</v>
      </c>
      <c r="S298" s="1" t="s">
        <v>1111</v>
      </c>
      <c r="T298" s="5"/>
      <c r="V298" s="118"/>
      <c r="W298" s="118"/>
      <c r="X298" s="118"/>
      <c r="Y298" s="118"/>
    </row>
    <row r="299" spans="1:25" s="115" customFormat="1" ht="16.5" x14ac:dyDescent="0.25">
      <c r="A299" s="4">
        <v>287</v>
      </c>
      <c r="B299" s="1" t="s">
        <v>1015</v>
      </c>
      <c r="C299" s="16" t="s">
        <v>1557</v>
      </c>
      <c r="D299" s="1" t="s">
        <v>1286</v>
      </c>
      <c r="E299" s="14">
        <v>38196</v>
      </c>
      <c r="F299" s="14">
        <v>38197</v>
      </c>
      <c r="G299" s="2"/>
      <c r="H299" s="3"/>
      <c r="I299" s="3"/>
      <c r="J299" s="3" t="s">
        <v>1149</v>
      </c>
      <c r="K299" s="3"/>
      <c r="L299" s="3"/>
      <c r="M299" s="133">
        <v>394</v>
      </c>
      <c r="N299" s="1" t="s">
        <v>1155</v>
      </c>
      <c r="O299" s="15"/>
      <c r="P299" s="1"/>
      <c r="Q299" s="1"/>
      <c r="R299" s="1" t="s">
        <v>1154</v>
      </c>
      <c r="S299" s="1" t="s">
        <v>1111</v>
      </c>
      <c r="T299" s="5"/>
      <c r="V299" s="118"/>
      <c r="W299" s="118"/>
      <c r="X299" s="118"/>
      <c r="Y299" s="118"/>
    </row>
    <row r="300" spans="1:25" s="115" customFormat="1" ht="16.5" x14ac:dyDescent="0.25">
      <c r="A300" s="4">
        <v>288</v>
      </c>
      <c r="B300" s="1" t="s">
        <v>1015</v>
      </c>
      <c r="C300" s="16" t="s">
        <v>1558</v>
      </c>
      <c r="D300" s="1" t="s">
        <v>1286</v>
      </c>
      <c r="E300" s="14">
        <v>38198</v>
      </c>
      <c r="F300" s="14">
        <v>38198</v>
      </c>
      <c r="G300" s="2"/>
      <c r="H300" s="3"/>
      <c r="I300" s="3"/>
      <c r="J300" s="3" t="s">
        <v>1149</v>
      </c>
      <c r="K300" s="3"/>
      <c r="L300" s="3"/>
      <c r="M300" s="133">
        <v>474</v>
      </c>
      <c r="N300" s="1" t="s">
        <v>1155</v>
      </c>
      <c r="O300" s="15"/>
      <c r="P300" s="1"/>
      <c r="Q300" s="1"/>
      <c r="R300" s="1" t="s">
        <v>1154</v>
      </c>
      <c r="S300" s="1" t="s">
        <v>1111</v>
      </c>
      <c r="T300" s="5"/>
      <c r="V300" s="118"/>
      <c r="W300" s="118"/>
      <c r="X300" s="118"/>
      <c r="Y300" s="118"/>
    </row>
    <row r="301" spans="1:25" s="115" customFormat="1" ht="16.5" x14ac:dyDescent="0.25">
      <c r="A301" s="4">
        <v>289</v>
      </c>
      <c r="B301" s="1" t="s">
        <v>1015</v>
      </c>
      <c r="C301" s="16" t="s">
        <v>1558</v>
      </c>
      <c r="D301" s="1" t="s">
        <v>1286</v>
      </c>
      <c r="E301" s="14">
        <v>38198</v>
      </c>
      <c r="F301" s="14">
        <v>38198</v>
      </c>
      <c r="G301" s="2"/>
      <c r="H301" s="3"/>
      <c r="I301" s="3"/>
      <c r="J301" s="3" t="s">
        <v>1149</v>
      </c>
      <c r="K301" s="3"/>
      <c r="L301" s="3"/>
      <c r="M301" s="133">
        <v>115</v>
      </c>
      <c r="N301" s="1" t="s">
        <v>1155</v>
      </c>
      <c r="O301" s="15"/>
      <c r="P301" s="1"/>
      <c r="Q301" s="1"/>
      <c r="R301" s="1" t="s">
        <v>1154</v>
      </c>
      <c r="S301" s="1" t="s">
        <v>1111</v>
      </c>
      <c r="T301" s="5"/>
      <c r="V301" s="118"/>
      <c r="W301" s="118"/>
      <c r="X301" s="118"/>
      <c r="Y301" s="118"/>
    </row>
    <row r="302" spans="1:25" s="115" customFormat="1" ht="16.5" x14ac:dyDescent="0.25">
      <c r="A302" s="4">
        <v>290</v>
      </c>
      <c r="B302" s="1" t="s">
        <v>1015</v>
      </c>
      <c r="C302" s="16" t="s">
        <v>1559</v>
      </c>
      <c r="D302" s="1" t="s">
        <v>1286</v>
      </c>
      <c r="E302" s="14">
        <v>38201</v>
      </c>
      <c r="F302" s="14">
        <v>38208</v>
      </c>
      <c r="G302" s="2"/>
      <c r="H302" s="3"/>
      <c r="I302" s="3"/>
      <c r="J302" s="3" t="s">
        <v>1149</v>
      </c>
      <c r="K302" s="3"/>
      <c r="L302" s="3"/>
      <c r="M302" s="133">
        <v>460</v>
      </c>
      <c r="N302" s="1" t="s">
        <v>1155</v>
      </c>
      <c r="O302" s="15"/>
      <c r="P302" s="1"/>
      <c r="Q302" s="1"/>
      <c r="R302" s="1" t="s">
        <v>1154</v>
      </c>
      <c r="S302" s="1" t="s">
        <v>1111</v>
      </c>
      <c r="T302" s="5"/>
      <c r="V302" s="118"/>
      <c r="W302" s="118"/>
      <c r="X302" s="118"/>
      <c r="Y302" s="118"/>
    </row>
    <row r="303" spans="1:25" s="115" customFormat="1" ht="16.5" x14ac:dyDescent="0.25">
      <c r="A303" s="4">
        <v>291</v>
      </c>
      <c r="B303" s="1" t="s">
        <v>1015</v>
      </c>
      <c r="C303" s="16" t="s">
        <v>1560</v>
      </c>
      <c r="D303" s="1" t="s">
        <v>1286</v>
      </c>
      <c r="E303" s="14">
        <v>38209</v>
      </c>
      <c r="F303" s="14">
        <v>38209</v>
      </c>
      <c r="G303" s="2"/>
      <c r="H303" s="3"/>
      <c r="I303" s="3"/>
      <c r="J303" s="3" t="s">
        <v>1149</v>
      </c>
      <c r="K303" s="3"/>
      <c r="L303" s="3"/>
      <c r="M303" s="133">
        <v>557</v>
      </c>
      <c r="N303" s="1" t="s">
        <v>1155</v>
      </c>
      <c r="O303" s="15"/>
      <c r="P303" s="1"/>
      <c r="Q303" s="1"/>
      <c r="R303" s="1" t="s">
        <v>1154</v>
      </c>
      <c r="S303" s="1" t="s">
        <v>1111</v>
      </c>
      <c r="T303" s="5"/>
      <c r="V303" s="118"/>
      <c r="W303" s="118"/>
      <c r="X303" s="118"/>
      <c r="Y303" s="118"/>
    </row>
    <row r="304" spans="1:25" s="115" customFormat="1" ht="16.5" x14ac:dyDescent="0.25">
      <c r="A304" s="4">
        <v>292</v>
      </c>
      <c r="B304" s="1" t="s">
        <v>1015</v>
      </c>
      <c r="C304" s="16" t="s">
        <v>1561</v>
      </c>
      <c r="D304" s="1" t="s">
        <v>1286</v>
      </c>
      <c r="E304" s="14">
        <v>38209</v>
      </c>
      <c r="F304" s="14">
        <v>38217</v>
      </c>
      <c r="G304" s="2"/>
      <c r="H304" s="3"/>
      <c r="I304" s="3"/>
      <c r="J304" s="3" t="s">
        <v>1149</v>
      </c>
      <c r="K304" s="3"/>
      <c r="L304" s="3"/>
      <c r="M304" s="133">
        <v>423</v>
      </c>
      <c r="N304" s="1" t="s">
        <v>1155</v>
      </c>
      <c r="O304" s="15"/>
      <c r="P304" s="1"/>
      <c r="Q304" s="1"/>
      <c r="R304" s="1" t="s">
        <v>1154</v>
      </c>
      <c r="S304" s="1" t="s">
        <v>1111</v>
      </c>
      <c r="T304" s="5"/>
      <c r="V304" s="118"/>
      <c r="W304" s="118"/>
      <c r="X304" s="118"/>
      <c r="Y304" s="118"/>
    </row>
    <row r="305" spans="1:25" s="115" customFormat="1" ht="16.5" x14ac:dyDescent="0.25">
      <c r="A305" s="4">
        <v>293</v>
      </c>
      <c r="B305" s="1" t="s">
        <v>1015</v>
      </c>
      <c r="C305" s="16" t="s">
        <v>1562</v>
      </c>
      <c r="D305" s="1" t="s">
        <v>1286</v>
      </c>
      <c r="E305" s="14">
        <v>38217</v>
      </c>
      <c r="F305" s="14">
        <v>38217</v>
      </c>
      <c r="G305" s="2"/>
      <c r="H305" s="3"/>
      <c r="I305" s="3"/>
      <c r="J305" s="3" t="s">
        <v>1149</v>
      </c>
      <c r="K305" s="3"/>
      <c r="L305" s="3"/>
      <c r="M305" s="133">
        <v>317</v>
      </c>
      <c r="N305" s="1" t="s">
        <v>1155</v>
      </c>
      <c r="O305" s="15"/>
      <c r="P305" s="1"/>
      <c r="Q305" s="1"/>
      <c r="R305" s="1" t="s">
        <v>1154</v>
      </c>
      <c r="S305" s="1" t="s">
        <v>1111</v>
      </c>
      <c r="T305" s="5"/>
      <c r="V305" s="118"/>
      <c r="W305" s="118"/>
      <c r="X305" s="118"/>
      <c r="Y305" s="118"/>
    </row>
    <row r="306" spans="1:25" s="115" customFormat="1" ht="16.5" x14ac:dyDescent="0.25">
      <c r="A306" s="4">
        <v>294</v>
      </c>
      <c r="B306" s="1" t="s">
        <v>1015</v>
      </c>
      <c r="C306" s="16" t="s">
        <v>1563</v>
      </c>
      <c r="D306" s="1" t="s">
        <v>1286</v>
      </c>
      <c r="E306" s="14">
        <v>38217</v>
      </c>
      <c r="F306" s="14">
        <v>38223</v>
      </c>
      <c r="G306" s="2"/>
      <c r="H306" s="3"/>
      <c r="I306" s="3"/>
      <c r="J306" s="3" t="s">
        <v>1149</v>
      </c>
      <c r="K306" s="3"/>
      <c r="L306" s="3"/>
      <c r="M306" s="133">
        <v>429</v>
      </c>
      <c r="N306" s="1" t="s">
        <v>1155</v>
      </c>
      <c r="O306" s="15"/>
      <c r="P306" s="1"/>
      <c r="Q306" s="1"/>
      <c r="R306" s="1" t="s">
        <v>1154</v>
      </c>
      <c r="S306" s="1" t="s">
        <v>1111</v>
      </c>
      <c r="T306" s="5"/>
      <c r="V306" s="118"/>
      <c r="W306" s="118"/>
      <c r="X306" s="118"/>
      <c r="Y306" s="118"/>
    </row>
    <row r="307" spans="1:25" s="115" customFormat="1" ht="16.5" x14ac:dyDescent="0.25">
      <c r="A307" s="4">
        <v>295</v>
      </c>
      <c r="B307" s="1" t="s">
        <v>1015</v>
      </c>
      <c r="C307" s="16" t="s">
        <v>1564</v>
      </c>
      <c r="D307" s="1" t="s">
        <v>1286</v>
      </c>
      <c r="E307" s="14">
        <v>38217</v>
      </c>
      <c r="F307" s="14">
        <v>38223</v>
      </c>
      <c r="G307" s="2"/>
      <c r="H307" s="3"/>
      <c r="I307" s="3"/>
      <c r="J307" s="3" t="s">
        <v>1149</v>
      </c>
      <c r="K307" s="3"/>
      <c r="L307" s="3"/>
      <c r="M307" s="133">
        <v>450</v>
      </c>
      <c r="N307" s="1" t="s">
        <v>1155</v>
      </c>
      <c r="O307" s="15"/>
      <c r="P307" s="1"/>
      <c r="Q307" s="1"/>
      <c r="R307" s="1" t="s">
        <v>1154</v>
      </c>
      <c r="S307" s="1" t="s">
        <v>1111</v>
      </c>
      <c r="T307" s="5"/>
      <c r="V307" s="118"/>
      <c r="W307" s="118"/>
      <c r="X307" s="118"/>
      <c r="Y307" s="118"/>
    </row>
    <row r="308" spans="1:25" s="115" customFormat="1" ht="16.5" x14ac:dyDescent="0.25">
      <c r="A308" s="4">
        <v>296</v>
      </c>
      <c r="B308" s="1" t="s">
        <v>1015</v>
      </c>
      <c r="C308" s="16" t="s">
        <v>1565</v>
      </c>
      <c r="D308" s="1" t="s">
        <v>1286</v>
      </c>
      <c r="E308" s="14">
        <v>38223</v>
      </c>
      <c r="F308" s="14">
        <v>38224</v>
      </c>
      <c r="G308" s="2"/>
      <c r="H308" s="3"/>
      <c r="I308" s="3"/>
      <c r="J308" s="3" t="s">
        <v>1149</v>
      </c>
      <c r="K308" s="3"/>
      <c r="L308" s="3"/>
      <c r="M308" s="133">
        <v>271</v>
      </c>
      <c r="N308" s="1" t="s">
        <v>1155</v>
      </c>
      <c r="O308" s="15"/>
      <c r="P308" s="1"/>
      <c r="Q308" s="1"/>
      <c r="R308" s="1" t="s">
        <v>1154</v>
      </c>
      <c r="S308" s="1" t="s">
        <v>1111</v>
      </c>
      <c r="T308" s="5"/>
      <c r="V308" s="118"/>
      <c r="W308" s="118"/>
      <c r="X308" s="118"/>
      <c r="Y308" s="118"/>
    </row>
    <row r="309" spans="1:25" s="115" customFormat="1" ht="16.5" x14ac:dyDescent="0.25">
      <c r="A309" s="4">
        <v>297</v>
      </c>
      <c r="B309" s="1" t="s">
        <v>1015</v>
      </c>
      <c r="C309" s="16" t="s">
        <v>1566</v>
      </c>
      <c r="D309" s="1" t="s">
        <v>1286</v>
      </c>
      <c r="E309" s="14">
        <v>38225</v>
      </c>
      <c r="F309" s="14">
        <v>38226</v>
      </c>
      <c r="G309" s="2"/>
      <c r="H309" s="3"/>
      <c r="I309" s="3"/>
      <c r="J309" s="3" t="s">
        <v>1149</v>
      </c>
      <c r="K309" s="3"/>
      <c r="L309" s="3"/>
      <c r="M309" s="133">
        <v>553</v>
      </c>
      <c r="N309" s="1" t="s">
        <v>1155</v>
      </c>
      <c r="O309" s="15"/>
      <c r="P309" s="1"/>
      <c r="Q309" s="1"/>
      <c r="R309" s="1" t="s">
        <v>1154</v>
      </c>
      <c r="S309" s="1" t="s">
        <v>1111</v>
      </c>
      <c r="T309" s="5"/>
      <c r="V309" s="118"/>
      <c r="W309" s="118"/>
      <c r="X309" s="118"/>
      <c r="Y309" s="118"/>
    </row>
    <row r="310" spans="1:25" s="115" customFormat="1" ht="16.5" x14ac:dyDescent="0.25">
      <c r="A310" s="4">
        <v>298</v>
      </c>
      <c r="B310" s="1" t="s">
        <v>1015</v>
      </c>
      <c r="C310" s="16" t="s">
        <v>1390</v>
      </c>
      <c r="D310" s="1" t="s">
        <v>1286</v>
      </c>
      <c r="E310" s="14">
        <v>38229</v>
      </c>
      <c r="F310" s="14">
        <v>38229</v>
      </c>
      <c r="G310" s="2"/>
      <c r="H310" s="3"/>
      <c r="I310" s="3"/>
      <c r="J310" s="3" t="s">
        <v>1149</v>
      </c>
      <c r="K310" s="3"/>
      <c r="L310" s="3"/>
      <c r="M310" s="133">
        <v>503</v>
      </c>
      <c r="N310" s="1" t="s">
        <v>1155</v>
      </c>
      <c r="O310" s="15"/>
      <c r="P310" s="1"/>
      <c r="Q310" s="1"/>
      <c r="R310" s="1" t="s">
        <v>1154</v>
      </c>
      <c r="S310" s="1" t="s">
        <v>1111</v>
      </c>
      <c r="T310" s="5"/>
      <c r="V310" s="118"/>
      <c r="W310" s="118"/>
      <c r="X310" s="118"/>
      <c r="Y310" s="118"/>
    </row>
    <row r="311" spans="1:25" s="115" customFormat="1" ht="16.5" x14ac:dyDescent="0.25">
      <c r="A311" s="4">
        <v>299</v>
      </c>
      <c r="B311" s="1" t="s">
        <v>1015</v>
      </c>
      <c r="C311" s="16" t="s">
        <v>1390</v>
      </c>
      <c r="D311" s="1" t="s">
        <v>1286</v>
      </c>
      <c r="E311" s="14">
        <v>38229</v>
      </c>
      <c r="F311" s="14">
        <v>38229</v>
      </c>
      <c r="G311" s="2"/>
      <c r="H311" s="3"/>
      <c r="I311" s="3"/>
      <c r="J311" s="3" t="s">
        <v>1149</v>
      </c>
      <c r="K311" s="3"/>
      <c r="L311" s="3"/>
      <c r="M311" s="133">
        <v>438</v>
      </c>
      <c r="N311" s="1" t="s">
        <v>1155</v>
      </c>
      <c r="O311" s="15"/>
      <c r="P311" s="1"/>
      <c r="Q311" s="1"/>
      <c r="R311" s="1" t="s">
        <v>1154</v>
      </c>
      <c r="S311" s="1" t="s">
        <v>1111</v>
      </c>
      <c r="T311" s="5"/>
      <c r="V311" s="118"/>
      <c r="W311" s="118"/>
      <c r="X311" s="118"/>
      <c r="Y311" s="118"/>
    </row>
    <row r="312" spans="1:25" s="115" customFormat="1" ht="16.5" x14ac:dyDescent="0.25">
      <c r="A312" s="4">
        <v>300</v>
      </c>
      <c r="B312" s="1" t="s">
        <v>1015</v>
      </c>
      <c r="C312" s="16" t="s">
        <v>1567</v>
      </c>
      <c r="D312" s="1" t="s">
        <v>1286</v>
      </c>
      <c r="E312" s="14">
        <v>38230</v>
      </c>
      <c r="F312" s="14">
        <v>38230</v>
      </c>
      <c r="G312" s="2"/>
      <c r="H312" s="3"/>
      <c r="I312" s="3"/>
      <c r="J312" s="3" t="s">
        <v>1149</v>
      </c>
      <c r="K312" s="3"/>
      <c r="L312" s="3"/>
      <c r="M312" s="133">
        <v>496</v>
      </c>
      <c r="N312" s="1" t="s">
        <v>1155</v>
      </c>
      <c r="O312" s="15"/>
      <c r="P312" s="1"/>
      <c r="Q312" s="1"/>
      <c r="R312" s="1" t="s">
        <v>1154</v>
      </c>
      <c r="S312" s="1" t="s">
        <v>1111</v>
      </c>
      <c r="T312" s="5"/>
      <c r="V312" s="118"/>
      <c r="W312" s="118"/>
      <c r="X312" s="118"/>
      <c r="Y312" s="118"/>
    </row>
    <row r="313" spans="1:25" s="115" customFormat="1" ht="16.5" x14ac:dyDescent="0.25">
      <c r="A313" s="4">
        <v>301</v>
      </c>
      <c r="B313" s="1" t="s">
        <v>1015</v>
      </c>
      <c r="C313" s="16" t="s">
        <v>1567</v>
      </c>
      <c r="D313" s="1" t="s">
        <v>1286</v>
      </c>
      <c r="E313" s="14">
        <v>38230</v>
      </c>
      <c r="F313" s="14">
        <v>38230</v>
      </c>
      <c r="G313" s="2"/>
      <c r="H313" s="3"/>
      <c r="I313" s="3"/>
      <c r="J313" s="3" t="s">
        <v>1149</v>
      </c>
      <c r="K313" s="3"/>
      <c r="L313" s="3"/>
      <c r="M313" s="133">
        <v>417</v>
      </c>
      <c r="N313" s="1" t="s">
        <v>1155</v>
      </c>
      <c r="O313" s="15"/>
      <c r="P313" s="1"/>
      <c r="Q313" s="1"/>
      <c r="R313" s="1" t="s">
        <v>1154</v>
      </c>
      <c r="S313" s="1" t="s">
        <v>1111</v>
      </c>
      <c r="T313" s="5"/>
      <c r="V313" s="118"/>
      <c r="W313" s="118"/>
      <c r="X313" s="118"/>
      <c r="Y313" s="118"/>
    </row>
    <row r="314" spans="1:25" s="115" customFormat="1" ht="16.5" x14ac:dyDescent="0.25">
      <c r="A314" s="4">
        <v>302</v>
      </c>
      <c r="B314" s="1" t="s">
        <v>1015</v>
      </c>
      <c r="C314" s="16" t="s">
        <v>1568</v>
      </c>
      <c r="D314" s="1" t="s">
        <v>1286</v>
      </c>
      <c r="E314" s="14">
        <v>38231</v>
      </c>
      <c r="F314" s="14">
        <v>38236</v>
      </c>
      <c r="G314" s="2"/>
      <c r="H314" s="3"/>
      <c r="I314" s="3"/>
      <c r="J314" s="3" t="s">
        <v>1149</v>
      </c>
      <c r="K314" s="3"/>
      <c r="L314" s="3"/>
      <c r="M314" s="133">
        <v>280</v>
      </c>
      <c r="N314" s="1" t="s">
        <v>1155</v>
      </c>
      <c r="O314" s="15"/>
      <c r="P314" s="1"/>
      <c r="Q314" s="1"/>
      <c r="R314" s="1" t="s">
        <v>1154</v>
      </c>
      <c r="S314" s="1" t="s">
        <v>1111</v>
      </c>
      <c r="T314" s="5"/>
      <c r="V314" s="118"/>
      <c r="W314" s="118"/>
      <c r="X314" s="118"/>
      <c r="Y314" s="118"/>
    </row>
    <row r="315" spans="1:25" s="115" customFormat="1" ht="16.5" x14ac:dyDescent="0.25">
      <c r="A315" s="4">
        <v>303</v>
      </c>
      <c r="B315" s="1" t="s">
        <v>1015</v>
      </c>
      <c r="C315" s="16" t="s">
        <v>1569</v>
      </c>
      <c r="D315" s="1" t="s">
        <v>1286</v>
      </c>
      <c r="E315" s="14">
        <v>38237</v>
      </c>
      <c r="F315" s="14">
        <v>38237</v>
      </c>
      <c r="G315" s="2"/>
      <c r="H315" s="3"/>
      <c r="I315" s="3"/>
      <c r="J315" s="3" t="s">
        <v>1149</v>
      </c>
      <c r="K315" s="3"/>
      <c r="L315" s="3"/>
      <c r="M315" s="133">
        <v>360</v>
      </c>
      <c r="N315" s="1" t="s">
        <v>1155</v>
      </c>
      <c r="O315" s="15"/>
      <c r="P315" s="1"/>
      <c r="Q315" s="1"/>
      <c r="R315" s="1" t="s">
        <v>1154</v>
      </c>
      <c r="S315" s="1" t="s">
        <v>1111</v>
      </c>
      <c r="T315" s="5"/>
      <c r="V315" s="118"/>
      <c r="W315" s="118"/>
      <c r="X315" s="118"/>
      <c r="Y315" s="118"/>
    </row>
    <row r="316" spans="1:25" s="115" customFormat="1" ht="16.5" x14ac:dyDescent="0.25">
      <c r="A316" s="4">
        <v>304</v>
      </c>
      <c r="B316" s="1" t="s">
        <v>1015</v>
      </c>
      <c r="C316" s="16" t="s">
        <v>1570</v>
      </c>
      <c r="D316" s="1" t="s">
        <v>1286</v>
      </c>
      <c r="E316" s="14">
        <v>38237</v>
      </c>
      <c r="F316" s="14">
        <v>38243</v>
      </c>
      <c r="G316" s="2"/>
      <c r="H316" s="3"/>
      <c r="I316" s="3"/>
      <c r="J316" s="3" t="s">
        <v>1149</v>
      </c>
      <c r="K316" s="3"/>
      <c r="L316" s="3"/>
      <c r="M316" s="133">
        <v>379</v>
      </c>
      <c r="N316" s="1" t="s">
        <v>1155</v>
      </c>
      <c r="O316" s="15"/>
      <c r="P316" s="1"/>
      <c r="Q316" s="1"/>
      <c r="R316" s="1" t="s">
        <v>1154</v>
      </c>
      <c r="S316" s="1" t="s">
        <v>1111</v>
      </c>
      <c r="T316" s="5"/>
      <c r="V316" s="118"/>
      <c r="W316" s="118"/>
      <c r="X316" s="118"/>
      <c r="Y316" s="118"/>
    </row>
    <row r="317" spans="1:25" s="115" customFormat="1" ht="16.5" x14ac:dyDescent="0.25">
      <c r="A317" s="4">
        <v>305</v>
      </c>
      <c r="B317" s="1" t="s">
        <v>1015</v>
      </c>
      <c r="C317" s="16" t="s">
        <v>1571</v>
      </c>
      <c r="D317" s="1" t="s">
        <v>1286</v>
      </c>
      <c r="E317" s="14">
        <v>38243</v>
      </c>
      <c r="F317" s="14">
        <v>38250</v>
      </c>
      <c r="G317" s="2"/>
      <c r="H317" s="3"/>
      <c r="I317" s="3"/>
      <c r="J317" s="3" t="s">
        <v>1149</v>
      </c>
      <c r="K317" s="3"/>
      <c r="L317" s="3"/>
      <c r="M317" s="133">
        <v>413</v>
      </c>
      <c r="N317" s="1" t="s">
        <v>1155</v>
      </c>
      <c r="O317" s="15"/>
      <c r="P317" s="1"/>
      <c r="Q317" s="1"/>
      <c r="R317" s="1" t="s">
        <v>1154</v>
      </c>
      <c r="S317" s="1" t="s">
        <v>1111</v>
      </c>
      <c r="T317" s="5"/>
      <c r="V317" s="118"/>
      <c r="W317" s="118"/>
      <c r="X317" s="118"/>
      <c r="Y317" s="118"/>
    </row>
    <row r="318" spans="1:25" s="115" customFormat="1" ht="16.5" x14ac:dyDescent="0.25">
      <c r="A318" s="4">
        <v>306</v>
      </c>
      <c r="B318" s="1" t="s">
        <v>1015</v>
      </c>
      <c r="C318" s="16" t="s">
        <v>1572</v>
      </c>
      <c r="D318" s="1" t="s">
        <v>1286</v>
      </c>
      <c r="E318" s="14">
        <v>38251</v>
      </c>
      <c r="F318" s="14">
        <v>38252</v>
      </c>
      <c r="G318" s="2"/>
      <c r="H318" s="3"/>
      <c r="I318" s="3"/>
      <c r="J318" s="3" t="s">
        <v>1149</v>
      </c>
      <c r="K318" s="3"/>
      <c r="L318" s="3"/>
      <c r="M318" s="133">
        <v>358</v>
      </c>
      <c r="N318" s="1" t="s">
        <v>1155</v>
      </c>
      <c r="O318" s="15"/>
      <c r="P318" s="1"/>
      <c r="Q318" s="1"/>
      <c r="R318" s="1" t="s">
        <v>1154</v>
      </c>
      <c r="S318" s="1" t="s">
        <v>1111</v>
      </c>
      <c r="T318" s="5"/>
      <c r="V318" s="118"/>
      <c r="W318" s="118"/>
      <c r="X318" s="118"/>
      <c r="Y318" s="118"/>
    </row>
    <row r="319" spans="1:25" s="115" customFormat="1" ht="16.5" x14ac:dyDescent="0.25">
      <c r="A319" s="4">
        <v>307</v>
      </c>
      <c r="B319" s="1" t="s">
        <v>1015</v>
      </c>
      <c r="C319" s="16" t="s">
        <v>1573</v>
      </c>
      <c r="D319" s="1" t="s">
        <v>1286</v>
      </c>
      <c r="E319" s="14">
        <v>38252</v>
      </c>
      <c r="F319" s="14">
        <v>38252</v>
      </c>
      <c r="G319" s="2"/>
      <c r="H319" s="3"/>
      <c r="I319" s="3"/>
      <c r="J319" s="3" t="s">
        <v>1149</v>
      </c>
      <c r="K319" s="3"/>
      <c r="L319" s="3"/>
      <c r="M319" s="133">
        <v>345</v>
      </c>
      <c r="N319" s="1" t="s">
        <v>1155</v>
      </c>
      <c r="O319" s="15"/>
      <c r="P319" s="1"/>
      <c r="Q319" s="1"/>
      <c r="R319" s="1" t="s">
        <v>1154</v>
      </c>
      <c r="S319" s="1" t="s">
        <v>1111</v>
      </c>
      <c r="T319" s="5"/>
      <c r="V319" s="118"/>
      <c r="W319" s="118"/>
      <c r="X319" s="118"/>
      <c r="Y319" s="118"/>
    </row>
    <row r="320" spans="1:25" s="115" customFormat="1" ht="16.5" x14ac:dyDescent="0.25">
      <c r="A320" s="4">
        <v>308</v>
      </c>
      <c r="B320" s="1" t="s">
        <v>1015</v>
      </c>
      <c r="C320" s="16" t="s">
        <v>1574</v>
      </c>
      <c r="D320" s="1" t="s">
        <v>1286</v>
      </c>
      <c r="E320" s="14">
        <v>38252</v>
      </c>
      <c r="F320" s="14">
        <v>38258</v>
      </c>
      <c r="G320" s="2"/>
      <c r="H320" s="3"/>
      <c r="I320" s="3"/>
      <c r="J320" s="3" t="s">
        <v>1149</v>
      </c>
      <c r="K320" s="3"/>
      <c r="L320" s="3"/>
      <c r="M320" s="133">
        <v>422</v>
      </c>
      <c r="N320" s="1" t="s">
        <v>1155</v>
      </c>
      <c r="O320" s="15"/>
      <c r="P320" s="1"/>
      <c r="Q320" s="1"/>
      <c r="R320" s="1" t="s">
        <v>1154</v>
      </c>
      <c r="S320" s="1" t="s">
        <v>1111</v>
      </c>
      <c r="T320" s="5"/>
      <c r="V320" s="118"/>
      <c r="W320" s="118"/>
      <c r="X320" s="118"/>
      <c r="Y320" s="118"/>
    </row>
    <row r="321" spans="1:25" s="115" customFormat="1" ht="16.5" x14ac:dyDescent="0.25">
      <c r="A321" s="4">
        <v>309</v>
      </c>
      <c r="B321" s="1" t="s">
        <v>1015</v>
      </c>
      <c r="C321" s="16" t="s">
        <v>1575</v>
      </c>
      <c r="D321" s="1" t="s">
        <v>1286</v>
      </c>
      <c r="E321" s="14">
        <v>38258</v>
      </c>
      <c r="F321" s="14">
        <v>38258</v>
      </c>
      <c r="G321" s="2"/>
      <c r="H321" s="3"/>
      <c r="I321" s="3"/>
      <c r="J321" s="3" t="s">
        <v>1149</v>
      </c>
      <c r="K321" s="3"/>
      <c r="L321" s="3"/>
      <c r="M321" s="133">
        <v>371</v>
      </c>
      <c r="N321" s="1" t="s">
        <v>1155</v>
      </c>
      <c r="O321" s="15"/>
      <c r="P321" s="1"/>
      <c r="Q321" s="1"/>
      <c r="R321" s="1" t="s">
        <v>1154</v>
      </c>
      <c r="S321" s="1" t="s">
        <v>1111</v>
      </c>
      <c r="T321" s="5"/>
      <c r="V321" s="118"/>
      <c r="W321" s="118"/>
      <c r="X321" s="118"/>
      <c r="Y321" s="118"/>
    </row>
    <row r="322" spans="1:25" s="115" customFormat="1" ht="16.5" x14ac:dyDescent="0.25">
      <c r="A322" s="4">
        <v>310</v>
      </c>
      <c r="B322" s="1" t="s">
        <v>1015</v>
      </c>
      <c r="C322" s="16" t="s">
        <v>1406</v>
      </c>
      <c r="D322" s="1" t="s">
        <v>1286</v>
      </c>
      <c r="E322" s="14">
        <v>38259</v>
      </c>
      <c r="F322" s="14">
        <v>38259</v>
      </c>
      <c r="G322" s="2"/>
      <c r="H322" s="3"/>
      <c r="I322" s="3"/>
      <c r="J322" s="3" t="s">
        <v>1149</v>
      </c>
      <c r="K322" s="3"/>
      <c r="L322" s="3"/>
      <c r="M322" s="133">
        <v>335</v>
      </c>
      <c r="N322" s="1" t="s">
        <v>1155</v>
      </c>
      <c r="O322" s="15"/>
      <c r="P322" s="1"/>
      <c r="Q322" s="1"/>
      <c r="R322" s="1" t="s">
        <v>1154</v>
      </c>
      <c r="S322" s="1" t="s">
        <v>1111</v>
      </c>
      <c r="T322" s="5"/>
      <c r="V322" s="118"/>
      <c r="W322" s="118"/>
      <c r="X322" s="118"/>
      <c r="Y322" s="118"/>
    </row>
    <row r="323" spans="1:25" s="115" customFormat="1" ht="16.5" x14ac:dyDescent="0.25">
      <c r="A323" s="4">
        <v>311</v>
      </c>
      <c r="B323" s="1" t="s">
        <v>1015</v>
      </c>
      <c r="C323" s="16" t="s">
        <v>1576</v>
      </c>
      <c r="D323" s="1" t="s">
        <v>1286</v>
      </c>
      <c r="E323" s="14">
        <v>38260</v>
      </c>
      <c r="F323" s="14">
        <v>38260</v>
      </c>
      <c r="G323" s="2"/>
      <c r="H323" s="3"/>
      <c r="I323" s="3"/>
      <c r="J323" s="3" t="s">
        <v>1149</v>
      </c>
      <c r="K323" s="3"/>
      <c r="L323" s="3"/>
      <c r="M323" s="133">
        <v>402</v>
      </c>
      <c r="N323" s="1" t="s">
        <v>1155</v>
      </c>
      <c r="O323" s="15"/>
      <c r="P323" s="1"/>
      <c r="Q323" s="1"/>
      <c r="R323" s="1" t="s">
        <v>1154</v>
      </c>
      <c r="S323" s="1" t="s">
        <v>1111</v>
      </c>
      <c r="T323" s="5"/>
      <c r="V323" s="118"/>
      <c r="W323" s="118"/>
      <c r="X323" s="118"/>
      <c r="Y323" s="118"/>
    </row>
    <row r="324" spans="1:25" s="115" customFormat="1" ht="16.5" x14ac:dyDescent="0.25">
      <c r="A324" s="4">
        <v>312</v>
      </c>
      <c r="B324" s="1" t="s">
        <v>1015</v>
      </c>
      <c r="C324" s="16" t="s">
        <v>1576</v>
      </c>
      <c r="D324" s="1" t="s">
        <v>1286</v>
      </c>
      <c r="E324" s="14">
        <v>38260</v>
      </c>
      <c r="F324" s="14">
        <v>38260</v>
      </c>
      <c r="G324" s="2"/>
      <c r="H324" s="3"/>
      <c r="I324" s="3"/>
      <c r="J324" s="3" t="s">
        <v>1149</v>
      </c>
      <c r="K324" s="3"/>
      <c r="L324" s="3"/>
      <c r="M324" s="133">
        <v>369</v>
      </c>
      <c r="N324" s="1" t="s">
        <v>1155</v>
      </c>
      <c r="O324" s="15"/>
      <c r="P324" s="1"/>
      <c r="Q324" s="1"/>
      <c r="R324" s="1" t="s">
        <v>1154</v>
      </c>
      <c r="S324" s="1" t="s">
        <v>1111</v>
      </c>
      <c r="T324" s="5"/>
      <c r="V324" s="118"/>
      <c r="W324" s="118"/>
      <c r="X324" s="118"/>
      <c r="Y324" s="118"/>
    </row>
    <row r="325" spans="1:25" s="115" customFormat="1" ht="16.5" x14ac:dyDescent="0.25">
      <c r="A325" s="4">
        <v>313</v>
      </c>
      <c r="B325" s="1" t="s">
        <v>1015</v>
      </c>
      <c r="C325" s="16" t="s">
        <v>1577</v>
      </c>
      <c r="D325" s="1" t="s">
        <v>1286</v>
      </c>
      <c r="E325" s="14">
        <v>38261</v>
      </c>
      <c r="F325" s="14">
        <v>38268</v>
      </c>
      <c r="G325" s="2"/>
      <c r="H325" s="3"/>
      <c r="I325" s="3"/>
      <c r="J325" s="3" t="s">
        <v>1149</v>
      </c>
      <c r="K325" s="3"/>
      <c r="L325" s="3"/>
      <c r="M325" s="133">
        <v>469</v>
      </c>
      <c r="N325" s="1" t="s">
        <v>1155</v>
      </c>
      <c r="O325" s="15"/>
      <c r="P325" s="1"/>
      <c r="Q325" s="1"/>
      <c r="R325" s="1" t="s">
        <v>1154</v>
      </c>
      <c r="S325" s="1" t="s">
        <v>1111</v>
      </c>
      <c r="T325" s="5"/>
      <c r="V325" s="118"/>
      <c r="W325" s="118"/>
      <c r="X325" s="118"/>
      <c r="Y325" s="118"/>
    </row>
    <row r="326" spans="1:25" s="115" customFormat="1" ht="16.5" x14ac:dyDescent="0.25">
      <c r="A326" s="4">
        <v>314</v>
      </c>
      <c r="B326" s="1" t="s">
        <v>1015</v>
      </c>
      <c r="C326" s="16" t="s">
        <v>1578</v>
      </c>
      <c r="D326" s="1" t="s">
        <v>1286</v>
      </c>
      <c r="E326" s="14">
        <v>38271</v>
      </c>
      <c r="F326" s="14">
        <v>38272</v>
      </c>
      <c r="G326" s="2"/>
      <c r="H326" s="3"/>
      <c r="I326" s="3"/>
      <c r="J326" s="3" t="s">
        <v>1149</v>
      </c>
      <c r="K326" s="3"/>
      <c r="L326" s="3"/>
      <c r="M326" s="133">
        <v>359</v>
      </c>
      <c r="N326" s="1" t="s">
        <v>1155</v>
      </c>
      <c r="O326" s="15"/>
      <c r="P326" s="1"/>
      <c r="Q326" s="1"/>
      <c r="R326" s="1" t="s">
        <v>1154</v>
      </c>
      <c r="S326" s="1" t="s">
        <v>1111</v>
      </c>
      <c r="T326" s="5"/>
      <c r="V326" s="118"/>
      <c r="W326" s="118"/>
      <c r="X326" s="118"/>
      <c r="Y326" s="118"/>
    </row>
    <row r="327" spans="1:25" s="115" customFormat="1" ht="16.5" x14ac:dyDescent="0.25">
      <c r="A327" s="4">
        <v>315</v>
      </c>
      <c r="B327" s="1" t="s">
        <v>1015</v>
      </c>
      <c r="C327" s="16" t="s">
        <v>1579</v>
      </c>
      <c r="D327" s="1" t="s">
        <v>1286</v>
      </c>
      <c r="E327" s="14">
        <v>38272</v>
      </c>
      <c r="F327" s="14">
        <v>38274</v>
      </c>
      <c r="G327" s="2"/>
      <c r="H327" s="3"/>
      <c r="I327" s="3"/>
      <c r="J327" s="3" t="s">
        <v>1149</v>
      </c>
      <c r="K327" s="3"/>
      <c r="L327" s="3"/>
      <c r="M327" s="133">
        <v>669</v>
      </c>
      <c r="N327" s="1" t="s">
        <v>1155</v>
      </c>
      <c r="O327" s="15"/>
      <c r="P327" s="1"/>
      <c r="Q327" s="1"/>
      <c r="R327" s="1" t="s">
        <v>1154</v>
      </c>
      <c r="S327" s="1" t="s">
        <v>1111</v>
      </c>
      <c r="T327" s="5"/>
      <c r="V327" s="118"/>
      <c r="W327" s="118"/>
      <c r="X327" s="118"/>
      <c r="Y327" s="118"/>
    </row>
    <row r="328" spans="1:25" s="115" customFormat="1" ht="16.5" x14ac:dyDescent="0.25">
      <c r="A328" s="4">
        <v>316</v>
      </c>
      <c r="B328" s="1" t="s">
        <v>1015</v>
      </c>
      <c r="C328" s="16" t="s">
        <v>1423</v>
      </c>
      <c r="D328" s="1" t="s">
        <v>1286</v>
      </c>
      <c r="E328" s="14">
        <v>38275</v>
      </c>
      <c r="F328" s="14">
        <v>38279</v>
      </c>
      <c r="G328" s="2"/>
      <c r="H328" s="3"/>
      <c r="I328" s="3"/>
      <c r="J328" s="3" t="s">
        <v>1149</v>
      </c>
      <c r="K328" s="3"/>
      <c r="L328" s="3"/>
      <c r="M328" s="133">
        <v>824</v>
      </c>
      <c r="N328" s="1" t="s">
        <v>1155</v>
      </c>
      <c r="O328" s="15"/>
      <c r="P328" s="1"/>
      <c r="Q328" s="1"/>
      <c r="R328" s="1" t="s">
        <v>1154</v>
      </c>
      <c r="S328" s="1" t="s">
        <v>1111</v>
      </c>
      <c r="T328" s="5"/>
      <c r="V328" s="118"/>
      <c r="W328" s="118"/>
      <c r="X328" s="118"/>
      <c r="Y328" s="118"/>
    </row>
    <row r="329" spans="1:25" s="115" customFormat="1" ht="16.5" x14ac:dyDescent="0.25">
      <c r="A329" s="4">
        <v>317</v>
      </c>
      <c r="B329" s="1" t="s">
        <v>1015</v>
      </c>
      <c r="C329" s="16" t="s">
        <v>1580</v>
      </c>
      <c r="D329" s="1" t="s">
        <v>1286</v>
      </c>
      <c r="E329" s="14">
        <v>38280</v>
      </c>
      <c r="F329" s="14">
        <v>38281</v>
      </c>
      <c r="G329" s="2"/>
      <c r="H329" s="3"/>
      <c r="I329" s="3"/>
      <c r="J329" s="3" t="s">
        <v>1149</v>
      </c>
      <c r="K329" s="3"/>
      <c r="L329" s="3"/>
      <c r="M329" s="133">
        <v>307</v>
      </c>
      <c r="N329" s="1" t="s">
        <v>1155</v>
      </c>
      <c r="O329" s="15"/>
      <c r="P329" s="1"/>
      <c r="Q329" s="1"/>
      <c r="R329" s="1" t="s">
        <v>1154</v>
      </c>
      <c r="S329" s="1" t="s">
        <v>1111</v>
      </c>
      <c r="T329" s="5"/>
      <c r="V329" s="118"/>
      <c r="W329" s="118"/>
      <c r="X329" s="118"/>
      <c r="Y329" s="118"/>
    </row>
    <row r="330" spans="1:25" s="115" customFormat="1" ht="16.5" x14ac:dyDescent="0.25">
      <c r="A330" s="4">
        <v>318</v>
      </c>
      <c r="B330" s="1" t="s">
        <v>1015</v>
      </c>
      <c r="C330" s="16" t="s">
        <v>1581</v>
      </c>
      <c r="D330" s="1" t="s">
        <v>1286</v>
      </c>
      <c r="E330" s="14">
        <v>38282</v>
      </c>
      <c r="F330" s="14">
        <v>38287</v>
      </c>
      <c r="G330" s="2"/>
      <c r="H330" s="3"/>
      <c r="I330" s="3"/>
      <c r="J330" s="3" t="s">
        <v>1149</v>
      </c>
      <c r="K330" s="3"/>
      <c r="L330" s="3"/>
      <c r="M330" s="133">
        <v>379</v>
      </c>
      <c r="N330" s="1" t="s">
        <v>1155</v>
      </c>
      <c r="O330" s="15"/>
      <c r="P330" s="1"/>
      <c r="Q330" s="1"/>
      <c r="R330" s="1" t="s">
        <v>1154</v>
      </c>
      <c r="S330" s="1" t="s">
        <v>1111</v>
      </c>
      <c r="T330" s="5"/>
      <c r="V330" s="118"/>
      <c r="W330" s="118"/>
      <c r="X330" s="118"/>
      <c r="Y330" s="118"/>
    </row>
    <row r="331" spans="1:25" s="115" customFormat="1" ht="16.5" x14ac:dyDescent="0.25">
      <c r="A331" s="4">
        <v>319</v>
      </c>
      <c r="B331" s="1" t="s">
        <v>1015</v>
      </c>
      <c r="C331" s="16" t="s">
        <v>1430</v>
      </c>
      <c r="D331" s="1" t="s">
        <v>1286</v>
      </c>
      <c r="E331" s="14">
        <v>38288</v>
      </c>
      <c r="F331" s="14">
        <v>38288</v>
      </c>
      <c r="G331" s="2"/>
      <c r="H331" s="3"/>
      <c r="I331" s="3"/>
      <c r="J331" s="3" t="s">
        <v>1149</v>
      </c>
      <c r="K331" s="3"/>
      <c r="L331" s="3"/>
      <c r="M331" s="133">
        <v>660</v>
      </c>
      <c r="N331" s="1" t="s">
        <v>1155</v>
      </c>
      <c r="O331" s="15"/>
      <c r="P331" s="1"/>
      <c r="Q331" s="1"/>
      <c r="R331" s="1" t="s">
        <v>1154</v>
      </c>
      <c r="S331" s="1" t="s">
        <v>1111</v>
      </c>
      <c r="T331" s="5"/>
      <c r="V331" s="118"/>
      <c r="W331" s="118"/>
      <c r="X331" s="118"/>
      <c r="Y331" s="118"/>
    </row>
    <row r="332" spans="1:25" s="115" customFormat="1" ht="16.5" x14ac:dyDescent="0.25">
      <c r="A332" s="4">
        <v>320</v>
      </c>
      <c r="B332" s="1" t="s">
        <v>1015</v>
      </c>
      <c r="C332" s="16" t="s">
        <v>1582</v>
      </c>
      <c r="D332" s="1" t="s">
        <v>1286</v>
      </c>
      <c r="E332" s="14">
        <v>38288</v>
      </c>
      <c r="F332" s="14">
        <v>38289</v>
      </c>
      <c r="G332" s="2"/>
      <c r="H332" s="3"/>
      <c r="I332" s="3"/>
      <c r="J332" s="3" t="s">
        <v>1149</v>
      </c>
      <c r="K332" s="3"/>
      <c r="L332" s="3"/>
      <c r="M332" s="133">
        <v>532</v>
      </c>
      <c r="N332" s="1" t="s">
        <v>1155</v>
      </c>
      <c r="O332" s="15"/>
      <c r="P332" s="1"/>
      <c r="Q332" s="1"/>
      <c r="R332" s="1" t="s">
        <v>1154</v>
      </c>
      <c r="S332" s="1" t="s">
        <v>1111</v>
      </c>
      <c r="T332" s="5"/>
      <c r="V332" s="118"/>
      <c r="W332" s="118"/>
      <c r="X332" s="118"/>
      <c r="Y332" s="118"/>
    </row>
    <row r="333" spans="1:25" s="115" customFormat="1" ht="16.5" x14ac:dyDescent="0.25">
      <c r="A333" s="4">
        <v>321</v>
      </c>
      <c r="B333" s="1" t="s">
        <v>1015</v>
      </c>
      <c r="C333" s="16" t="s">
        <v>1583</v>
      </c>
      <c r="D333" s="1" t="s">
        <v>1286</v>
      </c>
      <c r="E333" s="14">
        <v>38293</v>
      </c>
      <c r="F333" s="14">
        <v>38295</v>
      </c>
      <c r="G333" s="2"/>
      <c r="H333" s="3"/>
      <c r="I333" s="3"/>
      <c r="J333" s="3" t="s">
        <v>1149</v>
      </c>
      <c r="K333" s="3"/>
      <c r="L333" s="3"/>
      <c r="M333" s="133">
        <v>560</v>
      </c>
      <c r="N333" s="1" t="s">
        <v>1155</v>
      </c>
      <c r="O333" s="15"/>
      <c r="P333" s="1"/>
      <c r="Q333" s="1"/>
      <c r="R333" s="1" t="s">
        <v>1154</v>
      </c>
      <c r="S333" s="1" t="s">
        <v>1111</v>
      </c>
      <c r="T333" s="5"/>
      <c r="V333" s="118"/>
      <c r="W333" s="118"/>
      <c r="X333" s="118"/>
      <c r="Y333" s="118"/>
    </row>
    <row r="334" spans="1:25" s="115" customFormat="1" ht="16.5" x14ac:dyDescent="0.25">
      <c r="A334" s="4">
        <v>322</v>
      </c>
      <c r="B334" s="1" t="s">
        <v>1015</v>
      </c>
      <c r="C334" s="16" t="s">
        <v>1584</v>
      </c>
      <c r="D334" s="1" t="s">
        <v>1286</v>
      </c>
      <c r="E334" s="14">
        <v>38296</v>
      </c>
      <c r="F334" s="14">
        <v>38299</v>
      </c>
      <c r="G334" s="2"/>
      <c r="H334" s="3"/>
      <c r="I334" s="3"/>
      <c r="J334" s="3" t="s">
        <v>1149</v>
      </c>
      <c r="K334" s="3"/>
      <c r="L334" s="3"/>
      <c r="M334" s="133">
        <v>275</v>
      </c>
      <c r="N334" s="1" t="s">
        <v>1155</v>
      </c>
      <c r="O334" s="15"/>
      <c r="P334" s="1"/>
      <c r="Q334" s="1"/>
      <c r="R334" s="1" t="s">
        <v>1154</v>
      </c>
      <c r="S334" s="1" t="s">
        <v>1111</v>
      </c>
      <c r="T334" s="5"/>
      <c r="V334" s="118"/>
      <c r="W334" s="118"/>
      <c r="X334" s="118"/>
      <c r="Y334" s="118"/>
    </row>
    <row r="335" spans="1:25" s="115" customFormat="1" ht="16.5" x14ac:dyDescent="0.25">
      <c r="A335" s="4">
        <v>323</v>
      </c>
      <c r="B335" s="1" t="s">
        <v>1015</v>
      </c>
      <c r="C335" s="16" t="s">
        <v>1585</v>
      </c>
      <c r="D335" s="1" t="s">
        <v>1286</v>
      </c>
      <c r="E335" s="14">
        <v>38300</v>
      </c>
      <c r="F335" s="14">
        <v>38300</v>
      </c>
      <c r="G335" s="2"/>
      <c r="H335" s="3"/>
      <c r="I335" s="3"/>
      <c r="J335" s="3" t="s">
        <v>1149</v>
      </c>
      <c r="K335" s="3"/>
      <c r="L335" s="3"/>
      <c r="M335" s="133">
        <v>597</v>
      </c>
      <c r="N335" s="1" t="s">
        <v>1155</v>
      </c>
      <c r="O335" s="15"/>
      <c r="P335" s="1"/>
      <c r="Q335" s="1"/>
      <c r="R335" s="1" t="s">
        <v>1154</v>
      </c>
      <c r="S335" s="1" t="s">
        <v>1111</v>
      </c>
      <c r="T335" s="5"/>
      <c r="V335" s="118"/>
      <c r="W335" s="118"/>
      <c r="X335" s="118"/>
      <c r="Y335" s="118"/>
    </row>
    <row r="336" spans="1:25" s="115" customFormat="1" ht="16.5" x14ac:dyDescent="0.25">
      <c r="A336" s="4">
        <v>324</v>
      </c>
      <c r="B336" s="1" t="s">
        <v>1015</v>
      </c>
      <c r="C336" s="16" t="s">
        <v>1439</v>
      </c>
      <c r="D336" s="1" t="s">
        <v>1286</v>
      </c>
      <c r="E336" s="14">
        <v>38301</v>
      </c>
      <c r="F336" s="14">
        <v>38301</v>
      </c>
      <c r="G336" s="2"/>
      <c r="H336" s="3"/>
      <c r="I336" s="3"/>
      <c r="J336" s="3" t="s">
        <v>1149</v>
      </c>
      <c r="K336" s="3"/>
      <c r="L336" s="3"/>
      <c r="M336" s="133">
        <v>410</v>
      </c>
      <c r="N336" s="1" t="s">
        <v>1155</v>
      </c>
      <c r="O336" s="15"/>
      <c r="P336" s="1"/>
      <c r="Q336" s="1"/>
      <c r="R336" s="1" t="s">
        <v>1154</v>
      </c>
      <c r="S336" s="1" t="s">
        <v>1111</v>
      </c>
      <c r="T336" s="5"/>
      <c r="V336" s="118"/>
      <c r="W336" s="118"/>
      <c r="X336" s="118"/>
      <c r="Y336" s="118"/>
    </row>
    <row r="337" spans="1:25" s="115" customFormat="1" ht="16.5" x14ac:dyDescent="0.25">
      <c r="A337" s="4">
        <v>325</v>
      </c>
      <c r="B337" s="1" t="s">
        <v>1015</v>
      </c>
      <c r="C337" s="16" t="s">
        <v>1439</v>
      </c>
      <c r="D337" s="1" t="s">
        <v>1286</v>
      </c>
      <c r="E337" s="14">
        <v>38301</v>
      </c>
      <c r="F337" s="14">
        <v>38301</v>
      </c>
      <c r="G337" s="2"/>
      <c r="H337" s="3"/>
      <c r="I337" s="3"/>
      <c r="J337" s="3" t="s">
        <v>1149</v>
      </c>
      <c r="K337" s="3"/>
      <c r="L337" s="3"/>
      <c r="M337" s="133">
        <v>243</v>
      </c>
      <c r="N337" s="1" t="s">
        <v>1155</v>
      </c>
      <c r="O337" s="15"/>
      <c r="P337" s="1"/>
      <c r="Q337" s="1"/>
      <c r="R337" s="1" t="s">
        <v>1154</v>
      </c>
      <c r="S337" s="1" t="s">
        <v>1111</v>
      </c>
      <c r="T337" s="5"/>
      <c r="V337" s="118"/>
      <c r="W337" s="118"/>
      <c r="X337" s="118"/>
      <c r="Y337" s="118"/>
    </row>
    <row r="338" spans="1:25" s="115" customFormat="1" ht="16.5" x14ac:dyDescent="0.25">
      <c r="A338" s="4">
        <v>326</v>
      </c>
      <c r="B338" s="1" t="s">
        <v>1015</v>
      </c>
      <c r="C338" s="134" t="s">
        <v>1586</v>
      </c>
      <c r="D338" s="130" t="s">
        <v>1286</v>
      </c>
      <c r="E338" s="14">
        <v>38301</v>
      </c>
      <c r="F338" s="14">
        <v>38307</v>
      </c>
      <c r="G338" s="2"/>
      <c r="H338" s="131"/>
      <c r="I338" s="131"/>
      <c r="J338" s="131" t="s">
        <v>1149</v>
      </c>
      <c r="K338" s="131"/>
      <c r="L338" s="131"/>
      <c r="M338" s="135">
        <v>577</v>
      </c>
      <c r="N338" s="1" t="s">
        <v>1155</v>
      </c>
      <c r="O338" s="130"/>
      <c r="P338" s="130"/>
      <c r="Q338" s="130"/>
      <c r="R338" s="1" t="s">
        <v>1154</v>
      </c>
      <c r="S338" s="1" t="s">
        <v>1111</v>
      </c>
      <c r="T338" s="5"/>
      <c r="V338" s="118"/>
      <c r="W338" s="118"/>
      <c r="X338" s="118"/>
      <c r="Y338" s="118"/>
    </row>
    <row r="339" spans="1:25" s="115" customFormat="1" ht="16.5" x14ac:dyDescent="0.25">
      <c r="A339" s="4">
        <v>327</v>
      </c>
      <c r="B339" s="1" t="s">
        <v>1015</v>
      </c>
      <c r="C339" s="134" t="s">
        <v>1587</v>
      </c>
      <c r="D339" s="130" t="s">
        <v>1286</v>
      </c>
      <c r="E339" s="14">
        <v>38308</v>
      </c>
      <c r="F339" s="14">
        <v>38310</v>
      </c>
      <c r="G339" s="2"/>
      <c r="H339" s="131"/>
      <c r="I339" s="131"/>
      <c r="J339" s="131" t="s">
        <v>1149</v>
      </c>
      <c r="K339" s="131"/>
      <c r="L339" s="131"/>
      <c r="M339" s="135">
        <v>733</v>
      </c>
      <c r="N339" s="1" t="s">
        <v>1155</v>
      </c>
      <c r="O339" s="130"/>
      <c r="P339" s="130"/>
      <c r="Q339" s="130"/>
      <c r="R339" s="1" t="s">
        <v>1154</v>
      </c>
      <c r="S339" s="1" t="s">
        <v>1111</v>
      </c>
      <c r="T339" s="5"/>
      <c r="V339" s="118"/>
      <c r="W339" s="118"/>
      <c r="X339" s="118"/>
      <c r="Y339" s="118"/>
    </row>
    <row r="340" spans="1:25" s="115" customFormat="1" ht="16.5" x14ac:dyDescent="0.25">
      <c r="A340" s="4">
        <v>328</v>
      </c>
      <c r="B340" s="1" t="s">
        <v>1015</v>
      </c>
      <c r="C340" s="134" t="s">
        <v>1445</v>
      </c>
      <c r="D340" s="130" t="s">
        <v>1286</v>
      </c>
      <c r="E340" s="14">
        <v>38313</v>
      </c>
      <c r="F340" s="14">
        <v>38314</v>
      </c>
      <c r="G340" s="2"/>
      <c r="H340" s="131"/>
      <c r="I340" s="131"/>
      <c r="J340" s="131" t="s">
        <v>1149</v>
      </c>
      <c r="K340" s="131"/>
      <c r="L340" s="131"/>
      <c r="M340" s="135">
        <v>614</v>
      </c>
      <c r="N340" s="1" t="s">
        <v>1155</v>
      </c>
      <c r="O340" s="130"/>
      <c r="P340" s="130"/>
      <c r="Q340" s="130"/>
      <c r="R340" s="1" t="s">
        <v>1154</v>
      </c>
      <c r="S340" s="1" t="s">
        <v>1111</v>
      </c>
      <c r="T340" s="5"/>
      <c r="V340" s="118"/>
      <c r="W340" s="118"/>
      <c r="X340" s="118"/>
      <c r="Y340" s="118"/>
    </row>
    <row r="341" spans="1:25" s="115" customFormat="1" ht="16.5" x14ac:dyDescent="0.25">
      <c r="A341" s="4">
        <v>329</v>
      </c>
      <c r="B341" s="1" t="s">
        <v>1015</v>
      </c>
      <c r="C341" s="16" t="s">
        <v>1447</v>
      </c>
      <c r="D341" s="1" t="s">
        <v>1286</v>
      </c>
      <c r="E341" s="14">
        <v>38315</v>
      </c>
      <c r="F341" s="14">
        <v>38315</v>
      </c>
      <c r="G341" s="2"/>
      <c r="H341" s="3"/>
      <c r="I341" s="3"/>
      <c r="J341" s="3" t="s">
        <v>1149</v>
      </c>
      <c r="K341" s="3"/>
      <c r="L341" s="3"/>
      <c r="M341" s="133">
        <v>354</v>
      </c>
      <c r="N341" s="1" t="s">
        <v>1155</v>
      </c>
      <c r="O341" s="15"/>
      <c r="P341" s="1"/>
      <c r="Q341" s="1"/>
      <c r="R341" s="1" t="s">
        <v>1154</v>
      </c>
      <c r="S341" s="1" t="s">
        <v>1111</v>
      </c>
      <c r="T341" s="5"/>
      <c r="V341" s="118"/>
      <c r="W341" s="118"/>
      <c r="X341" s="118"/>
      <c r="Y341" s="118"/>
    </row>
    <row r="342" spans="1:25" s="115" customFormat="1" ht="16.5" x14ac:dyDescent="0.25">
      <c r="A342" s="4">
        <v>330</v>
      </c>
      <c r="B342" s="1" t="s">
        <v>1015</v>
      </c>
      <c r="C342" s="16" t="s">
        <v>1588</v>
      </c>
      <c r="D342" s="1" t="s">
        <v>1286</v>
      </c>
      <c r="E342" s="14">
        <v>38316</v>
      </c>
      <c r="F342" s="14">
        <v>38321</v>
      </c>
      <c r="G342" s="2"/>
      <c r="H342" s="3"/>
      <c r="I342" s="3"/>
      <c r="J342" s="3" t="s">
        <v>1149</v>
      </c>
      <c r="K342" s="3"/>
      <c r="L342" s="3"/>
      <c r="M342" s="133">
        <v>520</v>
      </c>
      <c r="N342" s="1" t="s">
        <v>1155</v>
      </c>
      <c r="O342" s="15"/>
      <c r="P342" s="1"/>
      <c r="Q342" s="1"/>
      <c r="R342" s="1" t="s">
        <v>1154</v>
      </c>
      <c r="S342" s="1" t="s">
        <v>1111</v>
      </c>
      <c r="T342" s="5"/>
      <c r="V342" s="118"/>
      <c r="W342" s="118"/>
      <c r="X342" s="118"/>
      <c r="Y342" s="118"/>
    </row>
    <row r="343" spans="1:25" s="115" customFormat="1" ht="16.5" x14ac:dyDescent="0.25">
      <c r="A343" s="4">
        <v>331</v>
      </c>
      <c r="B343" s="1" t="s">
        <v>1015</v>
      </c>
      <c r="C343" s="16" t="s">
        <v>1589</v>
      </c>
      <c r="D343" s="1" t="s">
        <v>1286</v>
      </c>
      <c r="E343" s="14">
        <v>38322</v>
      </c>
      <c r="F343" s="14">
        <v>38330</v>
      </c>
      <c r="G343" s="2"/>
      <c r="H343" s="3"/>
      <c r="I343" s="3"/>
      <c r="J343" s="3" t="s">
        <v>1149</v>
      </c>
      <c r="K343" s="3"/>
      <c r="L343" s="3"/>
      <c r="M343" s="133">
        <v>584</v>
      </c>
      <c r="N343" s="1" t="s">
        <v>1155</v>
      </c>
      <c r="O343" s="15"/>
      <c r="P343" s="1"/>
      <c r="Q343" s="1"/>
      <c r="R343" s="1" t="s">
        <v>1154</v>
      </c>
      <c r="S343" s="1" t="s">
        <v>1111</v>
      </c>
      <c r="T343" s="5"/>
      <c r="V343" s="118"/>
      <c r="W343" s="118"/>
      <c r="X343" s="118"/>
      <c r="Y343" s="118"/>
    </row>
    <row r="344" spans="1:25" s="115" customFormat="1" ht="16.5" x14ac:dyDescent="0.25">
      <c r="A344" s="4">
        <v>332</v>
      </c>
      <c r="B344" s="1" t="s">
        <v>1015</v>
      </c>
      <c r="C344" s="16" t="s">
        <v>1590</v>
      </c>
      <c r="D344" s="1" t="s">
        <v>1286</v>
      </c>
      <c r="E344" s="14">
        <v>38331</v>
      </c>
      <c r="F344" s="14">
        <v>38331</v>
      </c>
      <c r="G344" s="2"/>
      <c r="H344" s="3"/>
      <c r="I344" s="3"/>
      <c r="J344" s="3" t="s">
        <v>1149</v>
      </c>
      <c r="K344" s="3"/>
      <c r="L344" s="3"/>
      <c r="M344" s="133">
        <v>482</v>
      </c>
      <c r="N344" s="1" t="s">
        <v>1155</v>
      </c>
      <c r="O344" s="15"/>
      <c r="P344" s="1"/>
      <c r="Q344" s="1"/>
      <c r="R344" s="1" t="s">
        <v>1154</v>
      </c>
      <c r="S344" s="1" t="s">
        <v>1111</v>
      </c>
      <c r="T344" s="5"/>
      <c r="V344" s="118"/>
      <c r="W344" s="118"/>
      <c r="X344" s="118"/>
      <c r="Y344" s="118"/>
    </row>
    <row r="345" spans="1:25" s="115" customFormat="1" ht="16.5" x14ac:dyDescent="0.25">
      <c r="A345" s="4">
        <v>333</v>
      </c>
      <c r="B345" s="1" t="s">
        <v>1015</v>
      </c>
      <c r="C345" s="16" t="s">
        <v>1590</v>
      </c>
      <c r="D345" s="1" t="s">
        <v>1286</v>
      </c>
      <c r="E345" s="14">
        <v>38331</v>
      </c>
      <c r="F345" s="14">
        <v>38331</v>
      </c>
      <c r="G345" s="2"/>
      <c r="H345" s="3"/>
      <c r="I345" s="3"/>
      <c r="J345" s="3" t="s">
        <v>1149</v>
      </c>
      <c r="K345" s="3"/>
      <c r="L345" s="3"/>
      <c r="M345" s="133">
        <v>363</v>
      </c>
      <c r="N345" s="1" t="s">
        <v>1155</v>
      </c>
      <c r="O345" s="15"/>
      <c r="P345" s="1"/>
      <c r="Q345" s="1"/>
      <c r="R345" s="1" t="s">
        <v>1154</v>
      </c>
      <c r="S345" s="1" t="s">
        <v>1111</v>
      </c>
      <c r="T345" s="5"/>
      <c r="V345" s="118"/>
      <c r="W345" s="118"/>
      <c r="X345" s="118"/>
      <c r="Y345" s="118"/>
    </row>
    <row r="346" spans="1:25" s="115" customFormat="1" ht="16.5" x14ac:dyDescent="0.25">
      <c r="A346" s="4">
        <v>334</v>
      </c>
      <c r="B346" s="1" t="s">
        <v>1015</v>
      </c>
      <c r="C346" s="16" t="s">
        <v>1590</v>
      </c>
      <c r="D346" s="1" t="s">
        <v>1286</v>
      </c>
      <c r="E346" s="14">
        <v>38331</v>
      </c>
      <c r="F346" s="14">
        <v>38331</v>
      </c>
      <c r="G346" s="2"/>
      <c r="H346" s="3"/>
      <c r="I346" s="3"/>
      <c r="J346" s="3" t="s">
        <v>1149</v>
      </c>
      <c r="K346" s="3"/>
      <c r="L346" s="3"/>
      <c r="M346" s="133">
        <v>479</v>
      </c>
      <c r="N346" s="1" t="s">
        <v>1155</v>
      </c>
      <c r="O346" s="15"/>
      <c r="P346" s="1"/>
      <c r="Q346" s="1"/>
      <c r="R346" s="1" t="s">
        <v>1154</v>
      </c>
      <c r="S346" s="1" t="s">
        <v>1111</v>
      </c>
      <c r="T346" s="5"/>
      <c r="V346" s="118"/>
      <c r="W346" s="118"/>
      <c r="X346" s="118"/>
      <c r="Y346" s="118"/>
    </row>
    <row r="347" spans="1:25" s="115" customFormat="1" ht="16.5" x14ac:dyDescent="0.25">
      <c r="A347" s="4">
        <v>335</v>
      </c>
      <c r="B347" s="1" t="s">
        <v>1015</v>
      </c>
      <c r="C347" s="16" t="s">
        <v>1591</v>
      </c>
      <c r="D347" s="1" t="s">
        <v>1286</v>
      </c>
      <c r="E347" s="14">
        <v>38334</v>
      </c>
      <c r="F347" s="14">
        <v>38335</v>
      </c>
      <c r="G347" s="2"/>
      <c r="H347" s="3"/>
      <c r="I347" s="3"/>
      <c r="J347" s="3" t="s">
        <v>1149</v>
      </c>
      <c r="K347" s="3"/>
      <c r="L347" s="3"/>
      <c r="M347" s="133">
        <v>323</v>
      </c>
      <c r="N347" s="1" t="s">
        <v>1155</v>
      </c>
      <c r="O347" s="15"/>
      <c r="P347" s="1"/>
      <c r="Q347" s="1"/>
      <c r="R347" s="1" t="s">
        <v>1154</v>
      </c>
      <c r="S347" s="1" t="s">
        <v>1111</v>
      </c>
      <c r="T347" s="5"/>
      <c r="V347" s="118"/>
      <c r="W347" s="118"/>
      <c r="X347" s="118"/>
      <c r="Y347" s="118"/>
    </row>
    <row r="348" spans="1:25" s="115" customFormat="1" ht="16.5" x14ac:dyDescent="0.25">
      <c r="A348" s="4">
        <v>336</v>
      </c>
      <c r="B348" s="1" t="s">
        <v>1015</v>
      </c>
      <c r="C348" s="16" t="s">
        <v>1592</v>
      </c>
      <c r="D348" s="1" t="s">
        <v>1286</v>
      </c>
      <c r="E348" s="14">
        <v>38335</v>
      </c>
      <c r="F348" s="14">
        <v>38335</v>
      </c>
      <c r="G348" s="2"/>
      <c r="H348" s="3"/>
      <c r="I348" s="3"/>
      <c r="J348" s="3" t="s">
        <v>1149</v>
      </c>
      <c r="K348" s="3"/>
      <c r="L348" s="3"/>
      <c r="M348" s="133">
        <v>357</v>
      </c>
      <c r="N348" s="1" t="s">
        <v>1155</v>
      </c>
      <c r="O348" s="15"/>
      <c r="P348" s="1"/>
      <c r="Q348" s="1"/>
      <c r="R348" s="1" t="s">
        <v>1154</v>
      </c>
      <c r="S348" s="1" t="s">
        <v>1111</v>
      </c>
      <c r="T348" s="5"/>
      <c r="V348" s="118"/>
      <c r="W348" s="118"/>
      <c r="X348" s="118"/>
      <c r="Y348" s="118"/>
    </row>
    <row r="349" spans="1:25" s="115" customFormat="1" ht="16.5" x14ac:dyDescent="0.25">
      <c r="A349" s="4">
        <v>337</v>
      </c>
      <c r="B349" s="1" t="s">
        <v>1015</v>
      </c>
      <c r="C349" s="16" t="s">
        <v>1592</v>
      </c>
      <c r="D349" s="1" t="s">
        <v>1286</v>
      </c>
      <c r="E349" s="14">
        <v>38335</v>
      </c>
      <c r="F349" s="14">
        <v>38335</v>
      </c>
      <c r="G349" s="2"/>
      <c r="H349" s="3"/>
      <c r="I349" s="3"/>
      <c r="J349" s="3" t="s">
        <v>1149</v>
      </c>
      <c r="K349" s="3"/>
      <c r="L349" s="3"/>
      <c r="M349" s="133">
        <v>463</v>
      </c>
      <c r="N349" s="1" t="s">
        <v>1155</v>
      </c>
      <c r="O349" s="15"/>
      <c r="P349" s="1"/>
      <c r="Q349" s="1"/>
      <c r="R349" s="1" t="s">
        <v>1154</v>
      </c>
      <c r="S349" s="1" t="s">
        <v>1111</v>
      </c>
      <c r="T349" s="5"/>
      <c r="V349" s="118"/>
      <c r="W349" s="118"/>
      <c r="X349" s="118"/>
      <c r="Y349" s="118"/>
    </row>
    <row r="350" spans="1:25" s="115" customFormat="1" ht="16.5" x14ac:dyDescent="0.25">
      <c r="A350" s="4">
        <v>338</v>
      </c>
      <c r="B350" s="1" t="s">
        <v>1015</v>
      </c>
      <c r="C350" s="16" t="s">
        <v>1257</v>
      </c>
      <c r="D350" s="1" t="s">
        <v>1286</v>
      </c>
      <c r="E350" s="14">
        <v>38336</v>
      </c>
      <c r="F350" s="14">
        <v>38337</v>
      </c>
      <c r="G350" s="2"/>
      <c r="H350" s="3"/>
      <c r="I350" s="3"/>
      <c r="J350" s="3" t="s">
        <v>1149</v>
      </c>
      <c r="K350" s="3"/>
      <c r="L350" s="3"/>
      <c r="M350" s="133">
        <v>532</v>
      </c>
      <c r="N350" s="1" t="s">
        <v>1155</v>
      </c>
      <c r="O350" s="15"/>
      <c r="P350" s="1"/>
      <c r="Q350" s="1"/>
      <c r="R350" s="1" t="s">
        <v>1154</v>
      </c>
      <c r="S350" s="1" t="s">
        <v>1111</v>
      </c>
      <c r="T350" s="5"/>
      <c r="V350" s="118"/>
      <c r="W350" s="118"/>
      <c r="X350" s="118"/>
      <c r="Y350" s="118"/>
    </row>
    <row r="351" spans="1:25" s="115" customFormat="1" ht="16.5" x14ac:dyDescent="0.25">
      <c r="A351" s="4">
        <v>339</v>
      </c>
      <c r="B351" s="1" t="s">
        <v>1015</v>
      </c>
      <c r="C351" s="16" t="s">
        <v>1593</v>
      </c>
      <c r="D351" s="1" t="s">
        <v>1286</v>
      </c>
      <c r="E351" s="14">
        <v>38338</v>
      </c>
      <c r="F351" s="14">
        <v>38348</v>
      </c>
      <c r="G351" s="2"/>
      <c r="H351" s="3"/>
      <c r="I351" s="3"/>
      <c r="J351" s="3" t="s">
        <v>1149</v>
      </c>
      <c r="K351" s="3"/>
      <c r="L351" s="3"/>
      <c r="M351" s="133">
        <v>594</v>
      </c>
      <c r="N351" s="1" t="s">
        <v>1155</v>
      </c>
      <c r="O351" s="15"/>
      <c r="P351" s="1"/>
      <c r="Q351" s="1"/>
      <c r="R351" s="1" t="s">
        <v>1154</v>
      </c>
      <c r="S351" s="1" t="s">
        <v>1111</v>
      </c>
      <c r="T351" s="5"/>
      <c r="V351" s="118"/>
      <c r="W351" s="118"/>
      <c r="X351" s="118"/>
      <c r="Y351" s="118"/>
    </row>
    <row r="352" spans="1:25" s="115" customFormat="1" ht="16.5" x14ac:dyDescent="0.25">
      <c r="A352" s="4">
        <v>340</v>
      </c>
      <c r="B352" s="1" t="s">
        <v>1015</v>
      </c>
      <c r="C352" s="16" t="s">
        <v>1594</v>
      </c>
      <c r="D352" s="1" t="s">
        <v>1286</v>
      </c>
      <c r="E352" s="14">
        <v>38342</v>
      </c>
      <c r="F352" s="14">
        <v>38344</v>
      </c>
      <c r="G352" s="2"/>
      <c r="H352" s="3"/>
      <c r="I352" s="3"/>
      <c r="J352" s="3" t="s">
        <v>1149</v>
      </c>
      <c r="K352" s="3"/>
      <c r="L352" s="3"/>
      <c r="M352" s="133">
        <v>484</v>
      </c>
      <c r="N352" s="1" t="s">
        <v>1155</v>
      </c>
      <c r="O352" s="15"/>
      <c r="P352" s="1"/>
      <c r="Q352" s="1"/>
      <c r="R352" s="1" t="s">
        <v>1154</v>
      </c>
      <c r="S352" s="1" t="s">
        <v>1111</v>
      </c>
      <c r="T352" s="5"/>
      <c r="V352" s="118"/>
      <c r="W352" s="118"/>
      <c r="X352" s="118"/>
      <c r="Y352" s="118"/>
    </row>
    <row r="353" spans="1:25" s="115" customFormat="1" ht="16.5" x14ac:dyDescent="0.25">
      <c r="A353" s="4">
        <v>341</v>
      </c>
      <c r="B353" s="1" t="s">
        <v>1015</v>
      </c>
      <c r="C353" s="16" t="s">
        <v>1595</v>
      </c>
      <c r="D353" s="1" t="s">
        <v>1286</v>
      </c>
      <c r="E353" s="14">
        <v>38344</v>
      </c>
      <c r="F353" s="14">
        <v>38344</v>
      </c>
      <c r="G353" s="2"/>
      <c r="H353" s="3"/>
      <c r="I353" s="3"/>
      <c r="J353" s="3" t="s">
        <v>1149</v>
      </c>
      <c r="K353" s="3"/>
      <c r="L353" s="3"/>
      <c r="M353" s="133">
        <v>407</v>
      </c>
      <c r="N353" s="1" t="s">
        <v>1155</v>
      </c>
      <c r="O353" s="15"/>
      <c r="P353" s="1"/>
      <c r="Q353" s="1"/>
      <c r="R353" s="1" t="s">
        <v>1154</v>
      </c>
      <c r="S353" s="1" t="s">
        <v>1111</v>
      </c>
      <c r="T353" s="5"/>
      <c r="V353" s="118"/>
      <c r="W353" s="118"/>
      <c r="X353" s="118"/>
      <c r="Y353" s="118"/>
    </row>
    <row r="354" spans="1:25" s="115" customFormat="1" ht="16.5" x14ac:dyDescent="0.25">
      <c r="A354" s="4">
        <v>342</v>
      </c>
      <c r="B354" s="1" t="s">
        <v>1015</v>
      </c>
      <c r="C354" s="16" t="s">
        <v>1596</v>
      </c>
      <c r="D354" s="1" t="s">
        <v>1286</v>
      </c>
      <c r="E354" s="14">
        <v>38344</v>
      </c>
      <c r="F354" s="14">
        <v>38345</v>
      </c>
      <c r="G354" s="2"/>
      <c r="H354" s="3"/>
      <c r="I354" s="3"/>
      <c r="J354" s="3" t="s">
        <v>1149</v>
      </c>
      <c r="K354" s="3"/>
      <c r="L354" s="3"/>
      <c r="M354" s="133">
        <v>326</v>
      </c>
      <c r="N354" s="1" t="s">
        <v>1155</v>
      </c>
      <c r="O354" s="15"/>
      <c r="P354" s="1"/>
      <c r="Q354" s="1"/>
      <c r="R354" s="1" t="s">
        <v>1154</v>
      </c>
      <c r="S354" s="1" t="s">
        <v>1111</v>
      </c>
      <c r="T354" s="5"/>
      <c r="V354" s="118"/>
      <c r="W354" s="118"/>
      <c r="X354" s="118"/>
      <c r="Y354" s="118"/>
    </row>
    <row r="355" spans="1:25" s="115" customFormat="1" ht="16.5" x14ac:dyDescent="0.25">
      <c r="A355" s="4">
        <v>343</v>
      </c>
      <c r="B355" s="1" t="s">
        <v>1015</v>
      </c>
      <c r="C355" s="16" t="s">
        <v>1597</v>
      </c>
      <c r="D355" s="1" t="s">
        <v>1286</v>
      </c>
      <c r="E355" s="14">
        <v>38349</v>
      </c>
      <c r="F355" s="14">
        <v>38349</v>
      </c>
      <c r="G355" s="2"/>
      <c r="H355" s="3"/>
      <c r="I355" s="3"/>
      <c r="J355" s="3" t="s">
        <v>1149</v>
      </c>
      <c r="K355" s="3"/>
      <c r="L355" s="3"/>
      <c r="M355" s="133">
        <v>591</v>
      </c>
      <c r="N355" s="1" t="s">
        <v>1155</v>
      </c>
      <c r="O355" s="15"/>
      <c r="P355" s="1"/>
      <c r="Q355" s="1"/>
      <c r="R355" s="1" t="s">
        <v>1154</v>
      </c>
      <c r="S355" s="1" t="s">
        <v>1111</v>
      </c>
      <c r="T355" s="5"/>
      <c r="V355" s="118"/>
      <c r="W355" s="118"/>
      <c r="X355" s="118"/>
      <c r="Y355" s="118"/>
    </row>
    <row r="356" spans="1:25" s="115" customFormat="1" ht="16.5" x14ac:dyDescent="0.25">
      <c r="A356" s="4">
        <v>344</v>
      </c>
      <c r="B356" s="1" t="s">
        <v>1015</v>
      </c>
      <c r="C356" s="16" t="s">
        <v>1271</v>
      </c>
      <c r="D356" s="1" t="s">
        <v>1286</v>
      </c>
      <c r="E356" s="14">
        <v>38350</v>
      </c>
      <c r="F356" s="14">
        <v>38350</v>
      </c>
      <c r="G356" s="2"/>
      <c r="H356" s="3"/>
      <c r="I356" s="3"/>
      <c r="J356" s="3" t="s">
        <v>1149</v>
      </c>
      <c r="K356" s="3"/>
      <c r="L356" s="3"/>
      <c r="M356" s="133">
        <v>466</v>
      </c>
      <c r="N356" s="1" t="s">
        <v>1155</v>
      </c>
      <c r="O356" s="15"/>
      <c r="P356" s="1"/>
      <c r="Q356" s="1"/>
      <c r="R356" s="1" t="s">
        <v>1154</v>
      </c>
      <c r="S356" s="1" t="s">
        <v>1111</v>
      </c>
      <c r="T356" s="5"/>
      <c r="V356" s="118"/>
      <c r="W356" s="118"/>
      <c r="X356" s="118"/>
      <c r="Y356" s="118"/>
    </row>
    <row r="357" spans="1:25" s="115" customFormat="1" ht="16.5" x14ac:dyDescent="0.25">
      <c r="A357" s="4">
        <v>345</v>
      </c>
      <c r="B357" s="1" t="s">
        <v>1015</v>
      </c>
      <c r="C357" s="16" t="s">
        <v>1271</v>
      </c>
      <c r="D357" s="1" t="s">
        <v>1286</v>
      </c>
      <c r="E357" s="14">
        <v>38350</v>
      </c>
      <c r="F357" s="14">
        <v>38350</v>
      </c>
      <c r="G357" s="2"/>
      <c r="H357" s="3"/>
      <c r="I357" s="3"/>
      <c r="J357" s="3" t="s">
        <v>1149</v>
      </c>
      <c r="K357" s="3"/>
      <c r="L357" s="3"/>
      <c r="M357" s="133">
        <v>575</v>
      </c>
      <c r="N357" s="1" t="s">
        <v>1155</v>
      </c>
      <c r="O357" s="15"/>
      <c r="P357" s="1"/>
      <c r="Q357" s="1"/>
      <c r="R357" s="1" t="s">
        <v>1154</v>
      </c>
      <c r="S357" s="1" t="s">
        <v>1111</v>
      </c>
      <c r="T357" s="5"/>
      <c r="V357" s="118"/>
      <c r="W357" s="118"/>
      <c r="X357" s="118"/>
      <c r="Y357" s="118"/>
    </row>
    <row r="358" spans="1:25" s="115" customFormat="1" ht="16.5" x14ac:dyDescent="0.25">
      <c r="A358" s="4">
        <v>346</v>
      </c>
      <c r="B358" s="1" t="s">
        <v>1015</v>
      </c>
      <c r="C358" s="16" t="s">
        <v>1598</v>
      </c>
      <c r="D358" s="1" t="s">
        <v>1286</v>
      </c>
      <c r="E358" s="14">
        <v>38351</v>
      </c>
      <c r="F358" s="14">
        <v>38351</v>
      </c>
      <c r="G358" s="2"/>
      <c r="H358" s="3"/>
      <c r="I358" s="3"/>
      <c r="J358" s="3" t="s">
        <v>1149</v>
      </c>
      <c r="K358" s="3"/>
      <c r="L358" s="3"/>
      <c r="M358" s="133">
        <v>506</v>
      </c>
      <c r="N358" s="1" t="s">
        <v>1155</v>
      </c>
      <c r="O358" s="15"/>
      <c r="P358" s="1"/>
      <c r="Q358" s="1"/>
      <c r="R358" s="1" t="s">
        <v>1154</v>
      </c>
      <c r="S358" s="1" t="s">
        <v>1111</v>
      </c>
      <c r="T358" s="5"/>
      <c r="V358" s="118"/>
      <c r="W358" s="118"/>
      <c r="X358" s="118"/>
      <c r="Y358" s="118"/>
    </row>
    <row r="359" spans="1:25" s="115" customFormat="1" ht="16.5" x14ac:dyDescent="0.25">
      <c r="A359" s="4">
        <v>347</v>
      </c>
      <c r="B359" s="1" t="s">
        <v>1015</v>
      </c>
      <c r="C359" s="16" t="s">
        <v>1598</v>
      </c>
      <c r="D359" s="1" t="s">
        <v>1286</v>
      </c>
      <c r="E359" s="14">
        <v>38351</v>
      </c>
      <c r="F359" s="14">
        <v>38351</v>
      </c>
      <c r="G359" s="2"/>
      <c r="H359" s="3"/>
      <c r="I359" s="3"/>
      <c r="J359" s="3" t="s">
        <v>1149</v>
      </c>
      <c r="K359" s="3"/>
      <c r="L359" s="3"/>
      <c r="M359" s="133">
        <v>474</v>
      </c>
      <c r="N359" s="1" t="s">
        <v>1155</v>
      </c>
      <c r="O359" s="15"/>
      <c r="P359" s="1"/>
      <c r="Q359" s="1"/>
      <c r="R359" s="1" t="s">
        <v>1154</v>
      </c>
      <c r="S359" s="1" t="s">
        <v>1111</v>
      </c>
      <c r="T359" s="5"/>
      <c r="V359" s="118"/>
      <c r="W359" s="118"/>
      <c r="X359" s="118"/>
      <c r="Y359" s="118"/>
    </row>
    <row r="360" spans="1:25" s="115" customFormat="1" ht="16.5" x14ac:dyDescent="0.25">
      <c r="A360" s="4">
        <v>348</v>
      </c>
      <c r="B360" s="1" t="s">
        <v>1015</v>
      </c>
      <c r="C360" s="16" t="s">
        <v>1598</v>
      </c>
      <c r="D360" s="1" t="s">
        <v>1286</v>
      </c>
      <c r="E360" s="14">
        <v>38351</v>
      </c>
      <c r="F360" s="14">
        <v>38351</v>
      </c>
      <c r="G360" s="2"/>
      <c r="H360" s="3"/>
      <c r="I360" s="3"/>
      <c r="J360" s="3" t="s">
        <v>1149</v>
      </c>
      <c r="K360" s="3"/>
      <c r="L360" s="3"/>
      <c r="M360" s="133">
        <v>481</v>
      </c>
      <c r="N360" s="1" t="s">
        <v>1155</v>
      </c>
      <c r="O360" s="15"/>
      <c r="P360" s="1"/>
      <c r="Q360" s="1"/>
      <c r="R360" s="1" t="s">
        <v>1154</v>
      </c>
      <c r="S360" s="1" t="s">
        <v>1111</v>
      </c>
      <c r="T360" s="5"/>
      <c r="V360" s="118"/>
      <c r="W360" s="118"/>
      <c r="X360" s="118"/>
      <c r="Y360" s="118"/>
    </row>
    <row r="361" spans="1:25" s="115" customFormat="1" ht="16.5" x14ac:dyDescent="0.25">
      <c r="A361" s="4">
        <v>349</v>
      </c>
      <c r="B361" s="1" t="s">
        <v>1015</v>
      </c>
      <c r="C361" s="16" t="s">
        <v>1599</v>
      </c>
      <c r="D361" s="1" t="s">
        <v>1286</v>
      </c>
      <c r="E361" s="14">
        <v>38352</v>
      </c>
      <c r="F361" s="14">
        <v>38352</v>
      </c>
      <c r="G361" s="2"/>
      <c r="H361" s="3"/>
      <c r="I361" s="3"/>
      <c r="J361" s="3" t="s">
        <v>1149</v>
      </c>
      <c r="K361" s="3"/>
      <c r="L361" s="3"/>
      <c r="M361" s="133">
        <v>509</v>
      </c>
      <c r="N361" s="1" t="s">
        <v>1155</v>
      </c>
      <c r="O361" s="15"/>
      <c r="P361" s="1"/>
      <c r="Q361" s="1"/>
      <c r="R361" s="1" t="s">
        <v>1154</v>
      </c>
      <c r="S361" s="1" t="s">
        <v>1111</v>
      </c>
      <c r="T361" s="5"/>
      <c r="V361" s="118"/>
      <c r="W361" s="118"/>
      <c r="X361" s="118"/>
      <c r="Y361" s="118"/>
    </row>
    <row r="362" spans="1:25" s="115" customFormat="1" ht="16.5" x14ac:dyDescent="0.25">
      <c r="A362" s="4">
        <v>350</v>
      </c>
      <c r="B362" s="1" t="s">
        <v>1015</v>
      </c>
      <c r="C362" s="16" t="s">
        <v>1599</v>
      </c>
      <c r="D362" s="1" t="s">
        <v>1286</v>
      </c>
      <c r="E362" s="14">
        <v>38352</v>
      </c>
      <c r="F362" s="14">
        <v>38352</v>
      </c>
      <c r="G362" s="2"/>
      <c r="H362" s="3"/>
      <c r="I362" s="3"/>
      <c r="J362" s="3" t="s">
        <v>1149</v>
      </c>
      <c r="K362" s="3"/>
      <c r="L362" s="3"/>
      <c r="M362" s="133">
        <v>514</v>
      </c>
      <c r="N362" s="1" t="s">
        <v>1155</v>
      </c>
      <c r="O362" s="15"/>
      <c r="P362" s="1"/>
      <c r="Q362" s="1"/>
      <c r="R362" s="1" t="s">
        <v>1154</v>
      </c>
      <c r="S362" s="1" t="s">
        <v>1111</v>
      </c>
      <c r="T362" s="5"/>
      <c r="V362" s="118"/>
      <c r="W362" s="118"/>
      <c r="X362" s="118"/>
      <c r="Y362" s="118"/>
    </row>
    <row r="363" spans="1:25" s="115" customFormat="1" ht="16.5" x14ac:dyDescent="0.25">
      <c r="A363" s="4">
        <v>351</v>
      </c>
      <c r="B363" s="1" t="s">
        <v>1015</v>
      </c>
      <c r="C363" s="16" t="s">
        <v>1600</v>
      </c>
      <c r="D363" s="1" t="s">
        <v>1286</v>
      </c>
      <c r="E363" s="14">
        <v>37987</v>
      </c>
      <c r="F363" s="14">
        <v>38352</v>
      </c>
      <c r="G363" s="2"/>
      <c r="H363" s="3"/>
      <c r="I363" s="3"/>
      <c r="J363" s="3" t="s">
        <v>1149</v>
      </c>
      <c r="K363" s="3"/>
      <c r="L363" s="3"/>
      <c r="M363" s="133">
        <v>486</v>
      </c>
      <c r="N363" s="1" t="s">
        <v>1155</v>
      </c>
      <c r="O363" s="15"/>
      <c r="P363" s="1"/>
      <c r="Q363" s="1"/>
      <c r="R363" s="1" t="s">
        <v>1154</v>
      </c>
      <c r="S363" s="1" t="s">
        <v>1111</v>
      </c>
      <c r="T363" s="5"/>
      <c r="V363" s="118"/>
      <c r="W363" s="118"/>
      <c r="X363" s="118"/>
      <c r="Y363" s="118"/>
    </row>
    <row r="364" spans="1:25" s="115" customFormat="1" ht="16.5" x14ac:dyDescent="0.25">
      <c r="A364" s="4">
        <v>352</v>
      </c>
      <c r="B364" s="1" t="s">
        <v>1015</v>
      </c>
      <c r="C364" s="16" t="s">
        <v>1600</v>
      </c>
      <c r="D364" s="1" t="s">
        <v>1286</v>
      </c>
      <c r="E364" s="14">
        <v>37987</v>
      </c>
      <c r="F364" s="14">
        <v>38352</v>
      </c>
      <c r="G364" s="2"/>
      <c r="H364" s="3"/>
      <c r="I364" s="3"/>
      <c r="J364" s="3" t="s">
        <v>1149</v>
      </c>
      <c r="K364" s="3"/>
      <c r="L364" s="3"/>
      <c r="M364" s="133">
        <v>525</v>
      </c>
      <c r="N364" s="1" t="s">
        <v>1155</v>
      </c>
      <c r="O364" s="15"/>
      <c r="P364" s="1"/>
      <c r="Q364" s="1"/>
      <c r="R364" s="1" t="s">
        <v>1154</v>
      </c>
      <c r="S364" s="1" t="s">
        <v>1111</v>
      </c>
      <c r="T364" s="5"/>
      <c r="V364" s="118"/>
      <c r="W364" s="118"/>
      <c r="X364" s="118"/>
      <c r="Y364" s="118"/>
    </row>
    <row r="365" spans="1:25" s="115" customFormat="1" ht="16.5" x14ac:dyDescent="0.25">
      <c r="A365" s="4">
        <v>353</v>
      </c>
      <c r="B365" s="1" t="s">
        <v>1015</v>
      </c>
      <c r="C365" s="16" t="s">
        <v>1600</v>
      </c>
      <c r="D365" s="1" t="s">
        <v>1286</v>
      </c>
      <c r="E365" s="14">
        <v>37987</v>
      </c>
      <c r="F365" s="14">
        <v>38352</v>
      </c>
      <c r="G365" s="2"/>
      <c r="H365" s="3"/>
      <c r="I365" s="3"/>
      <c r="J365" s="3" t="s">
        <v>1149</v>
      </c>
      <c r="K365" s="3"/>
      <c r="L365" s="3"/>
      <c r="M365" s="133">
        <v>392</v>
      </c>
      <c r="N365" s="1" t="s">
        <v>1155</v>
      </c>
      <c r="O365" s="15"/>
      <c r="P365" s="1"/>
      <c r="Q365" s="1"/>
      <c r="R365" s="1" t="s">
        <v>1154</v>
      </c>
      <c r="S365" s="1" t="s">
        <v>1111</v>
      </c>
      <c r="T365" s="5"/>
      <c r="V365" s="118"/>
      <c r="W365" s="118"/>
      <c r="X365" s="118"/>
      <c r="Y365" s="118"/>
    </row>
    <row r="366" spans="1:25" s="115" customFormat="1" ht="16.5" x14ac:dyDescent="0.25">
      <c r="A366" s="4">
        <v>354</v>
      </c>
      <c r="B366" s="1" t="s">
        <v>1015</v>
      </c>
      <c r="C366" s="16" t="s">
        <v>1600</v>
      </c>
      <c r="D366" s="1" t="s">
        <v>1286</v>
      </c>
      <c r="E366" s="14">
        <v>37987</v>
      </c>
      <c r="F366" s="14">
        <v>38352</v>
      </c>
      <c r="G366" s="2"/>
      <c r="H366" s="3"/>
      <c r="I366" s="3"/>
      <c r="J366" s="3" t="s">
        <v>1149</v>
      </c>
      <c r="K366" s="3"/>
      <c r="L366" s="3"/>
      <c r="M366" s="133">
        <v>515</v>
      </c>
      <c r="N366" s="1" t="s">
        <v>1155</v>
      </c>
      <c r="O366" s="15"/>
      <c r="P366" s="1"/>
      <c r="Q366" s="1"/>
      <c r="R366" s="1" t="s">
        <v>1154</v>
      </c>
      <c r="S366" s="1" t="s">
        <v>1111</v>
      </c>
      <c r="T366" s="5"/>
      <c r="V366" s="118"/>
      <c r="W366" s="118"/>
      <c r="X366" s="118"/>
      <c r="Y366" s="118"/>
    </row>
    <row r="367" spans="1:25" s="115" customFormat="1" ht="16.5" x14ac:dyDescent="0.25">
      <c r="A367" s="4">
        <v>355</v>
      </c>
      <c r="B367" s="1" t="s">
        <v>1015</v>
      </c>
      <c r="C367" s="16" t="s">
        <v>1600</v>
      </c>
      <c r="D367" s="1" t="s">
        <v>1286</v>
      </c>
      <c r="E367" s="14">
        <v>37987</v>
      </c>
      <c r="F367" s="14">
        <v>38352</v>
      </c>
      <c r="G367" s="2"/>
      <c r="H367" s="3"/>
      <c r="I367" s="3"/>
      <c r="J367" s="3" t="s">
        <v>1149</v>
      </c>
      <c r="K367" s="3"/>
      <c r="L367" s="3"/>
      <c r="M367" s="133">
        <v>491</v>
      </c>
      <c r="N367" s="1" t="s">
        <v>1155</v>
      </c>
      <c r="O367" s="15"/>
      <c r="P367" s="1"/>
      <c r="Q367" s="1"/>
      <c r="R367" s="1" t="s">
        <v>1154</v>
      </c>
      <c r="S367" s="1" t="s">
        <v>1111</v>
      </c>
      <c r="T367" s="5"/>
      <c r="V367" s="118"/>
      <c r="W367" s="118"/>
      <c r="X367" s="118"/>
      <c r="Y367" s="118"/>
    </row>
    <row r="368" spans="1:25" s="115" customFormat="1" ht="16.5" x14ac:dyDescent="0.25">
      <c r="A368" s="4">
        <v>356</v>
      </c>
      <c r="B368" s="1" t="s">
        <v>1015</v>
      </c>
      <c r="C368" s="16" t="s">
        <v>1600</v>
      </c>
      <c r="D368" s="1" t="s">
        <v>1286</v>
      </c>
      <c r="E368" s="14">
        <v>37987</v>
      </c>
      <c r="F368" s="14">
        <v>38352</v>
      </c>
      <c r="G368" s="2"/>
      <c r="H368" s="3"/>
      <c r="I368" s="3"/>
      <c r="J368" s="3" t="s">
        <v>1149</v>
      </c>
      <c r="K368" s="3"/>
      <c r="L368" s="3"/>
      <c r="M368" s="133">
        <v>270</v>
      </c>
      <c r="N368" s="1" t="s">
        <v>1155</v>
      </c>
      <c r="O368" s="15"/>
      <c r="P368" s="1"/>
      <c r="Q368" s="1"/>
      <c r="R368" s="1" t="s">
        <v>1154</v>
      </c>
      <c r="S368" s="1" t="s">
        <v>1111</v>
      </c>
      <c r="T368" s="5"/>
      <c r="V368" s="118"/>
      <c r="W368" s="118"/>
      <c r="X368" s="118"/>
      <c r="Y368" s="118"/>
    </row>
    <row r="369" spans="1:25" s="115" customFormat="1" ht="16.5" x14ac:dyDescent="0.25">
      <c r="A369" s="4">
        <v>357</v>
      </c>
      <c r="B369" s="1" t="s">
        <v>1015</v>
      </c>
      <c r="C369" s="16" t="s">
        <v>1600</v>
      </c>
      <c r="D369" s="1" t="s">
        <v>1286</v>
      </c>
      <c r="E369" s="14">
        <v>37987</v>
      </c>
      <c r="F369" s="14">
        <v>38352</v>
      </c>
      <c r="G369" s="2"/>
      <c r="H369" s="3"/>
      <c r="I369" s="3"/>
      <c r="J369" s="3" t="s">
        <v>1149</v>
      </c>
      <c r="K369" s="3"/>
      <c r="L369" s="3"/>
      <c r="M369" s="133">
        <v>387</v>
      </c>
      <c r="N369" s="1" t="s">
        <v>1155</v>
      </c>
      <c r="O369" s="15"/>
      <c r="P369" s="1"/>
      <c r="Q369" s="1"/>
      <c r="R369" s="1" t="s">
        <v>1154</v>
      </c>
      <c r="S369" s="1" t="s">
        <v>1111</v>
      </c>
      <c r="T369" s="5"/>
      <c r="V369" s="118"/>
      <c r="W369" s="118"/>
      <c r="X369" s="118"/>
      <c r="Y369" s="118"/>
    </row>
    <row r="370" spans="1:25" s="115" customFormat="1" ht="16.5" x14ac:dyDescent="0.25">
      <c r="A370" s="4">
        <v>358</v>
      </c>
      <c r="B370" s="1" t="s">
        <v>1015</v>
      </c>
      <c r="C370" s="16" t="s">
        <v>1600</v>
      </c>
      <c r="D370" s="1" t="s">
        <v>1286</v>
      </c>
      <c r="E370" s="14">
        <v>37987</v>
      </c>
      <c r="F370" s="14">
        <v>38352</v>
      </c>
      <c r="G370" s="2"/>
      <c r="H370" s="3"/>
      <c r="I370" s="3"/>
      <c r="J370" s="3" t="s">
        <v>1149</v>
      </c>
      <c r="K370" s="3"/>
      <c r="L370" s="3"/>
      <c r="M370" s="133">
        <v>377</v>
      </c>
      <c r="N370" s="1" t="s">
        <v>1155</v>
      </c>
      <c r="O370" s="15"/>
      <c r="P370" s="1"/>
      <c r="Q370" s="1"/>
      <c r="R370" s="1" t="s">
        <v>1154</v>
      </c>
      <c r="S370" s="1" t="s">
        <v>1111</v>
      </c>
      <c r="T370" s="5"/>
      <c r="V370" s="118"/>
      <c r="W370" s="118"/>
      <c r="X370" s="118"/>
      <c r="Y370" s="118"/>
    </row>
    <row r="371" spans="1:25" s="115" customFormat="1" ht="16.5" x14ac:dyDescent="0.25">
      <c r="A371" s="4">
        <v>359</v>
      </c>
      <c r="B371" s="1" t="s">
        <v>1015</v>
      </c>
      <c r="C371" s="16" t="s">
        <v>1600</v>
      </c>
      <c r="D371" s="1" t="s">
        <v>1286</v>
      </c>
      <c r="E371" s="14">
        <v>37987</v>
      </c>
      <c r="F371" s="14">
        <v>38352</v>
      </c>
      <c r="G371" s="2"/>
      <c r="H371" s="3"/>
      <c r="I371" s="3"/>
      <c r="J371" s="3" t="s">
        <v>1149</v>
      </c>
      <c r="K371" s="3"/>
      <c r="L371" s="3"/>
      <c r="M371" s="133">
        <v>541</v>
      </c>
      <c r="N371" s="1" t="s">
        <v>1155</v>
      </c>
      <c r="O371" s="15"/>
      <c r="P371" s="1"/>
      <c r="Q371" s="1"/>
      <c r="R371" s="1" t="s">
        <v>1154</v>
      </c>
      <c r="S371" s="1" t="s">
        <v>1111</v>
      </c>
      <c r="T371" s="5"/>
      <c r="V371" s="118"/>
      <c r="W371" s="118"/>
      <c r="X371" s="118"/>
      <c r="Y371" s="118"/>
    </row>
    <row r="372" spans="1:25" s="115" customFormat="1" ht="16.5" x14ac:dyDescent="0.25">
      <c r="A372" s="4">
        <v>360</v>
      </c>
      <c r="B372" s="1" t="s">
        <v>1015</v>
      </c>
      <c r="C372" s="16" t="s">
        <v>1600</v>
      </c>
      <c r="D372" s="1" t="s">
        <v>1286</v>
      </c>
      <c r="E372" s="14">
        <v>37987</v>
      </c>
      <c r="F372" s="14">
        <v>38352</v>
      </c>
      <c r="G372" s="2"/>
      <c r="H372" s="3"/>
      <c r="I372" s="3"/>
      <c r="J372" s="3" t="s">
        <v>1149</v>
      </c>
      <c r="K372" s="3"/>
      <c r="L372" s="3"/>
      <c r="M372" s="133">
        <v>478</v>
      </c>
      <c r="N372" s="1" t="s">
        <v>1155</v>
      </c>
      <c r="O372" s="15"/>
      <c r="P372" s="1"/>
      <c r="Q372" s="1"/>
      <c r="R372" s="1" t="s">
        <v>1154</v>
      </c>
      <c r="S372" s="1" t="s">
        <v>1111</v>
      </c>
      <c r="T372" s="5"/>
      <c r="V372" s="118"/>
      <c r="W372" s="118"/>
      <c r="X372" s="118"/>
      <c r="Y372" s="118"/>
    </row>
    <row r="373" spans="1:25" s="115" customFormat="1" ht="16.5" x14ac:dyDescent="0.25">
      <c r="A373" s="4">
        <v>361</v>
      </c>
      <c r="B373" s="1" t="s">
        <v>1015</v>
      </c>
      <c r="C373" s="16" t="s">
        <v>1600</v>
      </c>
      <c r="D373" s="1" t="s">
        <v>1286</v>
      </c>
      <c r="E373" s="14">
        <v>37987</v>
      </c>
      <c r="F373" s="14">
        <v>38352</v>
      </c>
      <c r="G373" s="2"/>
      <c r="H373" s="3"/>
      <c r="I373" s="3"/>
      <c r="J373" s="3" t="s">
        <v>1149</v>
      </c>
      <c r="K373" s="3"/>
      <c r="L373" s="3"/>
      <c r="M373" s="133">
        <v>524</v>
      </c>
      <c r="N373" s="1" t="s">
        <v>1155</v>
      </c>
      <c r="O373" s="15"/>
      <c r="P373" s="1"/>
      <c r="Q373" s="1"/>
      <c r="R373" s="1" t="s">
        <v>1154</v>
      </c>
      <c r="S373" s="1" t="s">
        <v>1111</v>
      </c>
      <c r="T373" s="5"/>
      <c r="V373" s="118"/>
      <c r="W373" s="118"/>
      <c r="X373" s="118"/>
      <c r="Y373" s="118"/>
    </row>
    <row r="374" spans="1:25" s="115" customFormat="1" ht="16.5" x14ac:dyDescent="0.25">
      <c r="A374" s="4">
        <v>362</v>
      </c>
      <c r="B374" s="1" t="s">
        <v>1015</v>
      </c>
      <c r="C374" s="16" t="s">
        <v>1600</v>
      </c>
      <c r="D374" s="1" t="s">
        <v>1286</v>
      </c>
      <c r="E374" s="14">
        <v>37987</v>
      </c>
      <c r="F374" s="14">
        <v>38352</v>
      </c>
      <c r="G374" s="2"/>
      <c r="H374" s="3"/>
      <c r="I374" s="3"/>
      <c r="J374" s="3" t="s">
        <v>1149</v>
      </c>
      <c r="K374" s="3"/>
      <c r="L374" s="3"/>
      <c r="M374" s="133">
        <v>487</v>
      </c>
      <c r="N374" s="1" t="s">
        <v>1155</v>
      </c>
      <c r="O374" s="15"/>
      <c r="P374" s="1"/>
      <c r="Q374" s="1"/>
      <c r="R374" s="1" t="s">
        <v>1154</v>
      </c>
      <c r="S374" s="1" t="s">
        <v>1111</v>
      </c>
      <c r="T374" s="5"/>
      <c r="V374" s="118"/>
      <c r="W374" s="118"/>
      <c r="X374" s="118"/>
      <c r="Y374" s="118"/>
    </row>
    <row r="375" spans="1:25" s="115" customFormat="1" ht="16.5" x14ac:dyDescent="0.25">
      <c r="A375" s="4">
        <v>363</v>
      </c>
      <c r="B375" s="1" t="s">
        <v>1015</v>
      </c>
      <c r="C375" s="16" t="s">
        <v>1600</v>
      </c>
      <c r="D375" s="1" t="s">
        <v>1286</v>
      </c>
      <c r="E375" s="14">
        <v>37987</v>
      </c>
      <c r="F375" s="14">
        <v>38352</v>
      </c>
      <c r="G375" s="2"/>
      <c r="H375" s="3"/>
      <c r="I375" s="3"/>
      <c r="J375" s="3" t="s">
        <v>1149</v>
      </c>
      <c r="K375" s="3"/>
      <c r="L375" s="3"/>
      <c r="M375" s="133">
        <v>323</v>
      </c>
      <c r="N375" s="1" t="s">
        <v>1155</v>
      </c>
      <c r="O375" s="15"/>
      <c r="P375" s="1"/>
      <c r="Q375" s="1"/>
      <c r="R375" s="1" t="s">
        <v>1154</v>
      </c>
      <c r="S375" s="1" t="s">
        <v>1111</v>
      </c>
      <c r="T375" s="5"/>
      <c r="V375" s="118"/>
      <c r="W375" s="118"/>
      <c r="X375" s="118"/>
      <c r="Y375" s="118"/>
    </row>
    <row r="376" spans="1:25" s="115" customFormat="1" ht="16.5" x14ac:dyDescent="0.25">
      <c r="A376" s="4">
        <v>364</v>
      </c>
      <c r="B376" s="1" t="s">
        <v>1015</v>
      </c>
      <c r="C376" s="16" t="s">
        <v>1600</v>
      </c>
      <c r="D376" s="1" t="s">
        <v>1286</v>
      </c>
      <c r="E376" s="14">
        <v>37987</v>
      </c>
      <c r="F376" s="14">
        <v>38352</v>
      </c>
      <c r="G376" s="2"/>
      <c r="H376" s="3"/>
      <c r="I376" s="3"/>
      <c r="J376" s="3" t="s">
        <v>1149</v>
      </c>
      <c r="K376" s="3"/>
      <c r="L376" s="3"/>
      <c r="M376" s="133">
        <v>474</v>
      </c>
      <c r="N376" s="1" t="s">
        <v>1155</v>
      </c>
      <c r="O376" s="15"/>
      <c r="P376" s="1"/>
      <c r="Q376" s="1"/>
      <c r="R376" s="1" t="s">
        <v>1154</v>
      </c>
      <c r="S376" s="1" t="s">
        <v>1111</v>
      </c>
      <c r="T376" s="5"/>
      <c r="V376" s="118"/>
      <c r="W376" s="118"/>
      <c r="X376" s="118"/>
      <c r="Y376" s="118"/>
    </row>
    <row r="377" spans="1:25" s="115" customFormat="1" ht="16.5" x14ac:dyDescent="0.25">
      <c r="A377" s="4">
        <v>365</v>
      </c>
      <c r="B377" s="1" t="s">
        <v>1015</v>
      </c>
      <c r="C377" s="16" t="s">
        <v>1600</v>
      </c>
      <c r="D377" s="1" t="s">
        <v>1286</v>
      </c>
      <c r="E377" s="14">
        <v>37987</v>
      </c>
      <c r="F377" s="14">
        <v>38352</v>
      </c>
      <c r="G377" s="2"/>
      <c r="H377" s="3"/>
      <c r="I377" s="3"/>
      <c r="J377" s="3" t="s">
        <v>1149</v>
      </c>
      <c r="K377" s="3"/>
      <c r="L377" s="3"/>
      <c r="M377" s="133">
        <v>546</v>
      </c>
      <c r="N377" s="1" t="s">
        <v>1155</v>
      </c>
      <c r="O377" s="15"/>
      <c r="P377" s="1"/>
      <c r="Q377" s="1"/>
      <c r="R377" s="1" t="s">
        <v>1154</v>
      </c>
      <c r="S377" s="1" t="s">
        <v>1111</v>
      </c>
      <c r="T377" s="5"/>
      <c r="V377" s="118"/>
      <c r="W377" s="118"/>
      <c r="X377" s="118"/>
      <c r="Y377" s="118"/>
    </row>
    <row r="378" spans="1:25" s="115" customFormat="1" ht="16.5" x14ac:dyDescent="0.25">
      <c r="A378" s="4">
        <v>366</v>
      </c>
      <c r="B378" s="1" t="s">
        <v>1015</v>
      </c>
      <c r="C378" s="16" t="s">
        <v>1600</v>
      </c>
      <c r="D378" s="1" t="s">
        <v>1286</v>
      </c>
      <c r="E378" s="14">
        <v>37987</v>
      </c>
      <c r="F378" s="14">
        <v>38352</v>
      </c>
      <c r="G378" s="2"/>
      <c r="H378" s="3"/>
      <c r="I378" s="3"/>
      <c r="J378" s="3" t="s">
        <v>1149</v>
      </c>
      <c r="K378" s="3"/>
      <c r="L378" s="3"/>
      <c r="M378" s="133">
        <v>482</v>
      </c>
      <c r="N378" s="1" t="s">
        <v>1155</v>
      </c>
      <c r="O378" s="15"/>
      <c r="P378" s="1"/>
      <c r="Q378" s="1"/>
      <c r="R378" s="1" t="s">
        <v>1154</v>
      </c>
      <c r="S378" s="1" t="s">
        <v>1111</v>
      </c>
      <c r="T378" s="5"/>
      <c r="V378" s="118"/>
      <c r="W378" s="118"/>
      <c r="X378" s="118"/>
      <c r="Y378" s="118"/>
    </row>
    <row r="379" spans="1:25" s="115" customFormat="1" ht="16.5" x14ac:dyDescent="0.25">
      <c r="A379" s="4">
        <v>367</v>
      </c>
      <c r="B379" s="1" t="s">
        <v>1015</v>
      </c>
      <c r="C379" s="16" t="s">
        <v>1600</v>
      </c>
      <c r="D379" s="1" t="s">
        <v>1286</v>
      </c>
      <c r="E379" s="14">
        <v>37987</v>
      </c>
      <c r="F379" s="14">
        <v>38352</v>
      </c>
      <c r="G379" s="2"/>
      <c r="H379" s="3"/>
      <c r="I379" s="3"/>
      <c r="J379" s="3" t="s">
        <v>1149</v>
      </c>
      <c r="K379" s="3"/>
      <c r="L379" s="3"/>
      <c r="M379" s="133">
        <v>419</v>
      </c>
      <c r="N379" s="1" t="s">
        <v>1155</v>
      </c>
      <c r="O379" s="15"/>
      <c r="P379" s="1"/>
      <c r="Q379" s="1"/>
      <c r="R379" s="1" t="s">
        <v>1154</v>
      </c>
      <c r="S379" s="1" t="s">
        <v>1111</v>
      </c>
      <c r="T379" s="5"/>
      <c r="V379" s="118"/>
      <c r="W379" s="118"/>
      <c r="X379" s="118"/>
      <c r="Y379" s="118"/>
    </row>
    <row r="380" spans="1:25" s="115" customFormat="1" ht="16.5" x14ac:dyDescent="0.25">
      <c r="A380" s="4">
        <v>368</v>
      </c>
      <c r="B380" s="1" t="s">
        <v>1015</v>
      </c>
      <c r="C380" s="16" t="s">
        <v>1600</v>
      </c>
      <c r="D380" s="1" t="s">
        <v>1286</v>
      </c>
      <c r="E380" s="14">
        <v>37987</v>
      </c>
      <c r="F380" s="14">
        <v>38352</v>
      </c>
      <c r="G380" s="2"/>
      <c r="H380" s="3"/>
      <c r="I380" s="3"/>
      <c r="J380" s="3" t="s">
        <v>1149</v>
      </c>
      <c r="K380" s="3"/>
      <c r="L380" s="3"/>
      <c r="M380" s="133">
        <v>400</v>
      </c>
      <c r="N380" s="1" t="s">
        <v>1155</v>
      </c>
      <c r="O380" s="15"/>
      <c r="P380" s="1"/>
      <c r="Q380" s="1"/>
      <c r="R380" s="1" t="s">
        <v>1154</v>
      </c>
      <c r="S380" s="1" t="s">
        <v>1111</v>
      </c>
      <c r="T380" s="5"/>
      <c r="V380" s="118"/>
      <c r="W380" s="118"/>
      <c r="X380" s="118"/>
      <c r="Y380" s="118"/>
    </row>
    <row r="381" spans="1:25" s="115" customFormat="1" ht="16.5" x14ac:dyDescent="0.25">
      <c r="A381" s="4">
        <v>369</v>
      </c>
      <c r="B381" s="1" t="s">
        <v>1015</v>
      </c>
      <c r="C381" s="16" t="s">
        <v>1600</v>
      </c>
      <c r="D381" s="1" t="s">
        <v>1286</v>
      </c>
      <c r="E381" s="14">
        <v>37987</v>
      </c>
      <c r="F381" s="14">
        <v>38352</v>
      </c>
      <c r="G381" s="2"/>
      <c r="H381" s="3"/>
      <c r="I381" s="3"/>
      <c r="J381" s="3" t="s">
        <v>1149</v>
      </c>
      <c r="K381" s="3"/>
      <c r="L381" s="3"/>
      <c r="M381" s="133">
        <v>331</v>
      </c>
      <c r="N381" s="1" t="s">
        <v>1155</v>
      </c>
      <c r="O381" s="15"/>
      <c r="P381" s="1"/>
      <c r="Q381" s="1"/>
      <c r="R381" s="1" t="s">
        <v>1154</v>
      </c>
      <c r="S381" s="1" t="s">
        <v>1111</v>
      </c>
      <c r="T381" s="5"/>
      <c r="V381" s="118"/>
      <c r="W381" s="118"/>
      <c r="X381" s="118"/>
      <c r="Y381" s="118"/>
    </row>
    <row r="382" spans="1:25" s="115" customFormat="1" ht="16.5" x14ac:dyDescent="0.25">
      <c r="A382" s="4">
        <v>370</v>
      </c>
      <c r="B382" s="1" t="s">
        <v>1015</v>
      </c>
      <c r="C382" s="16" t="s">
        <v>1600</v>
      </c>
      <c r="D382" s="1" t="s">
        <v>1286</v>
      </c>
      <c r="E382" s="14">
        <v>37987</v>
      </c>
      <c r="F382" s="14">
        <v>38352</v>
      </c>
      <c r="G382" s="2"/>
      <c r="H382" s="3"/>
      <c r="I382" s="3"/>
      <c r="J382" s="3" t="s">
        <v>1149</v>
      </c>
      <c r="K382" s="3"/>
      <c r="L382" s="3"/>
      <c r="M382" s="133">
        <v>299</v>
      </c>
      <c r="N382" s="1" t="s">
        <v>1155</v>
      </c>
      <c r="O382" s="15"/>
      <c r="P382" s="1"/>
      <c r="Q382" s="1"/>
      <c r="R382" s="1" t="s">
        <v>1154</v>
      </c>
      <c r="S382" s="1" t="s">
        <v>1111</v>
      </c>
      <c r="T382" s="5"/>
      <c r="V382" s="118"/>
      <c r="W382" s="118"/>
      <c r="X382" s="118"/>
      <c r="Y382" s="118"/>
    </row>
    <row r="383" spans="1:25" s="115" customFormat="1" ht="16.5" x14ac:dyDescent="0.25">
      <c r="A383" s="4">
        <v>371</v>
      </c>
      <c r="B383" s="1" t="s">
        <v>1015</v>
      </c>
      <c r="C383" s="16" t="s">
        <v>1600</v>
      </c>
      <c r="D383" s="1" t="s">
        <v>1286</v>
      </c>
      <c r="E383" s="14">
        <v>37987</v>
      </c>
      <c r="F383" s="14">
        <v>38352</v>
      </c>
      <c r="G383" s="2"/>
      <c r="H383" s="3"/>
      <c r="I383" s="3"/>
      <c r="J383" s="3" t="s">
        <v>1149</v>
      </c>
      <c r="K383" s="3"/>
      <c r="L383" s="3"/>
      <c r="M383" s="133">
        <v>483</v>
      </c>
      <c r="N383" s="1" t="s">
        <v>1155</v>
      </c>
      <c r="O383" s="15"/>
      <c r="P383" s="1"/>
      <c r="Q383" s="1"/>
      <c r="R383" s="1" t="s">
        <v>1154</v>
      </c>
      <c r="S383" s="1" t="s">
        <v>1111</v>
      </c>
      <c r="T383" s="5"/>
      <c r="V383" s="118"/>
      <c r="W383" s="118"/>
      <c r="X383" s="118"/>
      <c r="Y383" s="118"/>
    </row>
    <row r="384" spans="1:25" s="115" customFormat="1" ht="16.5" x14ac:dyDescent="0.25">
      <c r="A384" s="4">
        <v>372</v>
      </c>
      <c r="B384" s="1" t="s">
        <v>1015</v>
      </c>
      <c r="C384" s="16" t="s">
        <v>1600</v>
      </c>
      <c r="D384" s="1" t="s">
        <v>1286</v>
      </c>
      <c r="E384" s="14">
        <v>37987</v>
      </c>
      <c r="F384" s="14">
        <v>38352</v>
      </c>
      <c r="G384" s="2"/>
      <c r="H384" s="3"/>
      <c r="I384" s="3"/>
      <c r="J384" s="3" t="s">
        <v>1149</v>
      </c>
      <c r="K384" s="3"/>
      <c r="L384" s="3"/>
      <c r="M384" s="133">
        <v>528</v>
      </c>
      <c r="N384" s="1" t="s">
        <v>1155</v>
      </c>
      <c r="O384" s="15"/>
      <c r="P384" s="1"/>
      <c r="Q384" s="1"/>
      <c r="R384" s="1" t="s">
        <v>1154</v>
      </c>
      <c r="S384" s="1" t="s">
        <v>1111</v>
      </c>
      <c r="T384" s="5"/>
      <c r="V384" s="118"/>
      <c r="W384" s="118"/>
      <c r="X384" s="118"/>
      <c r="Y384" s="118"/>
    </row>
    <row r="385" spans="1:25" s="115" customFormat="1" ht="16.5" x14ac:dyDescent="0.25">
      <c r="A385" s="4">
        <v>373</v>
      </c>
      <c r="B385" s="1" t="s">
        <v>1015</v>
      </c>
      <c r="C385" s="16" t="s">
        <v>1600</v>
      </c>
      <c r="D385" s="1" t="s">
        <v>1286</v>
      </c>
      <c r="E385" s="14">
        <v>37987</v>
      </c>
      <c r="F385" s="14">
        <v>38352</v>
      </c>
      <c r="G385" s="2"/>
      <c r="H385" s="3"/>
      <c r="I385" s="3"/>
      <c r="J385" s="3" t="s">
        <v>1149</v>
      </c>
      <c r="K385" s="3"/>
      <c r="L385" s="3"/>
      <c r="M385" s="133">
        <v>491</v>
      </c>
      <c r="N385" s="1" t="s">
        <v>1155</v>
      </c>
      <c r="O385" s="15"/>
      <c r="P385" s="1"/>
      <c r="Q385" s="1"/>
      <c r="R385" s="1" t="s">
        <v>1154</v>
      </c>
      <c r="S385" s="1" t="s">
        <v>1111</v>
      </c>
      <c r="T385" s="5"/>
      <c r="V385" s="118"/>
      <c r="W385" s="118"/>
      <c r="X385" s="118"/>
      <c r="Y385" s="118"/>
    </row>
    <row r="386" spans="1:25" s="115" customFormat="1" ht="16.5" x14ac:dyDescent="0.25">
      <c r="A386" s="4">
        <v>374</v>
      </c>
      <c r="B386" s="1" t="s">
        <v>1015</v>
      </c>
      <c r="C386" s="16" t="s">
        <v>1600</v>
      </c>
      <c r="D386" s="1" t="s">
        <v>1286</v>
      </c>
      <c r="E386" s="14">
        <v>37987</v>
      </c>
      <c r="F386" s="14">
        <v>38352</v>
      </c>
      <c r="G386" s="2"/>
      <c r="H386" s="3"/>
      <c r="I386" s="3"/>
      <c r="J386" s="3" t="s">
        <v>1149</v>
      </c>
      <c r="K386" s="3"/>
      <c r="L386" s="3"/>
      <c r="M386" s="133">
        <v>477</v>
      </c>
      <c r="N386" s="1" t="s">
        <v>1155</v>
      </c>
      <c r="O386" s="15"/>
      <c r="P386" s="1"/>
      <c r="Q386" s="1"/>
      <c r="R386" s="1" t="s">
        <v>1154</v>
      </c>
      <c r="S386" s="1" t="s">
        <v>1111</v>
      </c>
      <c r="T386" s="5"/>
      <c r="V386" s="118"/>
      <c r="W386" s="118"/>
      <c r="X386" s="118"/>
      <c r="Y386" s="118"/>
    </row>
    <row r="387" spans="1:25" s="115" customFormat="1" ht="16.5" x14ac:dyDescent="0.25">
      <c r="A387" s="4">
        <v>375</v>
      </c>
      <c r="B387" s="1" t="s">
        <v>1015</v>
      </c>
      <c r="C387" s="16" t="s">
        <v>1600</v>
      </c>
      <c r="D387" s="1" t="s">
        <v>1286</v>
      </c>
      <c r="E387" s="14">
        <v>37987</v>
      </c>
      <c r="F387" s="14">
        <v>38352</v>
      </c>
      <c r="G387" s="2"/>
      <c r="H387" s="3"/>
      <c r="I387" s="3"/>
      <c r="J387" s="3" t="s">
        <v>1149</v>
      </c>
      <c r="K387" s="3"/>
      <c r="L387" s="3"/>
      <c r="M387" s="133">
        <v>287</v>
      </c>
      <c r="N387" s="1" t="s">
        <v>1155</v>
      </c>
      <c r="O387" s="15"/>
      <c r="P387" s="1"/>
      <c r="Q387" s="1"/>
      <c r="R387" s="1" t="s">
        <v>1154</v>
      </c>
      <c r="S387" s="1" t="s">
        <v>1111</v>
      </c>
      <c r="T387" s="5"/>
      <c r="V387" s="118"/>
      <c r="W387" s="118"/>
      <c r="X387" s="118"/>
      <c r="Y387" s="118"/>
    </row>
    <row r="388" spans="1:25" s="115" customFormat="1" ht="16.5" x14ac:dyDescent="0.25">
      <c r="A388" s="4">
        <v>376</v>
      </c>
      <c r="B388" s="1" t="s">
        <v>1015</v>
      </c>
      <c r="C388" s="16" t="s">
        <v>1600</v>
      </c>
      <c r="D388" s="1" t="s">
        <v>1286</v>
      </c>
      <c r="E388" s="14">
        <v>37987</v>
      </c>
      <c r="F388" s="14">
        <v>38352</v>
      </c>
      <c r="G388" s="2"/>
      <c r="H388" s="3"/>
      <c r="I388" s="3"/>
      <c r="J388" s="3" t="s">
        <v>1149</v>
      </c>
      <c r="K388" s="3"/>
      <c r="L388" s="3"/>
      <c r="M388" s="133">
        <v>440</v>
      </c>
      <c r="N388" s="1" t="s">
        <v>1155</v>
      </c>
      <c r="O388" s="15"/>
      <c r="P388" s="1"/>
      <c r="Q388" s="1"/>
      <c r="R388" s="1" t="s">
        <v>1154</v>
      </c>
      <c r="S388" s="1" t="s">
        <v>1111</v>
      </c>
      <c r="T388" s="5"/>
      <c r="V388" s="118"/>
      <c r="W388" s="118"/>
      <c r="X388" s="118"/>
      <c r="Y388" s="118"/>
    </row>
    <row r="389" spans="1:25" s="115" customFormat="1" ht="16.5" x14ac:dyDescent="0.25">
      <c r="A389" s="4">
        <v>377</v>
      </c>
      <c r="B389" s="1" t="s">
        <v>1015</v>
      </c>
      <c r="C389" s="16" t="s">
        <v>1600</v>
      </c>
      <c r="D389" s="1" t="s">
        <v>1286</v>
      </c>
      <c r="E389" s="14">
        <v>37987</v>
      </c>
      <c r="F389" s="14">
        <v>38352</v>
      </c>
      <c r="G389" s="2"/>
      <c r="H389" s="3"/>
      <c r="I389" s="3"/>
      <c r="J389" s="3" t="s">
        <v>1149</v>
      </c>
      <c r="K389" s="3"/>
      <c r="L389" s="3"/>
      <c r="M389" s="133">
        <v>463</v>
      </c>
      <c r="N389" s="1" t="s">
        <v>1155</v>
      </c>
      <c r="O389" s="15"/>
      <c r="P389" s="1"/>
      <c r="Q389" s="1"/>
      <c r="R389" s="1" t="s">
        <v>1154</v>
      </c>
      <c r="S389" s="1" t="s">
        <v>1111</v>
      </c>
      <c r="T389" s="5"/>
      <c r="V389" s="118"/>
      <c r="W389" s="118"/>
      <c r="X389" s="118"/>
      <c r="Y389" s="118"/>
    </row>
    <row r="390" spans="1:25" s="115" customFormat="1" ht="16.5" x14ac:dyDescent="0.25">
      <c r="A390" s="4">
        <v>378</v>
      </c>
      <c r="B390" s="1" t="s">
        <v>1015</v>
      </c>
      <c r="C390" s="16" t="s">
        <v>1600</v>
      </c>
      <c r="D390" s="1" t="s">
        <v>1286</v>
      </c>
      <c r="E390" s="14">
        <v>37987</v>
      </c>
      <c r="F390" s="14">
        <v>38352</v>
      </c>
      <c r="G390" s="2"/>
      <c r="H390" s="3"/>
      <c r="I390" s="3"/>
      <c r="J390" s="3" t="s">
        <v>1149</v>
      </c>
      <c r="K390" s="3"/>
      <c r="L390" s="3"/>
      <c r="M390" s="133">
        <v>259</v>
      </c>
      <c r="N390" s="1" t="s">
        <v>1155</v>
      </c>
      <c r="O390" s="15"/>
      <c r="P390" s="1"/>
      <c r="Q390" s="1"/>
      <c r="R390" s="1" t="s">
        <v>1154</v>
      </c>
      <c r="S390" s="1" t="s">
        <v>1111</v>
      </c>
      <c r="T390" s="5"/>
      <c r="V390" s="118"/>
      <c r="W390" s="118"/>
      <c r="X390" s="118"/>
      <c r="Y390" s="118"/>
    </row>
    <row r="391" spans="1:25" s="115" customFormat="1" ht="16.5" x14ac:dyDescent="0.25">
      <c r="A391" s="4">
        <v>379</v>
      </c>
      <c r="B391" s="1" t="s">
        <v>1015</v>
      </c>
      <c r="C391" s="16" t="s">
        <v>1601</v>
      </c>
      <c r="D391" s="1" t="s">
        <v>1169</v>
      </c>
      <c r="E391" s="14">
        <v>38002</v>
      </c>
      <c r="F391" s="14">
        <v>38006</v>
      </c>
      <c r="G391" s="2"/>
      <c r="H391" s="3"/>
      <c r="I391" s="3"/>
      <c r="J391" s="3" t="s">
        <v>1149</v>
      </c>
      <c r="K391" s="3"/>
      <c r="L391" s="3"/>
      <c r="M391" s="133">
        <v>269</v>
      </c>
      <c r="N391" s="1" t="s">
        <v>1155</v>
      </c>
      <c r="O391" s="15"/>
      <c r="P391" s="1"/>
      <c r="Q391" s="1"/>
      <c r="R391" s="1" t="s">
        <v>1154</v>
      </c>
      <c r="S391" s="1" t="s">
        <v>1111</v>
      </c>
      <c r="T391" s="5"/>
      <c r="V391" s="118"/>
      <c r="W391" s="118"/>
      <c r="X391" s="118"/>
      <c r="Y391" s="118"/>
    </row>
    <row r="392" spans="1:25" s="115" customFormat="1" ht="16.5" x14ac:dyDescent="0.25">
      <c r="A392" s="4">
        <v>380</v>
      </c>
      <c r="B392" s="1" t="s">
        <v>1015</v>
      </c>
      <c r="C392" s="16" t="s">
        <v>1602</v>
      </c>
      <c r="D392" s="1" t="s">
        <v>1169</v>
      </c>
      <c r="E392" s="14">
        <v>38007</v>
      </c>
      <c r="F392" s="14">
        <v>38016</v>
      </c>
      <c r="G392" s="2"/>
      <c r="H392" s="3"/>
      <c r="I392" s="3"/>
      <c r="J392" s="3" t="s">
        <v>1149</v>
      </c>
      <c r="K392" s="3"/>
      <c r="L392" s="3"/>
      <c r="M392" s="133">
        <v>374</v>
      </c>
      <c r="N392" s="1" t="s">
        <v>1155</v>
      </c>
      <c r="O392" s="15"/>
      <c r="P392" s="1"/>
      <c r="Q392" s="1"/>
      <c r="R392" s="1" t="s">
        <v>1154</v>
      </c>
      <c r="S392" s="1" t="s">
        <v>1111</v>
      </c>
      <c r="T392" s="5"/>
      <c r="V392" s="118"/>
      <c r="W392" s="118"/>
      <c r="X392" s="118"/>
      <c r="Y392" s="118"/>
    </row>
    <row r="393" spans="1:25" s="115" customFormat="1" ht="16.5" x14ac:dyDescent="0.25">
      <c r="A393" s="4">
        <v>381</v>
      </c>
      <c r="B393" s="1" t="s">
        <v>1015</v>
      </c>
      <c r="C393" s="16" t="s">
        <v>1603</v>
      </c>
      <c r="D393" s="1" t="s">
        <v>1169</v>
      </c>
      <c r="E393" s="14">
        <v>38019</v>
      </c>
      <c r="F393" s="14">
        <v>38034</v>
      </c>
      <c r="G393" s="2"/>
      <c r="H393" s="3"/>
      <c r="I393" s="3"/>
      <c r="J393" s="3" t="s">
        <v>1149</v>
      </c>
      <c r="K393" s="3"/>
      <c r="L393" s="3"/>
      <c r="M393" s="133">
        <v>520</v>
      </c>
      <c r="N393" s="1" t="s">
        <v>1155</v>
      </c>
      <c r="O393" s="15"/>
      <c r="P393" s="1"/>
      <c r="Q393" s="1"/>
      <c r="R393" s="1" t="s">
        <v>1154</v>
      </c>
      <c r="S393" s="1" t="s">
        <v>1111</v>
      </c>
      <c r="T393" s="5"/>
      <c r="V393" s="118"/>
      <c r="W393" s="118"/>
      <c r="X393" s="118"/>
      <c r="Y393" s="118"/>
    </row>
    <row r="394" spans="1:25" s="115" customFormat="1" ht="16.5" x14ac:dyDescent="0.25">
      <c r="A394" s="4">
        <v>382</v>
      </c>
      <c r="B394" s="1" t="s">
        <v>1015</v>
      </c>
      <c r="C394" s="16" t="s">
        <v>1604</v>
      </c>
      <c r="D394" s="1" t="s">
        <v>1169</v>
      </c>
      <c r="E394" s="14">
        <v>38035</v>
      </c>
      <c r="F394" s="14">
        <v>38041</v>
      </c>
      <c r="G394" s="2"/>
      <c r="H394" s="3"/>
      <c r="I394" s="3"/>
      <c r="J394" s="3" t="s">
        <v>1149</v>
      </c>
      <c r="K394" s="3"/>
      <c r="L394" s="3"/>
      <c r="M394" s="133">
        <v>350</v>
      </c>
      <c r="N394" s="1" t="s">
        <v>1155</v>
      </c>
      <c r="O394" s="15"/>
      <c r="P394" s="1"/>
      <c r="Q394" s="1"/>
      <c r="R394" s="1" t="s">
        <v>1154</v>
      </c>
      <c r="S394" s="1" t="s">
        <v>1111</v>
      </c>
      <c r="T394" s="5"/>
      <c r="V394" s="118"/>
      <c r="W394" s="118"/>
      <c r="X394" s="118"/>
      <c r="Y394" s="118"/>
    </row>
    <row r="395" spans="1:25" s="115" customFormat="1" ht="16.5" x14ac:dyDescent="0.25">
      <c r="A395" s="4">
        <v>383</v>
      </c>
      <c r="B395" s="1" t="s">
        <v>1015</v>
      </c>
      <c r="C395" s="16" t="s">
        <v>1605</v>
      </c>
      <c r="D395" s="1" t="s">
        <v>1169</v>
      </c>
      <c r="E395" s="14">
        <v>38042</v>
      </c>
      <c r="F395" s="14">
        <v>38042</v>
      </c>
      <c r="G395" s="2"/>
      <c r="H395" s="3"/>
      <c r="I395" s="3"/>
      <c r="J395" s="3" t="s">
        <v>1149</v>
      </c>
      <c r="K395" s="3"/>
      <c r="L395" s="3"/>
      <c r="M395" s="133">
        <v>315</v>
      </c>
      <c r="N395" s="1" t="s">
        <v>1155</v>
      </c>
      <c r="O395" s="15"/>
      <c r="P395" s="1"/>
      <c r="Q395" s="1"/>
      <c r="R395" s="1" t="s">
        <v>1154</v>
      </c>
      <c r="S395" s="1" t="s">
        <v>1111</v>
      </c>
      <c r="T395" s="5"/>
      <c r="V395" s="118"/>
      <c r="W395" s="118"/>
      <c r="X395" s="118"/>
      <c r="Y395" s="118"/>
    </row>
    <row r="396" spans="1:25" s="115" customFormat="1" ht="16.5" x14ac:dyDescent="0.25">
      <c r="A396" s="4">
        <v>384</v>
      </c>
      <c r="B396" s="1" t="s">
        <v>1015</v>
      </c>
      <c r="C396" s="16" t="s">
        <v>1605</v>
      </c>
      <c r="D396" s="1" t="s">
        <v>1169</v>
      </c>
      <c r="E396" s="14">
        <v>38042</v>
      </c>
      <c r="F396" s="14">
        <v>38042</v>
      </c>
      <c r="G396" s="2"/>
      <c r="H396" s="3"/>
      <c r="I396" s="3"/>
      <c r="J396" s="3" t="s">
        <v>1149</v>
      </c>
      <c r="K396" s="3"/>
      <c r="L396" s="3"/>
      <c r="M396" s="133">
        <v>332</v>
      </c>
      <c r="N396" s="1" t="s">
        <v>1155</v>
      </c>
      <c r="O396" s="15"/>
      <c r="P396" s="1"/>
      <c r="Q396" s="1"/>
      <c r="R396" s="1" t="s">
        <v>1154</v>
      </c>
      <c r="S396" s="1" t="s">
        <v>1111</v>
      </c>
      <c r="T396" s="5"/>
      <c r="V396" s="118"/>
      <c r="W396" s="118"/>
      <c r="X396" s="118"/>
      <c r="Y396" s="118"/>
    </row>
    <row r="397" spans="1:25" s="115" customFormat="1" ht="16.5" x14ac:dyDescent="0.25">
      <c r="A397" s="4">
        <v>385</v>
      </c>
      <c r="B397" s="1" t="s">
        <v>1015</v>
      </c>
      <c r="C397" s="16" t="s">
        <v>1606</v>
      </c>
      <c r="D397" s="1" t="s">
        <v>1169</v>
      </c>
      <c r="E397" s="14">
        <v>38043</v>
      </c>
      <c r="F397" s="14">
        <v>38044</v>
      </c>
      <c r="G397" s="2"/>
      <c r="H397" s="3"/>
      <c r="I397" s="3"/>
      <c r="J397" s="3" t="s">
        <v>1149</v>
      </c>
      <c r="K397" s="3"/>
      <c r="L397" s="3"/>
      <c r="M397" s="133">
        <v>405</v>
      </c>
      <c r="N397" s="1" t="s">
        <v>1155</v>
      </c>
      <c r="O397" s="15"/>
      <c r="P397" s="1"/>
      <c r="Q397" s="1"/>
      <c r="R397" s="1" t="s">
        <v>1154</v>
      </c>
      <c r="S397" s="1" t="s">
        <v>1111</v>
      </c>
      <c r="T397" s="5"/>
      <c r="V397" s="118"/>
      <c r="W397" s="118"/>
      <c r="X397" s="118"/>
      <c r="Y397" s="118"/>
    </row>
    <row r="398" spans="1:25" s="115" customFormat="1" ht="16.5" x14ac:dyDescent="0.25">
      <c r="A398" s="4">
        <v>386</v>
      </c>
      <c r="B398" s="1" t="s">
        <v>1015</v>
      </c>
      <c r="C398" s="16" t="s">
        <v>1607</v>
      </c>
      <c r="D398" s="1" t="s">
        <v>1169</v>
      </c>
      <c r="E398" s="14">
        <v>38047</v>
      </c>
      <c r="F398" s="14">
        <v>38054</v>
      </c>
      <c r="G398" s="2"/>
      <c r="H398" s="3"/>
      <c r="I398" s="3"/>
      <c r="J398" s="3" t="s">
        <v>1149</v>
      </c>
      <c r="K398" s="3"/>
      <c r="L398" s="3"/>
      <c r="M398" s="133">
        <v>442</v>
      </c>
      <c r="N398" s="1" t="s">
        <v>1155</v>
      </c>
      <c r="O398" s="15"/>
      <c r="P398" s="1"/>
      <c r="Q398" s="1"/>
      <c r="R398" s="1" t="s">
        <v>1154</v>
      </c>
      <c r="S398" s="1" t="s">
        <v>1111</v>
      </c>
      <c r="T398" s="5"/>
      <c r="V398" s="118"/>
      <c r="W398" s="118"/>
      <c r="X398" s="118"/>
      <c r="Y398" s="118"/>
    </row>
    <row r="399" spans="1:25" s="115" customFormat="1" ht="16.5" x14ac:dyDescent="0.25">
      <c r="A399" s="4">
        <v>387</v>
      </c>
      <c r="B399" s="1" t="s">
        <v>1015</v>
      </c>
      <c r="C399" s="16" t="s">
        <v>1302</v>
      </c>
      <c r="D399" s="1" t="s">
        <v>1169</v>
      </c>
      <c r="E399" s="14">
        <v>38055</v>
      </c>
      <c r="F399" s="14">
        <v>38058</v>
      </c>
      <c r="G399" s="2"/>
      <c r="H399" s="3"/>
      <c r="I399" s="3"/>
      <c r="J399" s="3" t="s">
        <v>1149</v>
      </c>
      <c r="K399" s="3"/>
      <c r="L399" s="3"/>
      <c r="M399" s="133">
        <v>399</v>
      </c>
      <c r="N399" s="1" t="s">
        <v>1155</v>
      </c>
      <c r="O399" s="15"/>
      <c r="P399" s="1"/>
      <c r="Q399" s="1"/>
      <c r="R399" s="1" t="s">
        <v>1154</v>
      </c>
      <c r="S399" s="1" t="s">
        <v>1111</v>
      </c>
      <c r="T399" s="5"/>
      <c r="V399" s="118"/>
      <c r="W399" s="118"/>
      <c r="X399" s="118"/>
      <c r="Y399" s="118"/>
    </row>
    <row r="400" spans="1:25" s="115" customFormat="1" ht="16.5" x14ac:dyDescent="0.25">
      <c r="A400" s="4">
        <v>388</v>
      </c>
      <c r="B400" s="1" t="s">
        <v>1015</v>
      </c>
      <c r="C400" s="16" t="s">
        <v>1181</v>
      </c>
      <c r="D400" s="1" t="s">
        <v>1169</v>
      </c>
      <c r="E400" s="14">
        <v>38061</v>
      </c>
      <c r="F400" s="14">
        <v>38064</v>
      </c>
      <c r="G400" s="2"/>
      <c r="H400" s="3"/>
      <c r="I400" s="3"/>
      <c r="J400" s="3" t="s">
        <v>1149</v>
      </c>
      <c r="K400" s="3"/>
      <c r="L400" s="3"/>
      <c r="M400" s="133">
        <v>284</v>
      </c>
      <c r="N400" s="1" t="s">
        <v>1155</v>
      </c>
      <c r="O400" s="15"/>
      <c r="P400" s="1"/>
      <c r="Q400" s="1"/>
      <c r="R400" s="1" t="s">
        <v>1154</v>
      </c>
      <c r="S400" s="1" t="s">
        <v>1111</v>
      </c>
      <c r="T400" s="5"/>
      <c r="V400" s="118"/>
      <c r="W400" s="118"/>
      <c r="X400" s="118"/>
      <c r="Y400" s="118"/>
    </row>
    <row r="401" spans="1:25" s="115" customFormat="1" ht="16.5" x14ac:dyDescent="0.25">
      <c r="A401" s="4">
        <v>389</v>
      </c>
      <c r="B401" s="1" t="s">
        <v>1015</v>
      </c>
      <c r="C401" s="16" t="s">
        <v>1517</v>
      </c>
      <c r="D401" s="1" t="s">
        <v>1169</v>
      </c>
      <c r="E401" s="14">
        <v>38065</v>
      </c>
      <c r="F401" s="14">
        <v>38070</v>
      </c>
      <c r="G401" s="2"/>
      <c r="H401" s="3"/>
      <c r="I401" s="3"/>
      <c r="J401" s="3" t="s">
        <v>1149</v>
      </c>
      <c r="K401" s="3"/>
      <c r="L401" s="3"/>
      <c r="M401" s="133">
        <v>325</v>
      </c>
      <c r="N401" s="1" t="s">
        <v>1155</v>
      </c>
      <c r="O401" s="15"/>
      <c r="P401" s="1"/>
      <c r="Q401" s="1"/>
      <c r="R401" s="1" t="s">
        <v>1154</v>
      </c>
      <c r="S401" s="1" t="s">
        <v>1111</v>
      </c>
      <c r="T401" s="5"/>
      <c r="V401" s="118"/>
      <c r="W401" s="118"/>
      <c r="X401" s="118"/>
      <c r="Y401" s="118"/>
    </row>
    <row r="402" spans="1:25" s="115" customFormat="1" ht="16.5" x14ac:dyDescent="0.25">
      <c r="A402" s="4">
        <v>390</v>
      </c>
      <c r="B402" s="1" t="s">
        <v>1015</v>
      </c>
      <c r="C402" s="16" t="s">
        <v>1608</v>
      </c>
      <c r="D402" s="1" t="s">
        <v>1169</v>
      </c>
      <c r="E402" s="14">
        <v>38073</v>
      </c>
      <c r="F402" s="14">
        <v>45380</v>
      </c>
      <c r="G402" s="2"/>
      <c r="H402" s="3"/>
      <c r="I402" s="3"/>
      <c r="J402" s="3" t="s">
        <v>1149</v>
      </c>
      <c r="K402" s="3"/>
      <c r="L402" s="3"/>
      <c r="M402" s="133">
        <v>400</v>
      </c>
      <c r="N402" s="1" t="s">
        <v>1155</v>
      </c>
      <c r="O402" s="15"/>
      <c r="P402" s="1"/>
      <c r="Q402" s="1"/>
      <c r="R402" s="1" t="s">
        <v>1154</v>
      </c>
      <c r="S402" s="1" t="s">
        <v>1111</v>
      </c>
      <c r="T402" s="5"/>
      <c r="V402" s="118"/>
      <c r="W402" s="118"/>
      <c r="X402" s="118"/>
      <c r="Y402" s="118"/>
    </row>
    <row r="403" spans="1:25" s="115" customFormat="1" ht="16.5" x14ac:dyDescent="0.25">
      <c r="A403" s="4">
        <v>391</v>
      </c>
      <c r="B403" s="1" t="s">
        <v>1015</v>
      </c>
      <c r="C403" s="16" t="s">
        <v>1609</v>
      </c>
      <c r="D403" s="1" t="s">
        <v>1169</v>
      </c>
      <c r="E403" s="14">
        <v>38076</v>
      </c>
      <c r="F403" s="14">
        <v>38077</v>
      </c>
      <c r="G403" s="2"/>
      <c r="H403" s="3"/>
      <c r="I403" s="3"/>
      <c r="J403" s="3" t="s">
        <v>1149</v>
      </c>
      <c r="K403" s="3"/>
      <c r="L403" s="3"/>
      <c r="M403" s="133">
        <v>300</v>
      </c>
      <c r="N403" s="1" t="s">
        <v>1155</v>
      </c>
      <c r="O403" s="15"/>
      <c r="P403" s="1"/>
      <c r="Q403" s="1"/>
      <c r="R403" s="1" t="s">
        <v>1154</v>
      </c>
      <c r="S403" s="1" t="s">
        <v>1111</v>
      </c>
      <c r="T403" s="5"/>
      <c r="V403" s="118"/>
      <c r="W403" s="118"/>
      <c r="X403" s="118"/>
      <c r="Y403" s="118"/>
    </row>
    <row r="404" spans="1:25" s="115" customFormat="1" ht="16.5" x14ac:dyDescent="0.25">
      <c r="A404" s="4">
        <v>392</v>
      </c>
      <c r="B404" s="1" t="s">
        <v>1015</v>
      </c>
      <c r="C404" s="16" t="s">
        <v>1610</v>
      </c>
      <c r="D404" s="1" t="s">
        <v>1169</v>
      </c>
      <c r="E404" s="14">
        <v>38078</v>
      </c>
      <c r="F404" s="14">
        <v>38079</v>
      </c>
      <c r="G404" s="2"/>
      <c r="H404" s="3"/>
      <c r="I404" s="3"/>
      <c r="J404" s="3" t="s">
        <v>1149</v>
      </c>
      <c r="K404" s="3"/>
      <c r="L404" s="3"/>
      <c r="M404" s="133">
        <v>434</v>
      </c>
      <c r="N404" s="1" t="s">
        <v>1155</v>
      </c>
      <c r="O404" s="15"/>
      <c r="P404" s="1"/>
      <c r="Q404" s="1"/>
      <c r="R404" s="1" t="s">
        <v>1154</v>
      </c>
      <c r="S404" s="1" t="s">
        <v>1111</v>
      </c>
      <c r="T404" s="5"/>
      <c r="V404" s="118"/>
      <c r="W404" s="118"/>
      <c r="X404" s="118"/>
      <c r="Y404" s="118"/>
    </row>
    <row r="405" spans="1:25" s="115" customFormat="1" ht="16.5" x14ac:dyDescent="0.25">
      <c r="A405" s="4">
        <v>393</v>
      </c>
      <c r="B405" s="1" t="s">
        <v>1015</v>
      </c>
      <c r="C405" s="16" t="s">
        <v>1611</v>
      </c>
      <c r="D405" s="1" t="s">
        <v>1169</v>
      </c>
      <c r="E405" s="14">
        <v>38082</v>
      </c>
      <c r="F405" s="14">
        <v>38096</v>
      </c>
      <c r="G405" s="2"/>
      <c r="H405" s="3"/>
      <c r="I405" s="3"/>
      <c r="J405" s="3" t="s">
        <v>1149</v>
      </c>
      <c r="K405" s="3"/>
      <c r="L405" s="3"/>
      <c r="M405" s="133">
        <v>437</v>
      </c>
      <c r="N405" s="1" t="s">
        <v>1155</v>
      </c>
      <c r="O405" s="15"/>
      <c r="P405" s="1"/>
      <c r="Q405" s="1"/>
      <c r="R405" s="1" t="s">
        <v>1154</v>
      </c>
      <c r="S405" s="1" t="s">
        <v>1111</v>
      </c>
      <c r="T405" s="5"/>
      <c r="V405" s="118"/>
      <c r="W405" s="118"/>
      <c r="X405" s="118"/>
      <c r="Y405" s="118"/>
    </row>
    <row r="406" spans="1:25" s="115" customFormat="1" ht="16.5" x14ac:dyDescent="0.25">
      <c r="A406" s="4">
        <v>394</v>
      </c>
      <c r="B406" s="1" t="s">
        <v>1015</v>
      </c>
      <c r="C406" s="16" t="s">
        <v>1612</v>
      </c>
      <c r="D406" s="1" t="s">
        <v>1169</v>
      </c>
      <c r="E406" s="14">
        <v>38097</v>
      </c>
      <c r="F406" s="14">
        <v>38100</v>
      </c>
      <c r="G406" s="2"/>
      <c r="H406" s="3"/>
      <c r="I406" s="3"/>
      <c r="J406" s="3" t="s">
        <v>1149</v>
      </c>
      <c r="K406" s="3"/>
      <c r="L406" s="3"/>
      <c r="M406" s="133">
        <v>488</v>
      </c>
      <c r="N406" s="1" t="s">
        <v>1155</v>
      </c>
      <c r="O406" s="15"/>
      <c r="P406" s="1"/>
      <c r="Q406" s="1"/>
      <c r="R406" s="1" t="s">
        <v>1154</v>
      </c>
      <c r="S406" s="1" t="s">
        <v>1111</v>
      </c>
      <c r="T406" s="5"/>
      <c r="V406" s="118"/>
      <c r="W406" s="118"/>
      <c r="X406" s="118"/>
      <c r="Y406" s="118"/>
    </row>
    <row r="407" spans="1:25" s="115" customFormat="1" ht="16.5" x14ac:dyDescent="0.25">
      <c r="A407" s="4">
        <v>395</v>
      </c>
      <c r="B407" s="1" t="s">
        <v>1015</v>
      </c>
      <c r="C407" s="16" t="s">
        <v>1613</v>
      </c>
      <c r="D407" s="1" t="s">
        <v>1169</v>
      </c>
      <c r="E407" s="14">
        <v>38104</v>
      </c>
      <c r="F407" s="14">
        <v>38105</v>
      </c>
      <c r="G407" s="2"/>
      <c r="H407" s="3"/>
      <c r="I407" s="3"/>
      <c r="J407" s="3" t="s">
        <v>1149</v>
      </c>
      <c r="K407" s="3"/>
      <c r="L407" s="3"/>
      <c r="M407" s="133">
        <v>292</v>
      </c>
      <c r="N407" s="1" t="s">
        <v>1155</v>
      </c>
      <c r="O407" s="15"/>
      <c r="P407" s="1"/>
      <c r="Q407" s="1"/>
      <c r="R407" s="1" t="s">
        <v>1154</v>
      </c>
      <c r="S407" s="1" t="s">
        <v>1111</v>
      </c>
      <c r="T407" s="5"/>
      <c r="V407" s="118"/>
      <c r="W407" s="118"/>
      <c r="X407" s="118"/>
      <c r="Y407" s="118"/>
    </row>
    <row r="408" spans="1:25" s="115" customFormat="1" ht="16.5" x14ac:dyDescent="0.25">
      <c r="A408" s="4">
        <v>396</v>
      </c>
      <c r="B408" s="1" t="s">
        <v>1015</v>
      </c>
      <c r="C408" s="16" t="s">
        <v>1535</v>
      </c>
      <c r="D408" s="1" t="s">
        <v>1169</v>
      </c>
      <c r="E408" s="14">
        <v>38106</v>
      </c>
      <c r="F408" s="14">
        <v>38107</v>
      </c>
      <c r="G408" s="2"/>
      <c r="H408" s="3"/>
      <c r="I408" s="3"/>
      <c r="J408" s="3" t="s">
        <v>1149</v>
      </c>
      <c r="K408" s="3"/>
      <c r="L408" s="3"/>
      <c r="M408" s="133">
        <v>330</v>
      </c>
      <c r="N408" s="1" t="s">
        <v>1155</v>
      </c>
      <c r="O408" s="15"/>
      <c r="P408" s="1"/>
      <c r="Q408" s="1"/>
      <c r="R408" s="1" t="s">
        <v>1154</v>
      </c>
      <c r="S408" s="1" t="s">
        <v>1111</v>
      </c>
      <c r="T408" s="5"/>
      <c r="V408" s="118"/>
      <c r="W408" s="118"/>
      <c r="X408" s="118"/>
      <c r="Y408" s="118"/>
    </row>
    <row r="409" spans="1:25" s="115" customFormat="1" ht="16.5" x14ac:dyDescent="0.25">
      <c r="A409" s="4">
        <v>397</v>
      </c>
      <c r="B409" s="1" t="s">
        <v>1015</v>
      </c>
      <c r="C409" s="16" t="s">
        <v>1614</v>
      </c>
      <c r="D409" s="1" t="s">
        <v>1169</v>
      </c>
      <c r="E409" s="14">
        <v>38110</v>
      </c>
      <c r="F409" s="14">
        <v>38118</v>
      </c>
      <c r="G409" s="2"/>
      <c r="H409" s="3"/>
      <c r="I409" s="3"/>
      <c r="J409" s="3" t="s">
        <v>1149</v>
      </c>
      <c r="K409" s="3"/>
      <c r="L409" s="3"/>
      <c r="M409" s="133">
        <v>379</v>
      </c>
      <c r="N409" s="1" t="s">
        <v>1155</v>
      </c>
      <c r="O409" s="15"/>
      <c r="P409" s="1"/>
      <c r="Q409" s="1"/>
      <c r="R409" s="1" t="s">
        <v>1154</v>
      </c>
      <c r="S409" s="1" t="s">
        <v>1111</v>
      </c>
      <c r="T409" s="5"/>
      <c r="V409" s="118"/>
      <c r="W409" s="118"/>
      <c r="X409" s="118"/>
      <c r="Y409" s="118"/>
    </row>
    <row r="410" spans="1:25" s="115" customFormat="1" ht="16.5" x14ac:dyDescent="0.25">
      <c r="A410" s="4">
        <v>398</v>
      </c>
      <c r="B410" s="1" t="s">
        <v>1015</v>
      </c>
      <c r="C410" s="16" t="s">
        <v>1615</v>
      </c>
      <c r="D410" s="1" t="s">
        <v>1169</v>
      </c>
      <c r="E410" s="14">
        <v>38119</v>
      </c>
      <c r="F410" s="14">
        <v>38121</v>
      </c>
      <c r="G410" s="2"/>
      <c r="H410" s="3"/>
      <c r="I410" s="3"/>
      <c r="J410" s="3" t="s">
        <v>1149</v>
      </c>
      <c r="K410" s="3"/>
      <c r="L410" s="3"/>
      <c r="M410" s="133">
        <v>533</v>
      </c>
      <c r="N410" s="1" t="s">
        <v>1155</v>
      </c>
      <c r="O410" s="15"/>
      <c r="P410" s="1"/>
      <c r="Q410" s="1"/>
      <c r="R410" s="1" t="s">
        <v>1154</v>
      </c>
      <c r="S410" s="1" t="s">
        <v>1111</v>
      </c>
      <c r="T410" s="5"/>
      <c r="V410" s="118"/>
      <c r="W410" s="118"/>
      <c r="X410" s="118"/>
      <c r="Y410" s="118"/>
    </row>
    <row r="411" spans="1:25" s="115" customFormat="1" ht="16.5" x14ac:dyDescent="0.25">
      <c r="A411" s="4">
        <v>399</v>
      </c>
      <c r="B411" s="1" t="s">
        <v>1015</v>
      </c>
      <c r="C411" s="16" t="s">
        <v>1616</v>
      </c>
      <c r="D411" s="1" t="s">
        <v>1169</v>
      </c>
      <c r="E411" s="14">
        <v>38124</v>
      </c>
      <c r="F411" s="14">
        <v>38128</v>
      </c>
      <c r="G411" s="2"/>
      <c r="H411" s="3"/>
      <c r="I411" s="3"/>
      <c r="J411" s="3" t="s">
        <v>1149</v>
      </c>
      <c r="K411" s="3"/>
      <c r="L411" s="3"/>
      <c r="M411" s="133">
        <v>311</v>
      </c>
      <c r="N411" s="1" t="s">
        <v>1155</v>
      </c>
      <c r="O411" s="15"/>
      <c r="P411" s="1"/>
      <c r="Q411" s="1"/>
      <c r="R411" s="1" t="s">
        <v>1154</v>
      </c>
      <c r="S411" s="1" t="s">
        <v>1111</v>
      </c>
      <c r="T411" s="5"/>
      <c r="V411" s="118"/>
      <c r="W411" s="118"/>
      <c r="X411" s="118"/>
      <c r="Y411" s="118"/>
    </row>
    <row r="412" spans="1:25" s="115" customFormat="1" ht="16.5" x14ac:dyDescent="0.25">
      <c r="A412" s="4">
        <v>400</v>
      </c>
      <c r="B412" s="1" t="s">
        <v>1015</v>
      </c>
      <c r="C412" s="16" t="s">
        <v>1617</v>
      </c>
      <c r="D412" s="1" t="s">
        <v>1169</v>
      </c>
      <c r="E412" s="14">
        <v>38132</v>
      </c>
      <c r="F412" s="14">
        <v>38134</v>
      </c>
      <c r="G412" s="2"/>
      <c r="H412" s="3"/>
      <c r="I412" s="3"/>
      <c r="J412" s="3" t="s">
        <v>1149</v>
      </c>
      <c r="K412" s="3"/>
      <c r="L412" s="3"/>
      <c r="M412" s="133">
        <v>289</v>
      </c>
      <c r="N412" s="1" t="s">
        <v>1155</v>
      </c>
      <c r="O412" s="15"/>
      <c r="P412" s="1"/>
      <c r="Q412" s="1"/>
      <c r="R412" s="1" t="s">
        <v>1154</v>
      </c>
      <c r="S412" s="1" t="s">
        <v>1111</v>
      </c>
      <c r="T412" s="5"/>
      <c r="V412" s="118"/>
      <c r="W412" s="118"/>
      <c r="X412" s="118"/>
      <c r="Y412" s="118"/>
    </row>
    <row r="413" spans="1:25" s="115" customFormat="1" ht="16.5" x14ac:dyDescent="0.25">
      <c r="A413" s="4">
        <v>401</v>
      </c>
      <c r="B413" s="1" t="s">
        <v>1015</v>
      </c>
      <c r="C413" s="16" t="s">
        <v>1618</v>
      </c>
      <c r="D413" s="1" t="s">
        <v>1169</v>
      </c>
      <c r="E413" s="14">
        <v>38135</v>
      </c>
      <c r="F413" s="14">
        <v>38135</v>
      </c>
      <c r="G413" s="2"/>
      <c r="H413" s="3"/>
      <c r="I413" s="3"/>
      <c r="J413" s="3" t="s">
        <v>1149</v>
      </c>
      <c r="K413" s="3"/>
      <c r="L413" s="3"/>
      <c r="M413" s="133">
        <v>343</v>
      </c>
      <c r="N413" s="1" t="s">
        <v>1155</v>
      </c>
      <c r="O413" s="15"/>
      <c r="P413" s="1"/>
      <c r="Q413" s="1"/>
      <c r="R413" s="1" t="s">
        <v>1154</v>
      </c>
      <c r="S413" s="1" t="s">
        <v>1111</v>
      </c>
      <c r="T413" s="5"/>
      <c r="V413" s="118"/>
      <c r="W413" s="118"/>
      <c r="X413" s="118"/>
      <c r="Y413" s="118"/>
    </row>
    <row r="414" spans="1:25" s="115" customFormat="1" ht="16.5" x14ac:dyDescent="0.25">
      <c r="A414" s="4">
        <v>402</v>
      </c>
      <c r="B414" s="1" t="s">
        <v>1015</v>
      </c>
      <c r="C414" s="16" t="s">
        <v>1543</v>
      </c>
      <c r="D414" s="1" t="s">
        <v>1169</v>
      </c>
      <c r="E414" s="14">
        <v>38138</v>
      </c>
      <c r="F414" s="14">
        <v>38138</v>
      </c>
      <c r="G414" s="2"/>
      <c r="H414" s="3"/>
      <c r="I414" s="3"/>
      <c r="J414" s="3" t="s">
        <v>1149</v>
      </c>
      <c r="K414" s="3"/>
      <c r="L414" s="3"/>
      <c r="M414" s="133">
        <v>477</v>
      </c>
      <c r="N414" s="1" t="s">
        <v>1155</v>
      </c>
      <c r="O414" s="15"/>
      <c r="P414" s="1"/>
      <c r="Q414" s="1"/>
      <c r="R414" s="1" t="s">
        <v>1154</v>
      </c>
      <c r="S414" s="1" t="s">
        <v>1111</v>
      </c>
      <c r="T414" s="5"/>
      <c r="V414" s="118"/>
      <c r="W414" s="118"/>
      <c r="X414" s="118"/>
      <c r="Y414" s="118"/>
    </row>
    <row r="415" spans="1:25" s="115" customFormat="1" ht="16.5" x14ac:dyDescent="0.25">
      <c r="A415" s="4">
        <v>403</v>
      </c>
      <c r="B415" s="1" t="s">
        <v>1015</v>
      </c>
      <c r="C415" s="16" t="s">
        <v>1199</v>
      </c>
      <c r="D415" s="1" t="s">
        <v>1169</v>
      </c>
      <c r="E415" s="14">
        <v>38139</v>
      </c>
      <c r="F415" s="14">
        <v>38145</v>
      </c>
      <c r="G415" s="2"/>
      <c r="H415" s="3"/>
      <c r="I415" s="3"/>
      <c r="J415" s="3" t="s">
        <v>1149</v>
      </c>
      <c r="K415" s="3"/>
      <c r="L415" s="3"/>
      <c r="M415" s="133">
        <v>370</v>
      </c>
      <c r="N415" s="1" t="s">
        <v>1155</v>
      </c>
      <c r="O415" s="15"/>
      <c r="P415" s="1"/>
      <c r="Q415" s="1"/>
      <c r="R415" s="1" t="s">
        <v>1154</v>
      </c>
      <c r="S415" s="1" t="s">
        <v>1111</v>
      </c>
      <c r="T415" s="5"/>
      <c r="V415" s="118"/>
      <c r="W415" s="118"/>
      <c r="X415" s="118"/>
      <c r="Y415" s="118"/>
    </row>
    <row r="416" spans="1:25" s="115" customFormat="1" ht="16.5" x14ac:dyDescent="0.25">
      <c r="A416" s="4">
        <v>404</v>
      </c>
      <c r="B416" s="1" t="s">
        <v>1015</v>
      </c>
      <c r="C416" s="16" t="s">
        <v>1619</v>
      </c>
      <c r="D416" s="1" t="s">
        <v>1169</v>
      </c>
      <c r="E416" s="14">
        <v>38146</v>
      </c>
      <c r="F416" s="14">
        <v>38149</v>
      </c>
      <c r="G416" s="2"/>
      <c r="H416" s="3"/>
      <c r="I416" s="3"/>
      <c r="J416" s="3" t="s">
        <v>1149</v>
      </c>
      <c r="K416" s="3"/>
      <c r="L416" s="3"/>
      <c r="M416" s="133">
        <v>510</v>
      </c>
      <c r="N416" s="1" t="s">
        <v>1155</v>
      </c>
      <c r="O416" s="15"/>
      <c r="P416" s="1"/>
      <c r="Q416" s="1"/>
      <c r="R416" s="1" t="s">
        <v>1154</v>
      </c>
      <c r="S416" s="1" t="s">
        <v>1111</v>
      </c>
      <c r="T416" s="5"/>
      <c r="V416" s="118"/>
      <c r="W416" s="118"/>
      <c r="X416" s="118"/>
      <c r="Y416" s="118"/>
    </row>
    <row r="417" spans="1:25" s="115" customFormat="1" ht="16.5" x14ac:dyDescent="0.25">
      <c r="A417" s="4">
        <v>405</v>
      </c>
      <c r="B417" s="1" t="s">
        <v>1015</v>
      </c>
      <c r="C417" s="16" t="s">
        <v>1620</v>
      </c>
      <c r="D417" s="1" t="s">
        <v>1169</v>
      </c>
      <c r="E417" s="14">
        <v>38153</v>
      </c>
      <c r="F417" s="14">
        <v>38168</v>
      </c>
      <c r="G417" s="2"/>
      <c r="H417" s="3"/>
      <c r="I417" s="3"/>
      <c r="J417" s="3" t="s">
        <v>1149</v>
      </c>
      <c r="K417" s="3"/>
      <c r="L417" s="3"/>
      <c r="M417" s="133">
        <v>669</v>
      </c>
      <c r="N417" s="1" t="s">
        <v>1155</v>
      </c>
      <c r="O417" s="15"/>
      <c r="P417" s="1"/>
      <c r="Q417" s="1"/>
      <c r="R417" s="1" t="s">
        <v>1154</v>
      </c>
      <c r="S417" s="1" t="s">
        <v>1111</v>
      </c>
      <c r="T417" s="5"/>
      <c r="V417" s="118"/>
      <c r="W417" s="118"/>
      <c r="X417" s="118"/>
      <c r="Y417" s="118"/>
    </row>
    <row r="418" spans="1:25" s="115" customFormat="1" ht="16.5" x14ac:dyDescent="0.25">
      <c r="A418" s="4">
        <v>406</v>
      </c>
      <c r="B418" s="1" t="s">
        <v>1015</v>
      </c>
      <c r="C418" s="16" t="s">
        <v>1621</v>
      </c>
      <c r="D418" s="1" t="s">
        <v>1169</v>
      </c>
      <c r="E418" s="14">
        <v>38169</v>
      </c>
      <c r="F418" s="14">
        <v>38180</v>
      </c>
      <c r="G418" s="2"/>
      <c r="H418" s="3"/>
      <c r="I418" s="3"/>
      <c r="J418" s="3" t="s">
        <v>1149</v>
      </c>
      <c r="K418" s="3"/>
      <c r="L418" s="3"/>
      <c r="M418" s="133">
        <v>554</v>
      </c>
      <c r="N418" s="1" t="s">
        <v>1155</v>
      </c>
      <c r="O418" s="15"/>
      <c r="P418" s="1"/>
      <c r="Q418" s="1"/>
      <c r="R418" s="1" t="s">
        <v>1154</v>
      </c>
      <c r="S418" s="1" t="s">
        <v>1111</v>
      </c>
      <c r="T418" s="5"/>
      <c r="V418" s="118"/>
      <c r="W418" s="118"/>
      <c r="X418" s="118"/>
      <c r="Y418" s="118"/>
    </row>
    <row r="419" spans="1:25" s="115" customFormat="1" ht="16.5" x14ac:dyDescent="0.25">
      <c r="A419" s="4">
        <v>407</v>
      </c>
      <c r="B419" s="1" t="s">
        <v>1015</v>
      </c>
      <c r="C419" s="16" t="s">
        <v>1622</v>
      </c>
      <c r="D419" s="1" t="s">
        <v>1169</v>
      </c>
      <c r="E419" s="14">
        <v>38181</v>
      </c>
      <c r="F419" s="14">
        <v>38184</v>
      </c>
      <c r="G419" s="2"/>
      <c r="H419" s="3"/>
      <c r="I419" s="3"/>
      <c r="J419" s="3" t="s">
        <v>1149</v>
      </c>
      <c r="K419" s="3"/>
      <c r="L419" s="3"/>
      <c r="M419" s="133">
        <v>330</v>
      </c>
      <c r="N419" s="1" t="s">
        <v>1155</v>
      </c>
      <c r="O419" s="15"/>
      <c r="P419" s="1"/>
      <c r="Q419" s="1"/>
      <c r="R419" s="1" t="s">
        <v>1154</v>
      </c>
      <c r="S419" s="1" t="s">
        <v>1111</v>
      </c>
      <c r="T419" s="5"/>
      <c r="V419" s="118"/>
      <c r="W419" s="118"/>
      <c r="X419" s="118"/>
      <c r="Y419" s="118"/>
    </row>
    <row r="420" spans="1:25" s="115" customFormat="1" ht="16.5" x14ac:dyDescent="0.25">
      <c r="A420" s="4">
        <v>408</v>
      </c>
      <c r="B420" s="1" t="s">
        <v>1015</v>
      </c>
      <c r="C420" s="16" t="s">
        <v>1623</v>
      </c>
      <c r="D420" s="1" t="s">
        <v>1169</v>
      </c>
      <c r="E420" s="14">
        <v>38187</v>
      </c>
      <c r="F420" s="14">
        <v>38189</v>
      </c>
      <c r="G420" s="2"/>
      <c r="H420" s="3"/>
      <c r="I420" s="3"/>
      <c r="J420" s="3" t="s">
        <v>1149</v>
      </c>
      <c r="K420" s="3"/>
      <c r="L420" s="3"/>
      <c r="M420" s="133">
        <v>260</v>
      </c>
      <c r="N420" s="1" t="s">
        <v>1155</v>
      </c>
      <c r="O420" s="15"/>
      <c r="P420" s="1"/>
      <c r="Q420" s="1"/>
      <c r="R420" s="1" t="s">
        <v>1154</v>
      </c>
      <c r="S420" s="1" t="s">
        <v>1111</v>
      </c>
      <c r="T420" s="5"/>
      <c r="V420" s="118"/>
      <c r="W420" s="118"/>
      <c r="X420" s="118"/>
      <c r="Y420" s="118"/>
    </row>
    <row r="421" spans="1:25" s="115" customFormat="1" ht="16.5" x14ac:dyDescent="0.25">
      <c r="A421" s="4">
        <v>409</v>
      </c>
      <c r="B421" s="1" t="s">
        <v>1015</v>
      </c>
      <c r="C421" s="16" t="s">
        <v>1372</v>
      </c>
      <c r="D421" s="1" t="s">
        <v>1169</v>
      </c>
      <c r="E421" s="14">
        <v>38190</v>
      </c>
      <c r="F421" s="14">
        <v>38190</v>
      </c>
      <c r="G421" s="2"/>
      <c r="H421" s="3"/>
      <c r="I421" s="3"/>
      <c r="J421" s="3" t="s">
        <v>1149</v>
      </c>
      <c r="K421" s="3"/>
      <c r="L421" s="3"/>
      <c r="M421" s="133">
        <v>271</v>
      </c>
      <c r="N421" s="1" t="s">
        <v>1155</v>
      </c>
      <c r="O421" s="15"/>
      <c r="P421" s="1"/>
      <c r="Q421" s="1"/>
      <c r="R421" s="1" t="s">
        <v>1154</v>
      </c>
      <c r="S421" s="1" t="s">
        <v>1111</v>
      </c>
      <c r="T421" s="5"/>
      <c r="V421" s="118"/>
      <c r="W421" s="118"/>
      <c r="X421" s="118"/>
      <c r="Y421" s="118"/>
    </row>
    <row r="422" spans="1:25" s="115" customFormat="1" ht="16.5" x14ac:dyDescent="0.25">
      <c r="A422" s="4">
        <v>410</v>
      </c>
      <c r="B422" s="1" t="s">
        <v>1015</v>
      </c>
      <c r="C422" s="16" t="s">
        <v>1624</v>
      </c>
      <c r="D422" s="1" t="s">
        <v>1169</v>
      </c>
      <c r="E422" s="14">
        <v>38191</v>
      </c>
      <c r="F422" s="14">
        <v>38197</v>
      </c>
      <c r="G422" s="2"/>
      <c r="H422" s="3"/>
      <c r="I422" s="3"/>
      <c r="J422" s="3" t="s">
        <v>1149</v>
      </c>
      <c r="K422" s="3"/>
      <c r="L422" s="3"/>
      <c r="M422" s="133">
        <v>428</v>
      </c>
      <c r="N422" s="1" t="s">
        <v>1155</v>
      </c>
      <c r="O422" s="15"/>
      <c r="P422" s="1"/>
      <c r="Q422" s="1"/>
      <c r="R422" s="1" t="s">
        <v>1154</v>
      </c>
      <c r="S422" s="1" t="s">
        <v>1111</v>
      </c>
      <c r="T422" s="5"/>
      <c r="V422" s="118"/>
      <c r="W422" s="118"/>
      <c r="X422" s="118"/>
      <c r="Y422" s="118"/>
    </row>
    <row r="423" spans="1:25" s="115" customFormat="1" ht="16.5" x14ac:dyDescent="0.25">
      <c r="A423" s="4">
        <v>411</v>
      </c>
      <c r="B423" s="1" t="s">
        <v>1015</v>
      </c>
      <c r="C423" s="16" t="s">
        <v>1558</v>
      </c>
      <c r="D423" s="1" t="s">
        <v>1169</v>
      </c>
      <c r="E423" s="14">
        <v>38198</v>
      </c>
      <c r="F423" s="14">
        <v>38198</v>
      </c>
      <c r="G423" s="2"/>
      <c r="H423" s="3"/>
      <c r="I423" s="3"/>
      <c r="J423" s="3" t="s">
        <v>1149</v>
      </c>
      <c r="K423" s="3"/>
      <c r="L423" s="3"/>
      <c r="M423" s="133">
        <v>312</v>
      </c>
      <c r="N423" s="1" t="s">
        <v>1155</v>
      </c>
      <c r="O423" s="15"/>
      <c r="P423" s="1"/>
      <c r="Q423" s="1"/>
      <c r="R423" s="1" t="s">
        <v>1154</v>
      </c>
      <c r="S423" s="1" t="s">
        <v>1111</v>
      </c>
      <c r="T423" s="5"/>
      <c r="V423" s="118"/>
      <c r="W423" s="118"/>
      <c r="X423" s="118"/>
      <c r="Y423" s="118"/>
    </row>
    <row r="424" spans="1:25" s="115" customFormat="1" ht="16.5" x14ac:dyDescent="0.25">
      <c r="A424" s="4">
        <v>412</v>
      </c>
      <c r="B424" s="1" t="s">
        <v>1015</v>
      </c>
      <c r="C424" s="16" t="s">
        <v>1625</v>
      </c>
      <c r="D424" s="1" t="s">
        <v>1169</v>
      </c>
      <c r="E424" s="14">
        <v>38201</v>
      </c>
      <c r="F424" s="14">
        <v>38209</v>
      </c>
      <c r="G424" s="2"/>
      <c r="H424" s="3"/>
      <c r="I424" s="3"/>
      <c r="J424" s="3" t="s">
        <v>1149</v>
      </c>
      <c r="K424" s="3"/>
      <c r="L424" s="3"/>
      <c r="M424" s="133">
        <v>353</v>
      </c>
      <c r="N424" s="1" t="s">
        <v>1155</v>
      </c>
      <c r="O424" s="15"/>
      <c r="P424" s="1"/>
      <c r="Q424" s="1"/>
      <c r="R424" s="1" t="s">
        <v>1154</v>
      </c>
      <c r="S424" s="1" t="s">
        <v>1111</v>
      </c>
      <c r="T424" s="5"/>
      <c r="V424" s="118"/>
      <c r="W424" s="118"/>
      <c r="X424" s="118"/>
      <c r="Y424" s="118"/>
    </row>
    <row r="425" spans="1:25" s="115" customFormat="1" ht="16.5" x14ac:dyDescent="0.25">
      <c r="A425" s="4">
        <v>413</v>
      </c>
      <c r="B425" s="1" t="s">
        <v>1015</v>
      </c>
      <c r="C425" s="16" t="s">
        <v>1626</v>
      </c>
      <c r="D425" s="1" t="s">
        <v>1169</v>
      </c>
      <c r="E425" s="14">
        <v>38210</v>
      </c>
      <c r="F425" s="14">
        <v>38216</v>
      </c>
      <c r="G425" s="2"/>
      <c r="H425" s="3"/>
      <c r="I425" s="3"/>
      <c r="J425" s="3" t="s">
        <v>1149</v>
      </c>
      <c r="K425" s="3"/>
      <c r="L425" s="3"/>
      <c r="M425" s="133">
        <v>395</v>
      </c>
      <c r="N425" s="1" t="s">
        <v>1155</v>
      </c>
      <c r="O425" s="15"/>
      <c r="P425" s="1"/>
      <c r="Q425" s="1"/>
      <c r="R425" s="1" t="s">
        <v>1154</v>
      </c>
      <c r="S425" s="1" t="s">
        <v>1111</v>
      </c>
      <c r="T425" s="5"/>
      <c r="V425" s="118"/>
      <c r="W425" s="118"/>
      <c r="X425" s="118"/>
      <c r="Y425" s="118"/>
    </row>
    <row r="426" spans="1:25" s="115" customFormat="1" ht="16.5" x14ac:dyDescent="0.25">
      <c r="A426" s="4">
        <v>414</v>
      </c>
      <c r="B426" s="1" t="s">
        <v>1015</v>
      </c>
      <c r="C426" s="16" t="s">
        <v>1627</v>
      </c>
      <c r="D426" s="1" t="s">
        <v>1169</v>
      </c>
      <c r="E426" s="14">
        <v>38217</v>
      </c>
      <c r="F426" s="14">
        <v>38225</v>
      </c>
      <c r="G426" s="2"/>
      <c r="H426" s="3"/>
      <c r="I426" s="3"/>
      <c r="J426" s="3" t="s">
        <v>1149</v>
      </c>
      <c r="K426" s="3"/>
      <c r="L426" s="3"/>
      <c r="M426" s="133">
        <v>482</v>
      </c>
      <c r="N426" s="1" t="s">
        <v>1155</v>
      </c>
      <c r="O426" s="15"/>
      <c r="P426" s="1"/>
      <c r="Q426" s="1"/>
      <c r="R426" s="1" t="s">
        <v>1154</v>
      </c>
      <c r="S426" s="1" t="s">
        <v>1111</v>
      </c>
      <c r="T426" s="5"/>
      <c r="V426" s="118"/>
      <c r="W426" s="118"/>
      <c r="X426" s="118"/>
      <c r="Y426" s="118"/>
    </row>
    <row r="427" spans="1:25" s="115" customFormat="1" ht="16.5" x14ac:dyDescent="0.25">
      <c r="A427" s="4">
        <v>415</v>
      </c>
      <c r="B427" s="1" t="s">
        <v>1015</v>
      </c>
      <c r="C427" s="16" t="s">
        <v>1628</v>
      </c>
      <c r="D427" s="1" t="s">
        <v>1169</v>
      </c>
      <c r="E427" s="14">
        <v>38226</v>
      </c>
      <c r="F427" s="14">
        <v>38230</v>
      </c>
      <c r="G427" s="2"/>
      <c r="H427" s="3"/>
      <c r="I427" s="3"/>
      <c r="J427" s="3" t="s">
        <v>1149</v>
      </c>
      <c r="K427" s="3"/>
      <c r="L427" s="3"/>
      <c r="M427" s="133">
        <v>507</v>
      </c>
      <c r="N427" s="1" t="s">
        <v>1155</v>
      </c>
      <c r="O427" s="15"/>
      <c r="P427" s="1"/>
      <c r="Q427" s="1"/>
      <c r="R427" s="1" t="s">
        <v>1154</v>
      </c>
      <c r="S427" s="1" t="s">
        <v>1111</v>
      </c>
      <c r="T427" s="5"/>
      <c r="V427" s="118"/>
      <c r="W427" s="118"/>
      <c r="X427" s="118"/>
      <c r="Y427" s="118"/>
    </row>
    <row r="428" spans="1:25" s="115" customFormat="1" ht="16.5" x14ac:dyDescent="0.25">
      <c r="A428" s="4">
        <v>416</v>
      </c>
      <c r="B428" s="1" t="s">
        <v>1015</v>
      </c>
      <c r="C428" s="16" t="s">
        <v>1629</v>
      </c>
      <c r="D428" s="1" t="s">
        <v>1169</v>
      </c>
      <c r="E428" s="14">
        <v>38231</v>
      </c>
      <c r="F428" s="14">
        <v>38243</v>
      </c>
      <c r="G428" s="2"/>
      <c r="H428" s="3"/>
      <c r="I428" s="3"/>
      <c r="J428" s="3" t="s">
        <v>1149</v>
      </c>
      <c r="K428" s="3"/>
      <c r="L428" s="3"/>
      <c r="M428" s="133">
        <v>571</v>
      </c>
      <c r="N428" s="1" t="s">
        <v>1155</v>
      </c>
      <c r="O428" s="15"/>
      <c r="P428" s="1"/>
      <c r="Q428" s="1"/>
      <c r="R428" s="1" t="s">
        <v>1154</v>
      </c>
      <c r="S428" s="1" t="s">
        <v>1111</v>
      </c>
      <c r="T428" s="5"/>
      <c r="V428" s="118"/>
      <c r="W428" s="118"/>
      <c r="X428" s="118"/>
      <c r="Y428" s="118"/>
    </row>
    <row r="429" spans="1:25" s="115" customFormat="1" ht="16.5" x14ac:dyDescent="0.25">
      <c r="A429" s="4">
        <v>417</v>
      </c>
      <c r="B429" s="1" t="s">
        <v>1015</v>
      </c>
      <c r="C429" s="16" t="s">
        <v>1630</v>
      </c>
      <c r="D429" s="1" t="s">
        <v>1169</v>
      </c>
      <c r="E429" s="14">
        <v>38244</v>
      </c>
      <c r="F429" s="14">
        <v>38257</v>
      </c>
      <c r="G429" s="2"/>
      <c r="H429" s="3"/>
      <c r="I429" s="3"/>
      <c r="J429" s="3" t="s">
        <v>1149</v>
      </c>
      <c r="K429" s="3"/>
      <c r="L429" s="3"/>
      <c r="M429" s="133">
        <v>559</v>
      </c>
      <c r="N429" s="1" t="s">
        <v>1155</v>
      </c>
      <c r="O429" s="15"/>
      <c r="P429" s="1"/>
      <c r="Q429" s="1"/>
      <c r="R429" s="1" t="s">
        <v>1154</v>
      </c>
      <c r="S429" s="1" t="s">
        <v>1111</v>
      </c>
      <c r="T429" s="5"/>
      <c r="V429" s="118"/>
      <c r="W429" s="118"/>
      <c r="X429" s="118"/>
      <c r="Y429" s="118"/>
    </row>
    <row r="430" spans="1:25" s="115" customFormat="1" ht="16.5" x14ac:dyDescent="0.25">
      <c r="A430" s="4">
        <v>418</v>
      </c>
      <c r="B430" s="1" t="s">
        <v>1015</v>
      </c>
      <c r="C430" s="16" t="s">
        <v>1631</v>
      </c>
      <c r="D430" s="1" t="s">
        <v>1169</v>
      </c>
      <c r="E430" s="14">
        <v>38258</v>
      </c>
      <c r="F430" s="14">
        <v>38260</v>
      </c>
      <c r="G430" s="2"/>
      <c r="H430" s="3"/>
      <c r="I430" s="3"/>
      <c r="J430" s="3" t="s">
        <v>1149</v>
      </c>
      <c r="K430" s="3"/>
      <c r="L430" s="3"/>
      <c r="M430" s="133">
        <v>443</v>
      </c>
      <c r="N430" s="1" t="s">
        <v>1155</v>
      </c>
      <c r="O430" s="15"/>
      <c r="P430" s="1"/>
      <c r="Q430" s="1"/>
      <c r="R430" s="1" t="s">
        <v>1154</v>
      </c>
      <c r="S430" s="1" t="s">
        <v>1111</v>
      </c>
      <c r="T430" s="5"/>
      <c r="V430" s="118"/>
      <c r="W430" s="118"/>
      <c r="X430" s="118"/>
      <c r="Y430" s="118"/>
    </row>
    <row r="431" spans="1:25" s="115" customFormat="1" ht="16.5" x14ac:dyDescent="0.25">
      <c r="A431" s="4">
        <v>419</v>
      </c>
      <c r="B431" s="1" t="s">
        <v>1015</v>
      </c>
      <c r="C431" s="16" t="s">
        <v>1577</v>
      </c>
      <c r="D431" s="1" t="s">
        <v>1169</v>
      </c>
      <c r="E431" s="14">
        <v>38261</v>
      </c>
      <c r="F431" s="14">
        <v>38268</v>
      </c>
      <c r="G431" s="2"/>
      <c r="H431" s="3"/>
      <c r="I431" s="3"/>
      <c r="J431" s="3" t="s">
        <v>1149</v>
      </c>
      <c r="K431" s="3"/>
      <c r="L431" s="3"/>
      <c r="M431" s="133">
        <v>383</v>
      </c>
      <c r="N431" s="1" t="s">
        <v>1155</v>
      </c>
      <c r="O431" s="15"/>
      <c r="P431" s="1"/>
      <c r="Q431" s="1"/>
      <c r="R431" s="1" t="s">
        <v>1154</v>
      </c>
      <c r="S431" s="1" t="s">
        <v>1111</v>
      </c>
      <c r="T431" s="5"/>
      <c r="V431" s="118"/>
      <c r="W431" s="118"/>
      <c r="X431" s="118"/>
      <c r="Y431" s="118"/>
    </row>
    <row r="432" spans="1:25" s="115" customFormat="1" ht="16.5" x14ac:dyDescent="0.25">
      <c r="A432" s="4">
        <v>420</v>
      </c>
      <c r="B432" s="1" t="s">
        <v>1015</v>
      </c>
      <c r="C432" s="16" t="s">
        <v>1632</v>
      </c>
      <c r="D432" s="1" t="s">
        <v>1169</v>
      </c>
      <c r="E432" s="14">
        <v>38271</v>
      </c>
      <c r="F432" s="14">
        <v>38279</v>
      </c>
      <c r="G432" s="2"/>
      <c r="H432" s="3"/>
      <c r="I432" s="3"/>
      <c r="J432" s="3" t="s">
        <v>1149</v>
      </c>
      <c r="K432" s="3"/>
      <c r="L432" s="3"/>
      <c r="M432" s="133">
        <v>323</v>
      </c>
      <c r="N432" s="1" t="s">
        <v>1155</v>
      </c>
      <c r="O432" s="15"/>
      <c r="P432" s="1"/>
      <c r="Q432" s="1"/>
      <c r="R432" s="1" t="s">
        <v>1154</v>
      </c>
      <c r="S432" s="1" t="s">
        <v>1111</v>
      </c>
      <c r="T432" s="5"/>
      <c r="V432" s="118"/>
      <c r="W432" s="118"/>
      <c r="X432" s="118"/>
      <c r="Y432" s="118"/>
    </row>
    <row r="433" spans="1:25" s="115" customFormat="1" ht="16.5" x14ac:dyDescent="0.25">
      <c r="A433" s="4">
        <v>421</v>
      </c>
      <c r="B433" s="1" t="s">
        <v>1015</v>
      </c>
      <c r="C433" s="16" t="s">
        <v>1633</v>
      </c>
      <c r="D433" s="1" t="s">
        <v>1169</v>
      </c>
      <c r="E433" s="14">
        <v>38280</v>
      </c>
      <c r="F433" s="14">
        <v>38285</v>
      </c>
      <c r="G433" s="2"/>
      <c r="H433" s="3"/>
      <c r="I433" s="3"/>
      <c r="J433" s="3" t="s">
        <v>1149</v>
      </c>
      <c r="K433" s="3"/>
      <c r="L433" s="3"/>
      <c r="M433" s="133">
        <v>387</v>
      </c>
      <c r="N433" s="1" t="s">
        <v>1155</v>
      </c>
      <c r="O433" s="15"/>
      <c r="P433" s="1"/>
      <c r="Q433" s="1"/>
      <c r="R433" s="1" t="s">
        <v>1154</v>
      </c>
      <c r="S433" s="1" t="s">
        <v>1111</v>
      </c>
      <c r="T433" s="5"/>
      <c r="V433" s="118"/>
      <c r="W433" s="118"/>
      <c r="X433" s="118"/>
      <c r="Y433" s="118"/>
    </row>
    <row r="434" spans="1:25" s="115" customFormat="1" ht="16.5" x14ac:dyDescent="0.25">
      <c r="A434" s="4">
        <v>422</v>
      </c>
      <c r="B434" s="1" t="s">
        <v>1015</v>
      </c>
      <c r="C434" s="16" t="s">
        <v>1634</v>
      </c>
      <c r="D434" s="1" t="s">
        <v>1169</v>
      </c>
      <c r="E434" s="14">
        <v>38286</v>
      </c>
      <c r="F434" s="14">
        <v>38289</v>
      </c>
      <c r="G434" s="2"/>
      <c r="H434" s="3"/>
      <c r="I434" s="3"/>
      <c r="J434" s="3" t="s">
        <v>1149</v>
      </c>
      <c r="K434" s="3"/>
      <c r="L434" s="3"/>
      <c r="M434" s="133">
        <v>430</v>
      </c>
      <c r="N434" s="1" t="s">
        <v>1155</v>
      </c>
      <c r="O434" s="15"/>
      <c r="P434" s="1"/>
      <c r="Q434" s="1"/>
      <c r="R434" s="1" t="s">
        <v>1154</v>
      </c>
      <c r="S434" s="1" t="s">
        <v>1111</v>
      </c>
      <c r="T434" s="5"/>
      <c r="V434" s="118"/>
      <c r="W434" s="118"/>
      <c r="X434" s="118"/>
      <c r="Y434" s="118"/>
    </row>
    <row r="435" spans="1:25" s="115" customFormat="1" ht="16.5" x14ac:dyDescent="0.25">
      <c r="A435" s="4">
        <v>423</v>
      </c>
      <c r="B435" s="1" t="s">
        <v>1015</v>
      </c>
      <c r="C435" s="16" t="s">
        <v>1635</v>
      </c>
      <c r="D435" s="1" t="s">
        <v>1169</v>
      </c>
      <c r="E435" s="14">
        <v>38293</v>
      </c>
      <c r="F435" s="14">
        <v>38302</v>
      </c>
      <c r="G435" s="2"/>
      <c r="H435" s="3"/>
      <c r="I435" s="3"/>
      <c r="J435" s="3" t="s">
        <v>1149</v>
      </c>
      <c r="K435" s="3"/>
      <c r="L435" s="3"/>
      <c r="M435" s="133">
        <v>712</v>
      </c>
      <c r="N435" s="1" t="s">
        <v>1155</v>
      </c>
      <c r="O435" s="15"/>
      <c r="P435" s="1"/>
      <c r="Q435" s="1"/>
      <c r="R435" s="1" t="s">
        <v>1154</v>
      </c>
      <c r="S435" s="1" t="s">
        <v>1111</v>
      </c>
      <c r="T435" s="5"/>
      <c r="V435" s="118"/>
      <c r="W435" s="118"/>
      <c r="X435" s="118"/>
      <c r="Y435" s="118"/>
    </row>
    <row r="436" spans="1:25" s="115" customFormat="1" ht="16.5" x14ac:dyDescent="0.25">
      <c r="A436" s="4">
        <v>424</v>
      </c>
      <c r="B436" s="1" t="s">
        <v>1015</v>
      </c>
      <c r="C436" s="16" t="s">
        <v>1636</v>
      </c>
      <c r="D436" s="1" t="s">
        <v>1169</v>
      </c>
      <c r="E436" s="14">
        <v>38303</v>
      </c>
      <c r="F436" s="14">
        <v>38308</v>
      </c>
      <c r="G436" s="2"/>
      <c r="H436" s="3"/>
      <c r="I436" s="3"/>
      <c r="J436" s="3" t="s">
        <v>1149</v>
      </c>
      <c r="K436" s="3"/>
      <c r="L436" s="3"/>
      <c r="M436" s="133">
        <v>611</v>
      </c>
      <c r="N436" s="1" t="s">
        <v>1155</v>
      </c>
      <c r="O436" s="15"/>
      <c r="P436" s="1"/>
      <c r="Q436" s="1"/>
      <c r="R436" s="1" t="s">
        <v>1154</v>
      </c>
      <c r="S436" s="1" t="s">
        <v>1111</v>
      </c>
      <c r="T436" s="5"/>
      <c r="V436" s="118"/>
      <c r="W436" s="118"/>
      <c r="X436" s="118"/>
      <c r="Y436" s="118"/>
    </row>
    <row r="437" spans="1:25" s="115" customFormat="1" ht="16.5" x14ac:dyDescent="0.25">
      <c r="A437" s="4">
        <v>425</v>
      </c>
      <c r="B437" s="1" t="s">
        <v>1015</v>
      </c>
      <c r="C437" s="16" t="s">
        <v>1637</v>
      </c>
      <c r="D437" s="1" t="s">
        <v>1169</v>
      </c>
      <c r="E437" s="14">
        <v>38309</v>
      </c>
      <c r="F437" s="14">
        <v>38316</v>
      </c>
      <c r="G437" s="2"/>
      <c r="H437" s="3"/>
      <c r="I437" s="3"/>
      <c r="J437" s="3" t="s">
        <v>1149</v>
      </c>
      <c r="K437" s="3"/>
      <c r="L437" s="3"/>
      <c r="M437" s="133">
        <v>294</v>
      </c>
      <c r="N437" s="1" t="s">
        <v>1155</v>
      </c>
      <c r="O437" s="15"/>
      <c r="P437" s="1"/>
      <c r="Q437" s="1"/>
      <c r="R437" s="1" t="s">
        <v>1154</v>
      </c>
      <c r="S437" s="1" t="s">
        <v>1111</v>
      </c>
      <c r="T437" s="5"/>
      <c r="V437" s="118"/>
      <c r="W437" s="118"/>
      <c r="X437" s="118"/>
      <c r="Y437" s="118"/>
    </row>
    <row r="438" spans="1:25" s="115" customFormat="1" ht="16.5" x14ac:dyDescent="0.25">
      <c r="A438" s="4">
        <v>426</v>
      </c>
      <c r="B438" s="1" t="s">
        <v>1015</v>
      </c>
      <c r="C438" s="16" t="s">
        <v>1638</v>
      </c>
      <c r="D438" s="1" t="s">
        <v>1169</v>
      </c>
      <c r="E438" s="14">
        <v>38317</v>
      </c>
      <c r="F438" s="14">
        <v>38321</v>
      </c>
      <c r="G438" s="2"/>
      <c r="H438" s="3"/>
      <c r="I438" s="3"/>
      <c r="J438" s="3" t="s">
        <v>1149</v>
      </c>
      <c r="K438" s="3"/>
      <c r="L438" s="3"/>
      <c r="M438" s="133">
        <v>480</v>
      </c>
      <c r="N438" s="1" t="s">
        <v>1155</v>
      </c>
      <c r="O438" s="15"/>
      <c r="P438" s="1"/>
      <c r="Q438" s="1"/>
      <c r="R438" s="1" t="s">
        <v>1154</v>
      </c>
      <c r="S438" s="1" t="s">
        <v>1111</v>
      </c>
      <c r="T438" s="5"/>
      <c r="V438" s="118"/>
      <c r="W438" s="118"/>
      <c r="X438" s="118"/>
      <c r="Y438" s="118"/>
    </row>
    <row r="439" spans="1:25" s="115" customFormat="1" ht="16.5" x14ac:dyDescent="0.25">
      <c r="A439" s="4">
        <v>427</v>
      </c>
      <c r="B439" s="1" t="s">
        <v>1015</v>
      </c>
      <c r="C439" s="16" t="s">
        <v>1589</v>
      </c>
      <c r="D439" s="1" t="s">
        <v>1169</v>
      </c>
      <c r="E439" s="14">
        <v>38323</v>
      </c>
      <c r="F439" s="14">
        <v>38330</v>
      </c>
      <c r="G439" s="2"/>
      <c r="H439" s="3"/>
      <c r="I439" s="3"/>
      <c r="J439" s="3" t="s">
        <v>1149</v>
      </c>
      <c r="K439" s="3"/>
      <c r="L439" s="3"/>
      <c r="M439" s="133">
        <v>539</v>
      </c>
      <c r="N439" s="1" t="s">
        <v>1155</v>
      </c>
      <c r="O439" s="15"/>
      <c r="P439" s="1"/>
      <c r="Q439" s="1"/>
      <c r="R439" s="1" t="s">
        <v>1154</v>
      </c>
      <c r="S439" s="1" t="s">
        <v>1111</v>
      </c>
      <c r="T439" s="5"/>
      <c r="V439" s="118"/>
      <c r="W439" s="118"/>
      <c r="X439" s="118"/>
      <c r="Y439" s="118"/>
    </row>
    <row r="440" spans="1:25" s="115" customFormat="1" ht="16.5" x14ac:dyDescent="0.25">
      <c r="A440" s="4">
        <v>428</v>
      </c>
      <c r="B440" s="1" t="s">
        <v>1015</v>
      </c>
      <c r="C440" s="16" t="s">
        <v>1639</v>
      </c>
      <c r="D440" s="1" t="s">
        <v>1169</v>
      </c>
      <c r="E440" s="14">
        <v>38331</v>
      </c>
      <c r="F440" s="14">
        <v>38338</v>
      </c>
      <c r="G440" s="2"/>
      <c r="H440" s="3"/>
      <c r="I440" s="3"/>
      <c r="J440" s="3" t="s">
        <v>1149</v>
      </c>
      <c r="K440" s="3"/>
      <c r="L440" s="3"/>
      <c r="M440" s="133">
        <v>536</v>
      </c>
      <c r="N440" s="1" t="s">
        <v>1155</v>
      </c>
      <c r="O440" s="15"/>
      <c r="P440" s="1"/>
      <c r="Q440" s="1"/>
      <c r="R440" s="1" t="s">
        <v>1154</v>
      </c>
      <c r="S440" s="1" t="s">
        <v>1111</v>
      </c>
      <c r="T440" s="5"/>
      <c r="V440" s="118"/>
      <c r="W440" s="118"/>
      <c r="X440" s="118"/>
      <c r="Y440" s="118"/>
    </row>
    <row r="441" spans="1:25" s="115" customFormat="1" ht="16.5" x14ac:dyDescent="0.25">
      <c r="A441" s="4">
        <v>429</v>
      </c>
      <c r="B441" s="1" t="s">
        <v>1015</v>
      </c>
      <c r="C441" s="16" t="s">
        <v>1640</v>
      </c>
      <c r="D441" s="1" t="s">
        <v>1169</v>
      </c>
      <c r="E441" s="14">
        <v>38341</v>
      </c>
      <c r="F441" s="14">
        <v>38348</v>
      </c>
      <c r="G441" s="2"/>
      <c r="H441" s="3"/>
      <c r="I441" s="3"/>
      <c r="J441" s="3" t="s">
        <v>1149</v>
      </c>
      <c r="K441" s="3"/>
      <c r="L441" s="3"/>
      <c r="M441" s="133">
        <v>542</v>
      </c>
      <c r="N441" s="1" t="s">
        <v>1155</v>
      </c>
      <c r="O441" s="15"/>
      <c r="P441" s="1"/>
      <c r="Q441" s="1"/>
      <c r="R441" s="1" t="s">
        <v>1154</v>
      </c>
      <c r="S441" s="1" t="s">
        <v>1111</v>
      </c>
      <c r="T441" s="5"/>
      <c r="V441" s="118"/>
      <c r="W441" s="118"/>
      <c r="X441" s="118"/>
      <c r="Y441" s="118"/>
    </row>
    <row r="442" spans="1:25" s="115" customFormat="1" ht="16.5" x14ac:dyDescent="0.25">
      <c r="A442" s="4">
        <v>430</v>
      </c>
      <c r="B442" s="1" t="s">
        <v>1015</v>
      </c>
      <c r="C442" s="16" t="s">
        <v>1641</v>
      </c>
      <c r="D442" s="1" t="s">
        <v>1169</v>
      </c>
      <c r="E442" s="14">
        <v>38349</v>
      </c>
      <c r="F442" s="14">
        <v>38350</v>
      </c>
      <c r="G442" s="2"/>
      <c r="H442" s="3"/>
      <c r="I442" s="3"/>
      <c r="J442" s="3" t="s">
        <v>1149</v>
      </c>
      <c r="K442" s="3"/>
      <c r="L442" s="3"/>
      <c r="M442" s="133">
        <v>317</v>
      </c>
      <c r="N442" s="1" t="s">
        <v>1155</v>
      </c>
      <c r="O442" s="15"/>
      <c r="P442" s="1"/>
      <c r="Q442" s="1"/>
      <c r="R442" s="1" t="s">
        <v>1154</v>
      </c>
      <c r="S442" s="1" t="s">
        <v>1111</v>
      </c>
      <c r="T442" s="5"/>
      <c r="V442" s="118"/>
      <c r="W442" s="118"/>
      <c r="X442" s="118"/>
      <c r="Y442" s="118"/>
    </row>
    <row r="443" spans="1:25" s="115" customFormat="1" ht="16.5" x14ac:dyDescent="0.25">
      <c r="A443" s="4">
        <v>431</v>
      </c>
      <c r="B443" s="1" t="s">
        <v>1015</v>
      </c>
      <c r="C443" s="16" t="s">
        <v>1642</v>
      </c>
      <c r="D443" s="1" t="s">
        <v>1169</v>
      </c>
      <c r="E443" s="14">
        <v>38351</v>
      </c>
      <c r="F443" s="14">
        <v>38352</v>
      </c>
      <c r="G443" s="2"/>
      <c r="H443" s="3"/>
      <c r="I443" s="3"/>
      <c r="J443" s="3" t="s">
        <v>1149</v>
      </c>
      <c r="K443" s="3"/>
      <c r="L443" s="3"/>
      <c r="M443" s="133">
        <v>351</v>
      </c>
      <c r="N443" s="1" t="s">
        <v>1155</v>
      </c>
      <c r="O443" s="15"/>
      <c r="P443" s="1"/>
      <c r="Q443" s="1"/>
      <c r="R443" s="1" t="s">
        <v>1154</v>
      </c>
      <c r="S443" s="1" t="s">
        <v>1111</v>
      </c>
      <c r="T443" s="5"/>
      <c r="V443" s="118"/>
      <c r="W443" s="118"/>
      <c r="X443" s="118"/>
      <c r="Y443" s="118"/>
    </row>
    <row r="444" spans="1:25" s="115" customFormat="1" ht="16.5" x14ac:dyDescent="0.25">
      <c r="A444" s="4">
        <v>432</v>
      </c>
      <c r="B444" s="1" t="s">
        <v>1015</v>
      </c>
      <c r="C444" s="16" t="s">
        <v>1643</v>
      </c>
      <c r="D444" s="1" t="s">
        <v>1169</v>
      </c>
      <c r="E444" s="14">
        <v>37987</v>
      </c>
      <c r="F444" s="14">
        <v>38352</v>
      </c>
      <c r="G444" s="2"/>
      <c r="H444" s="3"/>
      <c r="I444" s="3"/>
      <c r="J444" s="3" t="s">
        <v>1149</v>
      </c>
      <c r="K444" s="3" t="s">
        <v>1265</v>
      </c>
      <c r="L444" s="3"/>
      <c r="M444" s="133">
        <v>325</v>
      </c>
      <c r="N444" s="1" t="s">
        <v>1155</v>
      </c>
      <c r="O444" s="15"/>
      <c r="P444" s="1"/>
      <c r="Q444" s="1"/>
      <c r="R444" s="1" t="s">
        <v>1154</v>
      </c>
      <c r="S444" s="1" t="s">
        <v>1111</v>
      </c>
      <c r="T444" s="5"/>
      <c r="V444" s="118"/>
      <c r="W444" s="118"/>
      <c r="X444" s="118"/>
      <c r="Y444" s="118"/>
    </row>
    <row r="445" spans="1:25" s="115" customFormat="1" ht="16.5" x14ac:dyDescent="0.25">
      <c r="A445" s="4">
        <v>433</v>
      </c>
      <c r="B445" s="1" t="s">
        <v>1015</v>
      </c>
      <c r="C445" s="16" t="s">
        <v>1643</v>
      </c>
      <c r="D445" s="1" t="s">
        <v>1169</v>
      </c>
      <c r="E445" s="14">
        <v>37987</v>
      </c>
      <c r="F445" s="14">
        <v>38352</v>
      </c>
      <c r="G445" s="2"/>
      <c r="H445" s="3"/>
      <c r="I445" s="3"/>
      <c r="J445" s="3" t="s">
        <v>1149</v>
      </c>
      <c r="K445" s="3" t="s">
        <v>1267</v>
      </c>
      <c r="L445" s="3"/>
      <c r="M445" s="133">
        <v>317</v>
      </c>
      <c r="N445" s="1" t="s">
        <v>1155</v>
      </c>
      <c r="O445" s="15"/>
      <c r="P445" s="1"/>
      <c r="Q445" s="1"/>
      <c r="R445" s="1" t="s">
        <v>1154</v>
      </c>
      <c r="S445" s="1" t="s">
        <v>1111</v>
      </c>
      <c r="T445" s="5"/>
      <c r="V445" s="118"/>
      <c r="W445" s="118"/>
      <c r="X445" s="118"/>
      <c r="Y445" s="118"/>
    </row>
    <row r="446" spans="1:25" s="115" customFormat="1" ht="16.5" x14ac:dyDescent="0.25">
      <c r="A446" s="4">
        <v>434</v>
      </c>
      <c r="B446" s="1" t="s">
        <v>1015</v>
      </c>
      <c r="C446" s="16" t="s">
        <v>1643</v>
      </c>
      <c r="D446" s="1" t="s">
        <v>1169</v>
      </c>
      <c r="E446" s="14">
        <v>37987</v>
      </c>
      <c r="F446" s="14">
        <v>38352</v>
      </c>
      <c r="G446" s="2"/>
      <c r="H446" s="3"/>
      <c r="I446" s="3"/>
      <c r="J446" s="3" t="s">
        <v>1149</v>
      </c>
      <c r="K446" s="3" t="s">
        <v>1269</v>
      </c>
      <c r="L446" s="3"/>
      <c r="M446" s="133">
        <v>282</v>
      </c>
      <c r="N446" s="1" t="s">
        <v>1155</v>
      </c>
      <c r="O446" s="15"/>
      <c r="P446" s="1"/>
      <c r="Q446" s="1"/>
      <c r="R446" s="1" t="s">
        <v>1154</v>
      </c>
      <c r="S446" s="1" t="s">
        <v>1111</v>
      </c>
      <c r="T446" s="5"/>
      <c r="V446" s="118"/>
      <c r="W446" s="118"/>
      <c r="X446" s="118"/>
      <c r="Y446" s="118"/>
    </row>
    <row r="447" spans="1:25" s="115" customFormat="1" ht="16.5" x14ac:dyDescent="0.25">
      <c r="A447" s="4">
        <v>435</v>
      </c>
      <c r="B447" s="1" t="s">
        <v>1015</v>
      </c>
      <c r="C447" s="16" t="s">
        <v>1600</v>
      </c>
      <c r="D447" s="1" t="s">
        <v>1169</v>
      </c>
      <c r="E447" s="14">
        <v>37987</v>
      </c>
      <c r="F447" s="14">
        <v>38352</v>
      </c>
      <c r="G447" s="2"/>
      <c r="H447" s="3"/>
      <c r="I447" s="3"/>
      <c r="J447" s="3" t="s">
        <v>1149</v>
      </c>
      <c r="K447" s="3"/>
      <c r="L447" s="3"/>
      <c r="M447" s="133">
        <v>313</v>
      </c>
      <c r="N447" s="1" t="s">
        <v>1155</v>
      </c>
      <c r="O447" s="15"/>
      <c r="P447" s="1"/>
      <c r="Q447" s="1"/>
      <c r="R447" s="1" t="s">
        <v>1154</v>
      </c>
      <c r="S447" s="1" t="s">
        <v>1111</v>
      </c>
      <c r="T447" s="5"/>
      <c r="V447" s="118"/>
      <c r="W447" s="118"/>
      <c r="X447" s="118"/>
      <c r="Y447" s="118"/>
    </row>
    <row r="448" spans="1:25" s="115" customFormat="1" ht="16.5" x14ac:dyDescent="0.25">
      <c r="A448" s="4">
        <v>436</v>
      </c>
      <c r="B448" s="1" t="s">
        <v>1015</v>
      </c>
      <c r="C448" s="16" t="s">
        <v>1600</v>
      </c>
      <c r="D448" s="1" t="s">
        <v>1169</v>
      </c>
      <c r="E448" s="14">
        <v>37987</v>
      </c>
      <c r="F448" s="14">
        <v>38352</v>
      </c>
      <c r="G448" s="2"/>
      <c r="H448" s="3"/>
      <c r="I448" s="3"/>
      <c r="J448" s="3" t="s">
        <v>1149</v>
      </c>
      <c r="K448" s="3"/>
      <c r="L448" s="3"/>
      <c r="M448" s="133">
        <v>315</v>
      </c>
      <c r="N448" s="1" t="s">
        <v>1155</v>
      </c>
      <c r="O448" s="15"/>
      <c r="P448" s="1"/>
      <c r="Q448" s="1"/>
      <c r="R448" s="1" t="s">
        <v>1154</v>
      </c>
      <c r="S448" s="1" t="s">
        <v>1111</v>
      </c>
      <c r="T448" s="5"/>
      <c r="V448" s="118"/>
      <c r="W448" s="118"/>
      <c r="X448" s="118"/>
      <c r="Y448" s="118"/>
    </row>
    <row r="449" spans="1:20" s="108" customFormat="1" ht="6.75" customHeight="1" thickBot="1" x14ac:dyDescent="0.25">
      <c r="A449" s="178"/>
      <c r="B449" s="178"/>
      <c r="C449" s="178"/>
      <c r="D449" s="178"/>
      <c r="E449" s="178"/>
      <c r="F449" s="178"/>
      <c r="G449" s="178"/>
      <c r="H449" s="178"/>
      <c r="I449" s="178"/>
      <c r="J449" s="178"/>
      <c r="K449" s="178"/>
      <c r="L449" s="178"/>
      <c r="M449" s="178"/>
      <c r="N449" s="178"/>
      <c r="O449" s="178"/>
      <c r="P449" s="178"/>
      <c r="Q449" s="178"/>
      <c r="R449" s="178"/>
      <c r="S449" s="178"/>
      <c r="T449" s="178"/>
    </row>
    <row r="450" spans="1:20" ht="18" customHeight="1" thickTop="1" x14ac:dyDescent="0.2">
      <c r="A450" s="172" t="s">
        <v>1157</v>
      </c>
      <c r="B450" s="173"/>
      <c r="C450" s="174"/>
      <c r="D450" s="172" t="s">
        <v>1158</v>
      </c>
      <c r="E450" s="173"/>
      <c r="F450" s="173"/>
      <c r="G450" s="173"/>
      <c r="H450" s="174"/>
      <c r="I450" s="175" t="str">
        <f>IF(C6="INVENTARIO POR DESVINCULACIÓN Y/O ENCARGO","V°B° Coordinador Gestión Documental","V°B° Encargado Dependencia por Gestión Documental")</f>
        <v>V°B° Encargado Dependencia por Gestión Documental</v>
      </c>
      <c r="J450" s="176"/>
      <c r="K450" s="176"/>
      <c r="L450" s="176"/>
      <c r="M450" s="176"/>
      <c r="N450" s="176"/>
      <c r="O450" s="176"/>
      <c r="P450" s="177"/>
      <c r="Q450" s="172" t="s">
        <v>1160</v>
      </c>
      <c r="R450" s="173"/>
      <c r="S450" s="173"/>
      <c r="T450" s="174"/>
    </row>
    <row r="451" spans="1:20" ht="18.75" customHeight="1" x14ac:dyDescent="0.2">
      <c r="A451" s="169" t="s">
        <v>1162</v>
      </c>
      <c r="B451" s="170"/>
      <c r="C451" s="171"/>
      <c r="D451" s="169" t="s">
        <v>1162</v>
      </c>
      <c r="E451" s="170"/>
      <c r="F451" s="170"/>
      <c r="G451" s="170"/>
      <c r="H451" s="171"/>
      <c r="I451" s="169" t="s">
        <v>1159</v>
      </c>
      <c r="J451" s="170"/>
      <c r="K451" s="170"/>
      <c r="L451" s="170"/>
      <c r="M451" s="170"/>
      <c r="N451" s="170"/>
      <c r="O451" s="170"/>
      <c r="P451" s="171"/>
      <c r="Q451" s="169" t="s">
        <v>1163</v>
      </c>
      <c r="R451" s="170"/>
      <c r="S451" s="170"/>
      <c r="T451" s="171"/>
    </row>
    <row r="452" spans="1:20" ht="36.75" customHeight="1" x14ac:dyDescent="0.2">
      <c r="A452" s="169" t="s">
        <v>54</v>
      </c>
      <c r="B452" s="170"/>
      <c r="C452" s="171"/>
      <c r="D452" s="169" t="s">
        <v>54</v>
      </c>
      <c r="E452" s="170"/>
      <c r="F452" s="170"/>
      <c r="G452" s="170"/>
      <c r="H452" s="171"/>
      <c r="I452" s="169" t="s">
        <v>54</v>
      </c>
      <c r="J452" s="170"/>
      <c r="K452" s="170"/>
      <c r="L452" s="170"/>
      <c r="M452" s="170"/>
      <c r="N452" s="170"/>
      <c r="O452" s="170"/>
      <c r="P452" s="171"/>
      <c r="Q452" s="169" t="s">
        <v>54</v>
      </c>
      <c r="R452" s="170"/>
      <c r="S452" s="170"/>
      <c r="T452" s="171"/>
    </row>
    <row r="453" spans="1:20" ht="15" customHeight="1" thickBot="1" x14ac:dyDescent="0.25">
      <c r="A453" s="141" t="s">
        <v>1164</v>
      </c>
      <c r="B453" s="142"/>
      <c r="C453" s="143"/>
      <c r="D453" s="141" t="s">
        <v>1165</v>
      </c>
      <c r="E453" s="142"/>
      <c r="F453" s="142"/>
      <c r="G453" s="142"/>
      <c r="H453" s="143"/>
      <c r="I453" s="141" t="s">
        <v>1166</v>
      </c>
      <c r="J453" s="142"/>
      <c r="K453" s="142"/>
      <c r="L453" s="142"/>
      <c r="M453" s="142"/>
      <c r="N453" s="142"/>
      <c r="O453" s="142"/>
      <c r="P453" s="143"/>
      <c r="Q453" s="141" t="s">
        <v>1167</v>
      </c>
      <c r="R453" s="142"/>
      <c r="S453" s="142"/>
      <c r="T453" s="143"/>
    </row>
    <row r="454" spans="1:20" ht="13.5" thickTop="1" x14ac:dyDescent="0.2"/>
  </sheetData>
  <sheetProtection formatCells="0" formatColumns="0" formatRows="0" insertRows="0" insertHyperlinks="0" deleteRows="0" selectLockedCells="1" sort="0" autoFilter="0" pivotTables="0"/>
  <mergeCells count="47">
    <mergeCell ref="A4:B4"/>
    <mergeCell ref="C4:F4"/>
    <mergeCell ref="G4:J4"/>
    <mergeCell ref="G5:J5"/>
    <mergeCell ref="Q452:T452"/>
    <mergeCell ref="I452:P452"/>
    <mergeCell ref="D452:H452"/>
    <mergeCell ref="A452:C452"/>
    <mergeCell ref="Q451:T451"/>
    <mergeCell ref="I451:P451"/>
    <mergeCell ref="D451:H451"/>
    <mergeCell ref="A451:C451"/>
    <mergeCell ref="Q450:T450"/>
    <mergeCell ref="I450:P450"/>
    <mergeCell ref="D450:H450"/>
    <mergeCell ref="A450:C450"/>
    <mergeCell ref="A7:T7"/>
    <mergeCell ref="R8:R9"/>
    <mergeCell ref="A5:B5"/>
    <mergeCell ref="C5:F5"/>
    <mergeCell ref="A6:B6"/>
    <mergeCell ref="C6:F6"/>
    <mergeCell ref="G6:J6"/>
    <mergeCell ref="K6:L6"/>
    <mergeCell ref="O8:Q8"/>
    <mergeCell ref="A453:C453"/>
    <mergeCell ref="D453:H453"/>
    <mergeCell ref="I453:P453"/>
    <mergeCell ref="Q453:T453"/>
    <mergeCell ref="E8:F8"/>
    <mergeCell ref="A8:A9"/>
    <mergeCell ref="B8:B9"/>
    <mergeCell ref="C8:C9"/>
    <mergeCell ref="D8:D9"/>
    <mergeCell ref="S8:S9"/>
    <mergeCell ref="T8:T9"/>
    <mergeCell ref="G8:G9"/>
    <mergeCell ref="H8:L8"/>
    <mergeCell ref="M8:M9"/>
    <mergeCell ref="N8:N9"/>
    <mergeCell ref="A449:T449"/>
    <mergeCell ref="D1:R1"/>
    <mergeCell ref="A2:B2"/>
    <mergeCell ref="C2:F2"/>
    <mergeCell ref="A3:B3"/>
    <mergeCell ref="O3:R3"/>
    <mergeCell ref="C3:F3"/>
  </mergeCells>
  <conditionalFormatting sqref="G6:L6">
    <cfRule type="expression" dxfId="0" priority="1">
      <formula>$C$6="INVENTARIO TRANSFERENCIA PRIMARIA"</formula>
    </cfRule>
  </conditionalFormatting>
  <dataValidations count="6">
    <dataValidation type="list" allowBlank="1" showInputMessage="1" showErrorMessage="1" sqref="C5:F5" xr:uid="{00000000-0002-0000-0000-000000000000}">
      <formula1>INDIRECT($G$3)</formula1>
    </dataValidation>
    <dataValidation type="list" allowBlank="1" showInputMessage="1" showErrorMessage="1" errorTitle="Unidad Administrativa" error="Ingresa la oficina de la lista despeglable" sqref="C4:F4" xr:uid="{00000000-0002-0000-0000-000001000000}">
      <formula1>PRINCIPALES</formula1>
    </dataValidation>
    <dataValidation type="list" allowBlank="1" showInputMessage="1" showErrorMessage="1" sqref="C6:F6" xr:uid="{00000000-0002-0000-0000-000002000000}">
      <formula1>LISTAINVENTARIOS</formula1>
    </dataValidation>
    <dataValidation type="date" allowBlank="1" showInputMessage="1" showErrorMessage="1" errorTitle="Fechas Extremas" error="Ingrese la fecha en formato que contenga el dia, mes y año si la carpeta es de un solo mes ingrese el primer dia del mes y el ultimo dia del mes" sqref="F313 E314:E320 E322:E336 E338:E448 E13:E312" xr:uid="{00000000-0002-0000-0000-000003000000}">
      <formula1>367</formula1>
      <formula2>47848</formula2>
    </dataValidation>
    <dataValidation type="custom" allowBlank="1" showInputMessage="1" showErrorMessage="1" error="La fecha final no puede ser menor que la fecha inicial" sqref="F83:F235 F306:F312 F314:F320 F322:F336 F338:F448" xr:uid="{00000000-0002-0000-0000-000004000000}">
      <formula1>F83&gt;=E83</formula1>
    </dataValidation>
    <dataValidation type="custom" allowBlank="1" showInputMessage="1" showErrorMessage="1" errorTitle="FECHAS EXTREMAS" error="La fecha final no puede ser menor que la fecha inicial" sqref="F13:F82 F236:F305" xr:uid="{00000000-0002-0000-0000-000005000000}">
      <formula1>F13&gt;=E13</formula1>
    </dataValidation>
  </dataValidations>
  <printOptions horizontalCentered="1"/>
  <pageMargins left="0.27559055118110237" right="0.27559055118110237" top="0.47244094488188981" bottom="0.47244094488188981" header="0" footer="0"/>
  <pageSetup paperSize="14" scale="79" fitToHeight="0" orientation="landscape" r:id="rId1"/>
  <headerFooter alignWithMargins="0">
    <oddFooter>&amp;LProceso: Gestión Documental GDO&amp;RPágina: &amp;P de &amp;N</oddFooter>
  </headerFooter>
  <drawing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6000000}">
          <x14:formula1>
            <xm:f>DATOS!$K$4:$K$6</xm:f>
          </x14:formula1>
          <xm:sqref>S11:S12</xm:sqref>
        </x14:dataValidation>
        <x14:dataValidation type="list" allowBlank="1" showErrorMessage="1" errorTitle="FRECUENCIA" error="Introduzca un valor valido de la lista despeglable" xr:uid="{00000000-0002-0000-0000-000007000000}">
          <x14:formula1>
            <xm:f>'C:\Users\yavila\OneDrive - MinCIT\Escritorio\Eliminación\[(Tomos) Inventarios Boletines Año 2003.xlsx]DATOS'!#REF!</xm:f>
          </x14:formula1>
          <xm:sqref>R13:R235</xm:sqref>
        </x14:dataValidation>
        <x14:dataValidation type="list" allowBlank="1" showInputMessage="1" showErrorMessage="1" xr:uid="{00000000-0002-0000-0000-000008000000}">
          <x14:formula1>
            <xm:f>'C:\Users\yavila\OneDrive - MinCIT\Escritorio\Eliminación\[(Tomos) Inventarios Boletines Año 2003.xlsx]DATOS'!#REF!</xm:f>
          </x14:formula1>
          <xm:sqref>N13:N235 S13:S235</xm:sqref>
        </x14:dataValidation>
        <x14:dataValidation type="list" allowBlank="1" showErrorMessage="1" errorTitle="FRECUENCIA" error="Introduzca un valor valido de la lista despeglable" xr:uid="{00000000-0002-0000-0000-00000A000000}">
          <x14:formula1>
            <xm:f>'C:\Users\yavila\OneDrive - MinCIT\Escritorio\Eliminación\[(Tomos) Inventarios Boletines Año 2004.xlsx]DATOS'!#REF!</xm:f>
          </x14:formula1>
          <xm:sqref>R236:R336 R338:R448</xm:sqref>
        </x14:dataValidation>
        <x14:dataValidation type="list" allowBlank="1" showInputMessage="1" showErrorMessage="1" xr:uid="{00000000-0002-0000-0000-00000B000000}">
          <x14:formula1>
            <xm:f>'C:\Users\yavila\OneDrive - MinCIT\Escritorio\Eliminación\[(Tomos) Inventarios Boletines Año 2004.xlsx]DATOS'!#REF!</xm:f>
          </x14:formula1>
          <xm:sqref>N236:N336 N338:N448 S236:S336 S338:S448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AG48"/>
  <sheetViews>
    <sheetView showGridLines="0" showWhiteSpace="0" view="pageBreakPreview" zoomScale="85" zoomScaleNormal="100" zoomScaleSheetLayoutView="85" workbookViewId="0">
      <selection activeCell="G14" sqref="G14:H15"/>
    </sheetView>
  </sheetViews>
  <sheetFormatPr baseColWidth="10" defaultColWidth="0" defaultRowHeight="16.5" zeroHeight="1" x14ac:dyDescent="0.3"/>
  <cols>
    <col min="1" max="1" width="2.28515625" style="42" customWidth="1"/>
    <col min="2" max="2" width="8.5703125" style="42" customWidth="1"/>
    <col min="3" max="3" width="2.5703125" style="42" customWidth="1"/>
    <col min="4" max="4" width="5" style="42" customWidth="1"/>
    <col min="5" max="5" width="4.7109375" style="42" customWidth="1"/>
    <col min="6" max="6" width="5.7109375" style="42" customWidth="1"/>
    <col min="7" max="7" width="4" style="42" customWidth="1"/>
    <col min="8" max="8" width="9.7109375" style="42" bestFit="1" customWidth="1"/>
    <col min="9" max="9" width="4.42578125" style="42" customWidth="1"/>
    <col min="10" max="10" width="4.140625" style="42" customWidth="1"/>
    <col min="11" max="11" width="4.7109375" style="42" customWidth="1"/>
    <col min="12" max="13" width="4.140625" style="42" customWidth="1"/>
    <col min="14" max="14" width="4.7109375" style="42" customWidth="1"/>
    <col min="15" max="16" width="2.140625" style="42" customWidth="1"/>
    <col min="17" max="17" width="8.5703125" style="42" customWidth="1"/>
    <col min="18" max="18" width="2.5703125" style="42" customWidth="1"/>
    <col min="19" max="19" width="5" style="42" customWidth="1"/>
    <col min="20" max="20" width="4.7109375" style="42" customWidth="1"/>
    <col min="21" max="21" width="5.7109375" style="42" customWidth="1"/>
    <col min="22" max="22" width="4" style="42" customWidth="1"/>
    <col min="23" max="23" width="9.7109375" style="42" bestFit="1" customWidth="1"/>
    <col min="24" max="24" width="4.42578125" style="42" customWidth="1"/>
    <col min="25" max="25" width="4.140625" style="42" customWidth="1"/>
    <col min="26" max="26" width="4.7109375" style="42" customWidth="1"/>
    <col min="27" max="28" width="4.140625" style="42" customWidth="1"/>
    <col min="29" max="29" width="4.7109375" style="42" customWidth="1"/>
    <col min="30" max="30" width="2.140625" style="60" customWidth="1"/>
    <col min="31" max="31" width="0.140625" style="42" customWidth="1"/>
    <col min="32" max="16384" width="11.42578125" style="42" hidden="1"/>
  </cols>
  <sheetData>
    <row r="1" spans="1:33" s="56" customFormat="1" ht="12" customHeight="1" x14ac:dyDescent="0.3">
      <c r="A1" s="55"/>
      <c r="P1" s="55"/>
      <c r="AD1" s="57"/>
    </row>
    <row r="2" spans="1:33" ht="10.9" customHeight="1" x14ac:dyDescent="0.3">
      <c r="A2" s="58"/>
      <c r="B2" s="207"/>
      <c r="C2" s="207"/>
      <c r="D2" s="207"/>
      <c r="E2" s="207"/>
      <c r="F2" s="206" t="s">
        <v>1090</v>
      </c>
      <c r="G2" s="206"/>
      <c r="H2" s="206"/>
      <c r="I2" s="206"/>
      <c r="J2" s="206"/>
      <c r="K2" s="205" t="s">
        <v>18</v>
      </c>
      <c r="L2" s="205"/>
      <c r="M2" s="205"/>
      <c r="N2" s="205"/>
      <c r="O2" s="59"/>
      <c r="P2" s="58"/>
      <c r="Q2" s="220"/>
      <c r="R2" s="221"/>
      <c r="S2" s="221"/>
      <c r="T2" s="222"/>
      <c r="U2" s="206" t="s">
        <v>1090</v>
      </c>
      <c r="V2" s="206"/>
      <c r="W2" s="206"/>
      <c r="X2" s="206"/>
      <c r="Y2" s="206"/>
      <c r="Z2" s="205" t="str">
        <f>$K$2</f>
        <v>Código: GD-FM-035</v>
      </c>
      <c r="AA2" s="205"/>
      <c r="AB2" s="205"/>
      <c r="AC2" s="205"/>
    </row>
    <row r="3" spans="1:33" ht="10.9" customHeight="1" x14ac:dyDescent="0.3">
      <c r="A3" s="58"/>
      <c r="B3" s="207"/>
      <c r="C3" s="207"/>
      <c r="D3" s="207"/>
      <c r="E3" s="207"/>
      <c r="F3" s="206"/>
      <c r="G3" s="206"/>
      <c r="H3" s="206"/>
      <c r="I3" s="206"/>
      <c r="J3" s="206"/>
      <c r="K3" s="205" t="s">
        <v>20</v>
      </c>
      <c r="L3" s="205"/>
      <c r="M3" s="205"/>
      <c r="N3" s="205"/>
      <c r="O3" s="59"/>
      <c r="P3" s="58"/>
      <c r="Q3" s="223"/>
      <c r="R3" s="224"/>
      <c r="S3" s="224"/>
      <c r="T3" s="225"/>
      <c r="U3" s="206"/>
      <c r="V3" s="206"/>
      <c r="W3" s="206"/>
      <c r="X3" s="206"/>
      <c r="Y3" s="206"/>
      <c r="Z3" s="205" t="str">
        <f>$K$3</f>
        <v>Versión: 04</v>
      </c>
      <c r="AA3" s="205"/>
      <c r="AB3" s="205"/>
      <c r="AC3" s="205"/>
    </row>
    <row r="4" spans="1:33" ht="10.9" customHeight="1" x14ac:dyDescent="0.3">
      <c r="A4" s="58"/>
      <c r="B4" s="207"/>
      <c r="C4" s="207"/>
      <c r="D4" s="207"/>
      <c r="E4" s="207"/>
      <c r="F4" s="206"/>
      <c r="G4" s="206"/>
      <c r="H4" s="206"/>
      <c r="I4" s="206"/>
      <c r="J4" s="206"/>
      <c r="K4" s="205" t="s">
        <v>21</v>
      </c>
      <c r="L4" s="205"/>
      <c r="M4" s="205"/>
      <c r="N4" s="205"/>
      <c r="O4" s="59"/>
      <c r="P4" s="58"/>
      <c r="Q4" s="226"/>
      <c r="R4" s="227"/>
      <c r="S4" s="227"/>
      <c r="T4" s="228"/>
      <c r="U4" s="206"/>
      <c r="V4" s="206"/>
      <c r="W4" s="206"/>
      <c r="X4" s="206"/>
      <c r="Y4" s="206"/>
      <c r="Z4" s="205" t="str">
        <f>$K$4</f>
        <v>Vigente: 15/04/21</v>
      </c>
      <c r="AA4" s="205"/>
      <c r="AB4" s="205"/>
      <c r="AC4" s="205"/>
    </row>
    <row r="5" spans="1:33" ht="17.25" customHeight="1" x14ac:dyDescent="0.3">
      <c r="A5" s="58"/>
      <c r="B5" s="61" t="s">
        <v>0</v>
      </c>
      <c r="C5" s="208" t="str">
        <f>IFERROR(MID(VLOOKUP(G14,INVENTARIO[],2,FALSE),1,SEARCH("-",VLOOKUP(G14,INVENTARIO[],2,FALSE),1)-1),"")</f>
        <v/>
      </c>
      <c r="D5" s="208"/>
      <c r="E5" s="209"/>
      <c r="F5" s="218">
        <f>_xlfn.NUMBERVALUE(C5)</f>
        <v>0</v>
      </c>
      <c r="G5" s="218"/>
      <c r="H5" s="218"/>
      <c r="I5" s="218"/>
      <c r="J5" s="218"/>
      <c r="K5" s="218"/>
      <c r="L5" s="218"/>
      <c r="M5" s="218"/>
      <c r="N5" s="219"/>
      <c r="O5" s="62"/>
      <c r="P5" s="58"/>
      <c r="Q5" s="61" t="s">
        <v>0</v>
      </c>
      <c r="R5" s="208" t="str">
        <f>IFERROR(MID(VLOOKUP(V14,INVENTARIO[],2,FALSE),1,SEARCH("-",VLOOKUP(V14,INVENTARIO[],2,FALSE),1)-1),"")</f>
        <v/>
      </c>
      <c r="S5" s="208"/>
      <c r="T5" s="209"/>
      <c r="U5" s="218">
        <f>_xlfn.NUMBERVALUE(R5)</f>
        <v>0</v>
      </c>
      <c r="V5" s="218"/>
      <c r="W5" s="218"/>
      <c r="X5" s="218"/>
      <c r="Y5" s="218"/>
      <c r="Z5" s="218"/>
      <c r="AA5" s="218"/>
      <c r="AB5" s="218"/>
      <c r="AC5" s="219"/>
    </row>
    <row r="6" spans="1:33" ht="40.5" customHeight="1" x14ac:dyDescent="0.3">
      <c r="A6" s="58"/>
      <c r="B6" s="210" t="str">
        <f>IFERROR(VLOOKUP(F5,GRUPOS[],2,FALSE),"")</f>
        <v/>
      </c>
      <c r="C6" s="210"/>
      <c r="D6" s="210"/>
      <c r="E6" s="210"/>
      <c r="F6" s="210"/>
      <c r="G6" s="210"/>
      <c r="H6" s="210"/>
      <c r="I6" s="210"/>
      <c r="J6" s="210"/>
      <c r="K6" s="210"/>
      <c r="L6" s="210"/>
      <c r="M6" s="210"/>
      <c r="N6" s="210"/>
      <c r="O6" s="63"/>
      <c r="P6" s="58"/>
      <c r="Q6" s="211" t="str">
        <f>IFERROR(VLOOKUP(U5,GRUPOS[],2,FALSE),"")</f>
        <v/>
      </c>
      <c r="R6" s="210"/>
      <c r="S6" s="210"/>
      <c r="T6" s="210"/>
      <c r="U6" s="210"/>
      <c r="V6" s="210"/>
      <c r="W6" s="210"/>
      <c r="X6" s="210"/>
      <c r="Y6" s="210"/>
      <c r="Z6" s="210"/>
      <c r="AA6" s="210"/>
      <c r="AB6" s="210"/>
      <c r="AC6" s="210"/>
    </row>
    <row r="7" spans="1:33" ht="15" customHeight="1" x14ac:dyDescent="0.3">
      <c r="A7" s="58"/>
      <c r="B7" s="64" t="s">
        <v>1</v>
      </c>
      <c r="C7" s="192" t="str">
        <f>IFERROR(MID(VLOOKUP(G14,INVENTARIO[],2,FALSE),SEARCH("-",VLOOKUP(G14,INVENTARIO[],2,FALSE),1)+1,2),"")</f>
        <v/>
      </c>
      <c r="D7" s="192"/>
      <c r="E7" s="193" t="s">
        <v>2</v>
      </c>
      <c r="F7" s="193"/>
      <c r="G7" s="194" t="str">
        <f>IFERROR(MID(VLOOKUP(G14,INVENTARIO[],2,FALSE),SEARCH(",",VLOOKUP(G14,INVENTARIO[],2,FALSE),1)+1,LEN(VLOOKUP(G14,INVENTARIO[],2,FALSE))),"")</f>
        <v/>
      </c>
      <c r="H7" s="195"/>
      <c r="I7" s="196" t="s">
        <v>3</v>
      </c>
      <c r="J7" s="196"/>
      <c r="K7" s="65" t="str">
        <f>IFERROR(IF(VLOOKUP(G14,INVENTARIO[],19,FALSE)="P. Clasificada","X",""),"")</f>
        <v/>
      </c>
      <c r="L7" s="196" t="s">
        <v>4</v>
      </c>
      <c r="M7" s="196"/>
      <c r="N7" s="65" t="str">
        <f>IFERROR(IF(VLOOKUP(G14,INVENTARIO[],19,FALSE)="P. Reservada","X",""),"")</f>
        <v/>
      </c>
      <c r="O7" s="66"/>
      <c r="P7" s="58"/>
      <c r="Q7" s="64" t="s">
        <v>1</v>
      </c>
      <c r="R7" s="197" t="str">
        <f>IFERROR(MID(VLOOKUP(V14,INVENTARIO[],2,FALSE),SEARCH("-",VLOOKUP(V14,INVENTARIO[],2,FALSE),1)+1,2),"")</f>
        <v/>
      </c>
      <c r="S7" s="198"/>
      <c r="T7" s="212" t="s">
        <v>2</v>
      </c>
      <c r="U7" s="213"/>
      <c r="V7" s="194" t="str">
        <f>IFERROR(MID(VLOOKUP(V14,INVENTARIO[],2,FALSE),SEARCH(",",VLOOKUP(V14,INVENTARIO[],2,FALSE),1)+1,LEN(VLOOKUP(V14,INVENTARIO[],2,FALSE))),"")</f>
        <v/>
      </c>
      <c r="W7" s="195"/>
      <c r="X7" s="196" t="s">
        <v>3</v>
      </c>
      <c r="Y7" s="196"/>
      <c r="Z7" s="65" t="str">
        <f>IFERROR(IF(VLOOKUP(V14,INVENTARIO[],19,FALSE)="P. Clasificada","X",""),"")</f>
        <v/>
      </c>
      <c r="AA7" s="196" t="s">
        <v>4</v>
      </c>
      <c r="AB7" s="196"/>
      <c r="AC7" s="65" t="str">
        <f>IFERROR(IF(VLOOKUP(V14,INVENTARIO[],19,FALSE)="P. Reservada","X",""),"")</f>
        <v/>
      </c>
      <c r="AF7" s="42" t="str">
        <f>CONCATENATE(C7,G7)</f>
        <v/>
      </c>
      <c r="AG7" s="42" t="str">
        <f>CONCATENATE(R7,V7)</f>
        <v/>
      </c>
    </row>
    <row r="8" spans="1:33" ht="41.25" customHeight="1" x14ac:dyDescent="0.3">
      <c r="A8" s="58"/>
      <c r="B8" s="199" t="s">
        <v>5</v>
      </c>
      <c r="C8" s="199"/>
      <c r="D8" s="199"/>
      <c r="E8" s="201" t="str">
        <f>IFERROR(VLOOKUP(C7,SERIES[],2,FALSE),"")</f>
        <v/>
      </c>
      <c r="F8" s="201"/>
      <c r="G8" s="201"/>
      <c r="H8" s="201"/>
      <c r="I8" s="201"/>
      <c r="J8" s="201"/>
      <c r="K8" s="201"/>
      <c r="L8" s="201"/>
      <c r="M8" s="201"/>
      <c r="N8" s="201"/>
      <c r="O8" s="67"/>
      <c r="P8" s="58"/>
      <c r="Q8" s="199" t="s">
        <v>5</v>
      </c>
      <c r="R8" s="199"/>
      <c r="S8" s="199"/>
      <c r="T8" s="191" t="str">
        <f>IFERROR(VLOOKUP(R7,SERIES[],2,FALSE),"")</f>
        <v/>
      </c>
      <c r="U8" s="191"/>
      <c r="V8" s="191"/>
      <c r="W8" s="191"/>
      <c r="X8" s="191"/>
      <c r="Y8" s="191"/>
      <c r="Z8" s="191"/>
      <c r="AA8" s="191"/>
      <c r="AB8" s="191"/>
      <c r="AC8" s="191"/>
    </row>
    <row r="9" spans="1:33" ht="41.25" customHeight="1" x14ac:dyDescent="0.3">
      <c r="A9" s="58"/>
      <c r="B9" s="202" t="s">
        <v>6</v>
      </c>
      <c r="C9" s="203"/>
      <c r="D9" s="204"/>
      <c r="E9" s="191" t="str">
        <f>IFERROR(VLOOKUP(AF7,SUBSERIES[],2,FALSE),"")</f>
        <v/>
      </c>
      <c r="F9" s="191"/>
      <c r="G9" s="191"/>
      <c r="H9" s="191"/>
      <c r="I9" s="191"/>
      <c r="J9" s="191"/>
      <c r="K9" s="191"/>
      <c r="L9" s="191"/>
      <c r="M9" s="191"/>
      <c r="N9" s="191"/>
      <c r="O9" s="69"/>
      <c r="P9" s="58"/>
      <c r="Q9" s="202" t="s">
        <v>6</v>
      </c>
      <c r="R9" s="203"/>
      <c r="S9" s="204"/>
      <c r="T9" s="191" t="str">
        <f>IFERROR(VLOOKUP(AG7,SUBSERIES[],2,FALSE),"")</f>
        <v/>
      </c>
      <c r="U9" s="191"/>
      <c r="V9" s="191"/>
      <c r="W9" s="191"/>
      <c r="X9" s="191"/>
      <c r="Y9" s="191"/>
      <c r="Z9" s="191"/>
      <c r="AA9" s="191"/>
      <c r="AB9" s="191"/>
      <c r="AC9" s="191"/>
    </row>
    <row r="10" spans="1:33" ht="41.25" customHeight="1" x14ac:dyDescent="0.3">
      <c r="A10" s="58"/>
      <c r="B10" s="199" t="s">
        <v>7</v>
      </c>
      <c r="C10" s="199"/>
      <c r="D10" s="199"/>
      <c r="E10" s="200" t="str">
        <f>IFERROR(IF(VLOOKUP(G14,INVENTARIO[],4,FALSE)="",VLOOKUP(G14,INVENTARIO[],3,FALSE),CONCATENATE(VLOOKUP(G14,INVENTARIO[],4,FALSE)," - ",(VLOOKUP(G14,INVENTARIO[],3,FALSE)))),"")</f>
        <v/>
      </c>
      <c r="F10" s="200"/>
      <c r="G10" s="200"/>
      <c r="H10" s="200"/>
      <c r="I10" s="200"/>
      <c r="J10" s="200"/>
      <c r="K10" s="200"/>
      <c r="L10" s="200"/>
      <c r="M10" s="200"/>
      <c r="N10" s="200"/>
      <c r="O10" s="70"/>
      <c r="P10" s="58"/>
      <c r="Q10" s="199" t="s">
        <v>7</v>
      </c>
      <c r="R10" s="199"/>
      <c r="S10" s="199"/>
      <c r="T10" s="200" t="str">
        <f>IFERROR(IF(VLOOKUP(V14,INVENTARIO[],4,FALSE)="",VLOOKUP(V14,INVENTARIO[],3,FALSE),CONCATENATE(VLOOKUP(V14,INVENTARIO[],4,FALSE)," - ",(VLOOKUP(V14,INVENTARIO[],3,FALSE)))),"")</f>
        <v/>
      </c>
      <c r="U10" s="200"/>
      <c r="V10" s="200"/>
      <c r="W10" s="200"/>
      <c r="X10" s="200"/>
      <c r="Y10" s="200"/>
      <c r="Z10" s="200"/>
      <c r="AA10" s="200"/>
      <c r="AB10" s="200"/>
      <c r="AC10" s="200"/>
    </row>
    <row r="11" spans="1:33" ht="20.25" customHeight="1" x14ac:dyDescent="0.3">
      <c r="A11" s="58"/>
      <c r="B11" s="188" t="s">
        <v>8</v>
      </c>
      <c r="C11" s="188"/>
      <c r="D11" s="188"/>
      <c r="E11" s="189" t="str">
        <f>IFERROR(MID(VLOOKUP(G14,INVENTARIO[],13,FALSE),1,SEARCH("-",VLOOKUP(G14,INVENTARIO[],13,FALSE),1)-1),"")</f>
        <v/>
      </c>
      <c r="F11" s="189"/>
      <c r="G11" s="71" t="s">
        <v>9</v>
      </c>
      <c r="H11" s="96" t="str">
        <f>IFERROR(MID(VLOOKUP(G14,INVENTARIO[],13,FALSE),SEARCH("-",VLOOKUP(G14,INVENTARIO[],13,FALSE),1)+1,LEN(VLOOKUP(G14,INVENTARIO[],13,FALSE))),"")</f>
        <v/>
      </c>
      <c r="I11" s="190" t="s">
        <v>10</v>
      </c>
      <c r="J11" s="190"/>
      <c r="K11" s="190"/>
      <c r="L11" s="190"/>
      <c r="M11" s="190"/>
      <c r="N11" s="190"/>
      <c r="O11" s="72"/>
      <c r="P11" s="58"/>
      <c r="Q11" s="188" t="s">
        <v>8</v>
      </c>
      <c r="R11" s="188"/>
      <c r="S11" s="188"/>
      <c r="T11" s="189" t="str">
        <f>IFERROR(MID(VLOOKUP(V14,INVENTARIO[],13,FALSE),1,SEARCH("-",VLOOKUP(V14,INVENTARIO[],13,FALSE),1)-1),"")</f>
        <v/>
      </c>
      <c r="U11" s="189"/>
      <c r="V11" s="71" t="s">
        <v>9</v>
      </c>
      <c r="W11" s="96" t="str">
        <f>IFERROR(MID(VLOOKUP(V14,INVENTARIO[],13,FALSE),SEARCH("-",VLOOKUP(V14,INVENTARIO[],13,FALSE),1)+1,LEN(VLOOKUP(V14,INVENTARIO[],13,FALSE))),"")</f>
        <v/>
      </c>
      <c r="X11" s="190" t="s">
        <v>10</v>
      </c>
      <c r="Y11" s="190"/>
      <c r="Z11" s="190"/>
      <c r="AA11" s="190"/>
      <c r="AB11" s="190"/>
      <c r="AC11" s="190"/>
    </row>
    <row r="12" spans="1:33" ht="12.75" customHeight="1" x14ac:dyDescent="0.3">
      <c r="A12" s="58"/>
      <c r="B12" s="186" t="s">
        <v>1089</v>
      </c>
      <c r="C12" s="186"/>
      <c r="D12" s="186"/>
      <c r="E12" s="187" t="str">
        <f>IFERROR(VLOOKUP(G14,INVENTARIO[],7,FALSE),"")</f>
        <v/>
      </c>
      <c r="F12" s="187"/>
      <c r="G12" s="187"/>
      <c r="H12" s="187"/>
      <c r="I12" s="186" t="s">
        <v>11</v>
      </c>
      <c r="J12" s="186"/>
      <c r="K12" s="186"/>
      <c r="L12" s="186" t="s">
        <v>12</v>
      </c>
      <c r="M12" s="186"/>
      <c r="N12" s="186"/>
      <c r="O12" s="72"/>
      <c r="P12" s="58"/>
      <c r="Q12" s="186" t="s">
        <v>1089</v>
      </c>
      <c r="R12" s="186"/>
      <c r="S12" s="186"/>
      <c r="T12" s="187" t="str">
        <f>IFERROR(VLOOKUP(V14,INVENTARIO[],7,FALSE),"")</f>
        <v/>
      </c>
      <c r="U12" s="187"/>
      <c r="V12" s="187"/>
      <c r="W12" s="187"/>
      <c r="X12" s="186" t="s">
        <v>11</v>
      </c>
      <c r="Y12" s="186"/>
      <c r="Z12" s="186"/>
      <c r="AA12" s="186" t="s">
        <v>12</v>
      </c>
      <c r="AB12" s="186"/>
      <c r="AC12" s="186"/>
    </row>
    <row r="13" spans="1:33" ht="15" customHeight="1" x14ac:dyDescent="0.3">
      <c r="A13" s="58"/>
      <c r="B13" s="186"/>
      <c r="C13" s="186"/>
      <c r="D13" s="186"/>
      <c r="E13" s="187"/>
      <c r="F13" s="187"/>
      <c r="G13" s="187"/>
      <c r="H13" s="187"/>
      <c r="I13" s="73" t="s">
        <v>13</v>
      </c>
      <c r="J13" s="73" t="s">
        <v>14</v>
      </c>
      <c r="K13" s="73" t="s">
        <v>15</v>
      </c>
      <c r="L13" s="73" t="s">
        <v>13</v>
      </c>
      <c r="M13" s="73" t="s">
        <v>14</v>
      </c>
      <c r="N13" s="73" t="s">
        <v>15</v>
      </c>
      <c r="O13" s="74"/>
      <c r="P13" s="58"/>
      <c r="Q13" s="186"/>
      <c r="R13" s="186"/>
      <c r="S13" s="186"/>
      <c r="T13" s="187"/>
      <c r="U13" s="187"/>
      <c r="V13" s="187"/>
      <c r="W13" s="187"/>
      <c r="X13" s="73" t="s">
        <v>13</v>
      </c>
      <c r="Y13" s="73" t="s">
        <v>14</v>
      </c>
      <c r="Z13" s="73" t="s">
        <v>15</v>
      </c>
      <c r="AA13" s="73" t="s">
        <v>13</v>
      </c>
      <c r="AB13" s="73" t="s">
        <v>14</v>
      </c>
      <c r="AC13" s="73" t="s">
        <v>15</v>
      </c>
    </row>
    <row r="14" spans="1:33" ht="20.25" customHeight="1" x14ac:dyDescent="0.3">
      <c r="A14" s="58"/>
      <c r="B14" s="182" t="s">
        <v>16</v>
      </c>
      <c r="C14" s="182"/>
      <c r="D14" s="182"/>
      <c r="E14" s="182"/>
      <c r="F14" s="182"/>
      <c r="G14" s="181"/>
      <c r="H14" s="181"/>
      <c r="I14" s="93" t="str">
        <f>IFERROR(VLOOKUP(G14,INVENTARIO[],5,FALSE),"")</f>
        <v/>
      </c>
      <c r="J14" s="94" t="str">
        <f>IFERROR(VLOOKUP(G14,INVENTARIO[],5,FALSE),"")</f>
        <v/>
      </c>
      <c r="K14" s="95" t="str">
        <f>IFERROR(VLOOKUP(G14,INVENTARIO[],5,FALSE),"")</f>
        <v/>
      </c>
      <c r="L14" s="93" t="str">
        <f>IFERROR(VLOOKUP(G14,INVENTARIO[],6,FALSE),"")</f>
        <v/>
      </c>
      <c r="M14" s="94" t="str">
        <f>IFERROR(VLOOKUP(G14,INVENTARIO[],6,FALSE),"")</f>
        <v/>
      </c>
      <c r="N14" s="95" t="str">
        <f>IFERROR(VLOOKUP(G14,INVENTARIO[],6,FALSE),"")</f>
        <v/>
      </c>
      <c r="O14" s="75"/>
      <c r="P14" s="58"/>
      <c r="Q14" s="182" t="s">
        <v>16</v>
      </c>
      <c r="R14" s="182"/>
      <c r="S14" s="182"/>
      <c r="T14" s="182"/>
      <c r="U14" s="182"/>
      <c r="V14" s="183" t="str">
        <f>IFERROR(IF(G14="","",G14+1),"")</f>
        <v/>
      </c>
      <c r="W14" s="183"/>
      <c r="X14" s="93" t="str">
        <f>IFERROR(VLOOKUP(V14,INVENTARIO[],5,FALSE),"")</f>
        <v/>
      </c>
      <c r="Y14" s="94" t="str">
        <f>IFERROR(VLOOKUP(V14,INVENTARIO[],5,FALSE),"")</f>
        <v/>
      </c>
      <c r="Z14" s="95" t="str">
        <f>IFERROR(VLOOKUP(V14,INVENTARIO[],5,FALSE),"")</f>
        <v/>
      </c>
      <c r="AA14" s="93" t="str">
        <f>IFERROR(VLOOKUP(V14,INVENTARIO[],6,FALSE),"")</f>
        <v/>
      </c>
      <c r="AB14" s="94" t="str">
        <f>IFERROR(VLOOKUP(V14,INVENTARIO[],6,FALSE),"")</f>
        <v/>
      </c>
      <c r="AC14" s="95" t="str">
        <f>IFERROR(VLOOKUP(V14,INVENTARIO[],6,FALSE),"")</f>
        <v/>
      </c>
    </row>
    <row r="15" spans="1:33" ht="20.25" customHeight="1" x14ac:dyDescent="0.3">
      <c r="A15" s="58"/>
      <c r="B15" s="182"/>
      <c r="C15" s="182"/>
      <c r="D15" s="182"/>
      <c r="E15" s="182"/>
      <c r="F15" s="182"/>
      <c r="G15" s="181"/>
      <c r="H15" s="181"/>
      <c r="I15" s="184" t="s">
        <v>17</v>
      </c>
      <c r="J15" s="184"/>
      <c r="K15" s="184"/>
      <c r="L15" s="184"/>
      <c r="M15" s="185" t="str">
        <f>IFERROR(MID(VLOOKUP(G14,INVENTARIO[],9,FALSE),1,5),"")</f>
        <v/>
      </c>
      <c r="N15" s="185"/>
      <c r="O15" s="76"/>
      <c r="P15" s="58"/>
      <c r="Q15" s="182"/>
      <c r="R15" s="182"/>
      <c r="S15" s="182"/>
      <c r="T15" s="182"/>
      <c r="U15" s="182"/>
      <c r="V15" s="183"/>
      <c r="W15" s="183"/>
      <c r="X15" s="184" t="s">
        <v>17</v>
      </c>
      <c r="Y15" s="184"/>
      <c r="Z15" s="184"/>
      <c r="AA15" s="184"/>
      <c r="AB15" s="185" t="str">
        <f>IFERROR(MID(VLOOKUP(V14,INVENTARIO[],9,FALSE),1,5),"")</f>
        <v/>
      </c>
      <c r="AC15" s="185"/>
    </row>
    <row r="16" spans="1:33" ht="12" customHeight="1" x14ac:dyDescent="0.3">
      <c r="A16" s="58"/>
      <c r="B16" s="179" t="s">
        <v>19</v>
      </c>
      <c r="C16" s="179"/>
      <c r="D16" s="179"/>
      <c r="E16" s="179"/>
      <c r="F16" s="179"/>
      <c r="G16" s="77"/>
      <c r="H16" s="78"/>
      <c r="I16" s="79"/>
      <c r="J16" s="79"/>
      <c r="K16" s="180"/>
      <c r="L16" s="180"/>
      <c r="M16" s="180"/>
      <c r="N16" s="180"/>
      <c r="O16" s="76"/>
      <c r="P16" s="58"/>
      <c r="Q16" s="179" t="s">
        <v>19</v>
      </c>
      <c r="R16" s="179"/>
      <c r="S16" s="179"/>
      <c r="T16" s="179"/>
      <c r="U16" s="179"/>
      <c r="V16" s="77"/>
      <c r="W16" s="78"/>
      <c r="X16" s="79"/>
      <c r="Y16" s="79"/>
      <c r="Z16" s="180"/>
      <c r="AA16" s="180"/>
      <c r="AB16" s="180"/>
      <c r="AC16" s="180"/>
    </row>
    <row r="17" spans="1:33" s="56" customFormat="1" ht="12" customHeight="1" x14ac:dyDescent="0.3">
      <c r="A17" s="55"/>
      <c r="B17" s="80"/>
      <c r="C17" s="80"/>
      <c r="D17" s="80"/>
      <c r="E17" s="80"/>
      <c r="F17" s="80"/>
      <c r="G17" s="81"/>
      <c r="H17" s="82"/>
      <c r="I17" s="83"/>
      <c r="J17" s="83"/>
      <c r="K17" s="84"/>
      <c r="L17" s="84"/>
      <c r="M17" s="84"/>
      <c r="N17" s="84"/>
      <c r="O17" s="85"/>
      <c r="P17" s="55"/>
      <c r="Q17" s="80"/>
      <c r="R17" s="80"/>
      <c r="S17" s="80"/>
      <c r="T17" s="80"/>
      <c r="U17" s="80"/>
      <c r="V17" s="81"/>
      <c r="W17" s="82"/>
      <c r="X17" s="83"/>
      <c r="Y17" s="83"/>
      <c r="Z17" s="84"/>
      <c r="AA17" s="84"/>
      <c r="AB17" s="84"/>
      <c r="AC17" s="84"/>
      <c r="AD17" s="57"/>
    </row>
    <row r="18" spans="1:33" ht="10.9" customHeight="1" x14ac:dyDescent="0.3">
      <c r="A18" s="58"/>
      <c r="B18" s="207"/>
      <c r="C18" s="207"/>
      <c r="D18" s="207"/>
      <c r="E18" s="207"/>
      <c r="F18" s="206" t="s">
        <v>1090</v>
      </c>
      <c r="G18" s="206"/>
      <c r="H18" s="206"/>
      <c r="I18" s="206"/>
      <c r="J18" s="206"/>
      <c r="K18" s="205" t="str">
        <f>$K$2</f>
        <v>Código: GD-FM-035</v>
      </c>
      <c r="L18" s="205"/>
      <c r="M18" s="205"/>
      <c r="N18" s="205"/>
      <c r="O18" s="59"/>
      <c r="P18" s="58"/>
      <c r="Q18" s="220"/>
      <c r="R18" s="221"/>
      <c r="S18" s="221"/>
      <c r="T18" s="222"/>
      <c r="U18" s="206" t="s">
        <v>1090</v>
      </c>
      <c r="V18" s="206"/>
      <c r="W18" s="206"/>
      <c r="X18" s="206"/>
      <c r="Y18" s="206"/>
      <c r="Z18" s="205" t="str">
        <f>$K$2</f>
        <v>Código: GD-FM-035</v>
      </c>
      <c r="AA18" s="205"/>
      <c r="AB18" s="205"/>
      <c r="AC18" s="205"/>
    </row>
    <row r="19" spans="1:33" ht="10.9" customHeight="1" x14ac:dyDescent="0.3">
      <c r="A19" s="58"/>
      <c r="B19" s="207"/>
      <c r="C19" s="207"/>
      <c r="D19" s="207"/>
      <c r="E19" s="207"/>
      <c r="F19" s="206"/>
      <c r="G19" s="206"/>
      <c r="H19" s="206"/>
      <c r="I19" s="206"/>
      <c r="J19" s="206"/>
      <c r="K19" s="205" t="str">
        <f>$K$3</f>
        <v>Versión: 04</v>
      </c>
      <c r="L19" s="205"/>
      <c r="M19" s="205"/>
      <c r="N19" s="205"/>
      <c r="O19" s="59"/>
      <c r="P19" s="58"/>
      <c r="Q19" s="223"/>
      <c r="R19" s="224"/>
      <c r="S19" s="224"/>
      <c r="T19" s="225"/>
      <c r="U19" s="206"/>
      <c r="V19" s="206"/>
      <c r="W19" s="206"/>
      <c r="X19" s="206"/>
      <c r="Y19" s="206"/>
      <c r="Z19" s="205" t="str">
        <f>$K$3</f>
        <v>Versión: 04</v>
      </c>
      <c r="AA19" s="205"/>
      <c r="AB19" s="205"/>
      <c r="AC19" s="205"/>
    </row>
    <row r="20" spans="1:33" ht="10.9" customHeight="1" x14ac:dyDescent="0.3">
      <c r="A20" s="58"/>
      <c r="B20" s="207"/>
      <c r="C20" s="207"/>
      <c r="D20" s="207"/>
      <c r="E20" s="207"/>
      <c r="F20" s="206"/>
      <c r="G20" s="206"/>
      <c r="H20" s="206"/>
      <c r="I20" s="206"/>
      <c r="J20" s="206"/>
      <c r="K20" s="205" t="str">
        <f>$K$4</f>
        <v>Vigente: 15/04/21</v>
      </c>
      <c r="L20" s="205"/>
      <c r="M20" s="205"/>
      <c r="N20" s="205"/>
      <c r="O20" s="59"/>
      <c r="P20" s="58"/>
      <c r="Q20" s="226"/>
      <c r="R20" s="227"/>
      <c r="S20" s="227"/>
      <c r="T20" s="228"/>
      <c r="U20" s="206"/>
      <c r="V20" s="206"/>
      <c r="W20" s="206"/>
      <c r="X20" s="206"/>
      <c r="Y20" s="206"/>
      <c r="Z20" s="205" t="str">
        <f>$K$4</f>
        <v>Vigente: 15/04/21</v>
      </c>
      <c r="AA20" s="205"/>
      <c r="AB20" s="205"/>
      <c r="AC20" s="205"/>
    </row>
    <row r="21" spans="1:33" ht="17.25" customHeight="1" x14ac:dyDescent="0.3">
      <c r="A21" s="58"/>
      <c r="B21" s="61" t="s">
        <v>0</v>
      </c>
      <c r="C21" s="208" t="str">
        <f>IFERROR(MID(VLOOKUP(G30,INVENTARIO[],2,FALSE),1,SEARCH("-",VLOOKUP(G30,INVENTARIO[],2,FALSE),1)-1),"")</f>
        <v/>
      </c>
      <c r="D21" s="208"/>
      <c r="E21" s="209"/>
      <c r="F21" s="218">
        <f>_xlfn.NUMBERVALUE(C21)</f>
        <v>0</v>
      </c>
      <c r="G21" s="218"/>
      <c r="H21" s="218"/>
      <c r="I21" s="218"/>
      <c r="J21" s="218"/>
      <c r="K21" s="218"/>
      <c r="L21" s="218"/>
      <c r="M21" s="218"/>
      <c r="N21" s="219"/>
      <c r="O21" s="62"/>
      <c r="P21" s="58"/>
      <c r="Q21" s="61" t="s">
        <v>0</v>
      </c>
      <c r="R21" s="208" t="str">
        <f>IFERROR(MID(VLOOKUP(V30,INVENTARIO[],2,FALSE),1,SEARCH("-",VLOOKUP(V30,INVENTARIO[],2,FALSE),1)-1),"")</f>
        <v/>
      </c>
      <c r="S21" s="208"/>
      <c r="T21" s="209"/>
      <c r="U21" s="218">
        <f>_xlfn.NUMBERVALUE(R21)</f>
        <v>0</v>
      </c>
      <c r="V21" s="218"/>
      <c r="W21" s="218"/>
      <c r="X21" s="218"/>
      <c r="Y21" s="218"/>
      <c r="Z21" s="218"/>
      <c r="AA21" s="218"/>
      <c r="AB21" s="218"/>
      <c r="AC21" s="219"/>
    </row>
    <row r="22" spans="1:33" ht="40.5" customHeight="1" x14ac:dyDescent="0.3">
      <c r="A22" s="58"/>
      <c r="B22" s="210" t="str">
        <f>IFERROR(VLOOKUP(F21,GRUPOS[],2,FALSE),"")</f>
        <v/>
      </c>
      <c r="C22" s="210"/>
      <c r="D22" s="210"/>
      <c r="E22" s="210"/>
      <c r="F22" s="210"/>
      <c r="G22" s="210"/>
      <c r="H22" s="210"/>
      <c r="I22" s="210"/>
      <c r="J22" s="210"/>
      <c r="K22" s="210"/>
      <c r="L22" s="210"/>
      <c r="M22" s="210"/>
      <c r="N22" s="210"/>
      <c r="O22" s="63"/>
      <c r="P22" s="58"/>
      <c r="Q22" s="210" t="str">
        <f>IFERROR(VLOOKUP(U21,GRUPOS[],2,FALSE),"")</f>
        <v/>
      </c>
      <c r="R22" s="210"/>
      <c r="S22" s="210"/>
      <c r="T22" s="210"/>
      <c r="U22" s="210"/>
      <c r="V22" s="210"/>
      <c r="W22" s="210"/>
      <c r="X22" s="210"/>
      <c r="Y22" s="210"/>
      <c r="Z22" s="210"/>
      <c r="AA22" s="210"/>
      <c r="AB22" s="210"/>
      <c r="AC22" s="210"/>
    </row>
    <row r="23" spans="1:33" x14ac:dyDescent="0.3">
      <c r="A23" s="58"/>
      <c r="B23" s="64" t="s">
        <v>1</v>
      </c>
      <c r="C23" s="192" t="str">
        <f>IFERROR(MID(VLOOKUP(G30,INVENTARIO[],2,FALSE),SEARCH("-",VLOOKUP(G30,INVENTARIO[],2,FALSE),1)+1,2),"")</f>
        <v/>
      </c>
      <c r="D23" s="192"/>
      <c r="E23" s="193" t="s">
        <v>2</v>
      </c>
      <c r="F23" s="193"/>
      <c r="G23" s="194" t="str">
        <f>IFERROR(MID(VLOOKUP(G30,INVENTARIO[],2,FALSE),SEARCH(",",VLOOKUP(G30,INVENTARIO[],2,FALSE),1)+1,LEN(VLOOKUP(G30,INVENTARIO[],2,FALSE))),"")</f>
        <v/>
      </c>
      <c r="H23" s="195"/>
      <c r="I23" s="196" t="s">
        <v>3</v>
      </c>
      <c r="J23" s="196"/>
      <c r="K23" s="65" t="str">
        <f>IFERROR(IF(VLOOKUP(G30,INVENTARIO[],19,FALSE)="P. Clasificada","X",""),"")</f>
        <v/>
      </c>
      <c r="L23" s="196" t="s">
        <v>4</v>
      </c>
      <c r="M23" s="196"/>
      <c r="N23" s="65" t="str">
        <f>IFERROR(IF(VLOOKUP(G30,INVENTARIO[],19,FALSE)="P. Reservada","X",""),"")</f>
        <v/>
      </c>
      <c r="O23" s="66"/>
      <c r="P23" s="58"/>
      <c r="Q23" s="64" t="s">
        <v>1</v>
      </c>
      <c r="R23" s="192" t="str">
        <f>IFERROR(MID(VLOOKUP(V30,INVENTARIO[],2,FALSE),SEARCH("-",VLOOKUP(V30,INVENTARIO[],2,FALSE),1)+1,2),"")</f>
        <v/>
      </c>
      <c r="S23" s="192"/>
      <c r="T23" s="193" t="s">
        <v>2</v>
      </c>
      <c r="U23" s="193"/>
      <c r="V23" s="194" t="str">
        <f>IFERROR(MID(VLOOKUP(V30,INVENTARIO[],2,FALSE),SEARCH(",",VLOOKUP(V30,INVENTARIO[],2,FALSE),1)+1,LEN(VLOOKUP(V30,INVENTARIO[],2,FALSE))),"")</f>
        <v/>
      </c>
      <c r="W23" s="195"/>
      <c r="X23" s="196" t="s">
        <v>3</v>
      </c>
      <c r="Y23" s="196"/>
      <c r="Z23" s="65" t="str">
        <f>IFERROR(IF(VLOOKUP(V30,INVENTARIO[],19,FALSE)="P. Clasificada","X",""),"")</f>
        <v/>
      </c>
      <c r="AA23" s="196" t="s">
        <v>4</v>
      </c>
      <c r="AB23" s="196"/>
      <c r="AC23" s="65" t="str">
        <f>IFERROR(IF(VLOOKUP(V30,INVENTARIO[],19,FALSE)="P. Reservada","X",""),"")</f>
        <v/>
      </c>
      <c r="AF23" s="42" t="str">
        <f>CONCATENATE(C23,G23)</f>
        <v/>
      </c>
      <c r="AG23" s="42" t="str">
        <f>CONCATENATE(R23,V23)</f>
        <v/>
      </c>
    </row>
    <row r="24" spans="1:33" ht="41.25" customHeight="1" x14ac:dyDescent="0.3">
      <c r="A24" s="58"/>
      <c r="B24" s="199" t="s">
        <v>5</v>
      </c>
      <c r="C24" s="199"/>
      <c r="D24" s="199"/>
      <c r="E24" s="191" t="str">
        <f>IFERROR(VLOOKUP(C23,SERIES[],2,FALSE),"")</f>
        <v/>
      </c>
      <c r="F24" s="191"/>
      <c r="G24" s="191"/>
      <c r="H24" s="191"/>
      <c r="I24" s="191"/>
      <c r="J24" s="191"/>
      <c r="K24" s="191"/>
      <c r="L24" s="191"/>
      <c r="M24" s="191"/>
      <c r="N24" s="191"/>
      <c r="O24" s="67"/>
      <c r="P24" s="58"/>
      <c r="Q24" s="199" t="s">
        <v>5</v>
      </c>
      <c r="R24" s="199"/>
      <c r="S24" s="199"/>
      <c r="T24" s="191" t="str">
        <f>IFERROR(VLOOKUP(R23,SERIES[],2,FALSE),"")</f>
        <v/>
      </c>
      <c r="U24" s="191"/>
      <c r="V24" s="191"/>
      <c r="W24" s="191"/>
      <c r="X24" s="191"/>
      <c r="Y24" s="191"/>
      <c r="Z24" s="191"/>
      <c r="AA24" s="191"/>
      <c r="AB24" s="191"/>
      <c r="AC24" s="191"/>
    </row>
    <row r="25" spans="1:33" ht="41.25" customHeight="1" x14ac:dyDescent="0.3">
      <c r="A25" s="58"/>
      <c r="B25" s="68" t="s">
        <v>6</v>
      </c>
      <c r="C25" s="68"/>
      <c r="D25" s="68"/>
      <c r="E25" s="191" t="str">
        <f>IFERROR(VLOOKUP(AF23,SUBSERIES[],2,FALSE),"")</f>
        <v/>
      </c>
      <c r="F25" s="191"/>
      <c r="G25" s="191"/>
      <c r="H25" s="191"/>
      <c r="I25" s="191"/>
      <c r="J25" s="191"/>
      <c r="K25" s="191"/>
      <c r="L25" s="191"/>
      <c r="M25" s="191"/>
      <c r="N25" s="191"/>
      <c r="O25" s="69"/>
      <c r="P25" s="58"/>
      <c r="Q25" s="68" t="s">
        <v>6</v>
      </c>
      <c r="R25" s="68"/>
      <c r="S25" s="68"/>
      <c r="T25" s="191" t="str">
        <f>IFERROR(VLOOKUP(AG23,SUBSERIES[],2,FALSE),"")</f>
        <v/>
      </c>
      <c r="U25" s="191"/>
      <c r="V25" s="191"/>
      <c r="W25" s="191"/>
      <c r="X25" s="191"/>
      <c r="Y25" s="191"/>
      <c r="Z25" s="191"/>
      <c r="AA25" s="191"/>
      <c r="AB25" s="191"/>
      <c r="AC25" s="191"/>
    </row>
    <row r="26" spans="1:33" ht="41.25" customHeight="1" x14ac:dyDescent="0.3">
      <c r="A26" s="58"/>
      <c r="B26" s="199" t="s">
        <v>7</v>
      </c>
      <c r="C26" s="199"/>
      <c r="D26" s="199"/>
      <c r="E26" s="200" t="str">
        <f>IFERROR(IF(VLOOKUP(G30,INVENTARIO[],4,FALSE)="",VLOOKUP(G30,INVENTARIO[],3,FALSE),CONCATENATE(VLOOKUP(G30,INVENTARIO[],4,FALSE)," - ",(VLOOKUP(G30,INVENTARIO[],3,FALSE)))),"")</f>
        <v/>
      </c>
      <c r="F26" s="200"/>
      <c r="G26" s="200"/>
      <c r="H26" s="200"/>
      <c r="I26" s="200"/>
      <c r="J26" s="200"/>
      <c r="K26" s="200"/>
      <c r="L26" s="200"/>
      <c r="M26" s="200"/>
      <c r="N26" s="200"/>
      <c r="O26" s="70"/>
      <c r="P26" s="58"/>
      <c r="Q26" s="199" t="s">
        <v>7</v>
      </c>
      <c r="R26" s="199"/>
      <c r="S26" s="199"/>
      <c r="T26" s="200" t="str">
        <f>IFERROR(IF(VLOOKUP(V30,INVENTARIO[],4,FALSE)="",VLOOKUP(V30,INVENTARIO[],3,FALSE),CONCATENATE(VLOOKUP(V30,INVENTARIO[],4,FALSE)," - ",(VLOOKUP(V30,INVENTARIO[],3,FALSE)))),"")</f>
        <v/>
      </c>
      <c r="U26" s="200"/>
      <c r="V26" s="200"/>
      <c r="W26" s="200"/>
      <c r="X26" s="200"/>
      <c r="Y26" s="200"/>
      <c r="Z26" s="200"/>
      <c r="AA26" s="200"/>
      <c r="AB26" s="200"/>
      <c r="AC26" s="200"/>
    </row>
    <row r="27" spans="1:33" ht="20.25" customHeight="1" x14ac:dyDescent="0.3">
      <c r="A27" s="58"/>
      <c r="B27" s="188" t="s">
        <v>8</v>
      </c>
      <c r="C27" s="188"/>
      <c r="D27" s="188"/>
      <c r="E27" s="189" t="str">
        <f>IFERROR(MID(VLOOKUP(G30,INVENTARIO[],13,FALSE),1,SEARCH("-",VLOOKUP(G30,INVENTARIO[],13,FALSE),1)-1),"")</f>
        <v/>
      </c>
      <c r="F27" s="189"/>
      <c r="G27" s="71" t="s">
        <v>9</v>
      </c>
      <c r="H27" s="96" t="str">
        <f>IFERROR(MID(VLOOKUP(G30,INVENTARIO[],13,FALSE),SEARCH("-",VLOOKUP(G30,INVENTARIO[],13,FALSE),1)+1,LEN(VLOOKUP(G30,INVENTARIO[],13,FALSE))),"")</f>
        <v/>
      </c>
      <c r="I27" s="190" t="s">
        <v>10</v>
      </c>
      <c r="J27" s="190"/>
      <c r="K27" s="190"/>
      <c r="L27" s="190"/>
      <c r="M27" s="190"/>
      <c r="N27" s="190"/>
      <c r="O27" s="72"/>
      <c r="P27" s="58"/>
      <c r="Q27" s="188" t="s">
        <v>8</v>
      </c>
      <c r="R27" s="188"/>
      <c r="S27" s="188"/>
      <c r="T27" s="189" t="str">
        <f>IFERROR(MID(VLOOKUP(V30,INVENTARIO[],13,FALSE),1,SEARCH("-",VLOOKUP(V30,INVENTARIO[],13,FALSE),1)-1),"")</f>
        <v/>
      </c>
      <c r="U27" s="189"/>
      <c r="V27" s="71" t="s">
        <v>9</v>
      </c>
      <c r="W27" s="96" t="str">
        <f>IFERROR(MID(VLOOKUP(V30,INVENTARIO[],13,FALSE),SEARCH("-",VLOOKUP(V30,INVENTARIO[],13,FALSE),1)+1,LEN(VLOOKUP(V30,INVENTARIO[],13,FALSE))),"")</f>
        <v/>
      </c>
      <c r="X27" s="190" t="s">
        <v>10</v>
      </c>
      <c r="Y27" s="190"/>
      <c r="Z27" s="190"/>
      <c r="AA27" s="190"/>
      <c r="AB27" s="190"/>
      <c r="AC27" s="190"/>
    </row>
    <row r="28" spans="1:33" ht="12.75" customHeight="1" x14ac:dyDescent="0.3">
      <c r="A28" s="58"/>
      <c r="B28" s="186" t="s">
        <v>1089</v>
      </c>
      <c r="C28" s="186"/>
      <c r="D28" s="186"/>
      <c r="E28" s="187" t="str">
        <f>IFERROR(VLOOKUP(G30,INVENTARIO[],7,FALSE),"")</f>
        <v/>
      </c>
      <c r="F28" s="187"/>
      <c r="G28" s="187"/>
      <c r="H28" s="187"/>
      <c r="I28" s="186" t="s">
        <v>11</v>
      </c>
      <c r="J28" s="186"/>
      <c r="K28" s="186"/>
      <c r="L28" s="186" t="s">
        <v>12</v>
      </c>
      <c r="M28" s="186"/>
      <c r="N28" s="186"/>
      <c r="O28" s="72"/>
      <c r="P28" s="58"/>
      <c r="Q28" s="186" t="s">
        <v>1089</v>
      </c>
      <c r="R28" s="186"/>
      <c r="S28" s="186"/>
      <c r="T28" s="187" t="str">
        <f>IFERROR(VLOOKUP(V30,INVENTARIO[],7,FALSE),"")</f>
        <v/>
      </c>
      <c r="U28" s="187"/>
      <c r="V28" s="187"/>
      <c r="W28" s="187"/>
      <c r="X28" s="186" t="s">
        <v>11</v>
      </c>
      <c r="Y28" s="186"/>
      <c r="Z28" s="186"/>
      <c r="AA28" s="186" t="s">
        <v>12</v>
      </c>
      <c r="AB28" s="186"/>
      <c r="AC28" s="186"/>
    </row>
    <row r="29" spans="1:33" ht="15" customHeight="1" x14ac:dyDescent="0.3">
      <c r="A29" s="58"/>
      <c r="B29" s="186"/>
      <c r="C29" s="186"/>
      <c r="D29" s="186"/>
      <c r="E29" s="187"/>
      <c r="F29" s="187"/>
      <c r="G29" s="187"/>
      <c r="H29" s="187"/>
      <c r="I29" s="73" t="s">
        <v>13</v>
      </c>
      <c r="J29" s="73" t="s">
        <v>14</v>
      </c>
      <c r="K29" s="73" t="s">
        <v>15</v>
      </c>
      <c r="L29" s="73" t="s">
        <v>13</v>
      </c>
      <c r="M29" s="73" t="s">
        <v>14</v>
      </c>
      <c r="N29" s="73" t="s">
        <v>15</v>
      </c>
      <c r="O29" s="74"/>
      <c r="P29" s="58"/>
      <c r="Q29" s="186"/>
      <c r="R29" s="186"/>
      <c r="S29" s="186"/>
      <c r="T29" s="187"/>
      <c r="U29" s="187"/>
      <c r="V29" s="187"/>
      <c r="W29" s="187"/>
      <c r="X29" s="73" t="s">
        <v>13</v>
      </c>
      <c r="Y29" s="73" t="s">
        <v>14</v>
      </c>
      <c r="Z29" s="73" t="s">
        <v>15</v>
      </c>
      <c r="AA29" s="73" t="s">
        <v>13</v>
      </c>
      <c r="AB29" s="73" t="s">
        <v>14</v>
      </c>
      <c r="AC29" s="73" t="s">
        <v>15</v>
      </c>
    </row>
    <row r="30" spans="1:33" ht="20.25" customHeight="1" x14ac:dyDescent="0.3">
      <c r="A30" s="58"/>
      <c r="B30" s="182" t="s">
        <v>16</v>
      </c>
      <c r="C30" s="182"/>
      <c r="D30" s="182"/>
      <c r="E30" s="182"/>
      <c r="F30" s="182"/>
      <c r="G30" s="183" t="str">
        <f>IFERROR(IF(V14="","",V14+1),"")</f>
        <v/>
      </c>
      <c r="H30" s="183"/>
      <c r="I30" s="93" t="str">
        <f>IFERROR(VLOOKUP(G30,INVENTARIO[],5,FALSE),"")</f>
        <v/>
      </c>
      <c r="J30" s="94" t="str">
        <f>IFERROR(VLOOKUP(G30,INVENTARIO[],5,FALSE),"")</f>
        <v/>
      </c>
      <c r="K30" s="95" t="str">
        <f>IFERROR(VLOOKUP(G30,INVENTARIO[],5,FALSE),"")</f>
        <v/>
      </c>
      <c r="L30" s="93" t="str">
        <f>IFERROR(VLOOKUP(G30,INVENTARIO[],6,FALSE),"")</f>
        <v/>
      </c>
      <c r="M30" s="94" t="str">
        <f>IFERROR(VLOOKUP(G30,INVENTARIO[],6,FALSE),"")</f>
        <v/>
      </c>
      <c r="N30" s="95" t="str">
        <f>IFERROR(VLOOKUP(G30,INVENTARIO[],6,FALSE),"")</f>
        <v/>
      </c>
      <c r="O30" s="75"/>
      <c r="P30" s="58"/>
      <c r="Q30" s="182" t="s">
        <v>16</v>
      </c>
      <c r="R30" s="182"/>
      <c r="S30" s="182"/>
      <c r="T30" s="182"/>
      <c r="U30" s="182"/>
      <c r="V30" s="183" t="str">
        <f>IFERROR(IF(G30="","",G30+1),"")</f>
        <v/>
      </c>
      <c r="W30" s="183"/>
      <c r="X30" s="93" t="str">
        <f>IFERROR(VLOOKUP(V30,INVENTARIO[],5,FALSE),"")</f>
        <v/>
      </c>
      <c r="Y30" s="94" t="str">
        <f>IFERROR(VLOOKUP(V30,INVENTARIO[],5,FALSE),"")</f>
        <v/>
      </c>
      <c r="Z30" s="95" t="str">
        <f>IFERROR(VLOOKUP(V30,INVENTARIO[],5,FALSE),"")</f>
        <v/>
      </c>
      <c r="AA30" s="93" t="str">
        <f>IFERROR(VLOOKUP(V30,INVENTARIO[],6,FALSE),"")</f>
        <v/>
      </c>
      <c r="AB30" s="94" t="str">
        <f>IFERROR(VLOOKUP(V30,INVENTARIO[],6,FALSE),"")</f>
        <v/>
      </c>
      <c r="AC30" s="95" t="str">
        <f>IFERROR(VLOOKUP(V30,INVENTARIO[],6,FALSE),"")</f>
        <v/>
      </c>
    </row>
    <row r="31" spans="1:33" ht="20.25" customHeight="1" x14ac:dyDescent="0.3">
      <c r="A31" s="58"/>
      <c r="B31" s="182"/>
      <c r="C31" s="182"/>
      <c r="D31" s="182"/>
      <c r="E31" s="182"/>
      <c r="F31" s="182"/>
      <c r="G31" s="183"/>
      <c r="H31" s="183"/>
      <c r="I31" s="184" t="s">
        <v>17</v>
      </c>
      <c r="J31" s="184"/>
      <c r="K31" s="184"/>
      <c r="L31" s="184"/>
      <c r="M31" s="185" t="str">
        <f>IFERROR(MID(VLOOKUP(G30,INVENTARIO[],9,FALSE),1,5),"")</f>
        <v/>
      </c>
      <c r="N31" s="185"/>
      <c r="O31" s="76"/>
      <c r="P31" s="58"/>
      <c r="Q31" s="182"/>
      <c r="R31" s="182"/>
      <c r="S31" s="182"/>
      <c r="T31" s="182"/>
      <c r="U31" s="182"/>
      <c r="V31" s="183"/>
      <c r="W31" s="183"/>
      <c r="X31" s="184" t="s">
        <v>17</v>
      </c>
      <c r="Y31" s="184"/>
      <c r="Z31" s="184"/>
      <c r="AA31" s="184"/>
      <c r="AB31" s="185" t="str">
        <f>IFERROR(MID(VLOOKUP(V30,INVENTARIO[],9,FALSE),1,5),"")</f>
        <v/>
      </c>
      <c r="AC31" s="185"/>
    </row>
    <row r="32" spans="1:33" ht="12" customHeight="1" x14ac:dyDescent="0.3">
      <c r="A32" s="58"/>
      <c r="B32" s="179" t="s">
        <v>19</v>
      </c>
      <c r="C32" s="179"/>
      <c r="D32" s="179"/>
      <c r="E32" s="179"/>
      <c r="F32" s="179"/>
      <c r="G32" s="77"/>
      <c r="H32" s="78"/>
      <c r="I32" s="79"/>
      <c r="J32" s="79"/>
      <c r="K32" s="180"/>
      <c r="L32" s="180"/>
      <c r="M32" s="180"/>
      <c r="N32" s="180"/>
      <c r="O32" s="76"/>
      <c r="P32" s="58"/>
      <c r="Q32" s="179" t="s">
        <v>19</v>
      </c>
      <c r="R32" s="179"/>
      <c r="S32" s="179"/>
      <c r="T32" s="179"/>
      <c r="U32" s="179"/>
      <c r="V32" s="77"/>
      <c r="W32" s="78"/>
      <c r="X32" s="79"/>
      <c r="Y32" s="79"/>
      <c r="Z32" s="180"/>
      <c r="AA32" s="180"/>
      <c r="AB32" s="180"/>
      <c r="AC32" s="180"/>
    </row>
    <row r="33" spans="1:33" s="56" customFormat="1" ht="12" customHeight="1" x14ac:dyDescent="0.3">
      <c r="A33" s="55"/>
      <c r="B33" s="80"/>
      <c r="C33" s="80"/>
      <c r="D33" s="80"/>
      <c r="E33" s="80"/>
      <c r="F33" s="80"/>
      <c r="G33" s="81"/>
      <c r="H33" s="82"/>
      <c r="I33" s="83"/>
      <c r="J33" s="83"/>
      <c r="K33" s="84"/>
      <c r="L33" s="84"/>
      <c r="M33" s="84"/>
      <c r="N33" s="84"/>
      <c r="O33" s="85"/>
      <c r="P33" s="55"/>
      <c r="Q33" s="80"/>
      <c r="R33" s="80"/>
      <c r="S33" s="80"/>
      <c r="T33" s="80"/>
      <c r="U33" s="80"/>
      <c r="V33" s="81"/>
      <c r="W33" s="82"/>
      <c r="X33" s="83"/>
      <c r="Y33" s="83"/>
      <c r="Z33" s="84"/>
      <c r="AA33" s="84"/>
      <c r="AB33" s="84"/>
      <c r="AC33" s="84"/>
      <c r="AD33" s="57"/>
    </row>
    <row r="34" spans="1:33" ht="10.9" customHeight="1" x14ac:dyDescent="0.3">
      <c r="A34" s="58"/>
      <c r="B34" s="207"/>
      <c r="C34" s="207"/>
      <c r="D34" s="207"/>
      <c r="E34" s="207"/>
      <c r="F34" s="206" t="s">
        <v>1090</v>
      </c>
      <c r="G34" s="206"/>
      <c r="H34" s="206"/>
      <c r="I34" s="206"/>
      <c r="J34" s="206"/>
      <c r="K34" s="205" t="str">
        <f>$K$2</f>
        <v>Código: GD-FM-035</v>
      </c>
      <c r="L34" s="205"/>
      <c r="M34" s="205"/>
      <c r="N34" s="205"/>
      <c r="O34" s="59"/>
      <c r="P34" s="58"/>
      <c r="Q34" s="220"/>
      <c r="R34" s="221"/>
      <c r="S34" s="221"/>
      <c r="T34" s="222"/>
      <c r="U34" s="206" t="s">
        <v>1090</v>
      </c>
      <c r="V34" s="206"/>
      <c r="W34" s="206"/>
      <c r="X34" s="206"/>
      <c r="Y34" s="206"/>
      <c r="Z34" s="205" t="str">
        <f>$K$2</f>
        <v>Código: GD-FM-035</v>
      </c>
      <c r="AA34" s="205"/>
      <c r="AB34" s="205"/>
      <c r="AC34" s="205"/>
    </row>
    <row r="35" spans="1:33" ht="10.9" customHeight="1" x14ac:dyDescent="0.3">
      <c r="A35" s="58"/>
      <c r="B35" s="207"/>
      <c r="C35" s="207"/>
      <c r="D35" s="207"/>
      <c r="E35" s="207"/>
      <c r="F35" s="206"/>
      <c r="G35" s="206"/>
      <c r="H35" s="206"/>
      <c r="I35" s="206"/>
      <c r="J35" s="206"/>
      <c r="K35" s="205" t="str">
        <f>$K$3</f>
        <v>Versión: 04</v>
      </c>
      <c r="L35" s="205"/>
      <c r="M35" s="205"/>
      <c r="N35" s="205"/>
      <c r="O35" s="59"/>
      <c r="P35" s="58"/>
      <c r="Q35" s="223"/>
      <c r="R35" s="224"/>
      <c r="S35" s="224"/>
      <c r="T35" s="225"/>
      <c r="U35" s="206"/>
      <c r="V35" s="206"/>
      <c r="W35" s="206"/>
      <c r="X35" s="206"/>
      <c r="Y35" s="206"/>
      <c r="Z35" s="205" t="str">
        <f>$K$3</f>
        <v>Versión: 04</v>
      </c>
      <c r="AA35" s="205"/>
      <c r="AB35" s="205"/>
      <c r="AC35" s="205"/>
    </row>
    <row r="36" spans="1:33" ht="10.9" customHeight="1" x14ac:dyDescent="0.3">
      <c r="A36" s="58"/>
      <c r="B36" s="207"/>
      <c r="C36" s="207"/>
      <c r="D36" s="207"/>
      <c r="E36" s="207"/>
      <c r="F36" s="206"/>
      <c r="G36" s="206"/>
      <c r="H36" s="206"/>
      <c r="I36" s="206"/>
      <c r="J36" s="206"/>
      <c r="K36" s="205" t="str">
        <f>$K$4</f>
        <v>Vigente: 15/04/21</v>
      </c>
      <c r="L36" s="205"/>
      <c r="M36" s="205"/>
      <c r="N36" s="205"/>
      <c r="O36" s="59"/>
      <c r="P36" s="58"/>
      <c r="Q36" s="226"/>
      <c r="R36" s="227"/>
      <c r="S36" s="227"/>
      <c r="T36" s="228"/>
      <c r="U36" s="206"/>
      <c r="V36" s="206"/>
      <c r="W36" s="206"/>
      <c r="X36" s="206"/>
      <c r="Y36" s="206"/>
      <c r="Z36" s="205" t="str">
        <f>$K$4</f>
        <v>Vigente: 15/04/21</v>
      </c>
      <c r="AA36" s="205"/>
      <c r="AB36" s="205"/>
      <c r="AC36" s="205"/>
    </row>
    <row r="37" spans="1:33" ht="17.25" customHeight="1" x14ac:dyDescent="0.3">
      <c r="A37" s="58"/>
      <c r="B37" s="61" t="s">
        <v>0</v>
      </c>
      <c r="C37" s="208" t="str">
        <f>IFERROR(MID(VLOOKUP(G46,INVENTARIO[],2,FALSE),1,SEARCH("-",VLOOKUP(G46,INVENTARIO[],2,FALSE),1)-1),"")</f>
        <v/>
      </c>
      <c r="D37" s="208"/>
      <c r="E37" s="209"/>
      <c r="F37" s="218">
        <f>_xlfn.NUMBERVALUE(C37)</f>
        <v>0</v>
      </c>
      <c r="G37" s="218"/>
      <c r="H37" s="218"/>
      <c r="I37" s="218"/>
      <c r="J37" s="218"/>
      <c r="K37" s="218"/>
      <c r="L37" s="218"/>
      <c r="M37" s="218"/>
      <c r="N37" s="219"/>
      <c r="O37" s="62"/>
      <c r="P37" s="58"/>
      <c r="Q37" s="61" t="s">
        <v>0</v>
      </c>
      <c r="R37" s="208" t="str">
        <f>IFERROR(MID(VLOOKUP(V46,INVENTARIO[],2,FALSE),1,SEARCH("-",VLOOKUP(V46,INVENTARIO[],2,FALSE),1)-1),"")</f>
        <v/>
      </c>
      <c r="S37" s="208"/>
      <c r="T37" s="209"/>
      <c r="U37" s="218">
        <f>_xlfn.NUMBERVALUE(R37)</f>
        <v>0</v>
      </c>
      <c r="V37" s="218"/>
      <c r="W37" s="218"/>
      <c r="X37" s="218"/>
      <c r="Y37" s="218"/>
      <c r="Z37" s="218"/>
      <c r="AA37" s="218"/>
      <c r="AB37" s="218"/>
      <c r="AC37" s="219"/>
    </row>
    <row r="38" spans="1:33" ht="40.5" customHeight="1" x14ac:dyDescent="0.3">
      <c r="A38" s="58"/>
      <c r="B38" s="210" t="str">
        <f>IFERROR(VLOOKUP(F37,GRUPOS[],2,FALSE),"")</f>
        <v/>
      </c>
      <c r="C38" s="210"/>
      <c r="D38" s="210"/>
      <c r="E38" s="210"/>
      <c r="F38" s="210"/>
      <c r="G38" s="210"/>
      <c r="H38" s="210"/>
      <c r="I38" s="210"/>
      <c r="J38" s="210"/>
      <c r="K38" s="210"/>
      <c r="L38" s="210"/>
      <c r="M38" s="210"/>
      <c r="N38" s="210"/>
      <c r="O38" s="63"/>
      <c r="P38" s="58"/>
      <c r="Q38" s="210" t="str">
        <f>IFERROR(VLOOKUP(U37,GRUPOS[],2,FALSE),"")</f>
        <v/>
      </c>
      <c r="R38" s="210"/>
      <c r="S38" s="210"/>
      <c r="T38" s="210"/>
      <c r="U38" s="210"/>
      <c r="V38" s="210"/>
      <c r="W38" s="210"/>
      <c r="X38" s="210"/>
      <c r="Y38" s="210"/>
      <c r="Z38" s="210"/>
      <c r="AA38" s="210"/>
      <c r="AB38" s="210"/>
      <c r="AC38" s="210"/>
    </row>
    <row r="39" spans="1:33" x14ac:dyDescent="0.3">
      <c r="A39" s="58"/>
      <c r="B39" s="64" t="s">
        <v>1</v>
      </c>
      <c r="C39" s="192" t="str">
        <f>IFERROR(MID(VLOOKUP(G46,INVENTARIO[],2,FALSE),SEARCH("-",VLOOKUP(G46,INVENTARIO[],2,FALSE),1)+1,2),"")</f>
        <v/>
      </c>
      <c r="D39" s="192"/>
      <c r="E39" s="193" t="s">
        <v>2</v>
      </c>
      <c r="F39" s="193"/>
      <c r="G39" s="194" t="str">
        <f>IFERROR(MID(VLOOKUP(G46,INVENTARIO[],2,FALSE),SEARCH(",",VLOOKUP(G46,INVENTARIO[],2,FALSE),1)+1,LEN(VLOOKUP(G46,INVENTARIO[],2,FALSE))),"")</f>
        <v/>
      </c>
      <c r="H39" s="195"/>
      <c r="I39" s="196" t="s">
        <v>3</v>
      </c>
      <c r="J39" s="196"/>
      <c r="K39" s="65" t="str">
        <f>IFERROR(IF(VLOOKUP(G46,INVENTARIO[],19,FALSE)="P. Clasificada","X",""),"")</f>
        <v/>
      </c>
      <c r="L39" s="196" t="s">
        <v>4</v>
      </c>
      <c r="M39" s="196"/>
      <c r="N39" s="65" t="str">
        <f>IFERROR(IF(VLOOKUP(G46,INVENTARIO[],19,FALSE)="P. Reservada","X",""),"")</f>
        <v/>
      </c>
      <c r="O39" s="66"/>
      <c r="P39" s="58"/>
      <c r="Q39" s="64" t="s">
        <v>1</v>
      </c>
      <c r="R39" s="192" t="str">
        <f>IFERROR(MID(VLOOKUP(V46,INVENTARIO[],2,FALSE),SEARCH("-",VLOOKUP(V46,INVENTARIO[],2,FALSE),1)+1,2),"")</f>
        <v/>
      </c>
      <c r="S39" s="192"/>
      <c r="T39" s="193" t="s">
        <v>2</v>
      </c>
      <c r="U39" s="193"/>
      <c r="V39" s="194" t="str">
        <f>IFERROR(MID(VLOOKUP(V46,INVENTARIO[],2,FALSE),SEARCH(",",VLOOKUP(V46,INVENTARIO[],2,FALSE),1)+1,LEN(VLOOKUP(V46,INVENTARIO[],2,FALSE))),"")</f>
        <v/>
      </c>
      <c r="W39" s="195"/>
      <c r="X39" s="196" t="s">
        <v>3</v>
      </c>
      <c r="Y39" s="196"/>
      <c r="Z39" s="65" t="str">
        <f>IFERROR(IF(VLOOKUP(V46,INVENTARIO[],19,FALSE)="P. Clasificada","X",""),"")</f>
        <v/>
      </c>
      <c r="AA39" s="214" t="s">
        <v>4</v>
      </c>
      <c r="AB39" s="215"/>
      <c r="AC39" s="65" t="str">
        <f>IFERROR(IF(VLOOKUP(V46,INVENTARIO[],19,FALSE)="P. Reservada","X",""),"")</f>
        <v/>
      </c>
      <c r="AF39" s="42" t="str">
        <f>CONCATENATE(C39,G39)</f>
        <v/>
      </c>
      <c r="AG39" s="42" t="str">
        <f>CONCATENATE(R39,V39)</f>
        <v/>
      </c>
    </row>
    <row r="40" spans="1:33" ht="41.25" customHeight="1" x14ac:dyDescent="0.3">
      <c r="A40" s="58"/>
      <c r="B40" s="199" t="s">
        <v>5</v>
      </c>
      <c r="C40" s="199"/>
      <c r="D40" s="199"/>
      <c r="E40" s="191" t="str">
        <f>IFERROR(VLOOKUP(C39,SERIES[],2,FALSE),"")</f>
        <v/>
      </c>
      <c r="F40" s="191"/>
      <c r="G40" s="191"/>
      <c r="H40" s="191"/>
      <c r="I40" s="191"/>
      <c r="J40" s="191"/>
      <c r="K40" s="191"/>
      <c r="L40" s="191"/>
      <c r="M40" s="191"/>
      <c r="N40" s="191"/>
      <c r="O40" s="67"/>
      <c r="P40" s="58"/>
      <c r="Q40" s="199" t="s">
        <v>5</v>
      </c>
      <c r="R40" s="199"/>
      <c r="S40" s="199"/>
      <c r="T40" s="191" t="str">
        <f>IFERROR(VLOOKUP(R39,SERIES[],2,FALSE),"")</f>
        <v/>
      </c>
      <c r="U40" s="191"/>
      <c r="V40" s="191"/>
      <c r="W40" s="191"/>
      <c r="X40" s="191"/>
      <c r="Y40" s="191"/>
      <c r="Z40" s="191"/>
      <c r="AA40" s="191"/>
      <c r="AB40" s="191"/>
      <c r="AC40" s="191"/>
    </row>
    <row r="41" spans="1:33" ht="41.25" customHeight="1" x14ac:dyDescent="0.3">
      <c r="A41" s="58"/>
      <c r="B41" s="68" t="s">
        <v>6</v>
      </c>
      <c r="C41" s="68"/>
      <c r="D41" s="68"/>
      <c r="E41" s="191" t="str">
        <f>IFERROR(VLOOKUP(AF39,SUBSERIES[],2,FALSE),"")</f>
        <v/>
      </c>
      <c r="F41" s="191"/>
      <c r="G41" s="191"/>
      <c r="H41" s="191"/>
      <c r="I41" s="191"/>
      <c r="J41" s="191"/>
      <c r="K41" s="191"/>
      <c r="L41" s="191"/>
      <c r="M41" s="191"/>
      <c r="N41" s="191"/>
      <c r="O41" s="69"/>
      <c r="P41" s="58"/>
      <c r="Q41" s="68" t="s">
        <v>6</v>
      </c>
      <c r="R41" s="68"/>
      <c r="S41" s="68"/>
      <c r="T41" s="191" t="str">
        <f>IFERROR(VLOOKUP(AG39,SUBSERIES[],2,FALSE),"")</f>
        <v/>
      </c>
      <c r="U41" s="191"/>
      <c r="V41" s="191"/>
      <c r="W41" s="191"/>
      <c r="X41" s="191"/>
      <c r="Y41" s="191"/>
      <c r="Z41" s="191"/>
      <c r="AA41" s="191"/>
      <c r="AB41" s="191"/>
      <c r="AC41" s="191"/>
    </row>
    <row r="42" spans="1:33" ht="41.25" customHeight="1" x14ac:dyDescent="0.3">
      <c r="A42" s="58"/>
      <c r="B42" s="199" t="s">
        <v>7</v>
      </c>
      <c r="C42" s="199"/>
      <c r="D42" s="199"/>
      <c r="E42" s="200" t="str">
        <f>IFERROR(IF(VLOOKUP(G46,INVENTARIO[],4,FALSE)="",VLOOKUP(G46,INVENTARIO[],3,FALSE),CONCATENATE(VLOOKUP(G46,INVENTARIO[],4,FALSE)," - ",(VLOOKUP(G46,INVENTARIO[],3,FALSE)))),"")</f>
        <v/>
      </c>
      <c r="F42" s="200"/>
      <c r="G42" s="200"/>
      <c r="H42" s="200"/>
      <c r="I42" s="200"/>
      <c r="J42" s="200"/>
      <c r="K42" s="200"/>
      <c r="L42" s="200"/>
      <c r="M42" s="200"/>
      <c r="N42" s="200"/>
      <c r="O42" s="70"/>
      <c r="P42" s="58"/>
      <c r="Q42" s="199" t="s">
        <v>7</v>
      </c>
      <c r="R42" s="199"/>
      <c r="S42" s="199"/>
      <c r="T42" s="200" t="str">
        <f>IFERROR(IF(VLOOKUP(V46,INVENTARIO[],4,FALSE)="",VLOOKUP(V46,INVENTARIO[],3,FALSE),CONCATENATE(VLOOKUP(V46,INVENTARIO[],4,FALSE)," - ",(VLOOKUP(V46,INVENTARIO[],3,FALSE)))),"")</f>
        <v/>
      </c>
      <c r="U42" s="200"/>
      <c r="V42" s="200"/>
      <c r="W42" s="200"/>
      <c r="X42" s="200"/>
      <c r="Y42" s="200"/>
      <c r="Z42" s="200"/>
      <c r="AA42" s="200"/>
      <c r="AB42" s="200"/>
      <c r="AC42" s="200"/>
    </row>
    <row r="43" spans="1:33" ht="20.25" customHeight="1" x14ac:dyDescent="0.3">
      <c r="A43" s="58"/>
      <c r="B43" s="188" t="s">
        <v>8</v>
      </c>
      <c r="C43" s="188"/>
      <c r="D43" s="188"/>
      <c r="E43" s="189" t="str">
        <f>IFERROR(MID(VLOOKUP(G46,INVENTARIO[],13,FALSE),1,SEARCH("-",VLOOKUP(G46,INVENTARIO[],13,FALSE),1)-1),"")</f>
        <v/>
      </c>
      <c r="F43" s="189"/>
      <c r="G43" s="71" t="s">
        <v>9</v>
      </c>
      <c r="H43" s="96" t="str">
        <f>IFERROR(MID(VLOOKUP(G46,INVENTARIO[],13,FALSE),SEARCH("-",VLOOKUP(G46,INVENTARIO[],13,FALSE),1)+1,LEN(VLOOKUP(G46,INVENTARIO[],13,FALSE))),"")</f>
        <v/>
      </c>
      <c r="I43" s="190" t="s">
        <v>10</v>
      </c>
      <c r="J43" s="190"/>
      <c r="K43" s="190"/>
      <c r="L43" s="190"/>
      <c r="M43" s="190"/>
      <c r="N43" s="190"/>
      <c r="O43" s="72"/>
      <c r="P43" s="58"/>
      <c r="Q43" s="188" t="s">
        <v>8</v>
      </c>
      <c r="R43" s="188"/>
      <c r="S43" s="188"/>
      <c r="T43" s="189" t="str">
        <f>IFERROR(MID(VLOOKUP(V46,INVENTARIO[],13,FALSE),1,SEARCH("-",VLOOKUP(V46,INVENTARIO[],13,FALSE),1)-1),"")</f>
        <v/>
      </c>
      <c r="U43" s="189"/>
      <c r="V43" s="71" t="s">
        <v>9</v>
      </c>
      <c r="W43" s="96" t="str">
        <f>IFERROR(MID(VLOOKUP(V46,INVENTARIO[],13,FALSE),SEARCH("-",VLOOKUP(V46,INVENTARIO[],13,FALSE),1)+1,LEN(VLOOKUP(V46,INVENTARIO[],13,FALSE))),"")</f>
        <v/>
      </c>
      <c r="X43" s="190" t="s">
        <v>10</v>
      </c>
      <c r="Y43" s="190"/>
      <c r="Z43" s="190"/>
      <c r="AA43" s="190"/>
      <c r="AB43" s="190"/>
      <c r="AC43" s="190"/>
    </row>
    <row r="44" spans="1:33" ht="12.75" customHeight="1" x14ac:dyDescent="0.3">
      <c r="A44" s="58"/>
      <c r="B44" s="186" t="s">
        <v>1089</v>
      </c>
      <c r="C44" s="186"/>
      <c r="D44" s="186"/>
      <c r="E44" s="187" t="str">
        <f>IFERROR(VLOOKUP(G46,INVENTARIO[],7,FALSE),"")</f>
        <v/>
      </c>
      <c r="F44" s="187"/>
      <c r="G44" s="187"/>
      <c r="H44" s="187"/>
      <c r="I44" s="186" t="s">
        <v>11</v>
      </c>
      <c r="J44" s="186"/>
      <c r="K44" s="186"/>
      <c r="L44" s="186" t="s">
        <v>12</v>
      </c>
      <c r="M44" s="186"/>
      <c r="N44" s="186"/>
      <c r="O44" s="72"/>
      <c r="P44" s="58"/>
      <c r="Q44" s="186" t="s">
        <v>1089</v>
      </c>
      <c r="R44" s="186"/>
      <c r="S44" s="186"/>
      <c r="T44" s="187" t="str">
        <f>IFERROR(VLOOKUP(V46,INVENTARIO[],7,FALSE),"")</f>
        <v/>
      </c>
      <c r="U44" s="187"/>
      <c r="V44" s="187"/>
      <c r="W44" s="187"/>
      <c r="X44" s="186" t="s">
        <v>11</v>
      </c>
      <c r="Y44" s="186"/>
      <c r="Z44" s="186"/>
      <c r="AA44" s="186" t="s">
        <v>12</v>
      </c>
      <c r="AB44" s="186"/>
      <c r="AC44" s="186"/>
    </row>
    <row r="45" spans="1:33" ht="15" customHeight="1" x14ac:dyDescent="0.3">
      <c r="A45" s="58"/>
      <c r="B45" s="186"/>
      <c r="C45" s="186"/>
      <c r="D45" s="186"/>
      <c r="E45" s="187"/>
      <c r="F45" s="187"/>
      <c r="G45" s="187"/>
      <c r="H45" s="187"/>
      <c r="I45" s="73" t="s">
        <v>13</v>
      </c>
      <c r="J45" s="73" t="s">
        <v>14</v>
      </c>
      <c r="K45" s="73" t="s">
        <v>15</v>
      </c>
      <c r="L45" s="73" t="s">
        <v>13</v>
      </c>
      <c r="M45" s="73" t="s">
        <v>14</v>
      </c>
      <c r="N45" s="73" t="s">
        <v>15</v>
      </c>
      <c r="O45" s="74"/>
      <c r="P45" s="58"/>
      <c r="Q45" s="186"/>
      <c r="R45" s="186"/>
      <c r="S45" s="186"/>
      <c r="T45" s="187"/>
      <c r="U45" s="187"/>
      <c r="V45" s="187"/>
      <c r="W45" s="187"/>
      <c r="X45" s="73" t="s">
        <v>13</v>
      </c>
      <c r="Y45" s="73" t="s">
        <v>14</v>
      </c>
      <c r="Z45" s="73" t="s">
        <v>15</v>
      </c>
      <c r="AA45" s="73" t="s">
        <v>13</v>
      </c>
      <c r="AB45" s="73" t="s">
        <v>14</v>
      </c>
      <c r="AC45" s="73" t="s">
        <v>15</v>
      </c>
    </row>
    <row r="46" spans="1:33" ht="20.25" customHeight="1" x14ac:dyDescent="0.3">
      <c r="A46" s="58"/>
      <c r="B46" s="182" t="s">
        <v>16</v>
      </c>
      <c r="C46" s="182"/>
      <c r="D46" s="182"/>
      <c r="E46" s="182"/>
      <c r="F46" s="182"/>
      <c r="G46" s="183" t="str">
        <f>IFERROR(IF(V30="","",V30+1),"")</f>
        <v/>
      </c>
      <c r="H46" s="183"/>
      <c r="I46" s="93" t="str">
        <f>IFERROR(VLOOKUP(G46,INVENTARIO[],5,FALSE),"")</f>
        <v/>
      </c>
      <c r="J46" s="94" t="str">
        <f>IFERROR(VLOOKUP(G46,INVENTARIO[],5,FALSE),"")</f>
        <v/>
      </c>
      <c r="K46" s="95" t="str">
        <f>IFERROR(VLOOKUP(G46,INVENTARIO[],5,FALSE),"")</f>
        <v/>
      </c>
      <c r="L46" s="93" t="str">
        <f>IFERROR(VLOOKUP(G46,INVENTARIO[],6,FALSE),"")</f>
        <v/>
      </c>
      <c r="M46" s="94" t="str">
        <f>IFERROR(VLOOKUP(G46,INVENTARIO[],6,FALSE),"")</f>
        <v/>
      </c>
      <c r="N46" s="95" t="str">
        <f>IFERROR(VLOOKUP(G46,INVENTARIO[],6,FALSE),"")</f>
        <v/>
      </c>
      <c r="O46" s="75"/>
      <c r="P46" s="58"/>
      <c r="Q46" s="182" t="s">
        <v>16</v>
      </c>
      <c r="R46" s="182"/>
      <c r="S46" s="182"/>
      <c r="T46" s="182"/>
      <c r="U46" s="182"/>
      <c r="V46" s="183" t="str">
        <f>IFERROR(IF(G46="","",G46+1),"")</f>
        <v/>
      </c>
      <c r="W46" s="183"/>
      <c r="X46" s="93" t="str">
        <f>IFERROR(VLOOKUP(V46,INVENTARIO[],5,FALSE),"")</f>
        <v/>
      </c>
      <c r="Y46" s="94" t="str">
        <f>IFERROR(VLOOKUP(V46,INVENTARIO[],5,FALSE),"")</f>
        <v/>
      </c>
      <c r="Z46" s="95" t="str">
        <f>IFERROR(VLOOKUP(V46,INVENTARIO[],5,FALSE),"")</f>
        <v/>
      </c>
      <c r="AA46" s="93" t="str">
        <f>IFERROR(VLOOKUP(V46,INVENTARIO[],6,FALSE),"")</f>
        <v/>
      </c>
      <c r="AB46" s="94" t="str">
        <f>IFERROR(VLOOKUP(V46,INVENTARIO[],6,FALSE),"")</f>
        <v/>
      </c>
      <c r="AC46" s="95" t="str">
        <f>IFERROR(VLOOKUP(V46,INVENTARIO[],6,FALSE),"")</f>
        <v/>
      </c>
    </row>
    <row r="47" spans="1:33" ht="20.25" customHeight="1" x14ac:dyDescent="0.3">
      <c r="A47" s="58"/>
      <c r="B47" s="182"/>
      <c r="C47" s="182"/>
      <c r="D47" s="182"/>
      <c r="E47" s="182"/>
      <c r="F47" s="182"/>
      <c r="G47" s="183"/>
      <c r="H47" s="183"/>
      <c r="I47" s="184" t="s">
        <v>17</v>
      </c>
      <c r="J47" s="184"/>
      <c r="K47" s="184"/>
      <c r="L47" s="184"/>
      <c r="M47" s="185" t="str">
        <f>IFERROR(MID(VLOOKUP(G46,INVENTARIO[],9,FALSE),1,5),"")</f>
        <v/>
      </c>
      <c r="N47" s="185"/>
      <c r="O47" s="76"/>
      <c r="P47" s="58"/>
      <c r="Q47" s="182"/>
      <c r="R47" s="182"/>
      <c r="S47" s="182"/>
      <c r="T47" s="182"/>
      <c r="U47" s="182"/>
      <c r="V47" s="183"/>
      <c r="W47" s="183"/>
      <c r="X47" s="184" t="s">
        <v>17</v>
      </c>
      <c r="Y47" s="184"/>
      <c r="Z47" s="184"/>
      <c r="AA47" s="184"/>
      <c r="AB47" s="185" t="str">
        <f>IFERROR(MID(VLOOKUP(V46,INVENTARIO[],9,FALSE),1,5),"")</f>
        <v/>
      </c>
      <c r="AC47" s="185"/>
    </row>
    <row r="48" spans="1:33" s="86" customFormat="1" ht="12" customHeight="1" x14ac:dyDescent="0.3">
      <c r="B48" s="216" t="s">
        <v>19</v>
      </c>
      <c r="C48" s="216"/>
      <c r="D48" s="216"/>
      <c r="E48" s="216"/>
      <c r="F48" s="216"/>
      <c r="G48" s="87"/>
      <c r="H48" s="88"/>
      <c r="I48" s="89"/>
      <c r="J48" s="89"/>
      <c r="K48" s="217"/>
      <c r="L48" s="217"/>
      <c r="M48" s="217"/>
      <c r="N48" s="217"/>
      <c r="O48" s="90"/>
      <c r="P48" s="91"/>
      <c r="Q48" s="216" t="s">
        <v>19</v>
      </c>
      <c r="R48" s="216"/>
      <c r="S48" s="216"/>
      <c r="T48" s="216"/>
      <c r="U48" s="216"/>
      <c r="V48" s="87"/>
      <c r="W48" s="88"/>
      <c r="X48" s="89"/>
      <c r="Y48" s="89"/>
      <c r="Z48" s="217"/>
      <c r="AA48" s="217"/>
      <c r="AB48" s="217"/>
      <c r="AC48" s="217"/>
      <c r="AD48" s="92"/>
    </row>
  </sheetData>
  <sheetProtection sheet="1" objects="1" scenarios="1" selectLockedCells="1"/>
  <mergeCells count="188">
    <mergeCell ref="B48:F48"/>
    <mergeCell ref="K48:N48"/>
    <mergeCell ref="Q48:U48"/>
    <mergeCell ref="Z48:AC48"/>
    <mergeCell ref="F5:N5"/>
    <mergeCell ref="Q2:T4"/>
    <mergeCell ref="U5:AC5"/>
    <mergeCell ref="F21:N21"/>
    <mergeCell ref="U21:AC21"/>
    <mergeCell ref="Q18:T20"/>
    <mergeCell ref="F37:N37"/>
    <mergeCell ref="U37:AC37"/>
    <mergeCell ref="Q34:T36"/>
    <mergeCell ref="T44:W45"/>
    <mergeCell ref="X44:Z44"/>
    <mergeCell ref="AA44:AC44"/>
    <mergeCell ref="B46:F47"/>
    <mergeCell ref="G46:H47"/>
    <mergeCell ref="Q46:U47"/>
    <mergeCell ref="V46:W47"/>
    <mergeCell ref="I47:L47"/>
    <mergeCell ref="M47:N47"/>
    <mergeCell ref="X47:AA47"/>
    <mergeCell ref="AB47:AC47"/>
    <mergeCell ref="B44:D45"/>
    <mergeCell ref="E44:H45"/>
    <mergeCell ref="I44:K44"/>
    <mergeCell ref="L44:N44"/>
    <mergeCell ref="Q44:S45"/>
    <mergeCell ref="B42:D42"/>
    <mergeCell ref="E42:N42"/>
    <mergeCell ref="Q42:S42"/>
    <mergeCell ref="T42:AC42"/>
    <mergeCell ref="B43:D43"/>
    <mergeCell ref="E43:F43"/>
    <mergeCell ref="I43:N43"/>
    <mergeCell ref="Q43:S43"/>
    <mergeCell ref="T43:U43"/>
    <mergeCell ref="X43:AC43"/>
    <mergeCell ref="B40:D40"/>
    <mergeCell ref="E40:N40"/>
    <mergeCell ref="Q40:S40"/>
    <mergeCell ref="T40:AC40"/>
    <mergeCell ref="E41:N41"/>
    <mergeCell ref="T41:AC41"/>
    <mergeCell ref="C37:E37"/>
    <mergeCell ref="R37:T37"/>
    <mergeCell ref="B38:N38"/>
    <mergeCell ref="Q38:AC38"/>
    <mergeCell ref="C39:D39"/>
    <mergeCell ref="E39:F39"/>
    <mergeCell ref="G39:H39"/>
    <mergeCell ref="I39:J39"/>
    <mergeCell ref="L39:M39"/>
    <mergeCell ref="R39:S39"/>
    <mergeCell ref="T39:U39"/>
    <mergeCell ref="V39:W39"/>
    <mergeCell ref="X39:Y39"/>
    <mergeCell ref="AA39:AB39"/>
    <mergeCell ref="B34:E36"/>
    <mergeCell ref="F34:J36"/>
    <mergeCell ref="K34:N34"/>
    <mergeCell ref="U34:Y36"/>
    <mergeCell ref="Z34:AC34"/>
    <mergeCell ref="K35:N35"/>
    <mergeCell ref="Z35:AC35"/>
    <mergeCell ref="K36:N36"/>
    <mergeCell ref="Z36:AC36"/>
    <mergeCell ref="T28:W29"/>
    <mergeCell ref="X28:Z28"/>
    <mergeCell ref="AA28:AC28"/>
    <mergeCell ref="B30:F31"/>
    <mergeCell ref="G30:H31"/>
    <mergeCell ref="Q30:U31"/>
    <mergeCell ref="V30:W31"/>
    <mergeCell ref="I31:L31"/>
    <mergeCell ref="M31:N31"/>
    <mergeCell ref="X31:AA31"/>
    <mergeCell ref="AB31:AC31"/>
    <mergeCell ref="B28:D29"/>
    <mergeCell ref="E28:H29"/>
    <mergeCell ref="I28:K28"/>
    <mergeCell ref="L28:N28"/>
    <mergeCell ref="Q28:S29"/>
    <mergeCell ref="B26:D26"/>
    <mergeCell ref="E26:N26"/>
    <mergeCell ref="Q26:S26"/>
    <mergeCell ref="T26:AC26"/>
    <mergeCell ref="B27:D27"/>
    <mergeCell ref="E27:F27"/>
    <mergeCell ref="I27:N27"/>
    <mergeCell ref="Q27:S27"/>
    <mergeCell ref="T27:U27"/>
    <mergeCell ref="X27:AC27"/>
    <mergeCell ref="B24:D24"/>
    <mergeCell ref="E24:N24"/>
    <mergeCell ref="Q24:S24"/>
    <mergeCell ref="T24:AC24"/>
    <mergeCell ref="E25:N25"/>
    <mergeCell ref="T25:AC25"/>
    <mergeCell ref="C21:E21"/>
    <mergeCell ref="R21:T21"/>
    <mergeCell ref="B22:N22"/>
    <mergeCell ref="Q22:AC22"/>
    <mergeCell ref="C23:D23"/>
    <mergeCell ref="E23:F23"/>
    <mergeCell ref="G23:H23"/>
    <mergeCell ref="I23:J23"/>
    <mergeCell ref="L23:M23"/>
    <mergeCell ref="R23:S23"/>
    <mergeCell ref="T23:U23"/>
    <mergeCell ref="V23:W23"/>
    <mergeCell ref="X23:Y23"/>
    <mergeCell ref="AA23:AB23"/>
    <mergeCell ref="B18:E20"/>
    <mergeCell ref="F18:J20"/>
    <mergeCell ref="K18:N18"/>
    <mergeCell ref="U18:Y20"/>
    <mergeCell ref="Z18:AC18"/>
    <mergeCell ref="K19:N19"/>
    <mergeCell ref="Z19:AC19"/>
    <mergeCell ref="K20:N20"/>
    <mergeCell ref="Z20:AC20"/>
    <mergeCell ref="X12:Z12"/>
    <mergeCell ref="AA12:AC12"/>
    <mergeCell ref="B14:F15"/>
    <mergeCell ref="B32:F32"/>
    <mergeCell ref="K32:N32"/>
    <mergeCell ref="Q32:U32"/>
    <mergeCell ref="Z32:AC32"/>
    <mergeCell ref="Z2:AC2"/>
    <mergeCell ref="Z3:AC3"/>
    <mergeCell ref="Z4:AC4"/>
    <mergeCell ref="U2:Y4"/>
    <mergeCell ref="B2:E4"/>
    <mergeCell ref="F2:J4"/>
    <mergeCell ref="K2:N2"/>
    <mergeCell ref="K3:N3"/>
    <mergeCell ref="K4:N4"/>
    <mergeCell ref="C5:E5"/>
    <mergeCell ref="R5:T5"/>
    <mergeCell ref="B6:N6"/>
    <mergeCell ref="Q6:AC6"/>
    <mergeCell ref="T7:U7"/>
    <mergeCell ref="V7:W7"/>
    <mergeCell ref="X7:Y7"/>
    <mergeCell ref="AA7:AB7"/>
    <mergeCell ref="T8:AC8"/>
    <mergeCell ref="C7:D7"/>
    <mergeCell ref="E7:F7"/>
    <mergeCell ref="G7:H7"/>
    <mergeCell ref="I7:J7"/>
    <mergeCell ref="L7:M7"/>
    <mergeCell ref="R7:S7"/>
    <mergeCell ref="X11:AC11"/>
    <mergeCell ref="E9:N9"/>
    <mergeCell ref="T9:AC9"/>
    <mergeCell ref="B10:D10"/>
    <mergeCell ref="E10:N10"/>
    <mergeCell ref="Q10:S10"/>
    <mergeCell ref="T10:AC10"/>
    <mergeCell ref="B8:D8"/>
    <mergeCell ref="E8:N8"/>
    <mergeCell ref="Q8:S8"/>
    <mergeCell ref="B9:D9"/>
    <mergeCell ref="Q9:S9"/>
    <mergeCell ref="B12:D13"/>
    <mergeCell ref="E12:H13"/>
    <mergeCell ref="I12:K12"/>
    <mergeCell ref="L12:N12"/>
    <mergeCell ref="Q12:S13"/>
    <mergeCell ref="T12:W13"/>
    <mergeCell ref="B11:D11"/>
    <mergeCell ref="E11:F11"/>
    <mergeCell ref="I11:N11"/>
    <mergeCell ref="Q11:S11"/>
    <mergeCell ref="T11:U11"/>
    <mergeCell ref="B16:F16"/>
    <mergeCell ref="K16:N16"/>
    <mergeCell ref="G14:H15"/>
    <mergeCell ref="Q14:U15"/>
    <mergeCell ref="V14:W15"/>
    <mergeCell ref="I15:L15"/>
    <mergeCell ref="M15:N15"/>
    <mergeCell ref="X15:AA15"/>
    <mergeCell ref="AB15:AC15"/>
    <mergeCell ref="Q16:U16"/>
    <mergeCell ref="Z16:AC16"/>
  </mergeCells>
  <dataValidations count="1">
    <dataValidation type="whole" allowBlank="1" showInputMessage="1" showErrorMessage="1" errorTitle="No. Carpeta" error="Ingrese el numero de rotulo de carpeta que desea imprimir" promptTitle="No. Carpeta" prompt="Ingrese el número de rotulo que desee imprimir, se imprime 6 rotulos por hoja" sqref="G14:H15" xr:uid="{00000000-0002-0000-0100-000000000000}">
      <formula1>1</formula1>
      <formula2>2000</formula2>
    </dataValidation>
  </dataValidations>
  <printOptions horizontalCentered="1" verticalCentered="1"/>
  <pageMargins left="0.11811023622047245" right="0.11811023622047245" top="0.19685039370078741" bottom="0.19685039370078741" header="0" footer="0"/>
  <pageSetup scale="73"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V38"/>
  <sheetViews>
    <sheetView showGridLines="0" view="pageBreakPreview" zoomScale="80" zoomScaleNormal="100" zoomScaleSheetLayoutView="80" workbookViewId="0">
      <selection activeCell="F33" sqref="F33:G35"/>
    </sheetView>
  </sheetViews>
  <sheetFormatPr baseColWidth="10" defaultColWidth="11.42578125" defaultRowHeight="16.5" x14ac:dyDescent="0.3"/>
  <cols>
    <col min="1" max="1" width="3.42578125" style="42" customWidth="1"/>
    <col min="2" max="2" width="10.28515625" style="42" customWidth="1"/>
    <col min="3" max="4" width="12.85546875" style="42" customWidth="1"/>
    <col min="5" max="5" width="14.5703125" style="42" customWidth="1"/>
    <col min="6" max="6" width="12.140625" style="42" customWidth="1"/>
    <col min="7" max="7" width="4" style="42" customWidth="1"/>
    <col min="8" max="8" width="2.140625" style="36" customWidth="1"/>
    <col min="9" max="9" width="2.140625" style="42" customWidth="1"/>
    <col min="10" max="10" width="3.42578125" style="42" customWidth="1"/>
    <col min="11" max="11" width="10.28515625" style="42" customWidth="1"/>
    <col min="12" max="13" width="12.85546875" style="42" customWidth="1"/>
    <col min="14" max="14" width="14.5703125" style="42" customWidth="1"/>
    <col min="15" max="15" width="12.140625" style="42" customWidth="1"/>
    <col min="16" max="16" width="4" style="42" customWidth="1"/>
    <col min="17" max="17" width="9.85546875" style="42" hidden="1" customWidth="1"/>
    <col min="18" max="18" width="15.7109375" style="42" customWidth="1"/>
    <col min="19" max="22" width="11.42578125" style="42" hidden="1" customWidth="1"/>
    <col min="23" max="16384" width="11.42578125" style="42"/>
  </cols>
  <sheetData>
    <row r="1" spans="1:22" ht="9.6" customHeight="1" x14ac:dyDescent="0.3">
      <c r="A1" s="235"/>
      <c r="B1" s="236"/>
      <c r="C1" s="237"/>
      <c r="D1" s="244" t="s">
        <v>523</v>
      </c>
      <c r="E1" s="245"/>
      <c r="F1" s="229" t="s">
        <v>524</v>
      </c>
      <c r="G1" s="230"/>
      <c r="I1" s="58"/>
      <c r="J1" s="250"/>
      <c r="K1" s="251"/>
      <c r="L1" s="251"/>
      <c r="M1" s="244" t="s">
        <v>523</v>
      </c>
      <c r="N1" s="245"/>
      <c r="O1" s="229" t="s">
        <v>524</v>
      </c>
      <c r="P1" s="230"/>
    </row>
    <row r="2" spans="1:22" ht="9.6" customHeight="1" x14ac:dyDescent="0.3">
      <c r="A2" s="238"/>
      <c r="B2" s="239"/>
      <c r="C2" s="240"/>
      <c r="D2" s="246"/>
      <c r="E2" s="247"/>
      <c r="F2" s="231" t="s">
        <v>525</v>
      </c>
      <c r="G2" s="232"/>
      <c r="I2" s="58"/>
      <c r="J2" s="252"/>
      <c r="K2" s="253"/>
      <c r="L2" s="253"/>
      <c r="M2" s="246"/>
      <c r="N2" s="247"/>
      <c r="O2" s="231" t="s">
        <v>525</v>
      </c>
      <c r="P2" s="232"/>
    </row>
    <row r="3" spans="1:22" ht="9.6" customHeight="1" x14ac:dyDescent="0.3">
      <c r="A3" s="241"/>
      <c r="B3" s="242"/>
      <c r="C3" s="243"/>
      <c r="D3" s="248"/>
      <c r="E3" s="249"/>
      <c r="F3" s="233" t="s">
        <v>526</v>
      </c>
      <c r="G3" s="234"/>
      <c r="I3" s="58"/>
      <c r="J3" s="254"/>
      <c r="K3" s="255"/>
      <c r="L3" s="255"/>
      <c r="M3" s="248"/>
      <c r="N3" s="249"/>
      <c r="O3" s="233" t="s">
        <v>526</v>
      </c>
      <c r="P3" s="234"/>
    </row>
    <row r="4" spans="1:22" ht="30.75" customHeight="1" x14ac:dyDescent="0.3">
      <c r="A4" s="256" t="s">
        <v>527</v>
      </c>
      <c r="B4" s="257"/>
      <c r="C4" s="257"/>
      <c r="D4" s="257"/>
      <c r="E4" s="257"/>
      <c r="F4" s="257"/>
      <c r="G4" s="258"/>
      <c r="I4" s="58"/>
      <c r="J4" s="256" t="s">
        <v>527</v>
      </c>
      <c r="K4" s="257"/>
      <c r="L4" s="257"/>
      <c r="M4" s="257"/>
      <c r="N4" s="257"/>
      <c r="O4" s="257"/>
      <c r="P4" s="258"/>
    </row>
    <row r="5" spans="1:22" ht="22.5" customHeight="1" x14ac:dyDescent="0.3">
      <c r="A5" s="259" t="s">
        <v>528</v>
      </c>
      <c r="B5" s="260"/>
      <c r="C5" s="260"/>
      <c r="D5" s="260"/>
      <c r="E5" s="261"/>
      <c r="F5" s="262" t="s">
        <v>529</v>
      </c>
      <c r="G5" s="263"/>
      <c r="I5" s="58"/>
      <c r="J5" s="259" t="s">
        <v>528</v>
      </c>
      <c r="K5" s="260"/>
      <c r="L5" s="260"/>
      <c r="M5" s="260"/>
      <c r="N5" s="261"/>
      <c r="O5" s="262" t="s">
        <v>529</v>
      </c>
      <c r="P5" s="263"/>
    </row>
    <row r="6" spans="1:22" ht="33" customHeight="1" x14ac:dyDescent="0.3">
      <c r="A6" s="264" t="str">
        <f>IF(F33="","",IF(FUID!C4="","",FUID!C4))</f>
        <v/>
      </c>
      <c r="B6" s="265"/>
      <c r="C6" s="265"/>
      <c r="D6" s="265"/>
      <c r="E6" s="265"/>
      <c r="F6" s="266" t="str">
        <f>IFERROR(IF(F33="","",VLOOKUP(A6,OFICINAS[],2,FALSE)),"")</f>
        <v/>
      </c>
      <c r="G6" s="267"/>
      <c r="I6" s="58"/>
      <c r="J6" s="264" t="str">
        <f>IF(O33="","",IF(FUID!C4="","",FUID!C4))</f>
        <v/>
      </c>
      <c r="K6" s="265"/>
      <c r="L6" s="265"/>
      <c r="M6" s="265"/>
      <c r="N6" s="265"/>
      <c r="O6" s="266" t="str">
        <f>IFERROR(IF(O33="","",VLOOKUP(J6,OFICINAS[],2,FALSE)),"")</f>
        <v/>
      </c>
      <c r="P6" s="267"/>
      <c r="Q6" s="42">
        <f>_xlfn.NUMBERVALUE(O6)</f>
        <v>0</v>
      </c>
    </row>
    <row r="7" spans="1:22" ht="25.5" customHeight="1" x14ac:dyDescent="0.3">
      <c r="A7" s="268" t="s">
        <v>530</v>
      </c>
      <c r="B7" s="269"/>
      <c r="C7" s="269"/>
      <c r="D7" s="269"/>
      <c r="E7" s="269"/>
      <c r="F7" s="262" t="s">
        <v>0</v>
      </c>
      <c r="G7" s="263"/>
      <c r="I7" s="58"/>
      <c r="J7" s="268" t="s">
        <v>530</v>
      </c>
      <c r="K7" s="269"/>
      <c r="L7" s="269"/>
      <c r="M7" s="269"/>
      <c r="N7" s="269"/>
      <c r="O7" s="262" t="s">
        <v>0</v>
      </c>
      <c r="P7" s="263"/>
    </row>
    <row r="8" spans="1:22" ht="45" customHeight="1" x14ac:dyDescent="0.3">
      <c r="A8" s="270" t="str">
        <f>IF(F33="","",IF(FUID!C5="","",FUID!C5))</f>
        <v/>
      </c>
      <c r="B8" s="271"/>
      <c r="C8" s="271"/>
      <c r="D8" s="271"/>
      <c r="E8" s="271"/>
      <c r="F8" s="266" t="str">
        <f>IFERROR(IF(F33="","",VLOOKUP(A8,OFICINAS[],2,FALSE)),"")</f>
        <v/>
      </c>
      <c r="G8" s="267"/>
      <c r="I8" s="58"/>
      <c r="J8" s="270" t="str">
        <f>IF(O33="","",IF(FUID!C5="","",FUID!C5))</f>
        <v/>
      </c>
      <c r="K8" s="271"/>
      <c r="L8" s="271"/>
      <c r="M8" s="271"/>
      <c r="N8" s="271"/>
      <c r="O8" s="266" t="str">
        <f>IFERROR(IF(O33="","",VLOOKUP(J8,OFICINAS[],2,FALSE)),"")</f>
        <v/>
      </c>
      <c r="P8" s="267"/>
      <c r="Q8" s="42">
        <f>_xlfn.NUMBERVALUE(O8)</f>
        <v>0</v>
      </c>
    </row>
    <row r="9" spans="1:22" ht="15" customHeight="1" x14ac:dyDescent="0.3">
      <c r="A9" s="272" t="s">
        <v>531</v>
      </c>
      <c r="B9" s="273"/>
      <c r="C9" s="276" t="str">
        <f ca="1">IFERROR(VLOOKUP(F10,SERIECOMPLETA[],2,FALSE),"")</f>
        <v/>
      </c>
      <c r="D9" s="276"/>
      <c r="E9" s="276"/>
      <c r="F9" s="277" t="s">
        <v>532</v>
      </c>
      <c r="G9" s="278"/>
      <c r="I9" s="58"/>
      <c r="J9" s="272" t="s">
        <v>531</v>
      </c>
      <c r="K9" s="273"/>
      <c r="L9" s="276" t="str">
        <f ca="1">IFERROR(VLOOKUP(O10,SERIECOMPLETA[],2,FALSE),"")</f>
        <v/>
      </c>
      <c r="M9" s="276"/>
      <c r="N9" s="276"/>
      <c r="O9" s="277" t="s">
        <v>532</v>
      </c>
      <c r="P9" s="278"/>
    </row>
    <row r="10" spans="1:22" ht="15" customHeight="1" x14ac:dyDescent="0.3">
      <c r="A10" s="274"/>
      <c r="B10" s="275"/>
      <c r="C10" s="276"/>
      <c r="D10" s="276"/>
      <c r="E10" s="276"/>
      <c r="F10" s="279" t="str">
        <f ca="1">IFERROR(VLOOKUP(MIN(B15:B29),INVENTARIO[],2,FALSE),"")</f>
        <v/>
      </c>
      <c r="G10" s="280"/>
      <c r="I10" s="58"/>
      <c r="J10" s="274"/>
      <c r="K10" s="275"/>
      <c r="L10" s="276"/>
      <c r="M10" s="276"/>
      <c r="N10" s="276"/>
      <c r="O10" s="279" t="str">
        <f ca="1">IFERROR(VLOOKUP(MIN(K15:K29),INVENTARIO[],2,FALSE),"")</f>
        <v/>
      </c>
      <c r="P10" s="280"/>
    </row>
    <row r="11" spans="1:22" ht="15" customHeight="1" x14ac:dyDescent="0.3">
      <c r="A11" s="272" t="s">
        <v>533</v>
      </c>
      <c r="B11" s="273"/>
      <c r="C11" s="276" t="str">
        <f ca="1">IFERROR(VLOOKUP(F12,SERIECOMPLETA[],2,FALSE),"")</f>
        <v/>
      </c>
      <c r="D11" s="276"/>
      <c r="E11" s="276"/>
      <c r="F11" s="277" t="s">
        <v>534</v>
      </c>
      <c r="G11" s="278"/>
      <c r="I11" s="58"/>
      <c r="J11" s="272" t="s">
        <v>533</v>
      </c>
      <c r="K11" s="273"/>
      <c r="L11" s="276" t="str">
        <f ca="1">IFERROR(VLOOKUP(O12,SERIECOMPLETA[],2,FALSE),"")</f>
        <v/>
      </c>
      <c r="M11" s="276"/>
      <c r="N11" s="276"/>
      <c r="O11" s="277" t="s">
        <v>534</v>
      </c>
      <c r="P11" s="278"/>
    </row>
    <row r="12" spans="1:22" ht="15" customHeight="1" x14ac:dyDescent="0.3">
      <c r="A12" s="274"/>
      <c r="B12" s="275"/>
      <c r="C12" s="276"/>
      <c r="D12" s="276"/>
      <c r="E12" s="276"/>
      <c r="F12" s="279" t="str">
        <f ca="1">IFERROR(VLOOKUP(MAX(B15:B29),INVENTARIO[],2,FALSE),"")</f>
        <v/>
      </c>
      <c r="G12" s="280"/>
      <c r="I12" s="58"/>
      <c r="J12" s="274"/>
      <c r="K12" s="275"/>
      <c r="L12" s="276"/>
      <c r="M12" s="276"/>
      <c r="N12" s="276"/>
      <c r="O12" s="279" t="str">
        <f ca="1">IFERROR(VLOOKUP(MAX(K15:K29),INVENTARIO[],2,FALSE),"")</f>
        <v/>
      </c>
      <c r="P12" s="280"/>
    </row>
    <row r="13" spans="1:22" ht="9" customHeight="1" x14ac:dyDescent="0.3">
      <c r="A13" s="43"/>
      <c r="G13" s="44"/>
      <c r="I13" s="58"/>
      <c r="J13" s="43"/>
      <c r="P13" s="44"/>
    </row>
    <row r="14" spans="1:22" x14ac:dyDescent="0.3">
      <c r="A14" s="43"/>
      <c r="B14" s="101" t="s">
        <v>558</v>
      </c>
      <c r="C14" s="184" t="s">
        <v>555</v>
      </c>
      <c r="D14" s="184"/>
      <c r="E14" s="184"/>
      <c r="F14" s="184"/>
      <c r="G14" s="281"/>
      <c r="I14" s="58"/>
      <c r="J14" s="43"/>
      <c r="K14" s="101" t="s">
        <v>558</v>
      </c>
      <c r="L14" s="184" t="s">
        <v>535</v>
      </c>
      <c r="M14" s="184"/>
      <c r="N14" s="184"/>
      <c r="O14" s="184"/>
      <c r="P14" s="281"/>
    </row>
    <row r="15" spans="1:22" x14ac:dyDescent="0.3">
      <c r="A15" s="45"/>
      <c r="B15" s="35" t="str">
        <f t="array" aca="1" ref="B15" ca="1">IF(ROWS($B$15:B15)&lt;=DATOS!$J$9,INDEX(INDIRECT(TAPA!$B$14),SMALL(IF(caja=TAPA!$F$33,ROW(caja)-ROW(FUID!#REF!)+1),ROWS($B$15:B15))),"")</f>
        <v/>
      </c>
      <c r="C15" s="282" t="str">
        <f ca="1">IFERROR(IF(VLOOKUP(B15,INVENTARIO[],4,FALSE)="",VLOOKUP(B15,INVENTARIO[],3,FALSE),CONCATENATE(VLOOKUP(B15,INVENTARIO[],4,FALSE)," - ",(VLOOKUP(B15,INVENTARIO[],3,FALSE)))),"")</f>
        <v/>
      </c>
      <c r="D15" s="282"/>
      <c r="E15" s="282"/>
      <c r="F15" s="282"/>
      <c r="G15" s="281"/>
      <c r="I15" s="58"/>
      <c r="J15" s="45"/>
      <c r="K15" s="35" t="e">
        <f t="array" aca="1" ref="K15" ca="1">IF(ROWS($K$15:K15)&lt;=DATOS!$J$8,INDEX(INDIRECT(TAPA!$K$14),SMALL(IF(caja=TAPA!$O$33,ROW(caja)-ROW(FUID!#REF!)+1),ROWS($K$15:K15))),"")</f>
        <v>#REF!</v>
      </c>
      <c r="L15" s="282" t="str">
        <f ca="1">IFERROR(IF(VLOOKUP(K15,INVENTARIO[],4,FALSE)="",VLOOKUP(K15,INVENTARIO[],3,FALSE),CONCATENATE(VLOOKUP(K15,INVENTARIO[],4,FALSE)," - ",(VLOOKUP(K15,INVENTARIO[],3,FALSE)))),"")</f>
        <v/>
      </c>
      <c r="M15" s="282"/>
      <c r="N15" s="282"/>
      <c r="O15" s="282"/>
      <c r="P15" s="281"/>
      <c r="S15" s="102" t="str">
        <f ca="1">IFERROR(VLOOKUP(B15,INVENTARIO[],5,FALSE),"")</f>
        <v/>
      </c>
      <c r="T15" s="102" t="str">
        <f ca="1">IFERROR(VLOOKUP(B15,INVENTARIO[],6,FALSE),"")</f>
        <v/>
      </c>
      <c r="U15" s="102" t="str">
        <f ca="1">IFERROR(VLOOKUP(K15,INVENTARIO[],5,FALSE),"")</f>
        <v/>
      </c>
      <c r="V15" s="102" t="str">
        <f ca="1">IFERROR(VLOOKUP(K15,INVENTARIO[],6,FALSE),"")</f>
        <v/>
      </c>
    </row>
    <row r="16" spans="1:22" x14ac:dyDescent="0.3">
      <c r="A16" s="45"/>
      <c r="B16" s="35" t="str">
        <f t="array" aca="1" ref="B16" ca="1">IF(ROWS($B$15:B16)&lt;=DATOS!$J$9,INDEX(INDIRECT(TAPA!$B$14),SMALL(IF(caja=TAPA!$F$33,ROW(caja)-ROW(FUID!#REF!)+1),ROWS($B$15:B16))),"")</f>
        <v/>
      </c>
      <c r="C16" s="282" t="str">
        <f ca="1">IFERROR(IF(VLOOKUP(B16,INVENTARIO[],4,FALSE)="",VLOOKUP(B16,INVENTARIO[],3,FALSE),CONCATENATE(VLOOKUP(B16,INVENTARIO[],4,FALSE)," - ",(VLOOKUP(B16,INVENTARIO[],3,FALSE)))),"")</f>
        <v/>
      </c>
      <c r="D16" s="282"/>
      <c r="E16" s="282"/>
      <c r="F16" s="282"/>
      <c r="G16" s="281"/>
      <c r="I16" s="58"/>
      <c r="J16" s="45"/>
      <c r="K16" s="35" t="e">
        <f t="array" aca="1" ref="K16" ca="1">IF(ROWS($K$15:K16)&lt;=DATOS!$J$8,INDEX(INDIRECT(TAPA!$K$14),SMALL(IF(caja=TAPA!$O$33,ROW(caja)-ROW(FUID!#REF!)+1),ROWS($K$15:K16))),"")</f>
        <v>#REF!</v>
      </c>
      <c r="L16" s="282" t="str">
        <f ca="1">IFERROR(IF(VLOOKUP(K16,INVENTARIO[],4,FALSE)="",VLOOKUP(K16,INVENTARIO[],3,FALSE),CONCATENATE(VLOOKUP(K16,INVENTARIO[],4,FALSE)," - ",(VLOOKUP(K16,INVENTARIO[],3,FALSE)))),"")</f>
        <v/>
      </c>
      <c r="M16" s="282"/>
      <c r="N16" s="282"/>
      <c r="O16" s="282"/>
      <c r="P16" s="281"/>
      <c r="S16" s="102" t="str">
        <f ca="1">IFERROR(VLOOKUP(B16,INVENTARIO[],5,FALSE),"")</f>
        <v/>
      </c>
      <c r="T16" s="102" t="str">
        <f ca="1">IFERROR(VLOOKUP(B16,INVENTARIO[],6,FALSE),"")</f>
        <v/>
      </c>
      <c r="U16" s="102" t="str">
        <f ca="1">IFERROR(VLOOKUP(K16,INVENTARIO[],5,FALSE),"")</f>
        <v/>
      </c>
      <c r="V16" s="102" t="str">
        <f ca="1">IFERROR(VLOOKUP(K16,INVENTARIO[],6,FALSE),"")</f>
        <v/>
      </c>
    </row>
    <row r="17" spans="1:22" x14ac:dyDescent="0.3">
      <c r="A17" s="45"/>
      <c r="B17" s="35" t="str">
        <f t="array" aca="1" ref="B17" ca="1">IF(ROWS($B$15:B17)&lt;=DATOS!$J$9,INDEX(INDIRECT(TAPA!$B$14),SMALL(IF(caja=TAPA!$F$33,ROW(caja)-ROW(FUID!#REF!)+1),ROWS($B$15:B17))),"")</f>
        <v/>
      </c>
      <c r="C17" s="282" t="str">
        <f ca="1">IFERROR(IF(VLOOKUP(B17,INVENTARIO[],4,FALSE)="",VLOOKUP(B17,INVENTARIO[],3,FALSE),CONCATENATE(VLOOKUP(B17,INVENTARIO[],4,FALSE)," - ",(VLOOKUP(B17,INVENTARIO[],3,FALSE)))),"")</f>
        <v/>
      </c>
      <c r="D17" s="282"/>
      <c r="E17" s="282"/>
      <c r="F17" s="282"/>
      <c r="G17" s="281"/>
      <c r="I17" s="58"/>
      <c r="J17" s="45"/>
      <c r="K17" s="35" t="e">
        <f t="array" aca="1" ref="K17" ca="1">IF(ROWS($K$15:K17)&lt;=DATOS!$J$8,INDEX(INDIRECT(TAPA!$K$14),SMALL(IF(caja=TAPA!$O$33,ROW(caja)-ROW(FUID!#REF!)+1),ROWS($K$15:K17))),"")</f>
        <v>#REF!</v>
      </c>
      <c r="L17" s="282" t="str">
        <f ca="1">IFERROR(IF(VLOOKUP(K17,INVENTARIO[],4,FALSE)="",VLOOKUP(K17,INVENTARIO[],3,FALSE),CONCATENATE(VLOOKUP(K17,INVENTARIO[],4,FALSE)," - ",(VLOOKUP(K17,INVENTARIO[],3,FALSE)))),"")</f>
        <v/>
      </c>
      <c r="M17" s="282"/>
      <c r="N17" s="282"/>
      <c r="O17" s="282"/>
      <c r="P17" s="281"/>
      <c r="S17" s="102" t="str">
        <f ca="1">IFERROR(VLOOKUP(B17,INVENTARIO[],5,FALSE),"")</f>
        <v/>
      </c>
      <c r="T17" s="102" t="str">
        <f ca="1">IFERROR(VLOOKUP(B17,INVENTARIO[],6,FALSE),"")</f>
        <v/>
      </c>
      <c r="U17" s="102" t="str">
        <f ca="1">IFERROR(VLOOKUP(K17,INVENTARIO[],5,FALSE),"")</f>
        <v/>
      </c>
      <c r="V17" s="102" t="str">
        <f ca="1">IFERROR(VLOOKUP(K17,INVENTARIO[],6,FALSE),"")</f>
        <v/>
      </c>
    </row>
    <row r="18" spans="1:22" x14ac:dyDescent="0.3">
      <c r="A18" s="45"/>
      <c r="B18" s="35" t="str">
        <f t="array" aca="1" ref="B18" ca="1">IF(ROWS($B$15:B18)&lt;=DATOS!$J$9,INDEX(INDIRECT(TAPA!$B$14),SMALL(IF(caja=TAPA!$F$33,ROW(caja)-ROW(FUID!#REF!)+1),ROWS($B$15:B18))),"")</f>
        <v/>
      </c>
      <c r="C18" s="282" t="str">
        <f ca="1">IFERROR(IF(VLOOKUP(B18,INVENTARIO[],4,FALSE)="",VLOOKUP(B18,INVENTARIO[],3,FALSE),CONCATENATE(VLOOKUP(B18,INVENTARIO[],4,FALSE)," - ",(VLOOKUP(B18,INVENTARIO[],3,FALSE)))),"")</f>
        <v/>
      </c>
      <c r="D18" s="282"/>
      <c r="E18" s="282"/>
      <c r="F18" s="282"/>
      <c r="G18" s="281"/>
      <c r="I18" s="58"/>
      <c r="J18" s="45"/>
      <c r="K18" s="35" t="e">
        <f t="array" aca="1" ref="K18" ca="1">IF(ROWS($K$15:K18)&lt;=DATOS!$J$8,INDEX(INDIRECT(TAPA!$K$14),SMALL(IF(caja=TAPA!$O$33,ROW(caja)-ROW(FUID!#REF!)+1),ROWS($K$15:K18))),"")</f>
        <v>#REF!</v>
      </c>
      <c r="L18" s="282" t="str">
        <f ca="1">IFERROR(IF(VLOOKUP(K18,INVENTARIO[],4,FALSE)="",VLOOKUP(K18,INVENTARIO[],3,FALSE),CONCATENATE(VLOOKUP(K18,INVENTARIO[],4,FALSE)," - ",(VLOOKUP(K18,INVENTARIO[],3,FALSE)))),"")</f>
        <v/>
      </c>
      <c r="M18" s="282"/>
      <c r="N18" s="282"/>
      <c r="O18" s="282"/>
      <c r="P18" s="281"/>
      <c r="S18" s="102" t="str">
        <f ca="1">IFERROR(VLOOKUP(B18,INVENTARIO[],5,FALSE),"")</f>
        <v/>
      </c>
      <c r="T18" s="102" t="str">
        <f ca="1">IFERROR(VLOOKUP(B18,INVENTARIO[],6,FALSE),"")</f>
        <v/>
      </c>
      <c r="U18" s="102" t="str">
        <f ca="1">IFERROR(VLOOKUP(K18,INVENTARIO[],5,FALSE),"")</f>
        <v/>
      </c>
      <c r="V18" s="102" t="str">
        <f ca="1">IFERROR(VLOOKUP(K18,INVENTARIO[],6,FALSE),"")</f>
        <v/>
      </c>
    </row>
    <row r="19" spans="1:22" x14ac:dyDescent="0.3">
      <c r="A19" s="45"/>
      <c r="B19" s="35" t="str">
        <f t="array" aca="1" ref="B19" ca="1">IF(ROWS($B$15:B19)&lt;=DATOS!$J$9,INDEX(INDIRECT(TAPA!$B$14),SMALL(IF(caja=TAPA!$F$33,ROW(caja)-ROW(FUID!#REF!)+1),ROWS($B$15:B19))),"")</f>
        <v/>
      </c>
      <c r="C19" s="282" t="str">
        <f ca="1">IFERROR(IF(VLOOKUP(B19,INVENTARIO[],4,FALSE)="",VLOOKUP(B19,INVENTARIO[],3,FALSE),CONCATENATE(VLOOKUP(B19,INVENTARIO[],4,FALSE)," - ",(VLOOKUP(B19,INVENTARIO[],3,FALSE)))),"")</f>
        <v/>
      </c>
      <c r="D19" s="282"/>
      <c r="E19" s="282"/>
      <c r="F19" s="282"/>
      <c r="G19" s="281"/>
      <c r="I19" s="58"/>
      <c r="J19" s="45"/>
      <c r="K19" s="35" t="e">
        <f t="array" aca="1" ref="K19" ca="1">IF(ROWS($K$15:K19)&lt;=DATOS!$J$8,INDEX(INDIRECT(TAPA!$K$14),SMALL(IF(caja=TAPA!$O$33,ROW(caja)-ROW(FUID!#REF!)+1),ROWS($K$15:K19))),"")</f>
        <v>#REF!</v>
      </c>
      <c r="L19" s="282" t="str">
        <f ca="1">IFERROR(IF(VLOOKUP(K19,INVENTARIO[],4,FALSE)="",VLOOKUP(K19,INVENTARIO[],3,FALSE),CONCATENATE(VLOOKUP(K19,INVENTARIO[],4,FALSE)," - ",(VLOOKUP(K19,INVENTARIO[],3,FALSE)))),"")</f>
        <v/>
      </c>
      <c r="M19" s="282"/>
      <c r="N19" s="282"/>
      <c r="O19" s="282"/>
      <c r="P19" s="281"/>
      <c r="S19" s="102" t="str">
        <f ca="1">IFERROR(VLOOKUP(B19,INVENTARIO[],5,FALSE),"")</f>
        <v/>
      </c>
      <c r="T19" s="102" t="str">
        <f ca="1">IFERROR(VLOOKUP(B19,INVENTARIO[],6,FALSE),"")</f>
        <v/>
      </c>
      <c r="U19" s="102" t="str">
        <f ca="1">IFERROR(VLOOKUP(K19,INVENTARIO[],5,FALSE),"")</f>
        <v/>
      </c>
      <c r="V19" s="102" t="str">
        <f ca="1">IFERROR(VLOOKUP(K19,INVENTARIO[],6,FALSE),"")</f>
        <v/>
      </c>
    </row>
    <row r="20" spans="1:22" x14ac:dyDescent="0.3">
      <c r="A20" s="45"/>
      <c r="B20" s="35" t="str">
        <f t="array" aca="1" ref="B20" ca="1">IF(ROWS($B$15:B20)&lt;=DATOS!$J$9,INDEX(INDIRECT(TAPA!$B$14),SMALL(IF(caja=TAPA!$F$33,ROW(caja)-ROW(FUID!#REF!)+1),ROWS($B$15:B20))),"")</f>
        <v/>
      </c>
      <c r="C20" s="282" t="str">
        <f ca="1">IFERROR(IF(VLOOKUP(B20,INVENTARIO[],4,FALSE)="",VLOOKUP(B20,INVENTARIO[],3,FALSE),CONCATENATE(VLOOKUP(B20,INVENTARIO[],4,FALSE)," - ",(VLOOKUP(B20,INVENTARIO[],3,FALSE)))),"")</f>
        <v/>
      </c>
      <c r="D20" s="282"/>
      <c r="E20" s="282"/>
      <c r="F20" s="282"/>
      <c r="G20" s="281"/>
      <c r="I20" s="58"/>
      <c r="J20" s="45"/>
      <c r="K20" s="35" t="e">
        <f t="array" aca="1" ref="K20" ca="1">IF(ROWS($K$15:K20)&lt;=DATOS!$J$8,INDEX(INDIRECT(TAPA!$K$14),SMALL(IF(caja=TAPA!$O$33,ROW(caja)-ROW(FUID!#REF!)+1),ROWS($K$15:K20))),"")</f>
        <v>#REF!</v>
      </c>
      <c r="L20" s="282" t="str">
        <f ca="1">IFERROR(IF(VLOOKUP(K20,INVENTARIO[],4,FALSE)="",VLOOKUP(K20,INVENTARIO[],3,FALSE),CONCATENATE(VLOOKUP(K20,INVENTARIO[],4,FALSE)," - ",(VLOOKUP(K20,INVENTARIO[],3,FALSE)))),"")</f>
        <v/>
      </c>
      <c r="M20" s="282"/>
      <c r="N20" s="282"/>
      <c r="O20" s="282"/>
      <c r="P20" s="281"/>
      <c r="S20" s="102" t="str">
        <f ca="1">IFERROR(VLOOKUP(B20,INVENTARIO[],5,FALSE),"")</f>
        <v/>
      </c>
      <c r="T20" s="102" t="str">
        <f ca="1">IFERROR(VLOOKUP(B20,INVENTARIO[],6,FALSE),"")</f>
        <v/>
      </c>
      <c r="U20" s="102" t="str">
        <f ca="1">IFERROR(VLOOKUP(K20,INVENTARIO[],5,FALSE),"")</f>
        <v/>
      </c>
      <c r="V20" s="102" t="str">
        <f ca="1">IFERROR(VLOOKUP(K20,INVENTARIO[],6,FALSE),"")</f>
        <v/>
      </c>
    </row>
    <row r="21" spans="1:22" x14ac:dyDescent="0.3">
      <c r="A21" s="45"/>
      <c r="B21" s="35" t="str">
        <f t="array" aca="1" ref="B21" ca="1">IF(ROWS($B$15:B21)&lt;=DATOS!$J$9,INDEX(INDIRECT(TAPA!$B$14),SMALL(IF(caja=TAPA!$F$33,ROW(caja)-ROW(FUID!#REF!)+1),ROWS($B$15:B21))),"")</f>
        <v/>
      </c>
      <c r="C21" s="282" t="str">
        <f ca="1">IFERROR(IF(VLOOKUP(B21,INVENTARIO[],4,FALSE)="",VLOOKUP(B21,INVENTARIO[],3,FALSE),CONCATENATE(VLOOKUP(B21,INVENTARIO[],4,FALSE)," - ",(VLOOKUP(B21,INVENTARIO[],3,FALSE)))),"")</f>
        <v/>
      </c>
      <c r="D21" s="282"/>
      <c r="E21" s="282"/>
      <c r="F21" s="282"/>
      <c r="G21" s="281"/>
      <c r="I21" s="58"/>
      <c r="J21" s="45"/>
      <c r="K21" s="35" t="e">
        <f t="array" aca="1" ref="K21" ca="1">IF(ROWS($K$15:K21)&lt;=DATOS!$J$8,INDEX(INDIRECT(TAPA!$K$14),SMALL(IF(caja=TAPA!$O$33,ROW(caja)-ROW(FUID!#REF!)+1),ROWS($K$15:K21))),"")</f>
        <v>#REF!</v>
      </c>
      <c r="L21" s="282" t="str">
        <f ca="1">IFERROR(IF(VLOOKUP(K21,INVENTARIO[],4,FALSE)="",VLOOKUP(K21,INVENTARIO[],3,FALSE),CONCATENATE(VLOOKUP(K21,INVENTARIO[],4,FALSE)," - ",(VLOOKUP(K21,INVENTARIO[],3,FALSE)))),"")</f>
        <v/>
      </c>
      <c r="M21" s="282"/>
      <c r="N21" s="282"/>
      <c r="O21" s="282"/>
      <c r="P21" s="281"/>
      <c r="S21" s="102" t="str">
        <f ca="1">IFERROR(VLOOKUP(B21,INVENTARIO[],5,FALSE),"")</f>
        <v/>
      </c>
      <c r="T21" s="102" t="str">
        <f ca="1">IFERROR(VLOOKUP(B21,INVENTARIO[],6,FALSE),"")</f>
        <v/>
      </c>
      <c r="U21" s="102" t="str">
        <f ca="1">IFERROR(VLOOKUP(K21,INVENTARIO[],5,FALSE),"")</f>
        <v/>
      </c>
      <c r="V21" s="102" t="str">
        <f ca="1">IFERROR(VLOOKUP(K21,INVENTARIO[],6,FALSE),"")</f>
        <v/>
      </c>
    </row>
    <row r="22" spans="1:22" x14ac:dyDescent="0.3">
      <c r="A22" s="45"/>
      <c r="B22" s="35" t="str">
        <f t="array" aca="1" ref="B22" ca="1">IF(ROWS($B$15:B22)&lt;=DATOS!$J$9,INDEX(INDIRECT(TAPA!$B$14),SMALL(IF(caja=TAPA!$F$33,ROW(caja)-ROW(FUID!#REF!)+1),ROWS($B$15:B22))),"")</f>
        <v/>
      </c>
      <c r="C22" s="282" t="str">
        <f ca="1">IFERROR(IF(VLOOKUP(B22,INVENTARIO[],4,FALSE)="",VLOOKUP(B22,INVENTARIO[],3,FALSE),CONCATENATE(VLOOKUP(B22,INVENTARIO[],4,FALSE)," - ",(VLOOKUP(B22,INVENTARIO[],3,FALSE)))),"")</f>
        <v/>
      </c>
      <c r="D22" s="282"/>
      <c r="E22" s="282"/>
      <c r="F22" s="282"/>
      <c r="G22" s="281"/>
      <c r="I22" s="58"/>
      <c r="J22" s="45"/>
      <c r="K22" s="35" t="e">
        <f t="array" aca="1" ref="K22" ca="1">IF(ROWS($K$15:K22)&lt;=DATOS!$J$8,INDEX(INDIRECT(TAPA!$K$14),SMALL(IF(caja=TAPA!$O$33,ROW(caja)-ROW(FUID!#REF!)+1),ROWS($K$15:K22))),"")</f>
        <v>#REF!</v>
      </c>
      <c r="L22" s="282" t="str">
        <f ca="1">IFERROR(IF(VLOOKUP(K22,INVENTARIO[],4,FALSE)="",VLOOKUP(K22,INVENTARIO[],3,FALSE),CONCATENATE(VLOOKUP(K22,INVENTARIO[],4,FALSE)," - ",(VLOOKUP(K22,INVENTARIO[],3,FALSE)))),"")</f>
        <v/>
      </c>
      <c r="M22" s="282"/>
      <c r="N22" s="282"/>
      <c r="O22" s="282"/>
      <c r="P22" s="281"/>
      <c r="S22" s="102" t="str">
        <f ca="1">IFERROR(VLOOKUP(B22,INVENTARIO[],5,FALSE),"")</f>
        <v/>
      </c>
      <c r="T22" s="102" t="str">
        <f ca="1">IFERROR(VLOOKUP(B22,INVENTARIO[],6,FALSE),"")</f>
        <v/>
      </c>
      <c r="U22" s="102" t="str">
        <f ca="1">IFERROR(VLOOKUP(K22,INVENTARIO[],5,FALSE),"")</f>
        <v/>
      </c>
      <c r="V22" s="102" t="str">
        <f ca="1">IFERROR(VLOOKUP(K22,INVENTARIO[],6,FALSE),"")</f>
        <v/>
      </c>
    </row>
    <row r="23" spans="1:22" x14ac:dyDescent="0.3">
      <c r="A23" s="45"/>
      <c r="B23" s="35" t="str">
        <f t="array" aca="1" ref="B23" ca="1">IF(ROWS($B$15:B23)&lt;=DATOS!$J$9,INDEX(INDIRECT(TAPA!$B$14),SMALL(IF(caja=TAPA!$F$33,ROW(caja)-ROW(FUID!#REF!)+1),ROWS($B$15:B23))),"")</f>
        <v/>
      </c>
      <c r="C23" s="282" t="str">
        <f ca="1">IFERROR(IF(VLOOKUP(B23,INVENTARIO[],4,FALSE)="",VLOOKUP(B23,INVENTARIO[],3,FALSE),CONCATENATE(VLOOKUP(B23,INVENTARIO[],4,FALSE)," - ",(VLOOKUP(B23,INVENTARIO[],3,FALSE)))),"")</f>
        <v/>
      </c>
      <c r="D23" s="282"/>
      <c r="E23" s="282"/>
      <c r="F23" s="282"/>
      <c r="G23" s="281"/>
      <c r="I23" s="58"/>
      <c r="J23" s="45"/>
      <c r="K23" s="35" t="e">
        <f t="array" aca="1" ref="K23" ca="1">IF(ROWS($K$15:K23)&lt;=DATOS!$J$8,INDEX(INDIRECT(TAPA!$K$14),SMALL(IF(caja=TAPA!$O$33,ROW(caja)-ROW(FUID!#REF!)+1),ROWS($K$15:K23))),"")</f>
        <v>#REF!</v>
      </c>
      <c r="L23" s="282" t="str">
        <f ca="1">IFERROR(IF(VLOOKUP(K23,INVENTARIO[],4,FALSE)="",VLOOKUP(K23,INVENTARIO[],3,FALSE),CONCATENATE(VLOOKUP(K23,INVENTARIO[],4,FALSE)," - ",(VLOOKUP(K23,INVENTARIO[],3,FALSE)))),"")</f>
        <v/>
      </c>
      <c r="M23" s="282"/>
      <c r="N23" s="282"/>
      <c r="O23" s="282"/>
      <c r="P23" s="281"/>
      <c r="S23" s="102" t="str">
        <f ca="1">IFERROR(VLOOKUP(B23,INVENTARIO[],5,FALSE),"")</f>
        <v/>
      </c>
      <c r="T23" s="102" t="str">
        <f ca="1">IFERROR(VLOOKUP(B23,INVENTARIO[],6,FALSE),"")</f>
        <v/>
      </c>
      <c r="U23" s="102" t="str">
        <f ca="1">IFERROR(VLOOKUP(K23,INVENTARIO[],5,FALSE),"")</f>
        <v/>
      </c>
      <c r="V23" s="102" t="str">
        <f ca="1">IFERROR(VLOOKUP(K23,INVENTARIO[],6,FALSE),"")</f>
        <v/>
      </c>
    </row>
    <row r="24" spans="1:22" x14ac:dyDescent="0.3">
      <c r="A24" s="45"/>
      <c r="B24" s="35" t="str">
        <f t="array" aca="1" ref="B24" ca="1">IF(ROWS($B$15:B24)&lt;=DATOS!$J$9,INDEX(INDIRECT(TAPA!$B$14),SMALL(IF(caja=TAPA!$F$33,ROW(caja)-ROW(FUID!#REF!)+1),ROWS($B$15:B24))),"")</f>
        <v/>
      </c>
      <c r="C24" s="282" t="str">
        <f ca="1">IFERROR(IF(VLOOKUP(B24,INVENTARIO[],4,FALSE)="",VLOOKUP(B24,INVENTARIO[],3,FALSE),CONCATENATE(VLOOKUP(B24,INVENTARIO[],4,FALSE)," - ",(VLOOKUP(B24,INVENTARIO[],3,FALSE)))),"")</f>
        <v/>
      </c>
      <c r="D24" s="282"/>
      <c r="E24" s="282"/>
      <c r="F24" s="282"/>
      <c r="G24" s="281"/>
      <c r="I24" s="58"/>
      <c r="J24" s="45"/>
      <c r="K24" s="35" t="e">
        <f t="array" aca="1" ref="K24" ca="1">IF(ROWS($K$15:K24)&lt;=DATOS!$J$8,INDEX(INDIRECT(TAPA!$K$14),SMALL(IF(caja=TAPA!$O$33,ROW(caja)-ROW(FUID!#REF!)+1),ROWS($K$15:K24))),"")</f>
        <v>#REF!</v>
      </c>
      <c r="L24" s="282" t="str">
        <f ca="1">IFERROR(IF(VLOOKUP(K24,INVENTARIO[],4,FALSE)="",VLOOKUP(K24,INVENTARIO[],3,FALSE),CONCATENATE(VLOOKUP(K24,INVENTARIO[],4,FALSE)," - ",(VLOOKUP(K24,INVENTARIO[],3,FALSE)))),"")</f>
        <v/>
      </c>
      <c r="M24" s="282"/>
      <c r="N24" s="282"/>
      <c r="O24" s="282"/>
      <c r="P24" s="281"/>
      <c r="S24" s="102" t="str">
        <f ca="1">IFERROR(VLOOKUP(B24,INVENTARIO[],5,FALSE),"")</f>
        <v/>
      </c>
      <c r="T24" s="102" t="str">
        <f ca="1">IFERROR(VLOOKUP(B24,INVENTARIO[],6,FALSE),"")</f>
        <v/>
      </c>
      <c r="U24" s="102" t="str">
        <f ca="1">IFERROR(VLOOKUP(K24,INVENTARIO[],5,FALSE),"")</f>
        <v/>
      </c>
      <c r="V24" s="102" t="str">
        <f ca="1">IFERROR(VLOOKUP(K24,INVENTARIO[],6,FALSE),"")</f>
        <v/>
      </c>
    </row>
    <row r="25" spans="1:22" x14ac:dyDescent="0.3">
      <c r="A25" s="45"/>
      <c r="B25" s="35" t="str">
        <f t="array" aca="1" ref="B25" ca="1">IF(ROWS($B$15:B25)&lt;=DATOS!$J$9,INDEX(INDIRECT(TAPA!$B$14),SMALL(IF(caja=TAPA!$F$33,ROW(caja)-ROW(FUID!#REF!)+1),ROWS($B$15:B25))),"")</f>
        <v/>
      </c>
      <c r="C25" s="282" t="str">
        <f ca="1">IFERROR(IF(VLOOKUP(B25,INVENTARIO[],4,FALSE)="",VLOOKUP(B25,INVENTARIO[],3,FALSE),CONCATENATE(VLOOKUP(B25,INVENTARIO[],4,FALSE)," - ",(VLOOKUP(B25,INVENTARIO[],3,FALSE)))),"")</f>
        <v/>
      </c>
      <c r="D25" s="282"/>
      <c r="E25" s="282"/>
      <c r="F25" s="282"/>
      <c r="G25" s="281"/>
      <c r="I25" s="58"/>
      <c r="J25" s="45"/>
      <c r="K25" s="35" t="e">
        <f t="array" aca="1" ref="K25" ca="1">IF(ROWS($K$15:K25)&lt;=DATOS!$J$8,INDEX(INDIRECT(TAPA!$K$14),SMALL(IF(caja=TAPA!$O$33,ROW(caja)-ROW(FUID!#REF!)+1),ROWS($K$15:K25))),"")</f>
        <v>#REF!</v>
      </c>
      <c r="L25" s="282" t="str">
        <f ca="1">IFERROR(IF(VLOOKUP(K25,INVENTARIO[],4,FALSE)="",VLOOKUP(K25,INVENTARIO[],3,FALSE),CONCATENATE(VLOOKUP(K25,INVENTARIO[],4,FALSE)," - ",(VLOOKUP(K25,INVENTARIO[],3,FALSE)))),"")</f>
        <v/>
      </c>
      <c r="M25" s="282"/>
      <c r="N25" s="282"/>
      <c r="O25" s="282"/>
      <c r="P25" s="281"/>
      <c r="S25" s="102" t="str">
        <f ca="1">IFERROR(VLOOKUP(B25,INVENTARIO[],5,FALSE),"")</f>
        <v/>
      </c>
      <c r="T25" s="102" t="str">
        <f ca="1">IFERROR(VLOOKUP(B25,INVENTARIO[],6,FALSE),"")</f>
        <v/>
      </c>
      <c r="U25" s="102" t="str">
        <f ca="1">IFERROR(VLOOKUP(K25,INVENTARIO[],5,FALSE),"")</f>
        <v/>
      </c>
      <c r="V25" s="102" t="str">
        <f ca="1">IFERROR(VLOOKUP(K25,INVENTARIO[],6,FALSE),"")</f>
        <v/>
      </c>
    </row>
    <row r="26" spans="1:22" x14ac:dyDescent="0.3">
      <c r="A26" s="45"/>
      <c r="B26" s="35" t="str">
        <f t="array" aca="1" ref="B26" ca="1">IF(ROWS($B$15:B26)&lt;=DATOS!$J$9,INDEX(INDIRECT(TAPA!$B$14),SMALL(IF(caja=TAPA!$F$33,ROW(caja)-ROW(FUID!#REF!)+1),ROWS($B$15:B26))),"")</f>
        <v/>
      </c>
      <c r="C26" s="282" t="str">
        <f ca="1">IFERROR(IF(VLOOKUP(B26,INVENTARIO[],4,FALSE)="",VLOOKUP(B26,INVENTARIO[],3,FALSE),CONCATENATE(VLOOKUP(B26,INVENTARIO[],4,FALSE)," - ",(VLOOKUP(B26,INVENTARIO[],3,FALSE)))),"")</f>
        <v/>
      </c>
      <c r="D26" s="282"/>
      <c r="E26" s="282"/>
      <c r="F26" s="282"/>
      <c r="G26" s="281"/>
      <c r="I26" s="58"/>
      <c r="J26" s="45"/>
      <c r="K26" s="35" t="e">
        <f t="array" aca="1" ref="K26" ca="1">IF(ROWS($K$15:K26)&lt;=DATOS!$J$8,INDEX(INDIRECT(TAPA!$K$14),SMALL(IF(caja=TAPA!$O$33,ROW(caja)-ROW(FUID!#REF!)+1),ROWS($K$15:K26))),"")</f>
        <v>#REF!</v>
      </c>
      <c r="L26" s="282" t="str">
        <f ca="1">IFERROR(IF(VLOOKUP(K26,INVENTARIO[],4,FALSE)="",VLOOKUP(K26,INVENTARIO[],3,FALSE),CONCATENATE(VLOOKUP(K26,INVENTARIO[],4,FALSE)," - ",(VLOOKUP(K26,INVENTARIO[],3,FALSE)))),"")</f>
        <v/>
      </c>
      <c r="M26" s="282"/>
      <c r="N26" s="282"/>
      <c r="O26" s="282"/>
      <c r="P26" s="281"/>
      <c r="S26" s="102" t="str">
        <f ca="1">IFERROR(VLOOKUP(B26,INVENTARIO[],5,FALSE),"")</f>
        <v/>
      </c>
      <c r="T26" s="102" t="str">
        <f ca="1">IFERROR(VLOOKUP(B26,INVENTARIO[],6,FALSE),"")</f>
        <v/>
      </c>
      <c r="U26" s="102" t="str">
        <f ca="1">IFERROR(VLOOKUP(K26,INVENTARIO[],5,FALSE),"")</f>
        <v/>
      </c>
      <c r="V26" s="102" t="str">
        <f ca="1">IFERROR(VLOOKUP(K26,INVENTARIO[],6,FALSE),"")</f>
        <v/>
      </c>
    </row>
    <row r="27" spans="1:22" x14ac:dyDescent="0.3">
      <c r="A27" s="45"/>
      <c r="B27" s="35" t="str">
        <f t="array" aca="1" ref="B27" ca="1">IF(ROWS($B$15:B27)&lt;=DATOS!$J$9,INDEX(INDIRECT(TAPA!$B$14),SMALL(IF(caja=TAPA!$F$33,ROW(caja)-ROW(FUID!#REF!)+1),ROWS($B$15:B27))),"")</f>
        <v/>
      </c>
      <c r="C27" s="282" t="str">
        <f ca="1">IFERROR(IF(VLOOKUP(B27,INVENTARIO[],4,FALSE)="",VLOOKUP(B27,INVENTARIO[],3,FALSE),CONCATENATE(VLOOKUP(B27,INVENTARIO[],4,FALSE)," - ",(VLOOKUP(B27,INVENTARIO[],3,FALSE)))),"")</f>
        <v/>
      </c>
      <c r="D27" s="282"/>
      <c r="E27" s="282"/>
      <c r="F27" s="282"/>
      <c r="G27" s="281"/>
      <c r="I27" s="58"/>
      <c r="J27" s="45"/>
      <c r="K27" s="35" t="e">
        <f t="array" aca="1" ref="K27" ca="1">IF(ROWS($K$15:K27)&lt;=DATOS!$J$8,INDEX(INDIRECT(TAPA!$K$14),SMALL(IF(caja=TAPA!$O$33,ROW(caja)-ROW(FUID!#REF!)+1),ROWS($K$15:K27))),"")</f>
        <v>#REF!</v>
      </c>
      <c r="L27" s="282" t="str">
        <f ca="1">IFERROR(IF(VLOOKUP(K27,INVENTARIO[],4,FALSE)="",VLOOKUP(K27,INVENTARIO[],3,FALSE),CONCATENATE(VLOOKUP(K27,INVENTARIO[],4,FALSE)," - ",(VLOOKUP(K27,INVENTARIO[],3,FALSE)))),"")</f>
        <v/>
      </c>
      <c r="M27" s="282"/>
      <c r="N27" s="282"/>
      <c r="O27" s="282"/>
      <c r="P27" s="281"/>
      <c r="S27" s="102" t="str">
        <f ca="1">IFERROR(VLOOKUP(B27,INVENTARIO[],5,FALSE),"")</f>
        <v/>
      </c>
      <c r="T27" s="102" t="str">
        <f ca="1">IFERROR(VLOOKUP(B27,INVENTARIO[],6,FALSE),"")</f>
        <v/>
      </c>
      <c r="U27" s="102" t="str">
        <f ca="1">IFERROR(VLOOKUP(K27,INVENTARIO[],5,FALSE),"")</f>
        <v/>
      </c>
      <c r="V27" s="102" t="str">
        <f ca="1">IFERROR(VLOOKUP(K27,INVENTARIO[],6,FALSE),"")</f>
        <v/>
      </c>
    </row>
    <row r="28" spans="1:22" x14ac:dyDescent="0.3">
      <c r="A28" s="45"/>
      <c r="B28" s="35" t="str">
        <f t="array" aca="1" ref="B28" ca="1">IF(ROWS($B$15:B28)&lt;=DATOS!$J$9,INDEX(INDIRECT(TAPA!$B$14),SMALL(IF(caja=TAPA!$F$33,ROW(caja)-ROW(FUID!#REF!)+1),ROWS($B$15:B28))),"")</f>
        <v/>
      </c>
      <c r="C28" s="282" t="str">
        <f ca="1">IFERROR(IF(VLOOKUP(B28,INVENTARIO[],4,FALSE)="",VLOOKUP(B28,INVENTARIO[],3,FALSE),CONCATENATE(VLOOKUP(B28,INVENTARIO[],4,FALSE)," - ",(VLOOKUP(B28,INVENTARIO[],3,FALSE)))),"")</f>
        <v/>
      </c>
      <c r="D28" s="282"/>
      <c r="E28" s="282"/>
      <c r="F28" s="282"/>
      <c r="G28" s="281"/>
      <c r="I28" s="58"/>
      <c r="J28" s="45"/>
      <c r="K28" s="35" t="e">
        <f t="array" aca="1" ref="K28" ca="1">IF(ROWS($K$15:K28)&lt;=DATOS!$J$8,INDEX(INDIRECT(TAPA!$K$14),SMALL(IF(caja=TAPA!$O$33,ROW(caja)-ROW(FUID!#REF!)+1),ROWS($K$15:K28))),"")</f>
        <v>#REF!</v>
      </c>
      <c r="L28" s="282" t="str">
        <f ca="1">IFERROR(IF(VLOOKUP(K28,INVENTARIO[],4,FALSE)="",VLOOKUP(K28,INVENTARIO[],3,FALSE),CONCATENATE(VLOOKUP(K28,INVENTARIO[],4,FALSE)," - ",(VLOOKUP(K28,INVENTARIO[],3,FALSE)))),"")</f>
        <v/>
      </c>
      <c r="M28" s="282"/>
      <c r="N28" s="282"/>
      <c r="O28" s="282"/>
      <c r="P28" s="281"/>
      <c r="S28" s="102" t="str">
        <f ca="1">IFERROR(VLOOKUP(B28,INVENTARIO[],5,FALSE),"")</f>
        <v/>
      </c>
      <c r="T28" s="102" t="str">
        <f ca="1">IFERROR(VLOOKUP(B28,INVENTARIO[],6,FALSE),"")</f>
        <v/>
      </c>
      <c r="U28" s="102" t="str">
        <f ca="1">IFERROR(VLOOKUP(K28,INVENTARIO[],5,FALSE),"")</f>
        <v/>
      </c>
      <c r="V28" s="102" t="str">
        <f ca="1">IFERROR(VLOOKUP(K28,INVENTARIO[],6,FALSE),"")</f>
        <v/>
      </c>
    </row>
    <row r="29" spans="1:22" x14ac:dyDescent="0.3">
      <c r="A29" s="45"/>
      <c r="B29" s="35" t="str">
        <f t="array" aca="1" ref="B29" ca="1">IF(ROWS($B$15:B29)&lt;=DATOS!$J$9,INDEX(INDIRECT(TAPA!$B$14),SMALL(IF(caja=TAPA!$F$33,ROW(caja)-ROW(FUID!#REF!)+1),ROWS($B$15:B29))),"")</f>
        <v/>
      </c>
      <c r="C29" s="282" t="str">
        <f ca="1">IFERROR(IF(VLOOKUP(B29,INVENTARIO[],4,FALSE)="",VLOOKUP(B29,INVENTARIO[],3,FALSE),CONCATENATE(VLOOKUP(B29,INVENTARIO[],4,FALSE)," - ",(VLOOKUP(B29,INVENTARIO[],3,FALSE)))),"")</f>
        <v/>
      </c>
      <c r="D29" s="282"/>
      <c r="E29" s="282"/>
      <c r="F29" s="282"/>
      <c r="G29" s="281"/>
      <c r="I29" s="58"/>
      <c r="J29" s="45"/>
      <c r="K29" s="35" t="e">
        <f t="array" aca="1" ref="K29" ca="1">IF(ROWS($K$15:K29)&lt;=DATOS!$J$8,INDEX(INDIRECT(TAPA!$K$14),SMALL(IF(caja=TAPA!$O$33,ROW(caja)-ROW(FUID!#REF!)+1),ROWS($K$15:K29))),"")</f>
        <v>#REF!</v>
      </c>
      <c r="L29" s="282" t="str">
        <f ca="1">IFERROR(IF(VLOOKUP(K29,INVENTARIO[],4,FALSE)="",VLOOKUP(K29,INVENTARIO[],3,FALSE),CONCATENATE(VLOOKUP(K29,INVENTARIO[],4,FALSE)," - ",(VLOOKUP(K29,INVENTARIO[],3,FALSE)))),"")</f>
        <v/>
      </c>
      <c r="M29" s="282"/>
      <c r="N29" s="282"/>
      <c r="O29" s="282"/>
      <c r="P29" s="281"/>
      <c r="S29" s="102" t="str">
        <f ca="1">IFERROR(VLOOKUP(B29,INVENTARIO[],5,FALSE),"")</f>
        <v/>
      </c>
      <c r="T29" s="102" t="str">
        <f ca="1">IFERROR(VLOOKUP(B29,INVENTARIO[],6,FALSE),"")</f>
        <v/>
      </c>
      <c r="U29" s="102" t="str">
        <f ca="1">IFERROR(VLOOKUP(K29,INVENTARIO[],5,FALSE),"")</f>
        <v/>
      </c>
      <c r="V29" s="102" t="str">
        <f ca="1">IFERROR(VLOOKUP(K29,INVENTARIO[],6,FALSE),"")</f>
        <v/>
      </c>
    </row>
    <row r="30" spans="1:22" ht="6.75" customHeight="1" x14ac:dyDescent="0.3">
      <c r="A30" s="46"/>
      <c r="B30" s="47"/>
      <c r="C30" s="47"/>
      <c r="D30" s="47"/>
      <c r="E30" s="47"/>
      <c r="F30" s="47"/>
      <c r="G30" s="48"/>
      <c r="I30" s="58"/>
      <c r="J30" s="46"/>
      <c r="K30" s="47"/>
      <c r="L30" s="47"/>
      <c r="M30" s="47"/>
      <c r="N30" s="47"/>
      <c r="O30" s="47"/>
      <c r="P30" s="48"/>
    </row>
    <row r="31" spans="1:22" ht="18" customHeight="1" x14ac:dyDescent="0.3">
      <c r="A31" s="49"/>
      <c r="B31" s="50"/>
      <c r="C31" s="283" t="s">
        <v>536</v>
      </c>
      <c r="D31" s="283"/>
      <c r="E31" s="284"/>
      <c r="F31" s="35" t="str">
        <f>IF(F33="","",COUNT(B15:B29))</f>
        <v/>
      </c>
      <c r="G31" s="48"/>
      <c r="I31" s="58"/>
      <c r="J31" s="49"/>
      <c r="K31" s="285" t="s">
        <v>536</v>
      </c>
      <c r="L31" s="285"/>
      <c r="M31" s="285"/>
      <c r="N31" s="285"/>
      <c r="O31" s="35" t="str">
        <f>IF(O33="","",COUNT(K15:K29))</f>
        <v/>
      </c>
      <c r="P31" s="48"/>
    </row>
    <row r="32" spans="1:22" ht="15.75" customHeight="1" thickBot="1" x14ac:dyDescent="0.35">
      <c r="A32" s="272" t="s">
        <v>10</v>
      </c>
      <c r="B32" s="295"/>
      <c r="C32" s="51" t="s">
        <v>43</v>
      </c>
      <c r="D32" s="51" t="s">
        <v>44</v>
      </c>
      <c r="E32" s="47"/>
      <c r="F32" s="47"/>
      <c r="G32" s="48"/>
      <c r="I32" s="58"/>
      <c r="J32" s="272" t="s">
        <v>10</v>
      </c>
      <c r="K32" s="295"/>
      <c r="L32" s="51" t="s">
        <v>43</v>
      </c>
      <c r="M32" s="51" t="s">
        <v>44</v>
      </c>
      <c r="N32" s="47"/>
      <c r="O32" s="47"/>
      <c r="P32" s="48"/>
    </row>
    <row r="33" spans="1:16" ht="15" customHeight="1" x14ac:dyDescent="0.3">
      <c r="A33" s="274"/>
      <c r="B33" s="296"/>
      <c r="C33" s="40" t="str">
        <f>IF(F33="","",MIN(S15:S29))</f>
        <v/>
      </c>
      <c r="D33" s="40" t="str">
        <f>IF(F33="","",MAX(T15:T29))</f>
        <v/>
      </c>
      <c r="E33" s="297" t="s">
        <v>537</v>
      </c>
      <c r="F33" s="298"/>
      <c r="G33" s="299"/>
      <c r="I33" s="58"/>
      <c r="J33" s="274"/>
      <c r="K33" s="296"/>
      <c r="L33" s="40" t="str">
        <f>IF(O33="","",MIN(U15:U29))</f>
        <v/>
      </c>
      <c r="M33" s="40" t="str">
        <f>IF(O33="","",MAX(V15:V29))</f>
        <v/>
      </c>
      <c r="N33" s="297" t="s">
        <v>537</v>
      </c>
      <c r="O33" s="286" t="str">
        <f>IF(F33="","",F33+1)</f>
        <v/>
      </c>
      <c r="P33" s="287"/>
    </row>
    <row r="34" spans="1:16" ht="12.75" customHeight="1" x14ac:dyDescent="0.3">
      <c r="A34" s="46"/>
      <c r="B34" s="47"/>
      <c r="C34" s="47"/>
      <c r="D34" s="47"/>
      <c r="E34" s="297"/>
      <c r="F34" s="300"/>
      <c r="G34" s="301"/>
      <c r="I34" s="58"/>
      <c r="J34" s="46"/>
      <c r="K34" s="47"/>
      <c r="L34" s="47"/>
      <c r="M34" s="47"/>
      <c r="N34" s="297"/>
      <c r="O34" s="288"/>
      <c r="P34" s="289"/>
    </row>
    <row r="35" spans="1:16" ht="24.75" customHeight="1" thickBot="1" x14ac:dyDescent="0.35">
      <c r="A35" s="293" t="str">
        <f>IF(FUID!$C$6="INVENTARIO TRANSFERENCIA PRIMARIA","AÑO TRANSFERENCIA:","AÑO:")</f>
        <v>AÑO:</v>
      </c>
      <c r="B35" s="294"/>
      <c r="C35" s="294"/>
      <c r="D35" s="34"/>
      <c r="E35" s="297"/>
      <c r="F35" s="302"/>
      <c r="G35" s="303"/>
      <c r="I35" s="58"/>
      <c r="J35" s="293" t="str">
        <f>IF(FUID!$C$6="INVENTARIO TRANSFERENCIA PRIMARIA","AÑO TRANSFERENCIA:","AÑO:")</f>
        <v>AÑO:</v>
      </c>
      <c r="K35" s="294"/>
      <c r="L35" s="294"/>
      <c r="M35" s="34"/>
      <c r="N35" s="297"/>
      <c r="O35" s="290"/>
      <c r="P35" s="291"/>
    </row>
    <row r="36" spans="1:16" ht="6.75" customHeight="1" thickBot="1" x14ac:dyDescent="0.35">
      <c r="A36" s="52"/>
      <c r="B36" s="53"/>
      <c r="C36" s="53"/>
      <c r="D36" s="53"/>
      <c r="E36" s="53"/>
      <c r="F36" s="53">
        <v>1</v>
      </c>
      <c r="G36" s="54"/>
      <c r="I36" s="58"/>
      <c r="J36" s="52"/>
      <c r="K36" s="53"/>
      <c r="L36" s="53"/>
      <c r="M36" s="53"/>
      <c r="N36" s="53"/>
      <c r="O36" s="53"/>
      <c r="P36" s="54"/>
    </row>
    <row r="37" spans="1:16" x14ac:dyDescent="0.3">
      <c r="A37" s="42" t="s">
        <v>19</v>
      </c>
      <c r="F37" s="292"/>
      <c r="G37" s="292"/>
      <c r="I37" s="58"/>
      <c r="J37" s="42" t="s">
        <v>19</v>
      </c>
      <c r="O37" s="292"/>
      <c r="P37" s="292"/>
    </row>
    <row r="38" spans="1:16" x14ac:dyDescent="0.3">
      <c r="I38" s="58"/>
    </row>
  </sheetData>
  <sheetProtection sheet="1" objects="1" scenarios="1" selectLockedCells="1"/>
  <mergeCells count="90">
    <mergeCell ref="O33:P35"/>
    <mergeCell ref="F37:G37"/>
    <mergeCell ref="O37:P37"/>
    <mergeCell ref="A35:C35"/>
    <mergeCell ref="J35:L35"/>
    <mergeCell ref="A32:B33"/>
    <mergeCell ref="E33:E35"/>
    <mergeCell ref="F33:G35"/>
    <mergeCell ref="J32:K33"/>
    <mergeCell ref="N33:N35"/>
    <mergeCell ref="C25:F25"/>
    <mergeCell ref="L25:O25"/>
    <mergeCell ref="C29:F29"/>
    <mergeCell ref="L29:O29"/>
    <mergeCell ref="C31:E31"/>
    <mergeCell ref="K31:N31"/>
    <mergeCell ref="L28:O28"/>
    <mergeCell ref="L27:O27"/>
    <mergeCell ref="L26:O26"/>
    <mergeCell ref="C28:F28"/>
    <mergeCell ref="C27:F27"/>
    <mergeCell ref="C26:F26"/>
    <mergeCell ref="C22:F22"/>
    <mergeCell ref="L22:O22"/>
    <mergeCell ref="C23:F23"/>
    <mergeCell ref="L23:O23"/>
    <mergeCell ref="C24:F24"/>
    <mergeCell ref="L24:O24"/>
    <mergeCell ref="L19:O19"/>
    <mergeCell ref="C20:F20"/>
    <mergeCell ref="L20:O20"/>
    <mergeCell ref="C21:F21"/>
    <mergeCell ref="L21:O21"/>
    <mergeCell ref="O11:P11"/>
    <mergeCell ref="F12:G12"/>
    <mergeCell ref="O12:P12"/>
    <mergeCell ref="C14:F14"/>
    <mergeCell ref="G14:G29"/>
    <mergeCell ref="L14:O14"/>
    <mergeCell ref="P14:P29"/>
    <mergeCell ref="C15:F15"/>
    <mergeCell ref="L15:O15"/>
    <mergeCell ref="C16:F16"/>
    <mergeCell ref="L16:O16"/>
    <mergeCell ref="C17:F17"/>
    <mergeCell ref="L17:O17"/>
    <mergeCell ref="C18:F18"/>
    <mergeCell ref="L18:O18"/>
    <mergeCell ref="C19:F19"/>
    <mergeCell ref="A11:B12"/>
    <mergeCell ref="C11:E12"/>
    <mergeCell ref="F11:G11"/>
    <mergeCell ref="J11:K12"/>
    <mergeCell ref="L11:N12"/>
    <mergeCell ref="A8:E8"/>
    <mergeCell ref="F8:G8"/>
    <mergeCell ref="J8:N8"/>
    <mergeCell ref="O8:P8"/>
    <mergeCell ref="A9:B10"/>
    <mergeCell ref="C9:E10"/>
    <mergeCell ref="F9:G9"/>
    <mergeCell ref="J9:K10"/>
    <mergeCell ref="L9:N10"/>
    <mergeCell ref="O9:P9"/>
    <mergeCell ref="F10:G10"/>
    <mergeCell ref="O10:P10"/>
    <mergeCell ref="A6:E6"/>
    <mergeCell ref="F6:G6"/>
    <mergeCell ref="J6:N6"/>
    <mergeCell ref="O6:P6"/>
    <mergeCell ref="A7:E7"/>
    <mergeCell ref="F7:G7"/>
    <mergeCell ref="J7:N7"/>
    <mergeCell ref="O7:P7"/>
    <mergeCell ref="A4:G4"/>
    <mergeCell ref="J4:P4"/>
    <mergeCell ref="A5:E5"/>
    <mergeCell ref="F5:G5"/>
    <mergeCell ref="J5:N5"/>
    <mergeCell ref="O5:P5"/>
    <mergeCell ref="A1:C3"/>
    <mergeCell ref="D1:E3"/>
    <mergeCell ref="F1:G1"/>
    <mergeCell ref="J1:L3"/>
    <mergeCell ref="M1:N3"/>
    <mergeCell ref="O1:P1"/>
    <mergeCell ref="F2:G2"/>
    <mergeCell ref="O2:P2"/>
    <mergeCell ref="F3:G3"/>
    <mergeCell ref="O3:P3"/>
  </mergeCells>
  <printOptions horizontalCentered="1" verticalCentered="1"/>
  <pageMargins left="0.23622047244094491" right="0.23622047244094491" top="0.15748031496062992" bottom="0.15748031496062992" header="0.31496062992125984" footer="0.31496062992125984"/>
  <pageSetup scale="92"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FF0000"/>
  </sheetPr>
  <dimension ref="A1:N35"/>
  <sheetViews>
    <sheetView showGridLines="0" zoomScale="90" zoomScaleNormal="90" zoomScaleSheetLayoutView="85" workbookViewId="0">
      <selection activeCell="A2" sqref="A2:M2"/>
    </sheetView>
  </sheetViews>
  <sheetFormatPr baseColWidth="10" defaultColWidth="0" defaultRowHeight="12.75" zeroHeight="1" x14ac:dyDescent="0.2"/>
  <cols>
    <col min="1" max="12" width="11.42578125" style="98" customWidth="1"/>
    <col min="13" max="13" width="48.140625" style="98" customWidth="1"/>
    <col min="14" max="14" width="1.28515625" style="98" customWidth="1"/>
    <col min="15" max="16384" width="11.42578125" style="98" hidden="1"/>
  </cols>
  <sheetData>
    <row r="1" spans="1:14" ht="54" customHeight="1" x14ac:dyDescent="0.2">
      <c r="B1" s="100"/>
      <c r="C1" s="100"/>
      <c r="D1" s="100"/>
      <c r="E1" s="316" t="s">
        <v>1144</v>
      </c>
      <c r="F1" s="317"/>
      <c r="G1" s="317"/>
      <c r="H1" s="317"/>
      <c r="I1" s="317"/>
      <c r="J1" s="317"/>
      <c r="K1" s="317"/>
      <c r="L1" s="317"/>
      <c r="M1" s="318"/>
    </row>
    <row r="2" spans="1:14" ht="54" customHeight="1" x14ac:dyDescent="0.2">
      <c r="A2" s="304" t="s">
        <v>1145</v>
      </c>
      <c r="B2" s="305"/>
      <c r="C2" s="305"/>
      <c r="D2" s="305"/>
      <c r="E2" s="305"/>
      <c r="F2" s="305"/>
      <c r="G2" s="305"/>
      <c r="H2" s="305"/>
      <c r="I2" s="305"/>
      <c r="J2" s="305"/>
      <c r="K2" s="305"/>
      <c r="L2" s="305"/>
      <c r="M2" s="306"/>
    </row>
    <row r="3" spans="1:14" ht="23.25" customHeight="1" x14ac:dyDescent="0.2">
      <c r="A3" s="307" t="s">
        <v>1113</v>
      </c>
      <c r="B3" s="308"/>
      <c r="C3" s="308"/>
      <c r="D3" s="308"/>
      <c r="E3" s="308"/>
      <c r="F3" s="308"/>
      <c r="G3" s="308"/>
      <c r="H3" s="308"/>
      <c r="I3" s="308"/>
      <c r="J3" s="308"/>
      <c r="K3" s="308"/>
      <c r="L3" s="308"/>
      <c r="M3" s="309"/>
    </row>
    <row r="4" spans="1:14" ht="23.25" customHeight="1" x14ac:dyDescent="0.2">
      <c r="A4" s="310" t="s">
        <v>1114</v>
      </c>
      <c r="B4" s="311"/>
      <c r="C4" s="311"/>
      <c r="D4" s="311"/>
      <c r="E4" s="311"/>
      <c r="F4" s="311"/>
      <c r="G4" s="311"/>
      <c r="H4" s="311"/>
      <c r="I4" s="311"/>
      <c r="J4" s="311"/>
      <c r="K4" s="311"/>
      <c r="L4" s="311"/>
      <c r="M4" s="312"/>
    </row>
    <row r="5" spans="1:14" ht="23.25" customHeight="1" x14ac:dyDescent="0.2">
      <c r="A5" s="310" t="s">
        <v>1121</v>
      </c>
      <c r="B5" s="311"/>
      <c r="C5" s="311"/>
      <c r="D5" s="311"/>
      <c r="E5" s="311"/>
      <c r="F5" s="311"/>
      <c r="G5" s="311"/>
      <c r="H5" s="311"/>
      <c r="I5" s="311"/>
      <c r="J5" s="311"/>
      <c r="K5" s="311"/>
      <c r="L5" s="311"/>
      <c r="M5" s="312"/>
    </row>
    <row r="6" spans="1:14" ht="23.25" customHeight="1" x14ac:dyDescent="0.2">
      <c r="A6" s="310" t="s">
        <v>1122</v>
      </c>
      <c r="B6" s="311"/>
      <c r="C6" s="311"/>
      <c r="D6" s="311"/>
      <c r="E6" s="311"/>
      <c r="F6" s="311"/>
      <c r="G6" s="311"/>
      <c r="H6" s="311"/>
      <c r="I6" s="311"/>
      <c r="J6" s="311"/>
      <c r="K6" s="311"/>
      <c r="L6" s="311"/>
      <c r="M6" s="312"/>
    </row>
    <row r="7" spans="1:14" ht="36.75" customHeight="1" x14ac:dyDescent="0.2">
      <c r="A7" s="310" t="s">
        <v>1123</v>
      </c>
      <c r="B7" s="311"/>
      <c r="C7" s="311"/>
      <c r="D7" s="311"/>
      <c r="E7" s="311"/>
      <c r="F7" s="311"/>
      <c r="G7" s="311"/>
      <c r="H7" s="311"/>
      <c r="I7" s="311"/>
      <c r="J7" s="311"/>
      <c r="K7" s="311"/>
      <c r="L7" s="311"/>
      <c r="M7" s="312"/>
    </row>
    <row r="8" spans="1:14" ht="42" customHeight="1" x14ac:dyDescent="0.2">
      <c r="A8" s="310" t="s">
        <v>1124</v>
      </c>
      <c r="B8" s="311"/>
      <c r="C8" s="311"/>
      <c r="D8" s="311"/>
      <c r="E8" s="311"/>
      <c r="F8" s="311"/>
      <c r="G8" s="311"/>
      <c r="H8" s="311"/>
      <c r="I8" s="311"/>
      <c r="J8" s="311"/>
      <c r="K8" s="311"/>
      <c r="L8" s="311"/>
      <c r="M8" s="312"/>
    </row>
    <row r="9" spans="1:14" ht="38.25" customHeight="1" x14ac:dyDescent="0.2">
      <c r="A9" s="310" t="s">
        <v>1125</v>
      </c>
      <c r="B9" s="311"/>
      <c r="C9" s="311"/>
      <c r="D9" s="311"/>
      <c r="E9" s="311"/>
      <c r="F9" s="311"/>
      <c r="G9" s="311"/>
      <c r="H9" s="311"/>
      <c r="I9" s="311"/>
      <c r="J9" s="311"/>
      <c r="K9" s="311"/>
      <c r="L9" s="311"/>
      <c r="M9" s="312"/>
    </row>
    <row r="10" spans="1:14" ht="38.25" customHeight="1" x14ac:dyDescent="0.2">
      <c r="A10" s="310" t="s">
        <v>1126</v>
      </c>
      <c r="B10" s="311"/>
      <c r="C10" s="311"/>
      <c r="D10" s="311"/>
      <c r="E10" s="311"/>
      <c r="F10" s="311"/>
      <c r="G10" s="311"/>
      <c r="H10" s="311"/>
      <c r="I10" s="311"/>
      <c r="J10" s="311"/>
      <c r="K10" s="311"/>
      <c r="L10" s="311"/>
      <c r="M10" s="312"/>
    </row>
    <row r="11" spans="1:14" ht="67.5" customHeight="1" x14ac:dyDescent="0.2">
      <c r="A11" s="310" t="s">
        <v>1127</v>
      </c>
      <c r="B11" s="311"/>
      <c r="C11" s="311"/>
      <c r="D11" s="311"/>
      <c r="E11" s="311"/>
      <c r="F11" s="311"/>
      <c r="G11" s="311"/>
      <c r="H11" s="311"/>
      <c r="I11" s="311"/>
      <c r="J11" s="311"/>
      <c r="K11" s="311"/>
      <c r="L11" s="311"/>
      <c r="M11" s="312"/>
      <c r="N11" s="99"/>
    </row>
    <row r="12" spans="1:14" ht="39" customHeight="1" x14ac:dyDescent="0.2">
      <c r="A12" s="313" t="s">
        <v>1128</v>
      </c>
      <c r="B12" s="314"/>
      <c r="C12" s="314"/>
      <c r="D12" s="314"/>
      <c r="E12" s="314"/>
      <c r="F12" s="314"/>
      <c r="G12" s="314"/>
      <c r="H12" s="314"/>
      <c r="I12" s="314"/>
      <c r="J12" s="314"/>
      <c r="K12" s="314"/>
      <c r="L12" s="314"/>
      <c r="M12" s="315"/>
    </row>
    <row r="13" spans="1:14" ht="24" customHeight="1" x14ac:dyDescent="0.2">
      <c r="A13" s="310" t="s">
        <v>1129</v>
      </c>
      <c r="B13" s="311"/>
      <c r="C13" s="311"/>
      <c r="D13" s="311"/>
      <c r="E13" s="311"/>
      <c r="F13" s="311"/>
      <c r="G13" s="311"/>
      <c r="H13" s="311"/>
      <c r="I13" s="311"/>
      <c r="J13" s="311"/>
      <c r="K13" s="311"/>
      <c r="L13" s="311"/>
      <c r="M13" s="312"/>
    </row>
    <row r="14" spans="1:14" ht="15.75" x14ac:dyDescent="0.2">
      <c r="A14" s="313" t="s">
        <v>1130</v>
      </c>
      <c r="B14" s="314"/>
      <c r="C14" s="314"/>
      <c r="D14" s="314"/>
      <c r="E14" s="314"/>
      <c r="F14" s="314"/>
      <c r="G14" s="314"/>
      <c r="H14" s="314"/>
      <c r="I14" s="314"/>
      <c r="J14" s="314"/>
      <c r="K14" s="314"/>
      <c r="L14" s="314"/>
      <c r="M14" s="315"/>
    </row>
    <row r="15" spans="1:14" ht="15.75" x14ac:dyDescent="0.2">
      <c r="A15" s="310" t="s">
        <v>1131</v>
      </c>
      <c r="B15" s="311"/>
      <c r="C15" s="311"/>
      <c r="D15" s="311"/>
      <c r="E15" s="311"/>
      <c r="F15" s="311"/>
      <c r="G15" s="311"/>
      <c r="H15" s="311"/>
      <c r="I15" s="311"/>
      <c r="J15" s="311"/>
      <c r="K15" s="311"/>
      <c r="L15" s="311"/>
      <c r="M15" s="312"/>
    </row>
    <row r="16" spans="1:14" ht="15.75" x14ac:dyDescent="0.2">
      <c r="A16" s="313" t="s">
        <v>1132</v>
      </c>
      <c r="B16" s="314"/>
      <c r="C16" s="314"/>
      <c r="D16" s="314"/>
      <c r="E16" s="314"/>
      <c r="F16" s="314"/>
      <c r="G16" s="314"/>
      <c r="H16" s="314"/>
      <c r="I16" s="314"/>
      <c r="J16" s="314"/>
      <c r="K16" s="314"/>
      <c r="L16" s="314"/>
      <c r="M16" s="315"/>
    </row>
    <row r="17" spans="1:14" ht="15.75" x14ac:dyDescent="0.2">
      <c r="A17" s="313" t="s">
        <v>1133</v>
      </c>
      <c r="B17" s="314"/>
      <c r="C17" s="314"/>
      <c r="D17" s="314"/>
      <c r="E17" s="314"/>
      <c r="F17" s="314"/>
      <c r="G17" s="314"/>
      <c r="H17" s="314"/>
      <c r="I17" s="314"/>
      <c r="J17" s="314"/>
      <c r="K17" s="314"/>
      <c r="L17" s="314"/>
      <c r="M17" s="315"/>
    </row>
    <row r="18" spans="1:14" ht="15.75" x14ac:dyDescent="0.2">
      <c r="A18" s="313" t="s">
        <v>1134</v>
      </c>
      <c r="B18" s="314"/>
      <c r="C18" s="314"/>
      <c r="D18" s="314"/>
      <c r="E18" s="314"/>
      <c r="F18" s="314"/>
      <c r="G18" s="314"/>
      <c r="H18" s="314"/>
      <c r="I18" s="314"/>
      <c r="J18" s="314"/>
      <c r="K18" s="314"/>
      <c r="L18" s="314"/>
      <c r="M18" s="315"/>
    </row>
    <row r="19" spans="1:14" ht="15.75" x14ac:dyDescent="0.2">
      <c r="A19" s="313" t="s">
        <v>1135</v>
      </c>
      <c r="B19" s="314"/>
      <c r="C19" s="314"/>
      <c r="D19" s="314"/>
      <c r="E19" s="314"/>
      <c r="F19" s="314"/>
      <c r="G19" s="314"/>
      <c r="H19" s="314"/>
      <c r="I19" s="314"/>
      <c r="J19" s="314"/>
      <c r="K19" s="314"/>
      <c r="L19" s="314"/>
      <c r="M19" s="315"/>
    </row>
    <row r="20" spans="1:14" ht="105.75" customHeight="1" x14ac:dyDescent="0.2">
      <c r="A20" s="313" t="s">
        <v>1136</v>
      </c>
      <c r="B20" s="314"/>
      <c r="C20" s="314"/>
      <c r="D20" s="314"/>
      <c r="E20" s="314"/>
      <c r="F20" s="314"/>
      <c r="G20" s="314"/>
      <c r="H20" s="314"/>
      <c r="I20" s="314"/>
      <c r="J20" s="314"/>
      <c r="K20" s="314"/>
      <c r="L20" s="314"/>
      <c r="M20" s="315"/>
    </row>
    <row r="21" spans="1:14" ht="15.75" x14ac:dyDescent="0.2">
      <c r="A21" s="310" t="s">
        <v>1137</v>
      </c>
      <c r="B21" s="311"/>
      <c r="C21" s="311"/>
      <c r="D21" s="311"/>
      <c r="E21" s="311"/>
      <c r="F21" s="311"/>
      <c r="G21" s="311"/>
      <c r="H21" s="311"/>
      <c r="I21" s="311"/>
      <c r="J21" s="311"/>
      <c r="K21" s="311"/>
      <c r="L21" s="311"/>
      <c r="M21" s="312"/>
    </row>
    <row r="22" spans="1:14" ht="25.5" customHeight="1" x14ac:dyDescent="0.2">
      <c r="A22" s="307" t="s">
        <v>1138</v>
      </c>
      <c r="B22" s="308"/>
      <c r="C22" s="308"/>
      <c r="D22" s="308"/>
      <c r="E22" s="308"/>
      <c r="F22" s="308"/>
      <c r="G22" s="308"/>
      <c r="H22" s="308"/>
      <c r="I22" s="308"/>
      <c r="J22" s="308"/>
      <c r="K22" s="308"/>
      <c r="L22" s="308"/>
      <c r="M22" s="309"/>
    </row>
    <row r="23" spans="1:14" ht="26.25" customHeight="1" x14ac:dyDescent="0.2">
      <c r="A23" s="313" t="s">
        <v>1139</v>
      </c>
      <c r="B23" s="314"/>
      <c r="C23" s="314"/>
      <c r="D23" s="314"/>
      <c r="E23" s="314"/>
      <c r="F23" s="314"/>
      <c r="G23" s="314"/>
      <c r="H23" s="314"/>
      <c r="I23" s="314"/>
      <c r="J23" s="314"/>
      <c r="K23" s="314"/>
      <c r="L23" s="314"/>
      <c r="M23" s="315"/>
    </row>
    <row r="24" spans="1:14" ht="29.25" customHeight="1" x14ac:dyDescent="0.2">
      <c r="A24" s="313" t="s">
        <v>1140</v>
      </c>
      <c r="B24" s="314"/>
      <c r="C24" s="314"/>
      <c r="D24" s="314"/>
      <c r="E24" s="314"/>
      <c r="F24" s="314"/>
      <c r="G24" s="314"/>
      <c r="H24" s="314"/>
      <c r="I24" s="314"/>
      <c r="J24" s="314"/>
      <c r="K24" s="314"/>
      <c r="L24" s="314"/>
      <c r="M24" s="315"/>
    </row>
    <row r="25" spans="1:14" ht="15.75" x14ac:dyDescent="0.2">
      <c r="A25" s="313" t="s">
        <v>1142</v>
      </c>
      <c r="B25" s="314"/>
      <c r="C25" s="314"/>
      <c r="D25" s="314"/>
      <c r="E25" s="314"/>
      <c r="F25" s="314"/>
      <c r="G25" s="314"/>
      <c r="H25" s="314"/>
      <c r="I25" s="314"/>
      <c r="J25" s="314"/>
      <c r="K25" s="314"/>
      <c r="L25" s="314"/>
      <c r="M25" s="315"/>
    </row>
    <row r="26" spans="1:14" ht="15.75" x14ac:dyDescent="0.2">
      <c r="A26" s="313" t="s">
        <v>1141</v>
      </c>
      <c r="B26" s="314"/>
      <c r="C26" s="314"/>
      <c r="D26" s="314"/>
      <c r="E26" s="314"/>
      <c r="F26" s="314"/>
      <c r="G26" s="314"/>
      <c r="H26" s="314"/>
      <c r="I26" s="314"/>
      <c r="J26" s="314"/>
      <c r="K26" s="314"/>
      <c r="L26" s="314"/>
      <c r="M26" s="315"/>
    </row>
    <row r="27" spans="1:14" ht="15.75" x14ac:dyDescent="0.2">
      <c r="A27" s="313" t="s">
        <v>1143</v>
      </c>
      <c r="B27" s="314"/>
      <c r="C27" s="314"/>
      <c r="D27" s="314"/>
      <c r="E27" s="314"/>
      <c r="F27" s="314"/>
      <c r="G27" s="314"/>
      <c r="H27" s="314"/>
      <c r="I27" s="314"/>
      <c r="J27" s="314"/>
      <c r="K27" s="314"/>
      <c r="L27" s="314"/>
      <c r="M27" s="315"/>
    </row>
    <row r="28" spans="1:14" ht="74.25" customHeight="1" x14ac:dyDescent="0.25">
      <c r="A28" s="322" t="s">
        <v>1148</v>
      </c>
      <c r="B28" s="323"/>
      <c r="C28" s="323"/>
      <c r="D28" s="323"/>
      <c r="E28" s="323"/>
      <c r="F28" s="323"/>
      <c r="G28" s="323"/>
      <c r="H28" s="323"/>
      <c r="I28" s="323"/>
      <c r="J28" s="323"/>
      <c r="K28" s="323"/>
      <c r="L28" s="323"/>
      <c r="M28" s="324"/>
      <c r="N28" s="124"/>
    </row>
    <row r="29" spans="1:14" ht="125.25" customHeight="1" x14ac:dyDescent="0.2">
      <c r="A29" s="325" t="s">
        <v>1115</v>
      </c>
      <c r="B29" s="326"/>
      <c r="C29" s="326"/>
      <c r="D29" s="326"/>
      <c r="E29" s="326"/>
      <c r="F29" s="326"/>
      <c r="G29" s="326"/>
      <c r="H29" s="326"/>
      <c r="I29" s="326"/>
      <c r="J29" s="326"/>
      <c r="K29" s="326"/>
      <c r="L29" s="326"/>
      <c r="M29" s="327"/>
    </row>
    <row r="30" spans="1:14" ht="20.25" customHeight="1" x14ac:dyDescent="0.2">
      <c r="A30" s="310" t="s">
        <v>1116</v>
      </c>
      <c r="B30" s="311"/>
      <c r="C30" s="311"/>
      <c r="D30" s="311"/>
      <c r="E30" s="311"/>
      <c r="F30" s="311"/>
      <c r="G30" s="311"/>
      <c r="H30" s="311"/>
      <c r="I30" s="311"/>
      <c r="J30" s="311"/>
      <c r="K30" s="311"/>
      <c r="L30" s="311"/>
      <c r="M30" s="312"/>
    </row>
    <row r="31" spans="1:14" ht="18" customHeight="1" x14ac:dyDescent="0.2">
      <c r="A31" s="310" t="s">
        <v>1117</v>
      </c>
      <c r="B31" s="311"/>
      <c r="C31" s="311"/>
      <c r="D31" s="311"/>
      <c r="E31" s="311"/>
      <c r="F31" s="311"/>
      <c r="G31" s="311"/>
      <c r="H31" s="311"/>
      <c r="I31" s="311"/>
      <c r="J31" s="311"/>
      <c r="K31" s="311"/>
      <c r="L31" s="311"/>
      <c r="M31" s="312"/>
    </row>
    <row r="32" spans="1:14" ht="18" customHeight="1" x14ac:dyDescent="0.2">
      <c r="A32" s="310" t="s">
        <v>1118</v>
      </c>
      <c r="B32" s="311"/>
      <c r="C32" s="311"/>
      <c r="D32" s="311"/>
      <c r="E32" s="311"/>
      <c r="F32" s="311"/>
      <c r="G32" s="311"/>
      <c r="H32" s="311"/>
      <c r="I32" s="311"/>
      <c r="J32" s="311"/>
      <c r="K32" s="311"/>
      <c r="L32" s="311"/>
      <c r="M32" s="312"/>
    </row>
    <row r="33" spans="1:13" ht="23.25" customHeight="1" x14ac:dyDescent="0.2">
      <c r="A33" s="310" t="s">
        <v>1119</v>
      </c>
      <c r="B33" s="311"/>
      <c r="C33" s="311"/>
      <c r="D33" s="311"/>
      <c r="E33" s="311"/>
      <c r="F33" s="311"/>
      <c r="G33" s="311"/>
      <c r="H33" s="311"/>
      <c r="I33" s="311"/>
      <c r="J33" s="311"/>
      <c r="K33" s="311"/>
      <c r="L33" s="311"/>
      <c r="M33" s="312"/>
    </row>
    <row r="34" spans="1:13" ht="13.5" thickBot="1" x14ac:dyDescent="0.25">
      <c r="A34" s="319" t="s">
        <v>1120</v>
      </c>
      <c r="B34" s="320"/>
      <c r="C34" s="320"/>
      <c r="D34" s="320"/>
      <c r="E34" s="320"/>
      <c r="F34" s="320"/>
      <c r="G34" s="320"/>
      <c r="H34" s="320"/>
      <c r="I34" s="320"/>
      <c r="J34" s="320"/>
      <c r="K34" s="320"/>
      <c r="L34" s="320"/>
      <c r="M34" s="321"/>
    </row>
    <row r="35" spans="1:13" x14ac:dyDescent="0.2"/>
  </sheetData>
  <sheetProtection algorithmName="SHA-512" hashValue="o5RaoLwKnxZAsmewK8iWZezZNP74JUpiRGZe4Swkd2phFxl2SglzHjiLnLJL41F+ghwbNvg1SGG7TiDS5xTXqA==" saltValue="kwbmT0GzZUrfYM0IY+cJ6g==" spinCount="100000" sheet="1" scenarios="1"/>
  <mergeCells count="34">
    <mergeCell ref="A31:M31"/>
    <mergeCell ref="A32:M32"/>
    <mergeCell ref="A33:M33"/>
    <mergeCell ref="A34:M34"/>
    <mergeCell ref="A28:M28"/>
    <mergeCell ref="A29:M29"/>
    <mergeCell ref="A30:M30"/>
    <mergeCell ref="E1:M1"/>
    <mergeCell ref="A24:M24"/>
    <mergeCell ref="A25:M25"/>
    <mergeCell ref="A26:M26"/>
    <mergeCell ref="A27:M27"/>
    <mergeCell ref="A18:M18"/>
    <mergeCell ref="A19:M19"/>
    <mergeCell ref="A20:M20"/>
    <mergeCell ref="A21:M21"/>
    <mergeCell ref="A22:M22"/>
    <mergeCell ref="A23:M23"/>
    <mergeCell ref="A12:M12"/>
    <mergeCell ref="A13:M13"/>
    <mergeCell ref="A14:M14"/>
    <mergeCell ref="A15:M15"/>
    <mergeCell ref="A16:M16"/>
    <mergeCell ref="A17:M17"/>
    <mergeCell ref="A7:M7"/>
    <mergeCell ref="A8:M8"/>
    <mergeCell ref="A9:M9"/>
    <mergeCell ref="A10:M10"/>
    <mergeCell ref="A11:M11"/>
    <mergeCell ref="A2:M2"/>
    <mergeCell ref="A3:M3"/>
    <mergeCell ref="A4:M4"/>
    <mergeCell ref="A5:M5"/>
    <mergeCell ref="A6:M6"/>
  </mergeCells>
  <pageMargins left="0.7" right="0.7" top="0.75" bottom="0.75" header="0.3" footer="0.3"/>
  <pageSetup scale="48" orientation="portrait" r:id="rId1"/>
  <drawing r:id="rId2"/>
  <legacyDrawing r:id="rId3"/>
  <oleObjects>
    <mc:AlternateContent xmlns:mc="http://schemas.openxmlformats.org/markup-compatibility/2006">
      <mc:Choice Requires="x14">
        <oleObject progId="Acrobat Document" dvAspect="DVASPECT_ICON" shapeId="3074" r:id="rId4">
          <objectPr defaultSize="0" autoPict="0" r:id="rId5">
            <anchor>
              <from>
                <xdr:col>5</xdr:col>
                <xdr:colOff>295275</xdr:colOff>
                <xdr:row>27</xdr:row>
                <xdr:rowOff>190500</xdr:rowOff>
              </from>
              <to>
                <xdr:col>6</xdr:col>
                <xdr:colOff>723900</xdr:colOff>
                <xdr:row>27</xdr:row>
                <xdr:rowOff>895350</xdr:rowOff>
              </to>
            </anchor>
          </objectPr>
        </oleObject>
      </mc:Choice>
      <mc:Fallback>
        <oleObject progId="Acrobat Document" dvAspect="DVASPECT_ICON" shapeId="3074"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K382"/>
  <sheetViews>
    <sheetView workbookViewId="0">
      <selection activeCell="B15" sqref="B15"/>
    </sheetView>
  </sheetViews>
  <sheetFormatPr baseColWidth="10" defaultRowHeight="15" x14ac:dyDescent="0.25"/>
  <cols>
    <col min="2" max="2" width="57.5703125" customWidth="1"/>
    <col min="3" max="3" width="3.7109375" customWidth="1"/>
    <col min="5" max="5" width="32.7109375" customWidth="1"/>
    <col min="6" max="6" width="2.85546875" style="10" customWidth="1"/>
    <col min="8" max="8" width="36.85546875" customWidth="1"/>
    <col min="11" max="11" width="8.5703125" customWidth="1"/>
    <col min="12" max="12" width="43.7109375" customWidth="1"/>
    <col min="13" max="13" width="18.5703125" customWidth="1"/>
    <col min="14" max="14" width="13.140625" customWidth="1"/>
    <col min="16" max="16" width="31.5703125" customWidth="1"/>
    <col min="17" max="17" width="34.85546875" customWidth="1"/>
    <col min="18" max="18" width="15.28515625" customWidth="1"/>
    <col min="19" max="20" width="27.5703125" customWidth="1"/>
    <col min="21" max="21" width="24.5703125" customWidth="1"/>
    <col min="22" max="23" width="17.28515625" customWidth="1"/>
    <col min="24" max="24" width="35.85546875" customWidth="1"/>
    <col min="25" max="25" width="30.5703125" customWidth="1"/>
    <col min="26" max="26" width="49.28515625" customWidth="1"/>
    <col min="28" max="28" width="23.42578125" customWidth="1"/>
    <col min="32" max="32" width="28.5703125" customWidth="1"/>
    <col min="35" max="35" width="14.42578125" style="41" bestFit="1" customWidth="1"/>
    <col min="36" max="36" width="47.5703125" customWidth="1"/>
  </cols>
  <sheetData>
    <row r="1" spans="1:37" x14ac:dyDescent="0.25">
      <c r="A1" s="7" t="s">
        <v>106</v>
      </c>
      <c r="B1" s="8" t="s">
        <v>105</v>
      </c>
      <c r="D1" t="s">
        <v>106</v>
      </c>
      <c r="E1" t="s">
        <v>159</v>
      </c>
      <c r="G1" t="s">
        <v>106</v>
      </c>
      <c r="H1" t="s">
        <v>520</v>
      </c>
      <c r="L1" t="s">
        <v>594</v>
      </c>
      <c r="M1" t="s">
        <v>595</v>
      </c>
      <c r="N1" t="s">
        <v>596</v>
      </c>
    </row>
    <row r="2" spans="1:37" x14ac:dyDescent="0.25">
      <c r="A2" s="9">
        <v>100</v>
      </c>
      <c r="B2" t="s">
        <v>59</v>
      </c>
      <c r="D2" s="6" t="s">
        <v>108</v>
      </c>
      <c r="E2" t="s">
        <v>141</v>
      </c>
      <c r="G2" s="9" t="s">
        <v>345</v>
      </c>
      <c r="H2" t="s">
        <v>173</v>
      </c>
      <c r="L2" s="32" t="s">
        <v>59</v>
      </c>
      <c r="M2" s="6">
        <v>100</v>
      </c>
      <c r="N2" s="6" t="b">
        <f>ISNUMBER(SEARCH($P$2,OFICINAS[[#This Row],[OFICIS]],1))</f>
        <v>0</v>
      </c>
      <c r="P2" s="33" t="s">
        <v>597</v>
      </c>
      <c r="AI2" s="41" t="s">
        <v>106</v>
      </c>
      <c r="AJ2" t="s">
        <v>1079</v>
      </c>
    </row>
    <row r="3" spans="1:37" x14ac:dyDescent="0.25">
      <c r="A3" s="9">
        <v>101</v>
      </c>
      <c r="B3" t="s">
        <v>60</v>
      </c>
      <c r="D3" s="6" t="s">
        <v>109</v>
      </c>
      <c r="E3" t="s">
        <v>142</v>
      </c>
      <c r="G3" s="9" t="s">
        <v>346</v>
      </c>
      <c r="H3" t="s">
        <v>174</v>
      </c>
      <c r="K3" t="s">
        <v>547</v>
      </c>
      <c r="L3" s="32" t="s">
        <v>60</v>
      </c>
      <c r="M3" s="6">
        <v>101</v>
      </c>
      <c r="N3" s="6" t="b">
        <f>ISNUMBER(SEARCH($P$2,OFICINAS[[#This Row],[OFICIS]],1))</f>
        <v>0</v>
      </c>
      <c r="AF3" t="s">
        <v>621</v>
      </c>
      <c r="AI3" s="41" t="s">
        <v>623</v>
      </c>
      <c r="AJ3" t="s">
        <v>141</v>
      </c>
    </row>
    <row r="4" spans="1:37" x14ac:dyDescent="0.25">
      <c r="A4" s="9">
        <v>10101</v>
      </c>
      <c r="B4" t="s">
        <v>61</v>
      </c>
      <c r="D4" s="6" t="s">
        <v>110</v>
      </c>
      <c r="E4" t="s">
        <v>160</v>
      </c>
      <c r="G4" s="9" t="s">
        <v>347</v>
      </c>
      <c r="H4" t="s">
        <v>175</v>
      </c>
      <c r="K4" s="11" t="s">
        <v>522</v>
      </c>
      <c r="L4" s="32" t="s">
        <v>61</v>
      </c>
      <c r="M4" s="6" t="s">
        <v>559</v>
      </c>
      <c r="N4" s="6" t="b">
        <f>ISNUMBER(SEARCH($P$2,OFICINAS[[#This Row],[OFICIS]],1))</f>
        <v>1</v>
      </c>
      <c r="P4" t="s">
        <v>599</v>
      </c>
      <c r="R4" s="38" t="s">
        <v>600</v>
      </c>
      <c r="S4" s="38" t="s">
        <v>602</v>
      </c>
      <c r="T4" s="38" t="s">
        <v>1095</v>
      </c>
      <c r="U4" s="38" t="s">
        <v>604</v>
      </c>
      <c r="V4" s="38" t="s">
        <v>605</v>
      </c>
      <c r="W4" s="38" t="s">
        <v>606</v>
      </c>
      <c r="X4" s="38" t="s">
        <v>603</v>
      </c>
      <c r="Y4" s="38" t="s">
        <v>601</v>
      </c>
      <c r="Z4" s="38" t="s">
        <v>609</v>
      </c>
      <c r="AA4" s="38" t="s">
        <v>610</v>
      </c>
      <c r="AB4" s="38" t="s">
        <v>611</v>
      </c>
      <c r="AF4" t="s">
        <v>616</v>
      </c>
      <c r="AI4" s="41" t="s">
        <v>624</v>
      </c>
      <c r="AJ4" t="s">
        <v>193</v>
      </c>
    </row>
    <row r="5" spans="1:37" x14ac:dyDescent="0.25">
      <c r="A5" s="9">
        <v>10102</v>
      </c>
      <c r="B5" t="s">
        <v>62</v>
      </c>
      <c r="D5" s="6" t="s">
        <v>111</v>
      </c>
      <c r="E5" t="s">
        <v>143</v>
      </c>
      <c r="G5" s="9" t="s">
        <v>348</v>
      </c>
      <c r="H5" t="s">
        <v>176</v>
      </c>
      <c r="K5" s="11" t="s">
        <v>1111</v>
      </c>
      <c r="L5" s="32" t="s">
        <v>62</v>
      </c>
      <c r="M5" s="6" t="s">
        <v>560</v>
      </c>
      <c r="N5" s="6" t="b">
        <f>ISNUMBER(SEARCH($P$2,OFICINAS[[#This Row],[OFICIS]],1))</f>
        <v>1</v>
      </c>
      <c r="P5" t="s">
        <v>59</v>
      </c>
      <c r="R5" t="s">
        <v>59</v>
      </c>
      <c r="S5" t="s">
        <v>61</v>
      </c>
      <c r="T5" t="s">
        <v>70</v>
      </c>
      <c r="U5" t="s">
        <v>74</v>
      </c>
      <c r="V5" s="32" t="s">
        <v>613</v>
      </c>
      <c r="W5" s="32" t="s">
        <v>80</v>
      </c>
      <c r="X5" t="s">
        <v>82</v>
      </c>
      <c r="Y5" s="32" t="s">
        <v>86</v>
      </c>
      <c r="Z5" s="32" t="s">
        <v>1110</v>
      </c>
      <c r="AA5" s="32" t="s">
        <v>89</v>
      </c>
      <c r="AB5" t="s">
        <v>549</v>
      </c>
      <c r="AF5" t="s">
        <v>615</v>
      </c>
      <c r="AI5" s="41" t="s">
        <v>626</v>
      </c>
      <c r="AJ5" t="s">
        <v>196</v>
      </c>
    </row>
    <row r="6" spans="1:37" x14ac:dyDescent="0.25">
      <c r="A6" s="9">
        <v>10103</v>
      </c>
      <c r="B6" t="s">
        <v>63</v>
      </c>
      <c r="D6" s="6" t="s">
        <v>112</v>
      </c>
      <c r="E6" t="s">
        <v>144</v>
      </c>
      <c r="G6" s="9" t="s">
        <v>349</v>
      </c>
      <c r="H6" t="s">
        <v>177</v>
      </c>
      <c r="K6" s="11" t="s">
        <v>1112</v>
      </c>
      <c r="L6" s="32" t="s">
        <v>63</v>
      </c>
      <c r="M6" s="6" t="s">
        <v>561</v>
      </c>
      <c r="N6" s="6" t="b">
        <f>ISNUMBER(SEARCH($P$2,OFICINAS[[#This Row],[OFICIS]],1))</f>
        <v>1</v>
      </c>
      <c r="P6" s="37" t="s">
        <v>81</v>
      </c>
      <c r="R6" t="s">
        <v>60</v>
      </c>
      <c r="S6" t="s">
        <v>62</v>
      </c>
      <c r="T6" t="s">
        <v>71</v>
      </c>
      <c r="U6" s="32" t="s">
        <v>79</v>
      </c>
      <c r="V6" s="32" t="s">
        <v>1096</v>
      </c>
      <c r="W6" s="32" t="s">
        <v>614</v>
      </c>
      <c r="X6" t="s">
        <v>83</v>
      </c>
      <c r="Y6" s="32" t="s">
        <v>88</v>
      </c>
      <c r="Z6" s="32" t="s">
        <v>87</v>
      </c>
      <c r="AA6" s="32" t="s">
        <v>607</v>
      </c>
      <c r="AB6" t="s">
        <v>93</v>
      </c>
      <c r="AF6" t="s">
        <v>617</v>
      </c>
      <c r="AI6" s="41" t="s">
        <v>627</v>
      </c>
      <c r="AJ6" t="s">
        <v>164</v>
      </c>
      <c r="AK6" t="s">
        <v>625</v>
      </c>
    </row>
    <row r="7" spans="1:37" x14ac:dyDescent="0.25">
      <c r="A7" s="9">
        <v>102</v>
      </c>
      <c r="B7" t="s">
        <v>64</v>
      </c>
      <c r="D7" s="6" t="s">
        <v>113</v>
      </c>
      <c r="E7" t="s">
        <v>161</v>
      </c>
      <c r="G7" s="9" t="s">
        <v>350</v>
      </c>
      <c r="H7" t="s">
        <v>178</v>
      </c>
      <c r="L7" s="32" t="s">
        <v>64</v>
      </c>
      <c r="M7" s="6">
        <v>102</v>
      </c>
      <c r="N7" s="6" t="b">
        <f>ISNUMBER(SEARCH($P$2,OFICINAS[[#This Row],[OFICIS]],1))</f>
        <v>1</v>
      </c>
      <c r="P7" t="s">
        <v>85</v>
      </c>
      <c r="R7" t="s">
        <v>65</v>
      </c>
      <c r="S7" t="s">
        <v>63</v>
      </c>
      <c r="T7" t="s">
        <v>72</v>
      </c>
      <c r="V7" s="32" t="s">
        <v>76</v>
      </c>
      <c r="W7" s="32"/>
      <c r="X7" t="s">
        <v>84</v>
      </c>
      <c r="AA7" s="32" t="s">
        <v>91</v>
      </c>
      <c r="AB7" t="s">
        <v>94</v>
      </c>
      <c r="AF7" t="s">
        <v>618</v>
      </c>
      <c r="AI7" s="41" t="s">
        <v>628</v>
      </c>
      <c r="AJ7" t="s">
        <v>629</v>
      </c>
      <c r="AK7" t="s">
        <v>630</v>
      </c>
    </row>
    <row r="8" spans="1:37" x14ac:dyDescent="0.25">
      <c r="A8" s="9">
        <v>103</v>
      </c>
      <c r="B8" t="s">
        <v>65</v>
      </c>
      <c r="D8" s="6" t="s">
        <v>114</v>
      </c>
      <c r="E8" t="s">
        <v>145</v>
      </c>
      <c r="G8" s="9" t="s">
        <v>351</v>
      </c>
      <c r="H8" t="s">
        <v>179</v>
      </c>
      <c r="J8" s="12">
        <f>COUNTIF(caja,TAPA!$O$33)</f>
        <v>438</v>
      </c>
      <c r="L8" s="32" t="s">
        <v>65</v>
      </c>
      <c r="M8" s="6">
        <v>103</v>
      </c>
      <c r="N8" s="6" t="b">
        <f>ISNUMBER(SEARCH($P$2,OFICINAS[[#This Row],[OFICIS]],1))</f>
        <v>0</v>
      </c>
      <c r="P8" t="s">
        <v>69</v>
      </c>
      <c r="R8" t="s">
        <v>66</v>
      </c>
      <c r="T8" t="s">
        <v>73</v>
      </c>
      <c r="V8" s="32" t="s">
        <v>77</v>
      </c>
      <c r="W8" s="32"/>
      <c r="AB8" t="s">
        <v>95</v>
      </c>
      <c r="AF8" t="s">
        <v>619</v>
      </c>
      <c r="AI8" s="41" t="s">
        <v>631</v>
      </c>
      <c r="AJ8" t="s">
        <v>632</v>
      </c>
    </row>
    <row r="9" spans="1:37" x14ac:dyDescent="0.25">
      <c r="A9" s="9">
        <v>104</v>
      </c>
      <c r="B9" t="s">
        <v>66</v>
      </c>
      <c r="D9" s="6" t="s">
        <v>115</v>
      </c>
      <c r="E9" t="s">
        <v>146</v>
      </c>
      <c r="G9" s="9" t="s">
        <v>352</v>
      </c>
      <c r="H9" t="s">
        <v>180</v>
      </c>
      <c r="J9" s="12">
        <f>COUNTIF(caja,TAPA!F33)</f>
        <v>0</v>
      </c>
      <c r="L9" s="32" t="s">
        <v>66</v>
      </c>
      <c r="M9" s="6">
        <v>104</v>
      </c>
      <c r="N9" s="6" t="b">
        <f>ISNUMBER(SEARCH($P$2,OFICINAS[[#This Row],[OFICIS]],1))</f>
        <v>0</v>
      </c>
      <c r="P9" t="s">
        <v>88</v>
      </c>
      <c r="R9" t="s">
        <v>598</v>
      </c>
      <c r="V9" s="32" t="s">
        <v>78</v>
      </c>
      <c r="W9" s="32"/>
      <c r="AB9" t="s">
        <v>96</v>
      </c>
      <c r="AF9" t="s">
        <v>620</v>
      </c>
      <c r="AI9" s="41" t="s">
        <v>633</v>
      </c>
      <c r="AJ9" t="s">
        <v>141</v>
      </c>
      <c r="AK9" t="s">
        <v>625</v>
      </c>
    </row>
    <row r="10" spans="1:37" x14ac:dyDescent="0.25">
      <c r="A10" s="6">
        <v>105</v>
      </c>
      <c r="B10" t="s">
        <v>598</v>
      </c>
      <c r="D10" s="6" t="s">
        <v>116</v>
      </c>
      <c r="E10" t="s">
        <v>147</v>
      </c>
      <c r="G10" s="9" t="s">
        <v>353</v>
      </c>
      <c r="H10" t="s">
        <v>181</v>
      </c>
      <c r="L10" s="32" t="s">
        <v>598</v>
      </c>
      <c r="M10" s="6">
        <v>105</v>
      </c>
      <c r="N10" s="6" t="b">
        <f>ISNUMBER(SEARCH($P$2,OFICINAS[[#This Row],[OFICIS]],1))</f>
        <v>0</v>
      </c>
      <c r="P10" t="s">
        <v>86</v>
      </c>
      <c r="R10" t="s">
        <v>67</v>
      </c>
      <c r="AB10" t="s">
        <v>97</v>
      </c>
      <c r="AI10" s="41" t="s">
        <v>1091</v>
      </c>
      <c r="AJ10" t="s">
        <v>1092</v>
      </c>
    </row>
    <row r="11" spans="1:37" x14ac:dyDescent="0.25">
      <c r="A11" s="9">
        <v>106</v>
      </c>
      <c r="B11" t="s">
        <v>67</v>
      </c>
      <c r="D11" s="6" t="s">
        <v>117</v>
      </c>
      <c r="E11" t="s">
        <v>162</v>
      </c>
      <c r="G11" s="9" t="s">
        <v>354</v>
      </c>
      <c r="H11" t="s">
        <v>182</v>
      </c>
      <c r="L11" s="32" t="s">
        <v>67</v>
      </c>
      <c r="M11" s="6">
        <v>106</v>
      </c>
      <c r="N11" s="6" t="b">
        <f>ISNUMBER(SEARCH($P$2,OFICINAS[[#This Row],[OFICIS]],1))</f>
        <v>0</v>
      </c>
      <c r="P11" t="s">
        <v>73</v>
      </c>
      <c r="R11" t="s">
        <v>68</v>
      </c>
      <c r="AB11" t="s">
        <v>98</v>
      </c>
      <c r="AI11" s="41" t="s">
        <v>634</v>
      </c>
      <c r="AJ11" t="s">
        <v>164</v>
      </c>
      <c r="AK11" t="s">
        <v>630</v>
      </c>
    </row>
    <row r="12" spans="1:37" x14ac:dyDescent="0.25">
      <c r="A12" s="9">
        <v>107</v>
      </c>
      <c r="B12" t="s">
        <v>68</v>
      </c>
      <c r="D12" s="6" t="s">
        <v>118</v>
      </c>
      <c r="E12" t="s">
        <v>148</v>
      </c>
      <c r="G12" s="9" t="s">
        <v>355</v>
      </c>
      <c r="H12" t="s">
        <v>183</v>
      </c>
      <c r="L12" s="32" t="s">
        <v>68</v>
      </c>
      <c r="M12" s="6">
        <v>107</v>
      </c>
      <c r="N12" s="6" t="b">
        <f>ISNUMBER(SEARCH($P$2,OFICINAS[[#This Row],[OFICIS]],1))</f>
        <v>0</v>
      </c>
      <c r="P12" t="s">
        <v>65</v>
      </c>
      <c r="R12" t="s">
        <v>69</v>
      </c>
      <c r="AB12" t="s">
        <v>99</v>
      </c>
      <c r="AI12" s="41" t="s">
        <v>635</v>
      </c>
      <c r="AJ12" t="s">
        <v>629</v>
      </c>
    </row>
    <row r="13" spans="1:37" x14ac:dyDescent="0.25">
      <c r="A13" s="9">
        <v>110</v>
      </c>
      <c r="B13" t="s">
        <v>69</v>
      </c>
      <c r="D13" s="6" t="s">
        <v>119</v>
      </c>
      <c r="E13" t="s">
        <v>149</v>
      </c>
      <c r="G13" s="9" t="s">
        <v>356</v>
      </c>
      <c r="H13" t="s">
        <v>184</v>
      </c>
      <c r="L13" s="32" t="s">
        <v>69</v>
      </c>
      <c r="M13" s="6">
        <v>110</v>
      </c>
      <c r="N13" s="6" t="b">
        <f>ISNUMBER(SEARCH($P$2,OFICINAS[[#This Row],[OFICIS]],1))</f>
        <v>0</v>
      </c>
      <c r="P13" s="32" t="s">
        <v>60</v>
      </c>
      <c r="R13" t="s">
        <v>81</v>
      </c>
      <c r="AB13" t="s">
        <v>100</v>
      </c>
      <c r="AI13" s="41" t="s">
        <v>636</v>
      </c>
      <c r="AJ13" t="s">
        <v>632</v>
      </c>
      <c r="AK13" t="s">
        <v>625</v>
      </c>
    </row>
    <row r="14" spans="1:37" x14ac:dyDescent="0.25">
      <c r="A14" s="9">
        <v>112</v>
      </c>
      <c r="B14" t="s">
        <v>70</v>
      </c>
      <c r="D14" s="6" t="s">
        <v>120</v>
      </c>
      <c r="E14" t="s">
        <v>163</v>
      </c>
      <c r="G14" s="9" t="s">
        <v>357</v>
      </c>
      <c r="H14" t="s">
        <v>185</v>
      </c>
      <c r="L14" s="32" t="s">
        <v>70</v>
      </c>
      <c r="M14" s="6">
        <v>112</v>
      </c>
      <c r="N14" s="6" t="b">
        <f>ISNUMBER(SEARCH($P$2,OFICINAS[[#This Row],[OFICIS]],1))</f>
        <v>0</v>
      </c>
      <c r="P14" t="s">
        <v>598</v>
      </c>
      <c r="R14" t="s">
        <v>85</v>
      </c>
      <c r="AB14" t="s">
        <v>101</v>
      </c>
      <c r="AI14" s="41" t="s">
        <v>637</v>
      </c>
      <c r="AJ14" t="s">
        <v>155</v>
      </c>
    </row>
    <row r="15" spans="1:37" x14ac:dyDescent="0.25">
      <c r="A15" s="9">
        <v>113</v>
      </c>
      <c r="B15" t="s">
        <v>71</v>
      </c>
      <c r="D15" s="6" t="s">
        <v>107</v>
      </c>
      <c r="E15" t="s">
        <v>164</v>
      </c>
      <c r="G15" s="9" t="s">
        <v>358</v>
      </c>
      <c r="H15" t="s">
        <v>186</v>
      </c>
      <c r="L15" s="32" t="s">
        <v>71</v>
      </c>
      <c r="M15" s="6">
        <v>113</v>
      </c>
      <c r="N15" s="6" t="b">
        <f>ISNUMBER(SEARCH($P$2,OFICINAS[[#This Row],[OFICIS]],1))</f>
        <v>0</v>
      </c>
      <c r="P15" t="s">
        <v>68</v>
      </c>
      <c r="R15" t="s">
        <v>92</v>
      </c>
      <c r="AB15" t="s">
        <v>102</v>
      </c>
      <c r="AI15" s="41" t="s">
        <v>638</v>
      </c>
      <c r="AJ15" t="s">
        <v>639</v>
      </c>
      <c r="AK15" t="s">
        <v>625</v>
      </c>
    </row>
    <row r="16" spans="1:37" x14ac:dyDescent="0.25">
      <c r="A16" s="9">
        <v>114</v>
      </c>
      <c r="B16" t="s">
        <v>72</v>
      </c>
      <c r="D16" s="6" t="s">
        <v>121</v>
      </c>
      <c r="E16" t="s">
        <v>165</v>
      </c>
      <c r="G16" s="9" t="s">
        <v>359</v>
      </c>
      <c r="H16" t="s">
        <v>187</v>
      </c>
      <c r="L16" s="32" t="s">
        <v>72</v>
      </c>
      <c r="M16" s="6">
        <v>114</v>
      </c>
      <c r="N16" s="6" t="b">
        <f>ISNUMBER(SEARCH($P$2,OFICINAS[[#This Row],[OFICIS]],1))</f>
        <v>0</v>
      </c>
      <c r="P16" t="s">
        <v>67</v>
      </c>
      <c r="R16" t="s">
        <v>64</v>
      </c>
      <c r="AB16" t="s">
        <v>103</v>
      </c>
      <c r="AI16" s="41" t="s">
        <v>640</v>
      </c>
      <c r="AJ16" t="s">
        <v>155</v>
      </c>
    </row>
    <row r="17" spans="1:37" x14ac:dyDescent="0.25">
      <c r="A17" s="9">
        <v>115</v>
      </c>
      <c r="B17" t="s">
        <v>73</v>
      </c>
      <c r="D17" s="6" t="s">
        <v>122</v>
      </c>
      <c r="E17" t="s">
        <v>150</v>
      </c>
      <c r="G17" s="9" t="s">
        <v>360</v>
      </c>
      <c r="H17" t="s">
        <v>188</v>
      </c>
      <c r="L17" s="32" t="s">
        <v>73</v>
      </c>
      <c r="M17" s="6">
        <v>115</v>
      </c>
      <c r="N17" s="6" t="b">
        <f>ISNUMBER(SEARCH($P$2,OFICINAS[[#This Row],[OFICIS]],1))</f>
        <v>0</v>
      </c>
      <c r="P17" t="s">
        <v>66</v>
      </c>
      <c r="AB17" t="s">
        <v>104</v>
      </c>
      <c r="AI17" s="41" t="s">
        <v>641</v>
      </c>
      <c r="AJ17" t="s">
        <v>316</v>
      </c>
      <c r="AK17" t="s">
        <v>625</v>
      </c>
    </row>
    <row r="18" spans="1:37" x14ac:dyDescent="0.25">
      <c r="A18" s="9">
        <v>11501</v>
      </c>
      <c r="B18" t="s">
        <v>74</v>
      </c>
      <c r="D18" s="6" t="s">
        <v>123</v>
      </c>
      <c r="E18" t="s">
        <v>55</v>
      </c>
      <c r="G18" s="9" t="s">
        <v>361</v>
      </c>
      <c r="H18" t="s">
        <v>189</v>
      </c>
      <c r="L18" s="32" t="s">
        <v>74</v>
      </c>
      <c r="M18" s="6" t="s">
        <v>562</v>
      </c>
      <c r="N18" s="6" t="b">
        <f>ISNUMBER(SEARCH($P$2,OFICINAS[[#This Row],[OFICIS]],1))</f>
        <v>0</v>
      </c>
      <c r="P18" t="s">
        <v>92</v>
      </c>
      <c r="AI18" s="41" t="s">
        <v>642</v>
      </c>
      <c r="AJ18" t="s">
        <v>147</v>
      </c>
    </row>
    <row r="19" spans="1:37" x14ac:dyDescent="0.25">
      <c r="A19" s="9">
        <v>1150101</v>
      </c>
      <c r="B19" t="s">
        <v>613</v>
      </c>
      <c r="D19" s="6" t="s">
        <v>124</v>
      </c>
      <c r="E19" t="s">
        <v>166</v>
      </c>
      <c r="G19" s="9" t="s">
        <v>362</v>
      </c>
      <c r="H19" t="s">
        <v>190</v>
      </c>
      <c r="L19" s="32" t="s">
        <v>613</v>
      </c>
      <c r="M19" s="6" t="s">
        <v>563</v>
      </c>
      <c r="N19" s="6" t="b">
        <f>ISNUMBER(SEARCH($P$2,OFICINAS[[#This Row],[OFICIS]],1))</f>
        <v>1</v>
      </c>
      <c r="P19" t="s">
        <v>74</v>
      </c>
      <c r="AI19" s="41" t="s">
        <v>643</v>
      </c>
      <c r="AJ19" t="s">
        <v>644</v>
      </c>
      <c r="AK19" t="s">
        <v>625</v>
      </c>
    </row>
    <row r="20" spans="1:37" x14ac:dyDescent="0.25">
      <c r="A20" s="9">
        <v>1150102</v>
      </c>
      <c r="B20" t="s">
        <v>75</v>
      </c>
      <c r="D20" s="6" t="s">
        <v>125</v>
      </c>
      <c r="E20" t="s">
        <v>167</v>
      </c>
      <c r="G20" s="9" t="s">
        <v>363</v>
      </c>
      <c r="H20" t="s">
        <v>191</v>
      </c>
      <c r="L20" s="32" t="s">
        <v>1096</v>
      </c>
      <c r="M20" s="6" t="s">
        <v>564</v>
      </c>
      <c r="N20" s="6" t="b">
        <f>ISNUMBER(SEARCH($P$2,OFICINAS[[#This Row],[OFICIS]],1))</f>
        <v>1</v>
      </c>
      <c r="P20" t="s">
        <v>79</v>
      </c>
      <c r="AI20" s="41" t="s">
        <v>645</v>
      </c>
      <c r="AJ20" t="s">
        <v>142</v>
      </c>
    </row>
    <row r="21" spans="1:37" x14ac:dyDescent="0.25">
      <c r="A21" s="9">
        <v>1150103</v>
      </c>
      <c r="B21" t="s">
        <v>76</v>
      </c>
      <c r="D21" s="6" t="s">
        <v>126</v>
      </c>
      <c r="E21" t="s">
        <v>151</v>
      </c>
      <c r="G21" s="9" t="s">
        <v>364</v>
      </c>
      <c r="H21" t="s">
        <v>192</v>
      </c>
      <c r="L21" s="32" t="s">
        <v>76</v>
      </c>
      <c r="M21" s="6" t="s">
        <v>565</v>
      </c>
      <c r="N21" s="6" t="b">
        <f>ISNUMBER(SEARCH($P$2,OFICINAS[[#This Row],[OFICIS]],1))</f>
        <v>1</v>
      </c>
      <c r="AI21" s="41" t="s">
        <v>646</v>
      </c>
      <c r="AJ21" t="s">
        <v>205</v>
      </c>
    </row>
    <row r="22" spans="1:37" x14ac:dyDescent="0.25">
      <c r="A22" s="9">
        <v>1150104</v>
      </c>
      <c r="B22" t="s">
        <v>77</v>
      </c>
      <c r="D22" s="6" t="s">
        <v>127</v>
      </c>
      <c r="E22" t="s">
        <v>168</v>
      </c>
      <c r="G22" s="9" t="s">
        <v>365</v>
      </c>
      <c r="H22" t="s">
        <v>193</v>
      </c>
      <c r="L22" s="32" t="s">
        <v>77</v>
      </c>
      <c r="M22" s="6" t="s">
        <v>566</v>
      </c>
      <c r="N22" s="6" t="b">
        <f>ISNUMBER(SEARCH($P$2,OFICINAS[[#This Row],[OFICIS]],1))</f>
        <v>1</v>
      </c>
      <c r="AI22" s="41" t="s">
        <v>647</v>
      </c>
      <c r="AJ22" t="s">
        <v>164</v>
      </c>
      <c r="AK22" t="s">
        <v>625</v>
      </c>
    </row>
    <row r="23" spans="1:37" x14ac:dyDescent="0.25">
      <c r="A23" s="9">
        <v>1150105</v>
      </c>
      <c r="B23" t="s">
        <v>78</v>
      </c>
      <c r="D23" s="6" t="s">
        <v>128</v>
      </c>
      <c r="E23" t="s">
        <v>152</v>
      </c>
      <c r="G23" s="9" t="s">
        <v>366</v>
      </c>
      <c r="H23" t="s">
        <v>194</v>
      </c>
      <c r="L23" s="32" t="s">
        <v>78</v>
      </c>
      <c r="M23" s="6" t="s">
        <v>567</v>
      </c>
      <c r="N23" s="6" t="b">
        <f>ISNUMBER(SEARCH($P$2,OFICINAS[[#This Row],[OFICIS]],1))</f>
        <v>1</v>
      </c>
      <c r="AI23" s="41" t="s">
        <v>648</v>
      </c>
      <c r="AJ23" t="s">
        <v>55</v>
      </c>
    </row>
    <row r="24" spans="1:37" x14ac:dyDescent="0.25">
      <c r="A24" s="9">
        <v>11502</v>
      </c>
      <c r="B24" t="s">
        <v>79</v>
      </c>
      <c r="D24" s="6" t="s">
        <v>129</v>
      </c>
      <c r="E24" t="s">
        <v>153</v>
      </c>
      <c r="G24" s="9" t="s">
        <v>367</v>
      </c>
      <c r="H24" t="s">
        <v>195</v>
      </c>
      <c r="L24" s="32" t="s">
        <v>79</v>
      </c>
      <c r="M24" s="6" t="s">
        <v>568</v>
      </c>
      <c r="N24" s="6" t="b">
        <f>ISNUMBER(SEARCH($P$2,OFICINAS[[#This Row],[OFICIS]],1))</f>
        <v>0</v>
      </c>
      <c r="AI24" s="41" t="s">
        <v>649</v>
      </c>
      <c r="AJ24" t="s">
        <v>632</v>
      </c>
      <c r="AK24" t="s">
        <v>625</v>
      </c>
    </row>
    <row r="25" spans="1:37" x14ac:dyDescent="0.25">
      <c r="A25" s="9">
        <v>1150201</v>
      </c>
      <c r="B25" t="s">
        <v>80</v>
      </c>
      <c r="D25" s="6" t="s">
        <v>130</v>
      </c>
      <c r="E25" t="s">
        <v>154</v>
      </c>
      <c r="G25" s="9" t="s">
        <v>368</v>
      </c>
      <c r="H25" t="s">
        <v>196</v>
      </c>
      <c r="L25" s="32" t="s">
        <v>80</v>
      </c>
      <c r="M25" s="6" t="s">
        <v>569</v>
      </c>
      <c r="N25" s="6" t="b">
        <f>ISNUMBER(SEARCH($P$2,OFICINAS[[#This Row],[OFICIS]],1))</f>
        <v>1</v>
      </c>
      <c r="AI25" s="41" t="s">
        <v>650</v>
      </c>
      <c r="AJ25" t="s">
        <v>141</v>
      </c>
    </row>
    <row r="26" spans="1:37" x14ac:dyDescent="0.25">
      <c r="A26" s="9">
        <v>1150202</v>
      </c>
      <c r="B26" t="s">
        <v>614</v>
      </c>
      <c r="D26" s="6" t="s">
        <v>131</v>
      </c>
      <c r="E26" t="s">
        <v>155</v>
      </c>
      <c r="G26" s="9" t="s">
        <v>369</v>
      </c>
      <c r="H26" t="s">
        <v>197</v>
      </c>
      <c r="L26" s="32" t="s">
        <v>614</v>
      </c>
      <c r="M26" s="6" t="s">
        <v>570</v>
      </c>
      <c r="N26" s="6" t="b">
        <f>ISNUMBER(SEARCH($P$2,OFICINAS[[#This Row],[OFICIS]],1))</f>
        <v>1</v>
      </c>
      <c r="AI26" s="41" t="s">
        <v>651</v>
      </c>
      <c r="AJ26" t="s">
        <v>186</v>
      </c>
    </row>
    <row r="27" spans="1:37" x14ac:dyDescent="0.25">
      <c r="A27" s="9">
        <v>120</v>
      </c>
      <c r="B27" t="s">
        <v>81</v>
      </c>
      <c r="D27" s="6" t="s">
        <v>132</v>
      </c>
      <c r="E27" t="s">
        <v>169</v>
      </c>
      <c r="G27" s="9" t="s">
        <v>370</v>
      </c>
      <c r="H27" t="s">
        <v>198</v>
      </c>
      <c r="L27" s="32" t="s">
        <v>81</v>
      </c>
      <c r="M27" s="6">
        <v>120</v>
      </c>
      <c r="N27" s="6" t="b">
        <f>ISNUMBER(SEARCH($P$2,OFICINAS[[#This Row],[OFICIS]],1))</f>
        <v>0</v>
      </c>
      <c r="AI27" s="41" t="s">
        <v>652</v>
      </c>
      <c r="AJ27" t="s">
        <v>187</v>
      </c>
    </row>
    <row r="28" spans="1:37" x14ac:dyDescent="0.25">
      <c r="A28" s="9">
        <v>12001</v>
      </c>
      <c r="B28" t="s">
        <v>82</v>
      </c>
      <c r="D28" s="6" t="s">
        <v>133</v>
      </c>
      <c r="E28" t="s">
        <v>170</v>
      </c>
      <c r="G28" s="9" t="s">
        <v>371</v>
      </c>
      <c r="H28" t="s">
        <v>199</v>
      </c>
      <c r="L28" s="32" t="s">
        <v>82</v>
      </c>
      <c r="M28" s="6" t="s">
        <v>571</v>
      </c>
      <c r="N28" s="6" t="b">
        <f>ISNUMBER(SEARCH($P$2,OFICINAS[[#This Row],[OFICIS]],1))</f>
        <v>0</v>
      </c>
      <c r="AI28" s="41" t="s">
        <v>653</v>
      </c>
      <c r="AJ28" t="s">
        <v>190</v>
      </c>
      <c r="AK28" t="s">
        <v>625</v>
      </c>
    </row>
    <row r="29" spans="1:37" x14ac:dyDescent="0.25">
      <c r="A29" s="9">
        <v>12002</v>
      </c>
      <c r="B29" t="s">
        <v>83</v>
      </c>
      <c r="D29" s="6" t="s">
        <v>134</v>
      </c>
      <c r="E29" t="s">
        <v>171</v>
      </c>
      <c r="G29" s="9" t="s">
        <v>372</v>
      </c>
      <c r="H29" t="s">
        <v>200</v>
      </c>
      <c r="L29" s="32" t="s">
        <v>83</v>
      </c>
      <c r="M29" s="6" t="s">
        <v>572</v>
      </c>
      <c r="N29" s="6" t="b">
        <f>ISNUMBER(SEARCH($P$2,OFICINAS[[#This Row],[OFICIS]],1))</f>
        <v>0</v>
      </c>
      <c r="AI29" s="41" t="s">
        <v>654</v>
      </c>
      <c r="AJ29" t="s">
        <v>655</v>
      </c>
      <c r="AK29" t="s">
        <v>625</v>
      </c>
    </row>
    <row r="30" spans="1:37" x14ac:dyDescent="0.25">
      <c r="A30" s="9">
        <v>12003</v>
      </c>
      <c r="B30" t="s">
        <v>84</v>
      </c>
      <c r="D30" s="6" t="s">
        <v>135</v>
      </c>
      <c r="E30" t="s">
        <v>156</v>
      </c>
      <c r="G30" s="9" t="s">
        <v>373</v>
      </c>
      <c r="H30" t="s">
        <v>201</v>
      </c>
      <c r="L30" s="32" t="s">
        <v>84</v>
      </c>
      <c r="M30" s="6" t="s">
        <v>573</v>
      </c>
      <c r="N30" s="6" t="b">
        <f>ISNUMBER(SEARCH($P$2,OFICINAS[[#This Row],[OFICIS]],1))</f>
        <v>0</v>
      </c>
      <c r="AI30" s="41" t="s">
        <v>656</v>
      </c>
      <c r="AJ30" t="s">
        <v>164</v>
      </c>
      <c r="AK30" t="s">
        <v>625</v>
      </c>
    </row>
    <row r="31" spans="1:37" x14ac:dyDescent="0.25">
      <c r="A31" s="9">
        <v>130</v>
      </c>
      <c r="B31" t="s">
        <v>85</v>
      </c>
      <c r="D31" s="6" t="s">
        <v>136</v>
      </c>
      <c r="E31" t="s">
        <v>157</v>
      </c>
      <c r="G31" s="9" t="s">
        <v>374</v>
      </c>
      <c r="H31" t="s">
        <v>202</v>
      </c>
      <c r="L31" s="32" t="s">
        <v>85</v>
      </c>
      <c r="M31" s="6">
        <v>130</v>
      </c>
      <c r="N31" s="6" t="b">
        <f>ISNUMBER(SEARCH($P$2,OFICINAS[[#This Row],[OFICIS]],1))</f>
        <v>0</v>
      </c>
      <c r="AI31" s="41" t="s">
        <v>657</v>
      </c>
      <c r="AJ31" t="s">
        <v>55</v>
      </c>
    </row>
    <row r="32" spans="1:37" x14ac:dyDescent="0.25">
      <c r="A32" s="9">
        <v>13001</v>
      </c>
      <c r="B32" t="s">
        <v>86</v>
      </c>
      <c r="D32" s="6" t="s">
        <v>137</v>
      </c>
      <c r="E32" t="s">
        <v>158</v>
      </c>
      <c r="G32" s="9" t="s">
        <v>395</v>
      </c>
      <c r="H32" t="s">
        <v>203</v>
      </c>
      <c r="L32" s="32" t="s">
        <v>86</v>
      </c>
      <c r="M32" s="6" t="s">
        <v>574</v>
      </c>
      <c r="N32" s="6" t="b">
        <f>ISNUMBER(SEARCH($P$2,OFICINAS[[#This Row],[OFICIS]],1))</f>
        <v>0</v>
      </c>
      <c r="AI32" s="41" t="s">
        <v>658</v>
      </c>
      <c r="AJ32" t="s">
        <v>56</v>
      </c>
    </row>
    <row r="33" spans="1:37" x14ac:dyDescent="0.25">
      <c r="A33" s="9">
        <v>1300101</v>
      </c>
      <c r="B33" t="s">
        <v>1110</v>
      </c>
      <c r="D33" s="6" t="s">
        <v>138</v>
      </c>
      <c r="E33" t="s">
        <v>172</v>
      </c>
      <c r="G33" s="9" t="s">
        <v>396</v>
      </c>
      <c r="H33" t="s">
        <v>204</v>
      </c>
      <c r="L33" s="32" t="s">
        <v>1110</v>
      </c>
      <c r="M33" s="6" t="s">
        <v>575</v>
      </c>
      <c r="N33" s="6" t="b">
        <f>ISNUMBER(SEARCH($P$2,OFICINAS[[#This Row],[OFICIS]],1))</f>
        <v>1</v>
      </c>
      <c r="AI33" s="41" t="s">
        <v>659</v>
      </c>
      <c r="AJ33" t="s">
        <v>660</v>
      </c>
    </row>
    <row r="34" spans="1:37" x14ac:dyDescent="0.25">
      <c r="A34" s="9">
        <v>1300102</v>
      </c>
      <c r="B34" t="s">
        <v>87</v>
      </c>
      <c r="D34" s="6" t="s">
        <v>139</v>
      </c>
      <c r="E34" t="s">
        <v>53</v>
      </c>
      <c r="G34" s="9" t="s">
        <v>397</v>
      </c>
      <c r="H34" t="s">
        <v>205</v>
      </c>
      <c r="L34" s="32" t="s">
        <v>87</v>
      </c>
      <c r="M34" s="6" t="s">
        <v>576</v>
      </c>
      <c r="N34" s="6" t="b">
        <f>ISNUMBER(SEARCH($P$2,OFICINAS[[#This Row],[OFICIS]],1))</f>
        <v>1</v>
      </c>
      <c r="AI34" s="41" t="s">
        <v>661</v>
      </c>
      <c r="AJ34" t="s">
        <v>632</v>
      </c>
    </row>
    <row r="35" spans="1:37" x14ac:dyDescent="0.25">
      <c r="A35" s="9">
        <v>13002</v>
      </c>
      <c r="B35" t="s">
        <v>88</v>
      </c>
      <c r="D35" s="6" t="s">
        <v>140</v>
      </c>
      <c r="E35" t="s">
        <v>1077</v>
      </c>
      <c r="G35" s="9" t="s">
        <v>398</v>
      </c>
      <c r="H35" t="s">
        <v>206</v>
      </c>
      <c r="L35" s="32" t="s">
        <v>88</v>
      </c>
      <c r="M35" s="6" t="s">
        <v>577</v>
      </c>
      <c r="N35" s="6" t="b">
        <f>ISNUMBER(SEARCH($P$2,OFICINAS[[#This Row],[OFICIS]],1))</f>
        <v>0</v>
      </c>
      <c r="AI35" s="41" t="s">
        <v>662</v>
      </c>
      <c r="AJ35" t="s">
        <v>252</v>
      </c>
    </row>
    <row r="36" spans="1:37" x14ac:dyDescent="0.25">
      <c r="A36" s="9">
        <v>1300201</v>
      </c>
      <c r="B36" t="s">
        <v>89</v>
      </c>
      <c r="G36" s="9" t="s">
        <v>399</v>
      </c>
      <c r="H36" t="s">
        <v>207</v>
      </c>
      <c r="L36" s="32" t="s">
        <v>89</v>
      </c>
      <c r="M36" s="6" t="s">
        <v>578</v>
      </c>
      <c r="N36" s="6" t="b">
        <f>ISNUMBER(SEARCH($P$2,OFICINAS[[#This Row],[OFICIS]],1))</f>
        <v>1</v>
      </c>
      <c r="AI36" s="41" t="s">
        <v>663</v>
      </c>
      <c r="AJ36" t="s">
        <v>664</v>
      </c>
      <c r="AK36" t="s">
        <v>625</v>
      </c>
    </row>
    <row r="37" spans="1:37" x14ac:dyDescent="0.25">
      <c r="A37" s="9">
        <v>1300202</v>
      </c>
      <c r="B37" t="s">
        <v>90</v>
      </c>
      <c r="G37" s="9" t="s">
        <v>400</v>
      </c>
      <c r="H37" t="s">
        <v>208</v>
      </c>
      <c r="L37" s="32" t="s">
        <v>607</v>
      </c>
      <c r="M37" s="6" t="s">
        <v>579</v>
      </c>
      <c r="N37" s="6" t="b">
        <f>ISNUMBER(SEARCH($P$2,OFICINAS[[#This Row],[OFICIS]],1))</f>
        <v>1</v>
      </c>
      <c r="AI37" s="41" t="s">
        <v>665</v>
      </c>
      <c r="AJ37" t="s">
        <v>167</v>
      </c>
    </row>
    <row r="38" spans="1:37" x14ac:dyDescent="0.25">
      <c r="A38" s="9">
        <v>1300203</v>
      </c>
      <c r="B38" t="s">
        <v>91</v>
      </c>
      <c r="G38" s="9" t="s">
        <v>401</v>
      </c>
      <c r="H38" t="s">
        <v>209</v>
      </c>
      <c r="L38" s="32" t="s">
        <v>91</v>
      </c>
      <c r="M38" s="6" t="s">
        <v>580</v>
      </c>
      <c r="N38" s="6" t="b">
        <f>ISNUMBER(SEARCH($P$2,OFICINAS[[#This Row],[OFICIS]],1))</f>
        <v>1</v>
      </c>
      <c r="AI38" s="41" t="s">
        <v>666</v>
      </c>
      <c r="AJ38" t="s">
        <v>265</v>
      </c>
    </row>
    <row r="39" spans="1:37" x14ac:dyDescent="0.25">
      <c r="A39" s="9">
        <v>140</v>
      </c>
      <c r="B39" t="s">
        <v>92</v>
      </c>
      <c r="G39" s="9" t="s">
        <v>402</v>
      </c>
      <c r="H39" t="s">
        <v>769</v>
      </c>
      <c r="L39" s="32" t="s">
        <v>92</v>
      </c>
      <c r="M39" s="6">
        <v>140</v>
      </c>
      <c r="N39" s="6" t="b">
        <f>ISNUMBER(SEARCH($P$2,OFICINAS[[#This Row],[OFICIS]],1))</f>
        <v>0</v>
      </c>
      <c r="AI39" s="41" t="s">
        <v>667</v>
      </c>
      <c r="AJ39" t="s">
        <v>668</v>
      </c>
      <c r="AK39" t="s">
        <v>625</v>
      </c>
    </row>
    <row r="40" spans="1:37" x14ac:dyDescent="0.25">
      <c r="A40" s="9">
        <v>14001</v>
      </c>
      <c r="B40" t="s">
        <v>549</v>
      </c>
      <c r="G40" s="9" t="s">
        <v>403</v>
      </c>
      <c r="H40" t="s">
        <v>210</v>
      </c>
      <c r="L40" s="32" t="s">
        <v>549</v>
      </c>
      <c r="M40" s="6" t="s">
        <v>581</v>
      </c>
      <c r="N40" s="6" t="b">
        <f>ISNUMBER(SEARCH($P$2,OFICINAS[[#This Row],[OFICIS]],1))</f>
        <v>1</v>
      </c>
      <c r="AI40" s="41" t="s">
        <v>669</v>
      </c>
      <c r="AJ40" t="s">
        <v>152</v>
      </c>
    </row>
    <row r="41" spans="1:37" x14ac:dyDescent="0.25">
      <c r="A41" s="9">
        <v>14002</v>
      </c>
      <c r="B41" t="s">
        <v>93</v>
      </c>
      <c r="G41" s="9" t="s">
        <v>404</v>
      </c>
      <c r="H41" t="s">
        <v>771</v>
      </c>
      <c r="L41" s="32" t="s">
        <v>93</v>
      </c>
      <c r="M41" s="6" t="s">
        <v>582</v>
      </c>
      <c r="N41" s="6" t="b">
        <f>ISNUMBER(SEARCH($P$2,OFICINAS[[#This Row],[OFICIS]],1))</f>
        <v>1</v>
      </c>
      <c r="AI41" s="41" t="s">
        <v>670</v>
      </c>
      <c r="AJ41" t="s">
        <v>279</v>
      </c>
    </row>
    <row r="42" spans="1:37" x14ac:dyDescent="0.25">
      <c r="A42" s="9">
        <v>14003</v>
      </c>
      <c r="B42" t="s">
        <v>94</v>
      </c>
      <c r="G42" s="9" t="s">
        <v>405</v>
      </c>
      <c r="H42" t="s">
        <v>773</v>
      </c>
      <c r="L42" s="32" t="s">
        <v>94</v>
      </c>
      <c r="M42" s="6" t="s">
        <v>583</v>
      </c>
      <c r="N42" s="6" t="b">
        <f>ISNUMBER(SEARCH($P$2,OFICINAS[[#This Row],[OFICIS]],1))</f>
        <v>1</v>
      </c>
      <c r="AI42" s="41" t="s">
        <v>671</v>
      </c>
      <c r="AJ42" t="s">
        <v>281</v>
      </c>
      <c r="AK42" t="s">
        <v>625</v>
      </c>
    </row>
    <row r="43" spans="1:37" x14ac:dyDescent="0.25">
      <c r="A43" s="9">
        <v>14004</v>
      </c>
      <c r="B43" t="s">
        <v>95</v>
      </c>
      <c r="G43" s="9" t="s">
        <v>406</v>
      </c>
      <c r="H43" t="s">
        <v>775</v>
      </c>
      <c r="L43" s="32" t="s">
        <v>95</v>
      </c>
      <c r="M43" s="6" t="s">
        <v>584</v>
      </c>
      <c r="N43" s="6" t="b">
        <f>ISNUMBER(SEARCH($P$2,OFICINAS[[#This Row],[OFICIS]],1))</f>
        <v>1</v>
      </c>
      <c r="AI43" s="41" t="s">
        <v>672</v>
      </c>
      <c r="AJ43" t="s">
        <v>154</v>
      </c>
    </row>
    <row r="44" spans="1:37" x14ac:dyDescent="0.25">
      <c r="A44" s="9">
        <v>14005</v>
      </c>
      <c r="B44" t="s">
        <v>96</v>
      </c>
      <c r="G44" s="9" t="s">
        <v>1097</v>
      </c>
      <c r="H44" t="s">
        <v>211</v>
      </c>
      <c r="L44" s="32" t="s">
        <v>96</v>
      </c>
      <c r="M44" s="6" t="s">
        <v>585</v>
      </c>
      <c r="N44" s="6" t="b">
        <f>ISNUMBER(SEARCH($P$2,OFICINAS[[#This Row],[OFICIS]],1))</f>
        <v>1</v>
      </c>
      <c r="AI44" s="41" t="s">
        <v>673</v>
      </c>
      <c r="AJ44" t="s">
        <v>674</v>
      </c>
    </row>
    <row r="45" spans="1:37" x14ac:dyDescent="0.25">
      <c r="A45" s="9">
        <v>14006</v>
      </c>
      <c r="B45" t="s">
        <v>97</v>
      </c>
      <c r="G45" s="9" t="s">
        <v>1098</v>
      </c>
      <c r="H45" t="s">
        <v>791</v>
      </c>
      <c r="L45" s="32" t="s">
        <v>97</v>
      </c>
      <c r="M45" s="6" t="s">
        <v>586</v>
      </c>
      <c r="N45" s="6" t="b">
        <f>ISNUMBER(SEARCH($P$2,OFICINAS[[#This Row],[OFICIS]],1))</f>
        <v>1</v>
      </c>
      <c r="AI45" s="41" t="s">
        <v>675</v>
      </c>
      <c r="AJ45" t="s">
        <v>289</v>
      </c>
    </row>
    <row r="46" spans="1:37" x14ac:dyDescent="0.25">
      <c r="A46" s="9">
        <v>14007</v>
      </c>
      <c r="B46" t="s">
        <v>98</v>
      </c>
      <c r="G46" s="9" t="s">
        <v>1099</v>
      </c>
      <c r="H46" t="s">
        <v>212</v>
      </c>
      <c r="L46" s="32" t="s">
        <v>98</v>
      </c>
      <c r="M46" s="6" t="s">
        <v>587</v>
      </c>
      <c r="N46" s="6" t="b">
        <f>ISNUMBER(SEARCH($P$2,OFICINAS[[#This Row],[OFICIS]],1))</f>
        <v>1</v>
      </c>
      <c r="AI46" s="41" t="s">
        <v>676</v>
      </c>
      <c r="AJ46" t="s">
        <v>677</v>
      </c>
    </row>
    <row r="47" spans="1:37" x14ac:dyDescent="0.25">
      <c r="A47" s="9">
        <v>14008</v>
      </c>
      <c r="B47" t="s">
        <v>99</v>
      </c>
      <c r="G47" s="9" t="s">
        <v>1100</v>
      </c>
      <c r="H47" t="s">
        <v>213</v>
      </c>
      <c r="L47" s="32" t="s">
        <v>99</v>
      </c>
      <c r="M47" s="6" t="s">
        <v>588</v>
      </c>
      <c r="N47" s="6" t="b">
        <f>ISNUMBER(SEARCH($P$2,OFICINAS[[#This Row],[OFICIS]],1))</f>
        <v>1</v>
      </c>
      <c r="AI47" s="41" t="s">
        <v>678</v>
      </c>
      <c r="AJ47" t="s">
        <v>301</v>
      </c>
    </row>
    <row r="48" spans="1:37" x14ac:dyDescent="0.25">
      <c r="A48" s="9">
        <v>14009</v>
      </c>
      <c r="B48" t="s">
        <v>100</v>
      </c>
      <c r="G48" s="9" t="s">
        <v>407</v>
      </c>
      <c r="H48" t="s">
        <v>214</v>
      </c>
      <c r="L48" s="32" t="s">
        <v>100</v>
      </c>
      <c r="M48" s="6" t="s">
        <v>589</v>
      </c>
      <c r="N48" s="6" t="b">
        <f>ISNUMBER(SEARCH($P$2,OFICINAS[[#This Row],[OFICIS]],1))</f>
        <v>1</v>
      </c>
      <c r="AI48" s="41" t="s">
        <v>679</v>
      </c>
      <c r="AJ48" t="s">
        <v>680</v>
      </c>
    </row>
    <row r="49" spans="1:37" x14ac:dyDescent="0.25">
      <c r="A49" s="9">
        <v>14010</v>
      </c>
      <c r="B49" t="s">
        <v>101</v>
      </c>
      <c r="G49" s="9" t="s">
        <v>408</v>
      </c>
      <c r="H49" t="s">
        <v>215</v>
      </c>
      <c r="L49" s="32" t="s">
        <v>101</v>
      </c>
      <c r="M49" s="6" t="s">
        <v>590</v>
      </c>
      <c r="N49" s="6" t="b">
        <f>ISNUMBER(SEARCH($P$2,OFICINAS[[#This Row],[OFICIS]],1))</f>
        <v>1</v>
      </c>
      <c r="AI49" s="41" t="s">
        <v>681</v>
      </c>
      <c r="AJ49" t="s">
        <v>308</v>
      </c>
      <c r="AK49" t="s">
        <v>625</v>
      </c>
    </row>
    <row r="50" spans="1:37" x14ac:dyDescent="0.25">
      <c r="A50" s="9">
        <v>14011</v>
      </c>
      <c r="B50" t="s">
        <v>102</v>
      </c>
      <c r="G50" s="9" t="s">
        <v>409</v>
      </c>
      <c r="H50" t="s">
        <v>216</v>
      </c>
      <c r="L50" s="32" t="s">
        <v>102</v>
      </c>
      <c r="M50" s="6" t="s">
        <v>591</v>
      </c>
      <c r="N50" s="6" t="b">
        <f>ISNUMBER(SEARCH($P$2,OFICINAS[[#This Row],[OFICIS]],1))</f>
        <v>1</v>
      </c>
      <c r="AI50" s="41" t="s">
        <v>682</v>
      </c>
      <c r="AJ50" t="s">
        <v>156</v>
      </c>
    </row>
    <row r="51" spans="1:37" x14ac:dyDescent="0.25">
      <c r="A51" s="9">
        <v>14012</v>
      </c>
      <c r="B51" t="s">
        <v>103</v>
      </c>
      <c r="G51" s="9" t="s">
        <v>410</v>
      </c>
      <c r="H51" t="s">
        <v>217</v>
      </c>
      <c r="L51" s="32" t="s">
        <v>103</v>
      </c>
      <c r="M51" s="6" t="s">
        <v>592</v>
      </c>
      <c r="N51" s="6" t="b">
        <f>ISNUMBER(SEARCH($P$2,OFICINAS[[#This Row],[OFICIS]],1))</f>
        <v>1</v>
      </c>
      <c r="AI51" s="41" t="s">
        <v>683</v>
      </c>
      <c r="AJ51" t="s">
        <v>324</v>
      </c>
      <c r="AK51" t="s">
        <v>625</v>
      </c>
    </row>
    <row r="52" spans="1:37" x14ac:dyDescent="0.25">
      <c r="A52" s="9">
        <v>14013</v>
      </c>
      <c r="B52" t="s">
        <v>104</v>
      </c>
      <c r="G52" s="9" t="s">
        <v>411</v>
      </c>
      <c r="H52" t="s">
        <v>218</v>
      </c>
      <c r="L52" s="32" t="s">
        <v>104</v>
      </c>
      <c r="M52" s="6" t="s">
        <v>593</v>
      </c>
      <c r="N52" s="6" t="b">
        <f>ISNUMBER(SEARCH($P$2,OFICINAS[[#This Row],[OFICIS]],1))</f>
        <v>1</v>
      </c>
      <c r="AI52" s="41" t="s">
        <v>682</v>
      </c>
      <c r="AJ52" t="s">
        <v>157</v>
      </c>
    </row>
    <row r="53" spans="1:37" x14ac:dyDescent="0.25">
      <c r="G53" s="9" t="s">
        <v>412</v>
      </c>
      <c r="H53" t="s">
        <v>219</v>
      </c>
      <c r="AI53" s="41" t="s">
        <v>683</v>
      </c>
      <c r="AJ53" t="s">
        <v>334</v>
      </c>
      <c r="AK53" t="s">
        <v>625</v>
      </c>
    </row>
    <row r="54" spans="1:37" x14ac:dyDescent="0.25">
      <c r="G54" s="9" t="s">
        <v>413</v>
      </c>
      <c r="H54" t="s">
        <v>220</v>
      </c>
      <c r="AI54" s="41" t="s">
        <v>684</v>
      </c>
      <c r="AJ54" t="s">
        <v>685</v>
      </c>
      <c r="AK54" t="s">
        <v>625</v>
      </c>
    </row>
    <row r="55" spans="1:37" x14ac:dyDescent="0.25">
      <c r="G55" s="9" t="s">
        <v>414</v>
      </c>
      <c r="H55" t="s">
        <v>221</v>
      </c>
      <c r="AI55" s="41" t="s">
        <v>686</v>
      </c>
      <c r="AJ55" t="s">
        <v>164</v>
      </c>
      <c r="AK55" t="s">
        <v>625</v>
      </c>
    </row>
    <row r="56" spans="1:37" x14ac:dyDescent="0.25">
      <c r="G56" s="9" t="s">
        <v>415</v>
      </c>
      <c r="H56" t="s">
        <v>222</v>
      </c>
      <c r="AI56" s="41" t="s">
        <v>687</v>
      </c>
      <c r="AJ56" t="s">
        <v>152</v>
      </c>
    </row>
    <row r="57" spans="1:37" x14ac:dyDescent="0.25">
      <c r="G57" s="9" t="s">
        <v>416</v>
      </c>
      <c r="H57" t="s">
        <v>223</v>
      </c>
      <c r="AI57" s="41" t="s">
        <v>688</v>
      </c>
      <c r="AJ57" t="s">
        <v>280</v>
      </c>
      <c r="AK57" t="s">
        <v>625</v>
      </c>
    </row>
    <row r="58" spans="1:37" x14ac:dyDescent="0.25">
      <c r="G58" s="9" t="s">
        <v>417</v>
      </c>
      <c r="H58" t="s">
        <v>224</v>
      </c>
      <c r="AI58" s="41" t="s">
        <v>689</v>
      </c>
      <c r="AJ58" t="s">
        <v>154</v>
      </c>
    </row>
    <row r="59" spans="1:37" x14ac:dyDescent="0.25">
      <c r="G59" s="9" t="s">
        <v>418</v>
      </c>
      <c r="H59" t="s">
        <v>225</v>
      </c>
      <c r="AI59" s="41" t="s">
        <v>690</v>
      </c>
      <c r="AJ59" t="s">
        <v>691</v>
      </c>
    </row>
    <row r="60" spans="1:37" x14ac:dyDescent="0.25">
      <c r="G60" s="9" t="s">
        <v>419</v>
      </c>
      <c r="H60" t="s">
        <v>226</v>
      </c>
      <c r="AI60" s="41" t="s">
        <v>692</v>
      </c>
      <c r="AJ60" t="s">
        <v>693</v>
      </c>
    </row>
    <row r="61" spans="1:37" x14ac:dyDescent="0.25">
      <c r="G61" s="9" t="s">
        <v>420</v>
      </c>
      <c r="H61" t="s">
        <v>227</v>
      </c>
      <c r="AI61" s="41" t="s">
        <v>694</v>
      </c>
      <c r="AJ61" t="s">
        <v>306</v>
      </c>
      <c r="AK61" t="s">
        <v>625</v>
      </c>
    </row>
    <row r="62" spans="1:37" x14ac:dyDescent="0.25">
      <c r="G62" s="9" t="s">
        <v>421</v>
      </c>
      <c r="H62" t="s">
        <v>228</v>
      </c>
      <c r="AI62" s="41" t="s">
        <v>695</v>
      </c>
      <c r="AJ62" t="s">
        <v>156</v>
      </c>
    </row>
    <row r="63" spans="1:37" x14ac:dyDescent="0.25">
      <c r="G63" s="9" t="s">
        <v>422</v>
      </c>
      <c r="H63" t="s">
        <v>229</v>
      </c>
      <c r="AI63" s="41" t="s">
        <v>696</v>
      </c>
      <c r="AJ63" t="s">
        <v>328</v>
      </c>
      <c r="AK63" t="s">
        <v>625</v>
      </c>
    </row>
    <row r="64" spans="1:37" x14ac:dyDescent="0.25">
      <c r="G64" s="9" t="s">
        <v>423</v>
      </c>
      <c r="H64" t="s">
        <v>230</v>
      </c>
      <c r="AI64" s="41" t="s">
        <v>697</v>
      </c>
      <c r="AJ64" t="s">
        <v>147</v>
      </c>
    </row>
    <row r="65" spans="7:37" x14ac:dyDescent="0.25">
      <c r="G65" s="9" t="s">
        <v>424</v>
      </c>
      <c r="H65" t="s">
        <v>993</v>
      </c>
      <c r="AI65" s="41" t="s">
        <v>698</v>
      </c>
      <c r="AJ65" t="s">
        <v>220</v>
      </c>
    </row>
    <row r="66" spans="7:37" x14ac:dyDescent="0.25">
      <c r="G66" s="9" t="s">
        <v>425</v>
      </c>
      <c r="H66" t="s">
        <v>231</v>
      </c>
      <c r="AI66" s="41" t="s">
        <v>699</v>
      </c>
      <c r="AJ66" t="s">
        <v>223</v>
      </c>
    </row>
    <row r="67" spans="7:37" x14ac:dyDescent="0.25">
      <c r="G67" s="9" t="s">
        <v>426</v>
      </c>
      <c r="H67" t="s">
        <v>232</v>
      </c>
      <c r="AI67" s="41" t="s">
        <v>700</v>
      </c>
      <c r="AJ67" t="s">
        <v>224</v>
      </c>
      <c r="AK67" t="s">
        <v>625</v>
      </c>
    </row>
    <row r="68" spans="7:37" x14ac:dyDescent="0.25">
      <c r="G68" s="9" t="s">
        <v>1094</v>
      </c>
      <c r="H68" t="s">
        <v>233</v>
      </c>
      <c r="AI68" s="41" t="s">
        <v>701</v>
      </c>
      <c r="AJ68" t="s">
        <v>702</v>
      </c>
    </row>
    <row r="69" spans="7:37" x14ac:dyDescent="0.25">
      <c r="G69" s="9" t="s">
        <v>427</v>
      </c>
      <c r="H69" t="s">
        <v>234</v>
      </c>
      <c r="AI69" s="41" t="s">
        <v>703</v>
      </c>
      <c r="AJ69" t="s">
        <v>169</v>
      </c>
    </row>
    <row r="70" spans="7:37" x14ac:dyDescent="0.25">
      <c r="G70" s="9" t="s">
        <v>428</v>
      </c>
      <c r="H70" t="s">
        <v>235</v>
      </c>
      <c r="AI70" s="41" t="s">
        <v>704</v>
      </c>
      <c r="AJ70" t="s">
        <v>317</v>
      </c>
    </row>
    <row r="71" spans="7:37" x14ac:dyDescent="0.25">
      <c r="G71" s="9" t="s">
        <v>429</v>
      </c>
      <c r="H71" t="s">
        <v>236</v>
      </c>
      <c r="AI71" s="41" t="s">
        <v>705</v>
      </c>
      <c r="AJ71" t="s">
        <v>318</v>
      </c>
    </row>
    <row r="72" spans="7:37" x14ac:dyDescent="0.25">
      <c r="G72" s="9" t="s">
        <v>430</v>
      </c>
      <c r="H72" t="s">
        <v>237</v>
      </c>
      <c r="AI72" s="41" t="s">
        <v>706</v>
      </c>
      <c r="AJ72" t="s">
        <v>319</v>
      </c>
      <c r="AK72" t="s">
        <v>625</v>
      </c>
    </row>
    <row r="73" spans="7:37" x14ac:dyDescent="0.25">
      <c r="G73" s="9" t="s">
        <v>431</v>
      </c>
      <c r="H73" t="s">
        <v>238</v>
      </c>
      <c r="AI73" s="41" t="s">
        <v>707</v>
      </c>
      <c r="AJ73" t="s">
        <v>170</v>
      </c>
    </row>
    <row r="74" spans="7:37" x14ac:dyDescent="0.25">
      <c r="G74" s="9" t="s">
        <v>375</v>
      </c>
      <c r="H74" t="s">
        <v>56</v>
      </c>
      <c r="AI74" s="41" t="s">
        <v>708</v>
      </c>
      <c r="AJ74" t="s">
        <v>320</v>
      </c>
    </row>
    <row r="75" spans="7:37" x14ac:dyDescent="0.25">
      <c r="G75" s="9" t="s">
        <v>376</v>
      </c>
      <c r="H75" t="s">
        <v>239</v>
      </c>
      <c r="AI75" s="41" t="s">
        <v>709</v>
      </c>
      <c r="AJ75" t="s">
        <v>171</v>
      </c>
      <c r="AK75" t="s">
        <v>625</v>
      </c>
    </row>
    <row r="76" spans="7:37" x14ac:dyDescent="0.25">
      <c r="G76" s="9" t="s">
        <v>377</v>
      </c>
      <c r="H76" t="s">
        <v>240</v>
      </c>
      <c r="AI76" s="41" t="s">
        <v>710</v>
      </c>
      <c r="AJ76" t="s">
        <v>164</v>
      </c>
      <c r="AK76" t="s">
        <v>625</v>
      </c>
    </row>
    <row r="77" spans="7:37" x14ac:dyDescent="0.25">
      <c r="G77" s="9" t="s">
        <v>378</v>
      </c>
      <c r="H77" t="s">
        <v>241</v>
      </c>
      <c r="AI77" s="41" t="s">
        <v>711</v>
      </c>
      <c r="AJ77" t="s">
        <v>55</v>
      </c>
    </row>
    <row r="78" spans="7:37" x14ac:dyDescent="0.25">
      <c r="G78" s="9" t="s">
        <v>379</v>
      </c>
      <c r="H78" t="s">
        <v>242</v>
      </c>
      <c r="AI78" s="41" t="s">
        <v>712</v>
      </c>
      <c r="AJ78" t="s">
        <v>241</v>
      </c>
    </row>
    <row r="79" spans="7:37" x14ac:dyDescent="0.25">
      <c r="G79" s="9" t="s">
        <v>380</v>
      </c>
      <c r="H79" t="s">
        <v>243</v>
      </c>
      <c r="AI79" s="41" t="s">
        <v>713</v>
      </c>
      <c r="AJ79" t="s">
        <v>714</v>
      </c>
    </row>
    <row r="80" spans="7:37" x14ac:dyDescent="0.25">
      <c r="G80" s="9" t="s">
        <v>381</v>
      </c>
      <c r="H80" t="s">
        <v>244</v>
      </c>
      <c r="AI80" s="41" t="s">
        <v>715</v>
      </c>
      <c r="AJ80" t="s">
        <v>167</v>
      </c>
    </row>
    <row r="81" spans="7:37" x14ac:dyDescent="0.25">
      <c r="G81" s="9" t="s">
        <v>382</v>
      </c>
      <c r="H81" t="s">
        <v>245</v>
      </c>
      <c r="AI81" s="41" t="s">
        <v>716</v>
      </c>
      <c r="AJ81" t="s">
        <v>717</v>
      </c>
    </row>
    <row r="82" spans="7:37" x14ac:dyDescent="0.25">
      <c r="G82" s="9" t="s">
        <v>383</v>
      </c>
      <c r="H82" t="s">
        <v>246</v>
      </c>
      <c r="AI82" s="41" t="s">
        <v>718</v>
      </c>
      <c r="AJ82" t="s">
        <v>266</v>
      </c>
      <c r="AK82" t="s">
        <v>625</v>
      </c>
    </row>
    <row r="83" spans="7:37" x14ac:dyDescent="0.25">
      <c r="G83" s="9" t="s">
        <v>384</v>
      </c>
      <c r="H83" t="s">
        <v>247</v>
      </c>
      <c r="AI83" s="41" t="s">
        <v>719</v>
      </c>
      <c r="AJ83" t="s">
        <v>141</v>
      </c>
    </row>
    <row r="84" spans="7:37" x14ac:dyDescent="0.25">
      <c r="G84" s="9" t="s">
        <v>385</v>
      </c>
      <c r="H84" t="s">
        <v>248</v>
      </c>
      <c r="AI84" s="41" t="s">
        <v>720</v>
      </c>
      <c r="AJ84" t="s">
        <v>721</v>
      </c>
    </row>
    <row r="85" spans="7:37" x14ac:dyDescent="0.25">
      <c r="G85" s="9" t="s">
        <v>386</v>
      </c>
      <c r="H85" t="s">
        <v>1101</v>
      </c>
      <c r="AI85" s="41" t="s">
        <v>722</v>
      </c>
      <c r="AJ85" t="s">
        <v>702</v>
      </c>
    </row>
    <row r="86" spans="7:37" x14ac:dyDescent="0.25">
      <c r="G86" s="9" t="s">
        <v>387</v>
      </c>
      <c r="H86" t="s">
        <v>57</v>
      </c>
      <c r="AI86" s="41" t="s">
        <v>723</v>
      </c>
      <c r="AJ86" t="s">
        <v>629</v>
      </c>
    </row>
    <row r="87" spans="7:37" x14ac:dyDescent="0.25">
      <c r="G87" s="9" t="s">
        <v>388</v>
      </c>
      <c r="H87" t="s">
        <v>249</v>
      </c>
      <c r="AI87" s="41" t="s">
        <v>724</v>
      </c>
      <c r="AJ87" t="s">
        <v>244</v>
      </c>
    </row>
    <row r="88" spans="7:37" x14ac:dyDescent="0.25">
      <c r="G88" s="9" t="s">
        <v>389</v>
      </c>
      <c r="H88" t="s">
        <v>250</v>
      </c>
      <c r="AI88" s="41" t="s">
        <v>725</v>
      </c>
      <c r="AJ88" t="s">
        <v>245</v>
      </c>
    </row>
    <row r="89" spans="7:37" x14ac:dyDescent="0.25">
      <c r="G89" s="9" t="s">
        <v>390</v>
      </c>
      <c r="H89" t="s">
        <v>251</v>
      </c>
      <c r="AI89" s="41" t="s">
        <v>726</v>
      </c>
      <c r="AJ89" t="s">
        <v>727</v>
      </c>
    </row>
    <row r="90" spans="7:37" x14ac:dyDescent="0.25">
      <c r="G90" s="9" t="s">
        <v>391</v>
      </c>
      <c r="H90" t="s">
        <v>252</v>
      </c>
      <c r="AI90" s="41" t="s">
        <v>728</v>
      </c>
      <c r="AJ90" t="s">
        <v>729</v>
      </c>
    </row>
    <row r="91" spans="7:37" x14ac:dyDescent="0.25">
      <c r="G91" s="9" t="s">
        <v>1103</v>
      </c>
      <c r="H91" t="s">
        <v>253</v>
      </c>
      <c r="AI91" s="41" t="s">
        <v>730</v>
      </c>
      <c r="AJ91" t="s">
        <v>731</v>
      </c>
      <c r="AK91" t="s">
        <v>625</v>
      </c>
    </row>
    <row r="92" spans="7:37" x14ac:dyDescent="0.25">
      <c r="G92" s="9" t="s">
        <v>392</v>
      </c>
      <c r="H92" t="s">
        <v>727</v>
      </c>
      <c r="AI92" s="41" t="s">
        <v>732</v>
      </c>
      <c r="AJ92" t="s">
        <v>164</v>
      </c>
      <c r="AK92" t="s">
        <v>625</v>
      </c>
    </row>
    <row r="93" spans="7:37" x14ac:dyDescent="0.25">
      <c r="G93" s="9" t="s">
        <v>393</v>
      </c>
      <c r="H93" t="s">
        <v>254</v>
      </c>
      <c r="AI93" s="41" t="s">
        <v>733</v>
      </c>
      <c r="AJ93" t="s">
        <v>164</v>
      </c>
      <c r="AK93" t="s">
        <v>625</v>
      </c>
    </row>
    <row r="94" spans="7:37" x14ac:dyDescent="0.25">
      <c r="G94" s="9" t="s">
        <v>394</v>
      </c>
      <c r="H94" t="s">
        <v>1102</v>
      </c>
      <c r="AI94" s="41" t="s">
        <v>734</v>
      </c>
      <c r="AJ94" t="s">
        <v>167</v>
      </c>
    </row>
    <row r="95" spans="7:37" x14ac:dyDescent="0.25">
      <c r="G95" s="9" t="s">
        <v>1104</v>
      </c>
      <c r="H95" t="s">
        <v>255</v>
      </c>
      <c r="AI95" s="41" t="s">
        <v>735</v>
      </c>
      <c r="AJ95" t="s">
        <v>272</v>
      </c>
    </row>
    <row r="96" spans="7:37" x14ac:dyDescent="0.25">
      <c r="G96" s="9" t="s">
        <v>432</v>
      </c>
      <c r="H96" t="s">
        <v>256</v>
      </c>
      <c r="AI96" s="41" t="s">
        <v>736</v>
      </c>
      <c r="AJ96" t="s">
        <v>274</v>
      </c>
    </row>
    <row r="97" spans="7:37" x14ac:dyDescent="0.25">
      <c r="G97" s="9" t="s">
        <v>433</v>
      </c>
      <c r="H97" t="s">
        <v>257</v>
      </c>
      <c r="AI97" s="41" t="s">
        <v>737</v>
      </c>
      <c r="AJ97" t="s">
        <v>275</v>
      </c>
      <c r="AK97" t="s">
        <v>625</v>
      </c>
    </row>
    <row r="98" spans="7:37" x14ac:dyDescent="0.25">
      <c r="G98" s="9" t="s">
        <v>434</v>
      </c>
      <c r="H98" t="s">
        <v>258</v>
      </c>
      <c r="AI98" s="41" t="s">
        <v>738</v>
      </c>
      <c r="AJ98" t="s">
        <v>164</v>
      </c>
      <c r="AK98" t="s">
        <v>625</v>
      </c>
    </row>
    <row r="99" spans="7:37" x14ac:dyDescent="0.25">
      <c r="G99" s="9" t="s">
        <v>435</v>
      </c>
      <c r="H99" t="s">
        <v>259</v>
      </c>
      <c r="AI99" s="41" t="s">
        <v>739</v>
      </c>
      <c r="AJ99" t="s">
        <v>167</v>
      </c>
    </row>
    <row r="100" spans="7:37" x14ac:dyDescent="0.25">
      <c r="G100" s="9" t="s">
        <v>436</v>
      </c>
      <c r="H100" t="s">
        <v>260</v>
      </c>
      <c r="AI100" s="41" t="s">
        <v>740</v>
      </c>
      <c r="AJ100" t="s">
        <v>741</v>
      </c>
    </row>
    <row r="101" spans="7:37" x14ac:dyDescent="0.25">
      <c r="G101" s="9" t="s">
        <v>437</v>
      </c>
      <c r="H101" t="s">
        <v>261</v>
      </c>
      <c r="AI101" s="41" t="s">
        <v>742</v>
      </c>
      <c r="AJ101" t="s">
        <v>273</v>
      </c>
      <c r="AK101" t="s">
        <v>625</v>
      </c>
    </row>
    <row r="102" spans="7:37" x14ac:dyDescent="0.25">
      <c r="G102" s="9" t="s">
        <v>438</v>
      </c>
      <c r="H102" t="s">
        <v>262</v>
      </c>
      <c r="AI102" s="41" t="s">
        <v>743</v>
      </c>
      <c r="AJ102" t="s">
        <v>142</v>
      </c>
    </row>
    <row r="103" spans="7:37" x14ac:dyDescent="0.25">
      <c r="G103" s="9" t="s">
        <v>439</v>
      </c>
      <c r="H103" t="s">
        <v>263</v>
      </c>
      <c r="AI103" s="41" t="s">
        <v>744</v>
      </c>
      <c r="AJ103" t="s">
        <v>745</v>
      </c>
      <c r="AK103" t="s">
        <v>625</v>
      </c>
    </row>
    <row r="104" spans="7:37" x14ac:dyDescent="0.25">
      <c r="G104" s="9" t="s">
        <v>440</v>
      </c>
      <c r="H104" t="s">
        <v>264</v>
      </c>
      <c r="AI104" s="41" t="s">
        <v>746</v>
      </c>
      <c r="AJ104" t="s">
        <v>164</v>
      </c>
      <c r="AK104" t="s">
        <v>625</v>
      </c>
    </row>
    <row r="105" spans="7:37" x14ac:dyDescent="0.25">
      <c r="G105" s="9" t="s">
        <v>441</v>
      </c>
      <c r="H105" t="s">
        <v>265</v>
      </c>
      <c r="AI105" s="41" t="s">
        <v>747</v>
      </c>
      <c r="AJ105" t="s">
        <v>55</v>
      </c>
    </row>
    <row r="106" spans="7:37" x14ac:dyDescent="0.25">
      <c r="G106" s="9" t="s">
        <v>442</v>
      </c>
      <c r="H106" t="s">
        <v>266</v>
      </c>
      <c r="AI106" s="41" t="s">
        <v>748</v>
      </c>
      <c r="AJ106" t="s">
        <v>749</v>
      </c>
      <c r="AK106" t="s">
        <v>625</v>
      </c>
    </row>
    <row r="107" spans="7:37" x14ac:dyDescent="0.25">
      <c r="G107" s="9" t="s">
        <v>443</v>
      </c>
      <c r="H107" t="s">
        <v>267</v>
      </c>
      <c r="AI107" s="41" t="s">
        <v>750</v>
      </c>
      <c r="AJ107" t="s">
        <v>157</v>
      </c>
    </row>
    <row r="108" spans="7:37" x14ac:dyDescent="0.25">
      <c r="G108" s="9" t="s">
        <v>444</v>
      </c>
      <c r="H108" t="s">
        <v>268</v>
      </c>
      <c r="AI108" s="41" t="s">
        <v>751</v>
      </c>
      <c r="AJ108" t="s">
        <v>752</v>
      </c>
      <c r="AK108" t="s">
        <v>625</v>
      </c>
    </row>
    <row r="109" spans="7:37" x14ac:dyDescent="0.25">
      <c r="G109" s="9" t="s">
        <v>445</v>
      </c>
      <c r="H109" t="s">
        <v>269</v>
      </c>
      <c r="AI109" s="41" t="s">
        <v>753</v>
      </c>
      <c r="AJ109" t="s">
        <v>141</v>
      </c>
    </row>
    <row r="110" spans="7:37" x14ac:dyDescent="0.25">
      <c r="G110" s="9" t="s">
        <v>446</v>
      </c>
      <c r="H110" t="s">
        <v>270</v>
      </c>
      <c r="AI110" s="41" t="s">
        <v>754</v>
      </c>
      <c r="AJ110" t="s">
        <v>755</v>
      </c>
      <c r="AK110" t="s">
        <v>625</v>
      </c>
    </row>
    <row r="111" spans="7:37" x14ac:dyDescent="0.25">
      <c r="G111" s="9" t="s">
        <v>447</v>
      </c>
      <c r="H111" t="s">
        <v>271</v>
      </c>
      <c r="AI111" s="41" t="s">
        <v>756</v>
      </c>
      <c r="AJ111" t="s">
        <v>145</v>
      </c>
      <c r="AK111" t="s">
        <v>625</v>
      </c>
    </row>
    <row r="112" spans="7:37" x14ac:dyDescent="0.25">
      <c r="G112" s="9" t="s">
        <v>448</v>
      </c>
      <c r="H112" t="s">
        <v>272</v>
      </c>
      <c r="AI112" s="41" t="s">
        <v>757</v>
      </c>
      <c r="AJ112" t="s">
        <v>164</v>
      </c>
      <c r="AK112" t="s">
        <v>625</v>
      </c>
    </row>
    <row r="113" spans="7:37" x14ac:dyDescent="0.25">
      <c r="G113" s="9" t="s">
        <v>449</v>
      </c>
      <c r="H113" t="s">
        <v>273</v>
      </c>
      <c r="AI113" s="41" t="s">
        <v>758</v>
      </c>
      <c r="AJ113" t="s">
        <v>168</v>
      </c>
      <c r="AK113" t="s">
        <v>625</v>
      </c>
    </row>
    <row r="114" spans="7:37" x14ac:dyDescent="0.25">
      <c r="G114" s="9" t="s">
        <v>450</v>
      </c>
      <c r="H114" t="s">
        <v>274</v>
      </c>
      <c r="AI114" s="41" t="s">
        <v>759</v>
      </c>
      <c r="AJ114" t="s">
        <v>53</v>
      </c>
      <c r="AK114" t="s">
        <v>625</v>
      </c>
    </row>
    <row r="115" spans="7:37" x14ac:dyDescent="0.25">
      <c r="G115" s="9" t="s">
        <v>451</v>
      </c>
      <c r="H115" t="s">
        <v>275</v>
      </c>
      <c r="AI115" s="41" t="s">
        <v>760</v>
      </c>
      <c r="AJ115" t="s">
        <v>164</v>
      </c>
      <c r="AK115" t="s">
        <v>625</v>
      </c>
    </row>
    <row r="116" spans="7:37" x14ac:dyDescent="0.25">
      <c r="G116" s="9" t="s">
        <v>452</v>
      </c>
      <c r="H116" t="s">
        <v>276</v>
      </c>
      <c r="AI116" s="41" t="s">
        <v>761</v>
      </c>
      <c r="AJ116" t="s">
        <v>164</v>
      </c>
      <c r="AK116" t="s">
        <v>625</v>
      </c>
    </row>
    <row r="117" spans="7:37" x14ac:dyDescent="0.25">
      <c r="G117" s="9" t="s">
        <v>453</v>
      </c>
      <c r="H117" t="s">
        <v>277</v>
      </c>
      <c r="AI117" s="41" t="s">
        <v>762</v>
      </c>
      <c r="AJ117" t="s">
        <v>55</v>
      </c>
    </row>
    <row r="118" spans="7:37" x14ac:dyDescent="0.25">
      <c r="G118" s="9" t="s">
        <v>454</v>
      </c>
      <c r="H118" t="s">
        <v>278</v>
      </c>
      <c r="AI118" s="41" t="s">
        <v>763</v>
      </c>
      <c r="AJ118" t="s">
        <v>764</v>
      </c>
      <c r="AK118" t="s">
        <v>625</v>
      </c>
    </row>
    <row r="119" spans="7:37" x14ac:dyDescent="0.25">
      <c r="G119" s="9" t="s">
        <v>455</v>
      </c>
      <c r="H119" t="s">
        <v>279</v>
      </c>
      <c r="AI119" s="41" t="s">
        <v>765</v>
      </c>
      <c r="AJ119" t="s">
        <v>158</v>
      </c>
    </row>
    <row r="120" spans="7:37" x14ac:dyDescent="0.25">
      <c r="G120" s="9" t="s">
        <v>456</v>
      </c>
      <c r="H120" t="s">
        <v>280</v>
      </c>
      <c r="AI120" s="41" t="s">
        <v>766</v>
      </c>
      <c r="AJ120" t="s">
        <v>767</v>
      </c>
    </row>
    <row r="121" spans="7:37" x14ac:dyDescent="0.25">
      <c r="G121" s="9" t="s">
        <v>457</v>
      </c>
      <c r="H121" t="s">
        <v>281</v>
      </c>
      <c r="AI121" s="41" t="s">
        <v>768</v>
      </c>
      <c r="AJ121" t="s">
        <v>343</v>
      </c>
      <c r="AK121" t="s">
        <v>625</v>
      </c>
    </row>
    <row r="122" spans="7:37" x14ac:dyDescent="0.25">
      <c r="G122" s="9" t="s">
        <v>458</v>
      </c>
      <c r="H122" t="s">
        <v>282</v>
      </c>
      <c r="AI122" s="41" t="s">
        <v>1075</v>
      </c>
      <c r="AJ122" t="s">
        <v>144</v>
      </c>
    </row>
    <row r="123" spans="7:37" x14ac:dyDescent="0.25">
      <c r="G123" s="9" t="s">
        <v>459</v>
      </c>
      <c r="H123" t="s">
        <v>283</v>
      </c>
      <c r="AI123" s="41" t="s">
        <v>1076</v>
      </c>
      <c r="AJ123" t="s">
        <v>769</v>
      </c>
    </row>
    <row r="124" spans="7:37" x14ac:dyDescent="0.25">
      <c r="G124" s="9" t="s">
        <v>460</v>
      </c>
      <c r="H124" t="s">
        <v>284</v>
      </c>
      <c r="AI124" s="41" t="s">
        <v>770</v>
      </c>
      <c r="AJ124" t="s">
        <v>771</v>
      </c>
    </row>
    <row r="125" spans="7:37" x14ac:dyDescent="0.25">
      <c r="G125" s="9" t="s">
        <v>461</v>
      </c>
      <c r="H125" t="s">
        <v>285</v>
      </c>
      <c r="AI125" s="41" t="s">
        <v>772</v>
      </c>
      <c r="AJ125" t="s">
        <v>773</v>
      </c>
    </row>
    <row r="126" spans="7:37" x14ac:dyDescent="0.25">
      <c r="G126" s="9" t="s">
        <v>462</v>
      </c>
      <c r="H126" t="s">
        <v>286</v>
      </c>
      <c r="AI126" s="41" t="s">
        <v>774</v>
      </c>
      <c r="AJ126" t="s">
        <v>775</v>
      </c>
    </row>
    <row r="127" spans="7:37" x14ac:dyDescent="0.25">
      <c r="G127" s="9" t="s">
        <v>463</v>
      </c>
      <c r="H127" t="s">
        <v>287</v>
      </c>
      <c r="AI127" s="41" t="s">
        <v>776</v>
      </c>
      <c r="AJ127" t="s">
        <v>164</v>
      </c>
      <c r="AK127" t="s">
        <v>625</v>
      </c>
    </row>
    <row r="128" spans="7:37" x14ac:dyDescent="0.25">
      <c r="G128" s="9" t="s">
        <v>464</v>
      </c>
      <c r="H128" t="s">
        <v>288</v>
      </c>
      <c r="AI128" s="41" t="s">
        <v>777</v>
      </c>
      <c r="AJ128" t="s">
        <v>55</v>
      </c>
    </row>
    <row r="129" spans="7:37" x14ac:dyDescent="0.25">
      <c r="G129" s="9" t="s">
        <v>465</v>
      </c>
      <c r="H129" t="s">
        <v>289</v>
      </c>
      <c r="AI129" s="41" t="s">
        <v>778</v>
      </c>
      <c r="AJ129" t="s">
        <v>779</v>
      </c>
    </row>
    <row r="130" spans="7:37" x14ac:dyDescent="0.25">
      <c r="G130" s="9" t="s">
        <v>466</v>
      </c>
      <c r="H130" t="s">
        <v>290</v>
      </c>
      <c r="AI130" s="41" t="s">
        <v>780</v>
      </c>
      <c r="AJ130" t="s">
        <v>155</v>
      </c>
    </row>
    <row r="131" spans="7:37" x14ac:dyDescent="0.25">
      <c r="G131" s="9" t="s">
        <v>467</v>
      </c>
      <c r="H131" t="s">
        <v>291</v>
      </c>
      <c r="AI131" s="41" t="s">
        <v>781</v>
      </c>
      <c r="AJ131" t="s">
        <v>782</v>
      </c>
      <c r="AK131" t="s">
        <v>625</v>
      </c>
    </row>
    <row r="132" spans="7:37" x14ac:dyDescent="0.25">
      <c r="G132" s="9" t="s">
        <v>468</v>
      </c>
      <c r="H132" t="s">
        <v>292</v>
      </c>
      <c r="AI132" s="41" t="s">
        <v>783</v>
      </c>
      <c r="AJ132" t="s">
        <v>158</v>
      </c>
    </row>
    <row r="133" spans="7:37" x14ac:dyDescent="0.25">
      <c r="G133" s="9" t="s">
        <v>469</v>
      </c>
      <c r="H133" t="s">
        <v>293</v>
      </c>
      <c r="AI133" s="41" t="s">
        <v>784</v>
      </c>
      <c r="AJ133" t="s">
        <v>785</v>
      </c>
      <c r="AK133" t="s">
        <v>625</v>
      </c>
    </row>
    <row r="134" spans="7:37" x14ac:dyDescent="0.25">
      <c r="G134" s="9" t="s">
        <v>470</v>
      </c>
      <c r="H134" t="s">
        <v>294</v>
      </c>
      <c r="AI134" s="41" t="s">
        <v>786</v>
      </c>
      <c r="AJ134" t="s">
        <v>141</v>
      </c>
    </row>
    <row r="135" spans="7:37" x14ac:dyDescent="0.25">
      <c r="G135" s="9" t="s">
        <v>471</v>
      </c>
      <c r="H135" t="s">
        <v>295</v>
      </c>
      <c r="AI135" s="41" t="s">
        <v>787</v>
      </c>
      <c r="AJ135" t="s">
        <v>788</v>
      </c>
    </row>
    <row r="136" spans="7:37" x14ac:dyDescent="0.25">
      <c r="G136" s="9" t="s">
        <v>472</v>
      </c>
      <c r="H136" t="s">
        <v>296</v>
      </c>
      <c r="AI136" s="41" t="s">
        <v>789</v>
      </c>
      <c r="AJ136" t="s">
        <v>144</v>
      </c>
    </row>
    <row r="137" spans="7:37" x14ac:dyDescent="0.25">
      <c r="G137" s="9" t="s">
        <v>473</v>
      </c>
      <c r="H137" t="s">
        <v>297</v>
      </c>
      <c r="AI137" s="41" t="s">
        <v>790</v>
      </c>
      <c r="AJ137" t="s">
        <v>791</v>
      </c>
      <c r="AK137" t="s">
        <v>625</v>
      </c>
    </row>
    <row r="138" spans="7:37" x14ac:dyDescent="0.25">
      <c r="G138" s="9" t="s">
        <v>474</v>
      </c>
      <c r="H138" t="s">
        <v>298</v>
      </c>
      <c r="AI138" s="41" t="s">
        <v>792</v>
      </c>
      <c r="AJ138" t="s">
        <v>164</v>
      </c>
      <c r="AK138" t="s">
        <v>625</v>
      </c>
    </row>
    <row r="139" spans="7:37" x14ac:dyDescent="0.25">
      <c r="G139" s="9" t="s">
        <v>475</v>
      </c>
      <c r="H139" t="s">
        <v>299</v>
      </c>
      <c r="AI139" s="41" t="s">
        <v>793</v>
      </c>
      <c r="AJ139" t="s">
        <v>55</v>
      </c>
    </row>
    <row r="140" spans="7:37" x14ac:dyDescent="0.25">
      <c r="G140" s="9" t="s">
        <v>476</v>
      </c>
      <c r="H140" t="s">
        <v>300</v>
      </c>
      <c r="AI140" s="41" t="s">
        <v>794</v>
      </c>
      <c r="AJ140" t="s">
        <v>250</v>
      </c>
      <c r="AK140" t="s">
        <v>625</v>
      </c>
    </row>
    <row r="141" spans="7:37" x14ac:dyDescent="0.25">
      <c r="G141" s="9" t="s">
        <v>477</v>
      </c>
      <c r="H141" t="s">
        <v>301</v>
      </c>
      <c r="AI141" s="41" t="s">
        <v>795</v>
      </c>
      <c r="AJ141" t="s">
        <v>167</v>
      </c>
    </row>
    <row r="142" spans="7:37" x14ac:dyDescent="0.25">
      <c r="G142" s="9" t="s">
        <v>478</v>
      </c>
      <c r="H142" t="s">
        <v>302</v>
      </c>
      <c r="AI142" s="41" t="s">
        <v>796</v>
      </c>
      <c r="AJ142" t="s">
        <v>268</v>
      </c>
      <c r="AK142" t="s">
        <v>625</v>
      </c>
    </row>
    <row r="143" spans="7:37" x14ac:dyDescent="0.25">
      <c r="G143" s="9" t="s">
        <v>479</v>
      </c>
      <c r="H143" t="s">
        <v>303</v>
      </c>
      <c r="AI143" s="41" t="s">
        <v>797</v>
      </c>
      <c r="AJ143" t="s">
        <v>156</v>
      </c>
    </row>
    <row r="144" spans="7:37" x14ac:dyDescent="0.25">
      <c r="G144" s="9" t="s">
        <v>480</v>
      </c>
      <c r="H144" t="s">
        <v>304</v>
      </c>
      <c r="AI144" s="41" t="s">
        <v>798</v>
      </c>
      <c r="AJ144" t="s">
        <v>331</v>
      </c>
      <c r="AK144" t="s">
        <v>625</v>
      </c>
    </row>
    <row r="145" spans="7:37" x14ac:dyDescent="0.25">
      <c r="G145" s="9" t="s">
        <v>481</v>
      </c>
      <c r="H145" t="s">
        <v>305</v>
      </c>
      <c r="AI145" s="41" t="s">
        <v>799</v>
      </c>
      <c r="AJ145" t="s">
        <v>144</v>
      </c>
    </row>
    <row r="146" spans="7:37" x14ac:dyDescent="0.25">
      <c r="G146" s="9" t="s">
        <v>482</v>
      </c>
      <c r="H146" t="s">
        <v>306</v>
      </c>
      <c r="AI146" s="41" t="s">
        <v>800</v>
      </c>
      <c r="AJ146" t="s">
        <v>210</v>
      </c>
      <c r="AK146" t="s">
        <v>625</v>
      </c>
    </row>
    <row r="147" spans="7:37" x14ac:dyDescent="0.25">
      <c r="G147" s="9" t="s">
        <v>483</v>
      </c>
      <c r="H147" t="s">
        <v>307</v>
      </c>
      <c r="AI147" s="41" t="s">
        <v>801</v>
      </c>
      <c r="AJ147" t="s">
        <v>164</v>
      </c>
      <c r="AK147" t="s">
        <v>625</v>
      </c>
    </row>
    <row r="148" spans="7:37" x14ac:dyDescent="0.25">
      <c r="G148" s="9" t="s">
        <v>484</v>
      </c>
      <c r="H148" t="s">
        <v>308</v>
      </c>
      <c r="AI148" s="41" t="s">
        <v>802</v>
      </c>
      <c r="AJ148" t="s">
        <v>141</v>
      </c>
    </row>
    <row r="149" spans="7:37" x14ac:dyDescent="0.25">
      <c r="G149" s="9" t="s">
        <v>485</v>
      </c>
      <c r="H149" t="s">
        <v>309</v>
      </c>
      <c r="AI149" s="41" t="s">
        <v>803</v>
      </c>
      <c r="AJ149" t="s">
        <v>804</v>
      </c>
    </row>
    <row r="150" spans="7:37" x14ac:dyDescent="0.25">
      <c r="G150" s="9" t="s">
        <v>486</v>
      </c>
      <c r="H150" t="s">
        <v>310</v>
      </c>
      <c r="AI150" s="41" t="s">
        <v>805</v>
      </c>
      <c r="AJ150" t="s">
        <v>806</v>
      </c>
    </row>
    <row r="151" spans="7:37" x14ac:dyDescent="0.25">
      <c r="G151" s="9" t="s">
        <v>487</v>
      </c>
      <c r="H151" t="s">
        <v>311</v>
      </c>
      <c r="AI151" s="41" t="s">
        <v>807</v>
      </c>
      <c r="AJ151" t="s">
        <v>147</v>
      </c>
    </row>
    <row r="152" spans="7:37" x14ac:dyDescent="0.25">
      <c r="G152" s="9" t="s">
        <v>488</v>
      </c>
      <c r="H152" t="s">
        <v>312</v>
      </c>
      <c r="AI152" s="41" t="s">
        <v>808</v>
      </c>
      <c r="AJ152" t="s">
        <v>809</v>
      </c>
      <c r="AK152" t="s">
        <v>625</v>
      </c>
    </row>
    <row r="153" spans="7:37" x14ac:dyDescent="0.25">
      <c r="G153" s="9" t="s">
        <v>489</v>
      </c>
      <c r="H153" t="s">
        <v>1087</v>
      </c>
      <c r="AI153" s="41" t="s">
        <v>810</v>
      </c>
      <c r="AJ153" t="s">
        <v>164</v>
      </c>
      <c r="AK153" t="s">
        <v>625</v>
      </c>
    </row>
    <row r="154" spans="7:37" x14ac:dyDescent="0.25">
      <c r="G154" s="9" t="s">
        <v>490</v>
      </c>
      <c r="H154" t="s">
        <v>1088</v>
      </c>
      <c r="AI154" s="41" t="s">
        <v>811</v>
      </c>
      <c r="AJ154" t="s">
        <v>164</v>
      </c>
      <c r="AK154" t="s">
        <v>625</v>
      </c>
    </row>
    <row r="155" spans="7:37" x14ac:dyDescent="0.25">
      <c r="G155" s="9" t="s">
        <v>491</v>
      </c>
      <c r="H155" t="s">
        <v>313</v>
      </c>
      <c r="AI155" s="41" t="s">
        <v>812</v>
      </c>
      <c r="AJ155" t="s">
        <v>155</v>
      </c>
    </row>
    <row r="156" spans="7:37" x14ac:dyDescent="0.25">
      <c r="G156" s="9" t="s">
        <v>492</v>
      </c>
      <c r="H156" t="s">
        <v>314</v>
      </c>
      <c r="AI156" s="41" t="s">
        <v>813</v>
      </c>
      <c r="AJ156" t="s">
        <v>814</v>
      </c>
      <c r="AK156" t="s">
        <v>625</v>
      </c>
    </row>
    <row r="157" spans="7:37" x14ac:dyDescent="0.25">
      <c r="G157" s="9" t="s">
        <v>493</v>
      </c>
      <c r="H157" t="s">
        <v>315</v>
      </c>
      <c r="AI157" s="41" t="s">
        <v>815</v>
      </c>
      <c r="AJ157" t="s">
        <v>157</v>
      </c>
    </row>
    <row r="158" spans="7:37" x14ac:dyDescent="0.25">
      <c r="G158" s="9" t="s">
        <v>494</v>
      </c>
      <c r="H158" t="s">
        <v>316</v>
      </c>
      <c r="AI158" s="41" t="s">
        <v>816</v>
      </c>
      <c r="AJ158" t="s">
        <v>752</v>
      </c>
      <c r="AK158" t="s">
        <v>625</v>
      </c>
    </row>
    <row r="159" spans="7:37" x14ac:dyDescent="0.25">
      <c r="G159" s="9" t="s">
        <v>1105</v>
      </c>
      <c r="H159" t="s">
        <v>317</v>
      </c>
      <c r="AI159" s="41" t="s">
        <v>817</v>
      </c>
      <c r="AJ159" t="s">
        <v>155</v>
      </c>
    </row>
    <row r="160" spans="7:37" x14ac:dyDescent="0.25">
      <c r="G160" s="9" t="s">
        <v>1106</v>
      </c>
      <c r="H160" t="s">
        <v>318</v>
      </c>
      <c r="AI160" s="41" t="s">
        <v>818</v>
      </c>
      <c r="AJ160" t="s">
        <v>1083</v>
      </c>
      <c r="AK160" t="s">
        <v>625</v>
      </c>
    </row>
    <row r="161" spans="7:37" x14ac:dyDescent="0.25">
      <c r="G161" s="9" t="s">
        <v>1107</v>
      </c>
      <c r="H161" t="s">
        <v>319</v>
      </c>
      <c r="AI161" s="41" t="s">
        <v>819</v>
      </c>
      <c r="AJ161" t="s">
        <v>164</v>
      </c>
      <c r="AK161" t="s">
        <v>625</v>
      </c>
    </row>
    <row r="162" spans="7:37" x14ac:dyDescent="0.25">
      <c r="G162" s="9" t="s">
        <v>1108</v>
      </c>
      <c r="H162" t="s">
        <v>320</v>
      </c>
      <c r="AI162" s="41" t="s">
        <v>820</v>
      </c>
      <c r="AJ162" t="s">
        <v>141</v>
      </c>
    </row>
    <row r="163" spans="7:37" x14ac:dyDescent="0.25">
      <c r="G163" s="9" t="s">
        <v>495</v>
      </c>
      <c r="H163" t="s">
        <v>321</v>
      </c>
      <c r="AI163" s="41" t="s">
        <v>821</v>
      </c>
      <c r="AJ163" t="s">
        <v>175</v>
      </c>
    </row>
    <row r="164" spans="7:37" x14ac:dyDescent="0.25">
      <c r="G164" s="9" t="s">
        <v>496</v>
      </c>
      <c r="H164" t="s">
        <v>322</v>
      </c>
      <c r="AI164" s="41" t="s">
        <v>822</v>
      </c>
      <c r="AJ164" t="s">
        <v>177</v>
      </c>
    </row>
    <row r="165" spans="7:37" x14ac:dyDescent="0.25">
      <c r="G165" s="9" t="s">
        <v>497</v>
      </c>
      <c r="H165" t="s">
        <v>323</v>
      </c>
      <c r="AI165" s="41" t="s">
        <v>823</v>
      </c>
      <c r="AJ165" t="s">
        <v>824</v>
      </c>
    </row>
    <row r="166" spans="7:37" x14ac:dyDescent="0.25">
      <c r="G166" s="9" t="s">
        <v>498</v>
      </c>
      <c r="H166" t="s">
        <v>324</v>
      </c>
      <c r="AI166" s="41" t="s">
        <v>825</v>
      </c>
      <c r="AJ166" t="s">
        <v>192</v>
      </c>
      <c r="AK166" t="s">
        <v>625</v>
      </c>
    </row>
    <row r="167" spans="7:37" x14ac:dyDescent="0.25">
      <c r="G167" s="9" t="s">
        <v>499</v>
      </c>
      <c r="H167" t="s">
        <v>325</v>
      </c>
      <c r="AI167" s="41" t="s">
        <v>826</v>
      </c>
      <c r="AJ167" t="s">
        <v>148</v>
      </c>
    </row>
    <row r="168" spans="7:37" x14ac:dyDescent="0.25">
      <c r="G168" s="9" t="s">
        <v>500</v>
      </c>
      <c r="H168" t="s">
        <v>326</v>
      </c>
      <c r="AI168" s="41" t="s">
        <v>827</v>
      </c>
      <c r="AJ168" t="s">
        <v>828</v>
      </c>
    </row>
    <row r="169" spans="7:37" x14ac:dyDescent="0.25">
      <c r="G169" s="9" t="s">
        <v>501</v>
      </c>
      <c r="H169" t="s">
        <v>327</v>
      </c>
      <c r="AI169" s="41" t="s">
        <v>829</v>
      </c>
      <c r="AJ169" t="s">
        <v>163</v>
      </c>
      <c r="AK169" t="s">
        <v>625</v>
      </c>
    </row>
    <row r="170" spans="7:37" x14ac:dyDescent="0.25">
      <c r="G170" s="9" t="s">
        <v>502</v>
      </c>
      <c r="H170" t="s">
        <v>328</v>
      </c>
      <c r="AI170" s="41" t="s">
        <v>830</v>
      </c>
      <c r="AJ170" t="s">
        <v>164</v>
      </c>
    </row>
    <row r="171" spans="7:37" x14ac:dyDescent="0.25">
      <c r="G171" s="9" t="s">
        <v>503</v>
      </c>
      <c r="H171" t="s">
        <v>329</v>
      </c>
      <c r="AI171" s="41" t="s">
        <v>831</v>
      </c>
      <c r="AJ171" t="s">
        <v>55</v>
      </c>
    </row>
    <row r="172" spans="7:37" x14ac:dyDescent="0.25">
      <c r="G172" s="9" t="s">
        <v>504</v>
      </c>
      <c r="H172" t="s">
        <v>330</v>
      </c>
      <c r="AI172" s="41" t="s">
        <v>832</v>
      </c>
      <c r="AJ172" t="s">
        <v>243</v>
      </c>
    </row>
    <row r="173" spans="7:37" x14ac:dyDescent="0.25">
      <c r="G173" s="9" t="s">
        <v>505</v>
      </c>
      <c r="H173" t="s">
        <v>1085</v>
      </c>
      <c r="AI173" s="41" t="s">
        <v>833</v>
      </c>
      <c r="AJ173" t="s">
        <v>251</v>
      </c>
      <c r="AK173" t="s">
        <v>625</v>
      </c>
    </row>
    <row r="174" spans="7:37" x14ac:dyDescent="0.25">
      <c r="G174" s="9" t="s">
        <v>506</v>
      </c>
      <c r="H174" t="s">
        <v>331</v>
      </c>
      <c r="AI174" s="41" t="s">
        <v>834</v>
      </c>
      <c r="AJ174" t="s">
        <v>154</v>
      </c>
    </row>
    <row r="175" spans="7:37" x14ac:dyDescent="0.25">
      <c r="G175" s="9" t="s">
        <v>507</v>
      </c>
      <c r="H175" t="s">
        <v>332</v>
      </c>
      <c r="AI175" s="41" t="s">
        <v>835</v>
      </c>
      <c r="AJ175" t="s">
        <v>836</v>
      </c>
    </row>
    <row r="176" spans="7:37" x14ac:dyDescent="0.25">
      <c r="G176" s="9" t="s">
        <v>508</v>
      </c>
      <c r="H176" t="s">
        <v>333</v>
      </c>
      <c r="AI176" s="41" t="s">
        <v>837</v>
      </c>
      <c r="AJ176" t="s">
        <v>307</v>
      </c>
      <c r="AK176" t="s">
        <v>625</v>
      </c>
    </row>
    <row r="177" spans="7:37" x14ac:dyDescent="0.25">
      <c r="G177" s="9" t="s">
        <v>509</v>
      </c>
      <c r="H177" t="s">
        <v>334</v>
      </c>
      <c r="AI177" s="41" t="s">
        <v>838</v>
      </c>
      <c r="AJ177" t="s">
        <v>156</v>
      </c>
    </row>
    <row r="178" spans="7:37" x14ac:dyDescent="0.25">
      <c r="G178" s="9" t="s">
        <v>510</v>
      </c>
      <c r="H178" t="s">
        <v>335</v>
      </c>
      <c r="AI178" s="41" t="s">
        <v>839</v>
      </c>
      <c r="AJ178" t="s">
        <v>325</v>
      </c>
    </row>
    <row r="179" spans="7:37" x14ac:dyDescent="0.25">
      <c r="G179" s="9" t="s">
        <v>511</v>
      </c>
      <c r="H179" t="s">
        <v>336</v>
      </c>
      <c r="AI179" s="41" t="s">
        <v>840</v>
      </c>
      <c r="AJ179" t="s">
        <v>158</v>
      </c>
    </row>
    <row r="180" spans="7:37" x14ac:dyDescent="0.25">
      <c r="G180" s="9" t="s">
        <v>512</v>
      </c>
      <c r="H180" t="s">
        <v>337</v>
      </c>
      <c r="AI180" s="41" t="s">
        <v>841</v>
      </c>
      <c r="AJ180" t="s">
        <v>842</v>
      </c>
      <c r="AK180" t="s">
        <v>625</v>
      </c>
    </row>
    <row r="181" spans="7:37" x14ac:dyDescent="0.25">
      <c r="G181" s="9" t="s">
        <v>513</v>
      </c>
      <c r="H181" t="s">
        <v>338</v>
      </c>
      <c r="AI181" s="41" t="s">
        <v>843</v>
      </c>
      <c r="AJ181" t="s">
        <v>141</v>
      </c>
    </row>
    <row r="182" spans="7:37" x14ac:dyDescent="0.25">
      <c r="G182" s="9" t="s">
        <v>514</v>
      </c>
      <c r="H182" t="s">
        <v>339</v>
      </c>
      <c r="AI182" s="41" t="s">
        <v>844</v>
      </c>
      <c r="AJ182" t="s">
        <v>191</v>
      </c>
    </row>
    <row r="183" spans="7:37" x14ac:dyDescent="0.25">
      <c r="G183" s="9" t="s">
        <v>515</v>
      </c>
      <c r="H183" t="s">
        <v>340</v>
      </c>
      <c r="AI183" s="41" t="s">
        <v>845</v>
      </c>
      <c r="AJ183" t="s">
        <v>197</v>
      </c>
    </row>
    <row r="184" spans="7:37" x14ac:dyDescent="0.25">
      <c r="G184" s="9" t="s">
        <v>516</v>
      </c>
      <c r="H184" t="s">
        <v>341</v>
      </c>
      <c r="AI184" s="41" t="s">
        <v>846</v>
      </c>
      <c r="AJ184" t="s">
        <v>847</v>
      </c>
    </row>
    <row r="185" spans="7:37" x14ac:dyDescent="0.25">
      <c r="G185" s="9" t="s">
        <v>517</v>
      </c>
      <c r="H185" t="s">
        <v>342</v>
      </c>
      <c r="AI185" s="41" t="s">
        <v>848</v>
      </c>
      <c r="AJ185" t="s">
        <v>849</v>
      </c>
      <c r="AK185" t="s">
        <v>625</v>
      </c>
    </row>
    <row r="186" spans="7:37" x14ac:dyDescent="0.25">
      <c r="G186" s="9" t="s">
        <v>518</v>
      </c>
      <c r="H186" t="s">
        <v>785</v>
      </c>
      <c r="AI186" s="41" t="s">
        <v>850</v>
      </c>
      <c r="AJ186" t="s">
        <v>164</v>
      </c>
      <c r="AK186" t="s">
        <v>625</v>
      </c>
    </row>
    <row r="187" spans="7:37" x14ac:dyDescent="0.25">
      <c r="G187" s="9" t="s">
        <v>519</v>
      </c>
      <c r="H187" t="s">
        <v>343</v>
      </c>
      <c r="AI187" s="41" t="s">
        <v>851</v>
      </c>
      <c r="AJ187" t="s">
        <v>55</v>
      </c>
    </row>
    <row r="188" spans="7:37" x14ac:dyDescent="0.25">
      <c r="G188" s="9" t="s">
        <v>1109</v>
      </c>
      <c r="H188" t="s">
        <v>344</v>
      </c>
      <c r="AI188" s="41" t="s">
        <v>852</v>
      </c>
      <c r="AJ188" t="s">
        <v>632</v>
      </c>
    </row>
    <row r="189" spans="7:37" x14ac:dyDescent="0.25">
      <c r="G189" s="9" t="s">
        <v>1081</v>
      </c>
      <c r="H189" t="s">
        <v>1080</v>
      </c>
      <c r="AI189" s="41" t="s">
        <v>853</v>
      </c>
      <c r="AJ189" t="s">
        <v>854</v>
      </c>
      <c r="AK189" t="s">
        <v>625</v>
      </c>
    </row>
    <row r="190" spans="7:37" x14ac:dyDescent="0.25">
      <c r="G190" s="9" t="s">
        <v>1082</v>
      </c>
      <c r="H190" t="s">
        <v>1074</v>
      </c>
      <c r="AI190" s="41" t="s">
        <v>855</v>
      </c>
      <c r="AJ190" t="s">
        <v>154</v>
      </c>
    </row>
    <row r="191" spans="7:37" x14ac:dyDescent="0.25">
      <c r="AI191" s="41" t="s">
        <v>856</v>
      </c>
      <c r="AJ191" t="s">
        <v>857</v>
      </c>
    </row>
    <row r="192" spans="7:37" x14ac:dyDescent="0.25">
      <c r="AI192" s="41" t="s">
        <v>858</v>
      </c>
      <c r="AJ192" t="s">
        <v>296</v>
      </c>
    </row>
    <row r="193" spans="35:37" x14ac:dyDescent="0.25">
      <c r="AI193" s="41" t="s">
        <v>859</v>
      </c>
      <c r="AJ193" t="s">
        <v>860</v>
      </c>
      <c r="AK193" t="s">
        <v>625</v>
      </c>
    </row>
    <row r="194" spans="35:37" x14ac:dyDescent="0.25">
      <c r="AI194" s="41" t="s">
        <v>861</v>
      </c>
      <c r="AJ194" t="s">
        <v>141</v>
      </c>
    </row>
    <row r="195" spans="35:37" x14ac:dyDescent="0.25">
      <c r="AI195" s="41" t="s">
        <v>862</v>
      </c>
      <c r="AJ195" t="s">
        <v>863</v>
      </c>
    </row>
    <row r="196" spans="35:37" x14ac:dyDescent="0.25">
      <c r="AI196" s="41" t="s">
        <v>864</v>
      </c>
      <c r="AJ196" t="s">
        <v>188</v>
      </c>
    </row>
    <row r="197" spans="35:37" x14ac:dyDescent="0.25">
      <c r="AI197" s="41" t="s">
        <v>865</v>
      </c>
      <c r="AJ197" t="s">
        <v>144</v>
      </c>
    </row>
    <row r="198" spans="35:37" x14ac:dyDescent="0.25">
      <c r="AI198" s="41" t="s">
        <v>866</v>
      </c>
      <c r="AJ198" t="s">
        <v>213</v>
      </c>
    </row>
    <row r="199" spans="35:37" x14ac:dyDescent="0.25">
      <c r="AI199" s="41" t="s">
        <v>867</v>
      </c>
      <c r="AJ199" t="s">
        <v>702</v>
      </c>
      <c r="AK199" t="s">
        <v>625</v>
      </c>
    </row>
    <row r="200" spans="35:37" x14ac:dyDescent="0.25">
      <c r="AI200" s="41" t="s">
        <v>868</v>
      </c>
      <c r="AJ200" t="s">
        <v>55</v>
      </c>
    </row>
    <row r="201" spans="35:37" x14ac:dyDescent="0.25">
      <c r="AI201" s="41" t="s">
        <v>869</v>
      </c>
      <c r="AJ201" t="s">
        <v>240</v>
      </c>
    </row>
    <row r="202" spans="35:37" x14ac:dyDescent="0.25">
      <c r="AI202" s="41" t="s">
        <v>870</v>
      </c>
      <c r="AJ202" t="s">
        <v>871</v>
      </c>
      <c r="AK202" t="s">
        <v>625</v>
      </c>
    </row>
    <row r="203" spans="35:37" x14ac:dyDescent="0.25">
      <c r="AI203" s="41" t="s">
        <v>872</v>
      </c>
      <c r="AJ203" t="s">
        <v>157</v>
      </c>
    </row>
    <row r="204" spans="35:37" x14ac:dyDescent="0.25">
      <c r="AI204" s="41" t="s">
        <v>873</v>
      </c>
      <c r="AJ204" t="s">
        <v>335</v>
      </c>
    </row>
    <row r="205" spans="35:37" x14ac:dyDescent="0.25">
      <c r="AI205" s="41" t="s">
        <v>874</v>
      </c>
      <c r="AJ205" t="s">
        <v>336</v>
      </c>
    </row>
    <row r="206" spans="35:37" x14ac:dyDescent="0.25">
      <c r="AI206" s="41" t="s">
        <v>875</v>
      </c>
      <c r="AJ206" t="s">
        <v>337</v>
      </c>
    </row>
    <row r="207" spans="35:37" x14ac:dyDescent="0.25">
      <c r="AI207" s="41" t="s">
        <v>876</v>
      </c>
      <c r="AJ207" t="s">
        <v>338</v>
      </c>
    </row>
    <row r="208" spans="35:37" x14ac:dyDescent="0.25">
      <c r="AI208" s="41" t="s">
        <v>877</v>
      </c>
      <c r="AJ208" t="s">
        <v>339</v>
      </c>
    </row>
    <row r="209" spans="35:37" x14ac:dyDescent="0.25">
      <c r="AI209" s="41" t="s">
        <v>878</v>
      </c>
      <c r="AJ209" t="s">
        <v>340</v>
      </c>
      <c r="AK209" t="s">
        <v>625</v>
      </c>
    </row>
    <row r="210" spans="35:37" x14ac:dyDescent="0.25">
      <c r="AI210" s="41" t="s">
        <v>879</v>
      </c>
      <c r="AJ210" t="s">
        <v>880</v>
      </c>
      <c r="AK210" t="s">
        <v>625</v>
      </c>
    </row>
    <row r="211" spans="35:37" x14ac:dyDescent="0.25">
      <c r="AI211" s="41" t="s">
        <v>881</v>
      </c>
      <c r="AJ211" t="s">
        <v>141</v>
      </c>
    </row>
    <row r="212" spans="35:37" x14ac:dyDescent="0.25">
      <c r="AI212" s="41" t="s">
        <v>882</v>
      </c>
      <c r="AJ212" t="s">
        <v>194</v>
      </c>
      <c r="AK212" t="s">
        <v>625</v>
      </c>
    </row>
    <row r="213" spans="35:37" x14ac:dyDescent="0.25">
      <c r="AI213" s="41" t="s">
        <v>883</v>
      </c>
      <c r="AJ213" t="s">
        <v>164</v>
      </c>
      <c r="AK213" t="s">
        <v>625</v>
      </c>
    </row>
    <row r="214" spans="35:37" x14ac:dyDescent="0.25">
      <c r="AI214" s="41" t="s">
        <v>884</v>
      </c>
      <c r="AJ214" t="s">
        <v>141</v>
      </c>
    </row>
    <row r="215" spans="35:37" x14ac:dyDescent="0.25">
      <c r="AI215" s="41" t="s">
        <v>885</v>
      </c>
      <c r="AJ215" t="s">
        <v>886</v>
      </c>
      <c r="AK215" t="s">
        <v>625</v>
      </c>
    </row>
    <row r="216" spans="35:37" x14ac:dyDescent="0.25">
      <c r="AI216" s="41" t="s">
        <v>887</v>
      </c>
      <c r="AJ216" t="s">
        <v>147</v>
      </c>
    </row>
    <row r="217" spans="35:37" x14ac:dyDescent="0.25">
      <c r="AI217" s="41" t="s">
        <v>888</v>
      </c>
      <c r="AJ217" t="s">
        <v>889</v>
      </c>
      <c r="AK217" t="s">
        <v>625</v>
      </c>
    </row>
    <row r="218" spans="35:37" x14ac:dyDescent="0.25">
      <c r="AI218" s="41" t="s">
        <v>890</v>
      </c>
      <c r="AJ218" t="s">
        <v>164</v>
      </c>
      <c r="AK218" t="s">
        <v>625</v>
      </c>
    </row>
    <row r="219" spans="35:37" x14ac:dyDescent="0.25">
      <c r="AI219" s="41" t="s">
        <v>891</v>
      </c>
      <c r="AJ219" t="s">
        <v>157</v>
      </c>
    </row>
    <row r="220" spans="35:37" x14ac:dyDescent="0.25">
      <c r="AI220" s="41" t="s">
        <v>892</v>
      </c>
      <c r="AJ220" t="s">
        <v>893</v>
      </c>
    </row>
    <row r="221" spans="35:37" x14ac:dyDescent="0.25">
      <c r="AI221" s="41" t="s">
        <v>894</v>
      </c>
      <c r="AJ221" t="s">
        <v>895</v>
      </c>
    </row>
    <row r="222" spans="35:37" x14ac:dyDescent="0.25">
      <c r="AI222" s="41" t="s">
        <v>896</v>
      </c>
      <c r="AJ222" t="s">
        <v>897</v>
      </c>
    </row>
    <row r="223" spans="35:37" x14ac:dyDescent="0.25">
      <c r="AI223" s="41" t="s">
        <v>898</v>
      </c>
      <c r="AJ223" t="s">
        <v>702</v>
      </c>
    </row>
    <row r="224" spans="35:37" x14ac:dyDescent="0.25">
      <c r="AI224" s="41" t="s">
        <v>899</v>
      </c>
      <c r="AJ224" t="s">
        <v>55</v>
      </c>
    </row>
    <row r="225" spans="35:37" x14ac:dyDescent="0.25">
      <c r="AI225" s="41" t="s">
        <v>900</v>
      </c>
      <c r="AJ225" t="s">
        <v>247</v>
      </c>
    </row>
    <row r="226" spans="35:37" x14ac:dyDescent="0.25">
      <c r="AI226" s="41" t="s">
        <v>901</v>
      </c>
      <c r="AJ226" t="s">
        <v>167</v>
      </c>
    </row>
    <row r="227" spans="35:37" x14ac:dyDescent="0.25">
      <c r="AI227" s="41" t="s">
        <v>902</v>
      </c>
      <c r="AJ227" t="s">
        <v>263</v>
      </c>
    </row>
    <row r="228" spans="35:37" x14ac:dyDescent="0.25">
      <c r="AI228" s="41" t="s">
        <v>903</v>
      </c>
      <c r="AJ228" t="s">
        <v>154</v>
      </c>
    </row>
    <row r="229" spans="35:37" x14ac:dyDescent="0.25">
      <c r="AI229" s="41" t="s">
        <v>904</v>
      </c>
      <c r="AJ229" t="s">
        <v>288</v>
      </c>
    </row>
    <row r="230" spans="35:37" x14ac:dyDescent="0.25">
      <c r="AI230" s="41" t="s">
        <v>905</v>
      </c>
      <c r="AJ230" t="s">
        <v>291</v>
      </c>
      <c r="AK230" t="s">
        <v>625</v>
      </c>
    </row>
    <row r="231" spans="35:37" x14ac:dyDescent="0.25">
      <c r="AI231" s="41" t="s">
        <v>906</v>
      </c>
      <c r="AJ231" t="s">
        <v>141</v>
      </c>
    </row>
    <row r="232" spans="35:37" x14ac:dyDescent="0.25">
      <c r="AI232" s="41" t="s">
        <v>907</v>
      </c>
      <c r="AJ232" t="s">
        <v>195</v>
      </c>
    </row>
    <row r="233" spans="35:37" x14ac:dyDescent="0.25">
      <c r="AI233" s="41" t="s">
        <v>908</v>
      </c>
      <c r="AJ233" t="s">
        <v>702</v>
      </c>
      <c r="AK233" t="s">
        <v>625</v>
      </c>
    </row>
    <row r="234" spans="35:37" x14ac:dyDescent="0.25">
      <c r="AI234" s="41" t="s">
        <v>909</v>
      </c>
      <c r="AJ234" t="s">
        <v>156</v>
      </c>
    </row>
    <row r="235" spans="35:37" x14ac:dyDescent="0.25">
      <c r="AI235" s="41" t="s">
        <v>910</v>
      </c>
      <c r="AJ235" t="s">
        <v>911</v>
      </c>
    </row>
    <row r="236" spans="35:37" x14ac:dyDescent="0.25">
      <c r="AI236" s="41" t="s">
        <v>912</v>
      </c>
      <c r="AJ236" t="s">
        <v>330</v>
      </c>
      <c r="AK236" t="s">
        <v>625</v>
      </c>
    </row>
    <row r="237" spans="35:37" x14ac:dyDescent="0.25">
      <c r="AI237" s="41" t="s">
        <v>913</v>
      </c>
      <c r="AJ237" t="s">
        <v>141</v>
      </c>
    </row>
    <row r="238" spans="35:37" x14ac:dyDescent="0.25">
      <c r="AI238" s="41" t="s">
        <v>914</v>
      </c>
      <c r="AJ238" t="s">
        <v>915</v>
      </c>
      <c r="AK238" t="s">
        <v>625</v>
      </c>
    </row>
    <row r="239" spans="35:37" x14ac:dyDescent="0.25">
      <c r="AI239" s="41" t="s">
        <v>916</v>
      </c>
      <c r="AJ239" t="s">
        <v>164</v>
      </c>
      <c r="AK239" t="s">
        <v>625</v>
      </c>
    </row>
    <row r="240" spans="35:37" x14ac:dyDescent="0.25">
      <c r="AI240" s="41" t="s">
        <v>608</v>
      </c>
      <c r="AJ240" t="s">
        <v>164</v>
      </c>
      <c r="AK240" t="s">
        <v>625</v>
      </c>
    </row>
    <row r="241" spans="35:37" x14ac:dyDescent="0.25">
      <c r="AI241" s="41" t="s">
        <v>917</v>
      </c>
      <c r="AJ241" t="s">
        <v>167</v>
      </c>
    </row>
    <row r="242" spans="35:37" x14ac:dyDescent="0.25">
      <c r="AI242" s="41" t="s">
        <v>918</v>
      </c>
      <c r="AJ242" t="s">
        <v>271</v>
      </c>
      <c r="AK242" t="s">
        <v>625</v>
      </c>
    </row>
    <row r="243" spans="35:37" x14ac:dyDescent="0.25">
      <c r="AI243" s="41" t="s">
        <v>919</v>
      </c>
      <c r="AJ243" t="s">
        <v>164</v>
      </c>
      <c r="AK243" t="s">
        <v>625</v>
      </c>
    </row>
    <row r="244" spans="35:37" x14ac:dyDescent="0.25">
      <c r="AI244" s="41" t="s">
        <v>920</v>
      </c>
      <c r="AJ244" t="s">
        <v>55</v>
      </c>
    </row>
    <row r="245" spans="35:37" x14ac:dyDescent="0.25">
      <c r="AI245" s="41" t="s">
        <v>921</v>
      </c>
      <c r="AJ245" t="s">
        <v>1084</v>
      </c>
      <c r="AK245" t="s">
        <v>625</v>
      </c>
    </row>
    <row r="246" spans="35:37" x14ac:dyDescent="0.25">
      <c r="AI246" s="41" t="s">
        <v>922</v>
      </c>
      <c r="AJ246" t="s">
        <v>155</v>
      </c>
    </row>
    <row r="247" spans="35:37" x14ac:dyDescent="0.25">
      <c r="AI247" s="41" t="s">
        <v>923</v>
      </c>
      <c r="AJ247" t="s">
        <v>312</v>
      </c>
      <c r="AK247" t="s">
        <v>625</v>
      </c>
    </row>
    <row r="248" spans="35:37" x14ac:dyDescent="0.25">
      <c r="AI248" s="41" t="s">
        <v>924</v>
      </c>
      <c r="AJ248" t="s">
        <v>53</v>
      </c>
      <c r="AK248" t="s">
        <v>625</v>
      </c>
    </row>
    <row r="249" spans="35:37" x14ac:dyDescent="0.25">
      <c r="AI249" s="41" t="s">
        <v>925</v>
      </c>
      <c r="AJ249" t="s">
        <v>141</v>
      </c>
    </row>
    <row r="250" spans="35:37" x14ac:dyDescent="0.25">
      <c r="AI250" s="41" t="s">
        <v>926</v>
      </c>
      <c r="AJ250" t="s">
        <v>204</v>
      </c>
    </row>
    <row r="251" spans="35:37" x14ac:dyDescent="0.25">
      <c r="AI251" s="41" t="s">
        <v>927</v>
      </c>
      <c r="AJ251" t="s">
        <v>164</v>
      </c>
    </row>
    <row r="252" spans="35:37" x14ac:dyDescent="0.25">
      <c r="AI252" s="41" t="s">
        <v>928</v>
      </c>
      <c r="AJ252" t="s">
        <v>167</v>
      </c>
    </row>
    <row r="253" spans="35:37" x14ac:dyDescent="0.25">
      <c r="AI253" s="41" t="s">
        <v>929</v>
      </c>
      <c r="AJ253" t="s">
        <v>270</v>
      </c>
      <c r="AK253" t="s">
        <v>625</v>
      </c>
    </row>
    <row r="254" spans="35:37" x14ac:dyDescent="0.25">
      <c r="AI254" s="41" t="s">
        <v>930</v>
      </c>
      <c r="AJ254" t="s">
        <v>164</v>
      </c>
      <c r="AK254" t="s">
        <v>625</v>
      </c>
    </row>
    <row r="255" spans="35:37" x14ac:dyDescent="0.25">
      <c r="AI255" s="41" t="s">
        <v>931</v>
      </c>
      <c r="AJ255" t="s">
        <v>55</v>
      </c>
    </row>
    <row r="256" spans="35:37" x14ac:dyDescent="0.25">
      <c r="AI256" s="41" t="s">
        <v>932</v>
      </c>
      <c r="AJ256" t="s">
        <v>56</v>
      </c>
    </row>
    <row r="257" spans="35:37" x14ac:dyDescent="0.25">
      <c r="AI257" s="41" t="s">
        <v>933</v>
      </c>
      <c r="AJ257" t="s">
        <v>632</v>
      </c>
      <c r="AK257" t="s">
        <v>625</v>
      </c>
    </row>
    <row r="258" spans="35:37" x14ac:dyDescent="0.25">
      <c r="AI258" s="41" t="s">
        <v>934</v>
      </c>
      <c r="AJ258" t="s">
        <v>53</v>
      </c>
      <c r="AK258" t="s">
        <v>625</v>
      </c>
    </row>
    <row r="259" spans="35:37" x14ac:dyDescent="0.25">
      <c r="AI259" s="41" t="s">
        <v>935</v>
      </c>
      <c r="AJ259" t="s">
        <v>164</v>
      </c>
      <c r="AK259" t="s">
        <v>625</v>
      </c>
    </row>
    <row r="260" spans="35:37" x14ac:dyDescent="0.25">
      <c r="AI260" s="41" t="s">
        <v>936</v>
      </c>
      <c r="AJ260" t="s">
        <v>55</v>
      </c>
    </row>
    <row r="261" spans="35:37" x14ac:dyDescent="0.25">
      <c r="AI261" s="41" t="s">
        <v>937</v>
      </c>
      <c r="AJ261" t="s">
        <v>632</v>
      </c>
      <c r="AK261" t="s">
        <v>625</v>
      </c>
    </row>
    <row r="262" spans="35:37" x14ac:dyDescent="0.25">
      <c r="AI262" s="41" t="s">
        <v>938</v>
      </c>
      <c r="AJ262" t="s">
        <v>156</v>
      </c>
    </row>
    <row r="263" spans="35:37" x14ac:dyDescent="0.25">
      <c r="AI263" s="41" t="s">
        <v>939</v>
      </c>
      <c r="AJ263" t="s">
        <v>1085</v>
      </c>
      <c r="AK263" t="s">
        <v>625</v>
      </c>
    </row>
    <row r="264" spans="35:37" x14ac:dyDescent="0.25">
      <c r="AI264" s="41" t="s">
        <v>940</v>
      </c>
      <c r="AJ264" t="s">
        <v>141</v>
      </c>
    </row>
    <row r="265" spans="35:37" x14ac:dyDescent="0.25">
      <c r="AI265" s="41" t="s">
        <v>941</v>
      </c>
      <c r="AJ265" t="s">
        <v>173</v>
      </c>
    </row>
    <row r="266" spans="35:37" x14ac:dyDescent="0.25">
      <c r="AI266" s="41" t="s">
        <v>942</v>
      </c>
      <c r="AJ266" t="s">
        <v>943</v>
      </c>
    </row>
    <row r="267" spans="35:37" x14ac:dyDescent="0.25">
      <c r="AI267" s="41" t="s">
        <v>944</v>
      </c>
      <c r="AJ267" t="s">
        <v>189</v>
      </c>
      <c r="AK267" t="s">
        <v>625</v>
      </c>
    </row>
    <row r="268" spans="35:37" x14ac:dyDescent="0.25">
      <c r="AI268" s="41" t="s">
        <v>612</v>
      </c>
      <c r="AJ268" t="s">
        <v>164</v>
      </c>
      <c r="AK268" t="s">
        <v>625</v>
      </c>
    </row>
    <row r="269" spans="35:37" x14ac:dyDescent="0.25">
      <c r="AI269" s="41" t="s">
        <v>945</v>
      </c>
      <c r="AJ269" t="s">
        <v>150</v>
      </c>
    </row>
    <row r="270" spans="35:37" x14ac:dyDescent="0.25">
      <c r="AI270" s="41" t="s">
        <v>946</v>
      </c>
      <c r="AJ270" t="s">
        <v>238</v>
      </c>
      <c r="AK270" t="s">
        <v>625</v>
      </c>
    </row>
    <row r="271" spans="35:37" x14ac:dyDescent="0.25">
      <c r="AI271" s="41" t="s">
        <v>947</v>
      </c>
      <c r="AJ271" t="s">
        <v>55</v>
      </c>
    </row>
    <row r="272" spans="35:37" x14ac:dyDescent="0.25">
      <c r="AI272" s="41" t="s">
        <v>948</v>
      </c>
      <c r="AJ272" t="s">
        <v>56</v>
      </c>
      <c r="AK272" t="s">
        <v>625</v>
      </c>
    </row>
    <row r="273" spans="35:37" x14ac:dyDescent="0.25">
      <c r="AI273" s="41" t="s">
        <v>949</v>
      </c>
      <c r="AJ273" t="s">
        <v>153</v>
      </c>
      <c r="AK273" t="s">
        <v>625</v>
      </c>
    </row>
    <row r="274" spans="35:37" x14ac:dyDescent="0.25">
      <c r="AI274" s="41" t="s">
        <v>950</v>
      </c>
      <c r="AJ274" t="s">
        <v>154</v>
      </c>
    </row>
    <row r="275" spans="35:37" x14ac:dyDescent="0.25">
      <c r="AI275" s="41" t="s">
        <v>951</v>
      </c>
      <c r="AJ275" t="s">
        <v>285</v>
      </c>
    </row>
    <row r="276" spans="35:37" x14ac:dyDescent="0.25">
      <c r="AI276" s="41" t="s">
        <v>952</v>
      </c>
      <c r="AJ276" t="s">
        <v>293</v>
      </c>
    </row>
    <row r="277" spans="35:37" x14ac:dyDescent="0.25">
      <c r="AI277" s="41" t="s">
        <v>953</v>
      </c>
      <c r="AJ277" t="s">
        <v>299</v>
      </c>
    </row>
    <row r="278" spans="35:37" x14ac:dyDescent="0.25">
      <c r="AI278" s="41" t="s">
        <v>954</v>
      </c>
      <c r="AJ278" t="s">
        <v>304</v>
      </c>
      <c r="AK278" t="s">
        <v>625</v>
      </c>
    </row>
    <row r="279" spans="35:37" x14ac:dyDescent="0.25">
      <c r="AI279" s="41" t="s">
        <v>955</v>
      </c>
      <c r="AJ279" t="s">
        <v>956</v>
      </c>
      <c r="AK279" t="s">
        <v>625</v>
      </c>
    </row>
    <row r="280" spans="35:37" x14ac:dyDescent="0.25">
      <c r="AI280" s="41" t="s">
        <v>957</v>
      </c>
      <c r="AJ280" t="s">
        <v>164</v>
      </c>
      <c r="AK280" t="s">
        <v>625</v>
      </c>
    </row>
    <row r="281" spans="35:37" x14ac:dyDescent="0.25">
      <c r="AI281" s="41" t="s">
        <v>958</v>
      </c>
      <c r="AJ281" t="s">
        <v>55</v>
      </c>
    </row>
    <row r="282" spans="35:37" x14ac:dyDescent="0.25">
      <c r="AI282" s="41" t="s">
        <v>959</v>
      </c>
      <c r="AJ282" t="s">
        <v>632</v>
      </c>
    </row>
    <row r="283" spans="35:37" x14ac:dyDescent="0.25">
      <c r="AI283" s="41" t="s">
        <v>960</v>
      </c>
      <c r="AJ283" t="s">
        <v>248</v>
      </c>
      <c r="AK283" t="s">
        <v>625</v>
      </c>
    </row>
    <row r="284" spans="35:37" x14ac:dyDescent="0.25">
      <c r="AI284" s="41" t="s">
        <v>622</v>
      </c>
      <c r="AJ284" t="s">
        <v>141</v>
      </c>
    </row>
    <row r="285" spans="35:37" x14ac:dyDescent="0.25">
      <c r="AI285" s="41" t="s">
        <v>961</v>
      </c>
      <c r="AJ285" t="s">
        <v>962</v>
      </c>
      <c r="AK285" t="s">
        <v>625</v>
      </c>
    </row>
    <row r="286" spans="35:37" x14ac:dyDescent="0.25">
      <c r="AI286" s="41" t="s">
        <v>963</v>
      </c>
      <c r="AJ286" t="s">
        <v>964</v>
      </c>
    </row>
    <row r="287" spans="35:37" x14ac:dyDescent="0.25">
      <c r="AI287" s="41" t="s">
        <v>965</v>
      </c>
      <c r="AJ287" t="s">
        <v>225</v>
      </c>
    </row>
    <row r="288" spans="35:37" x14ac:dyDescent="0.25">
      <c r="AI288" s="41" t="s">
        <v>966</v>
      </c>
      <c r="AJ288" t="s">
        <v>226</v>
      </c>
      <c r="AK288" t="s">
        <v>625</v>
      </c>
    </row>
    <row r="289" spans="35:37" x14ac:dyDescent="0.25">
      <c r="AI289" s="41" t="s">
        <v>967</v>
      </c>
      <c r="AJ289" t="s">
        <v>164</v>
      </c>
      <c r="AK289" t="s">
        <v>625</v>
      </c>
    </row>
    <row r="290" spans="35:37" x14ac:dyDescent="0.25">
      <c r="AI290" s="41" t="s">
        <v>968</v>
      </c>
      <c r="AJ290" t="s">
        <v>166</v>
      </c>
    </row>
    <row r="291" spans="35:37" x14ac:dyDescent="0.25">
      <c r="AI291" s="41" t="s">
        <v>969</v>
      </c>
      <c r="AJ291" t="s">
        <v>970</v>
      </c>
    </row>
    <row r="292" spans="35:37" x14ac:dyDescent="0.25">
      <c r="AI292" s="41" t="s">
        <v>971</v>
      </c>
      <c r="AJ292" t="s">
        <v>972</v>
      </c>
    </row>
    <row r="293" spans="35:37" x14ac:dyDescent="0.25">
      <c r="AI293" s="41" t="s">
        <v>973</v>
      </c>
      <c r="AJ293" t="s">
        <v>258</v>
      </c>
    </row>
    <row r="294" spans="35:37" x14ac:dyDescent="0.25">
      <c r="AI294" s="41" t="s">
        <v>974</v>
      </c>
      <c r="AJ294" t="s">
        <v>259</v>
      </c>
    </row>
    <row r="295" spans="35:37" x14ac:dyDescent="0.25">
      <c r="AI295" s="41" t="s">
        <v>975</v>
      </c>
      <c r="AJ295" t="s">
        <v>260</v>
      </c>
    </row>
    <row r="296" spans="35:37" x14ac:dyDescent="0.25">
      <c r="AI296" s="41" t="s">
        <v>976</v>
      </c>
      <c r="AJ296" t="s">
        <v>261</v>
      </c>
    </row>
    <row r="297" spans="35:37" x14ac:dyDescent="0.25">
      <c r="AI297" s="41" t="s">
        <v>977</v>
      </c>
      <c r="AJ297" t="s">
        <v>262</v>
      </c>
      <c r="AK297" t="s">
        <v>625</v>
      </c>
    </row>
    <row r="298" spans="35:37" x14ac:dyDescent="0.25">
      <c r="AI298" s="41" t="s">
        <v>978</v>
      </c>
      <c r="AJ298" t="s">
        <v>154</v>
      </c>
    </row>
    <row r="299" spans="35:37" x14ac:dyDescent="0.25">
      <c r="AI299" s="41" t="s">
        <v>979</v>
      </c>
      <c r="AJ299" t="s">
        <v>980</v>
      </c>
    </row>
    <row r="300" spans="35:37" x14ac:dyDescent="0.25">
      <c r="AI300" s="41" t="s">
        <v>981</v>
      </c>
      <c r="AJ300" t="s">
        <v>294</v>
      </c>
    </row>
    <row r="301" spans="35:37" x14ac:dyDescent="0.25">
      <c r="AI301" s="41" t="s">
        <v>982</v>
      </c>
      <c r="AJ301" t="s">
        <v>295</v>
      </c>
    </row>
    <row r="302" spans="35:37" x14ac:dyDescent="0.25">
      <c r="AI302" s="41" t="s">
        <v>983</v>
      </c>
      <c r="AJ302" t="s">
        <v>156</v>
      </c>
    </row>
    <row r="303" spans="35:37" x14ac:dyDescent="0.25">
      <c r="AI303" s="41" t="s">
        <v>984</v>
      </c>
      <c r="AJ303" t="s">
        <v>326</v>
      </c>
      <c r="AK303" t="s">
        <v>625</v>
      </c>
    </row>
    <row r="304" spans="35:37" x14ac:dyDescent="0.25">
      <c r="AI304" s="41" t="s">
        <v>985</v>
      </c>
      <c r="AJ304" t="s">
        <v>141</v>
      </c>
    </row>
    <row r="305" spans="35:37" x14ac:dyDescent="0.25">
      <c r="AI305" s="41" t="s">
        <v>986</v>
      </c>
      <c r="AJ305" t="s">
        <v>987</v>
      </c>
      <c r="AK305" t="s">
        <v>625</v>
      </c>
    </row>
    <row r="306" spans="35:37" x14ac:dyDescent="0.25">
      <c r="AI306" s="41" t="s">
        <v>988</v>
      </c>
      <c r="AJ306" t="s">
        <v>148</v>
      </c>
    </row>
    <row r="307" spans="35:37" x14ac:dyDescent="0.25">
      <c r="AI307" s="41" t="s">
        <v>989</v>
      </c>
      <c r="AJ307" t="s">
        <v>227</v>
      </c>
    </row>
    <row r="308" spans="35:37" x14ac:dyDescent="0.25">
      <c r="AI308" s="41" t="s">
        <v>990</v>
      </c>
      <c r="AJ308" t="s">
        <v>228</v>
      </c>
    </row>
    <row r="309" spans="35:37" x14ac:dyDescent="0.25">
      <c r="AI309" s="41" t="s">
        <v>991</v>
      </c>
      <c r="AJ309" t="s">
        <v>230</v>
      </c>
    </row>
    <row r="310" spans="35:37" x14ac:dyDescent="0.25">
      <c r="AI310" s="41" t="s">
        <v>992</v>
      </c>
      <c r="AJ310" t="s">
        <v>993</v>
      </c>
    </row>
    <row r="311" spans="35:37" x14ac:dyDescent="0.25">
      <c r="AI311" s="41" t="s">
        <v>994</v>
      </c>
      <c r="AJ311" t="s">
        <v>231</v>
      </c>
    </row>
    <row r="312" spans="35:37" x14ac:dyDescent="0.25">
      <c r="AI312" s="41" t="s">
        <v>995</v>
      </c>
      <c r="AJ312" t="s">
        <v>232</v>
      </c>
    </row>
    <row r="313" spans="35:37" x14ac:dyDescent="0.25">
      <c r="AI313" s="41" t="s">
        <v>996</v>
      </c>
      <c r="AJ313" t="s">
        <v>997</v>
      </c>
      <c r="AK313" t="s">
        <v>625</v>
      </c>
    </row>
    <row r="314" spans="35:37" x14ac:dyDescent="0.25">
      <c r="AI314" s="41" t="s">
        <v>998</v>
      </c>
      <c r="AJ314" t="s">
        <v>149</v>
      </c>
    </row>
    <row r="315" spans="35:37" x14ac:dyDescent="0.25">
      <c r="AI315" s="41" t="s">
        <v>999</v>
      </c>
      <c r="AJ315" t="s">
        <v>1000</v>
      </c>
    </row>
    <row r="316" spans="35:37" x14ac:dyDescent="0.25">
      <c r="AI316" s="41" t="s">
        <v>1001</v>
      </c>
      <c r="AJ316" t="s">
        <v>235</v>
      </c>
      <c r="AK316" t="s">
        <v>625</v>
      </c>
    </row>
    <row r="317" spans="35:37" x14ac:dyDescent="0.25">
      <c r="AI317" s="41" t="s">
        <v>1002</v>
      </c>
      <c r="AJ317" t="s">
        <v>164</v>
      </c>
      <c r="AK317" t="s">
        <v>625</v>
      </c>
    </row>
    <row r="318" spans="35:37" x14ac:dyDescent="0.25">
      <c r="AI318" s="41" t="s">
        <v>1003</v>
      </c>
      <c r="AJ318" t="s">
        <v>55</v>
      </c>
    </row>
    <row r="319" spans="35:37" x14ac:dyDescent="0.25">
      <c r="AI319" s="41" t="s">
        <v>1004</v>
      </c>
      <c r="AJ319" t="s">
        <v>632</v>
      </c>
      <c r="AK319" t="s">
        <v>625</v>
      </c>
    </row>
    <row r="320" spans="35:37" x14ac:dyDescent="0.25">
      <c r="AI320" s="41" t="s">
        <v>1005</v>
      </c>
      <c r="AJ320" t="s">
        <v>155</v>
      </c>
    </row>
    <row r="321" spans="35:37" x14ac:dyDescent="0.25">
      <c r="AI321" s="41" t="s">
        <v>1006</v>
      </c>
      <c r="AJ321" t="s">
        <v>309</v>
      </c>
      <c r="AK321" t="s">
        <v>625</v>
      </c>
    </row>
    <row r="322" spans="35:37" x14ac:dyDescent="0.25">
      <c r="AI322" s="41" t="s">
        <v>1007</v>
      </c>
      <c r="AJ322" t="s">
        <v>1008</v>
      </c>
    </row>
    <row r="323" spans="35:37" x14ac:dyDescent="0.25">
      <c r="AI323" s="41" t="s">
        <v>1009</v>
      </c>
      <c r="AJ323" t="s">
        <v>207</v>
      </c>
      <c r="AK323" t="s">
        <v>625</v>
      </c>
    </row>
    <row r="324" spans="35:37" x14ac:dyDescent="0.25">
      <c r="AI324" s="41" t="s">
        <v>1010</v>
      </c>
      <c r="AJ324" t="s">
        <v>164</v>
      </c>
      <c r="AK324" t="s">
        <v>625</v>
      </c>
    </row>
    <row r="325" spans="35:37" x14ac:dyDescent="0.25">
      <c r="AI325" s="41" t="s">
        <v>1011</v>
      </c>
      <c r="AJ325" t="s">
        <v>1012</v>
      </c>
    </row>
    <row r="326" spans="35:37" x14ac:dyDescent="0.25">
      <c r="AI326" s="41" t="s">
        <v>1013</v>
      </c>
      <c r="AJ326" t="s">
        <v>286</v>
      </c>
      <c r="AK326" t="s">
        <v>625</v>
      </c>
    </row>
    <row r="327" spans="35:37" x14ac:dyDescent="0.25">
      <c r="AI327" s="41" t="s">
        <v>1014</v>
      </c>
      <c r="AJ327" t="s">
        <v>143</v>
      </c>
    </row>
    <row r="328" spans="35:37" x14ac:dyDescent="0.25">
      <c r="AI328" s="41" t="s">
        <v>1015</v>
      </c>
      <c r="AJ328" t="s">
        <v>208</v>
      </c>
      <c r="AK328" t="s">
        <v>625</v>
      </c>
    </row>
    <row r="329" spans="35:37" x14ac:dyDescent="0.25">
      <c r="AI329" s="41" t="s">
        <v>1016</v>
      </c>
      <c r="AJ329" t="s">
        <v>164</v>
      </c>
      <c r="AK329" t="s">
        <v>625</v>
      </c>
    </row>
    <row r="330" spans="35:37" x14ac:dyDescent="0.25">
      <c r="AI330" s="41" t="s">
        <v>1017</v>
      </c>
      <c r="AJ330" t="s">
        <v>154</v>
      </c>
    </row>
    <row r="331" spans="35:37" x14ac:dyDescent="0.25">
      <c r="AI331" s="41" t="s">
        <v>1018</v>
      </c>
      <c r="AJ331" t="s">
        <v>1019</v>
      </c>
    </row>
    <row r="332" spans="35:37" x14ac:dyDescent="0.25">
      <c r="AI332" s="41" t="s">
        <v>1020</v>
      </c>
      <c r="AJ332" t="s">
        <v>158</v>
      </c>
    </row>
    <row r="333" spans="35:37" x14ac:dyDescent="0.25">
      <c r="AI333" s="41" t="s">
        <v>1021</v>
      </c>
      <c r="AJ333" t="s">
        <v>342</v>
      </c>
      <c r="AK333" t="s">
        <v>625</v>
      </c>
    </row>
    <row r="334" spans="35:37" x14ac:dyDescent="0.25">
      <c r="AI334" s="41" t="s">
        <v>1022</v>
      </c>
      <c r="AJ334" t="s">
        <v>164</v>
      </c>
    </row>
    <row r="335" spans="35:37" x14ac:dyDescent="0.25">
      <c r="AI335" s="41" t="s">
        <v>1023</v>
      </c>
      <c r="AJ335" t="s">
        <v>150</v>
      </c>
    </row>
    <row r="336" spans="35:37" x14ac:dyDescent="0.25">
      <c r="AI336" s="41" t="s">
        <v>1024</v>
      </c>
      <c r="AJ336" t="s">
        <v>236</v>
      </c>
      <c r="AK336" t="s">
        <v>625</v>
      </c>
    </row>
    <row r="337" spans="35:37" x14ac:dyDescent="0.25">
      <c r="AI337" s="41" t="s">
        <v>1025</v>
      </c>
      <c r="AJ337" t="s">
        <v>151</v>
      </c>
    </row>
    <row r="338" spans="35:37" x14ac:dyDescent="0.25">
      <c r="AI338" s="41" t="s">
        <v>1026</v>
      </c>
      <c r="AJ338" t="s">
        <v>277</v>
      </c>
      <c r="AK338" t="s">
        <v>625</v>
      </c>
    </row>
    <row r="339" spans="35:37" x14ac:dyDescent="0.25">
      <c r="AI339" s="41" t="s">
        <v>1027</v>
      </c>
      <c r="AJ339" t="s">
        <v>141</v>
      </c>
    </row>
    <row r="340" spans="35:37" x14ac:dyDescent="0.25">
      <c r="AI340" s="41" t="s">
        <v>1028</v>
      </c>
      <c r="AJ340" t="s">
        <v>1029</v>
      </c>
    </row>
    <row r="341" spans="35:37" x14ac:dyDescent="0.25">
      <c r="AI341" s="41" t="s">
        <v>1030</v>
      </c>
      <c r="AJ341" t="s">
        <v>146</v>
      </c>
    </row>
    <row r="342" spans="35:37" x14ac:dyDescent="0.25">
      <c r="AI342" s="41" t="s">
        <v>1031</v>
      </c>
      <c r="AJ342" t="s">
        <v>216</v>
      </c>
    </row>
    <row r="343" spans="35:37" x14ac:dyDescent="0.25">
      <c r="AI343" s="41" t="s">
        <v>1032</v>
      </c>
      <c r="AJ343" t="s">
        <v>217</v>
      </c>
      <c r="AK343" t="s">
        <v>625</v>
      </c>
    </row>
    <row r="344" spans="35:37" x14ac:dyDescent="0.25">
      <c r="AI344" s="41" t="s">
        <v>1033</v>
      </c>
      <c r="AJ344" t="s">
        <v>164</v>
      </c>
      <c r="AK344" t="s">
        <v>625</v>
      </c>
    </row>
    <row r="345" spans="35:37" x14ac:dyDescent="0.25">
      <c r="AI345" s="41" t="s">
        <v>1034</v>
      </c>
      <c r="AJ345" t="s">
        <v>150</v>
      </c>
    </row>
    <row r="346" spans="35:37" x14ac:dyDescent="0.25">
      <c r="AI346" s="41" t="s">
        <v>1035</v>
      </c>
      <c r="AJ346" t="s">
        <v>237</v>
      </c>
      <c r="AK346" t="s">
        <v>625</v>
      </c>
    </row>
    <row r="347" spans="35:37" x14ac:dyDescent="0.25">
      <c r="AI347" s="41" t="s">
        <v>1036</v>
      </c>
      <c r="AJ347" t="s">
        <v>55</v>
      </c>
    </row>
    <row r="348" spans="35:37" x14ac:dyDescent="0.25">
      <c r="AI348" s="41" t="s">
        <v>1037</v>
      </c>
      <c r="AJ348" t="s">
        <v>632</v>
      </c>
      <c r="AK348" t="s">
        <v>625</v>
      </c>
    </row>
    <row r="349" spans="35:37" x14ac:dyDescent="0.25">
      <c r="AI349" s="41" t="s">
        <v>1038</v>
      </c>
      <c r="AJ349" t="s">
        <v>151</v>
      </c>
    </row>
    <row r="350" spans="35:37" x14ac:dyDescent="0.25">
      <c r="AI350" s="41" t="s">
        <v>1039</v>
      </c>
      <c r="AJ350" t="s">
        <v>276</v>
      </c>
    </row>
    <row r="351" spans="35:37" x14ac:dyDescent="0.25">
      <c r="AI351" s="41" t="s">
        <v>1040</v>
      </c>
      <c r="AJ351" t="s">
        <v>278</v>
      </c>
      <c r="AK351" t="s">
        <v>625</v>
      </c>
    </row>
    <row r="352" spans="35:37" x14ac:dyDescent="0.25">
      <c r="AI352" s="41" t="s">
        <v>1041</v>
      </c>
      <c r="AJ352" t="s">
        <v>154</v>
      </c>
    </row>
    <row r="353" spans="35:37" x14ac:dyDescent="0.25">
      <c r="AI353" s="41" t="s">
        <v>1042</v>
      </c>
      <c r="AJ353" t="s">
        <v>283</v>
      </c>
    </row>
    <row r="354" spans="35:37" x14ac:dyDescent="0.25">
      <c r="AI354" s="41" t="s">
        <v>1043</v>
      </c>
      <c r="AJ354" t="s">
        <v>297</v>
      </c>
      <c r="AK354" t="s">
        <v>625</v>
      </c>
    </row>
    <row r="355" spans="35:37" x14ac:dyDescent="0.25">
      <c r="AI355" s="41" t="s">
        <v>1044</v>
      </c>
      <c r="AJ355" t="s">
        <v>156</v>
      </c>
    </row>
    <row r="356" spans="35:37" x14ac:dyDescent="0.25">
      <c r="AI356" s="41" t="s">
        <v>1045</v>
      </c>
      <c r="AJ356" t="s">
        <v>322</v>
      </c>
    </row>
    <row r="357" spans="35:37" x14ac:dyDescent="0.25">
      <c r="AI357" s="41" t="s">
        <v>1046</v>
      </c>
      <c r="AJ357" t="s">
        <v>327</v>
      </c>
      <c r="AK357" t="s">
        <v>625</v>
      </c>
    </row>
    <row r="358" spans="35:37" x14ac:dyDescent="0.25">
      <c r="AI358" s="41" t="s">
        <v>1047</v>
      </c>
      <c r="AJ358" t="s">
        <v>55</v>
      </c>
    </row>
    <row r="359" spans="35:37" x14ac:dyDescent="0.25">
      <c r="AI359" s="41" t="s">
        <v>1048</v>
      </c>
      <c r="AJ359" t="s">
        <v>632</v>
      </c>
      <c r="AK359" t="s">
        <v>625</v>
      </c>
    </row>
    <row r="360" spans="35:37" x14ac:dyDescent="0.25">
      <c r="AI360" s="41" t="s">
        <v>1049</v>
      </c>
      <c r="AJ360" t="s">
        <v>141</v>
      </c>
    </row>
    <row r="361" spans="35:37" x14ac:dyDescent="0.25">
      <c r="AI361" s="41" t="s">
        <v>1050</v>
      </c>
      <c r="AJ361" t="s">
        <v>184</v>
      </c>
      <c r="AK361" t="s">
        <v>625</v>
      </c>
    </row>
    <row r="362" spans="35:37" x14ac:dyDescent="0.25">
      <c r="AI362" s="41" t="s">
        <v>1051</v>
      </c>
      <c r="AJ362" t="s">
        <v>146</v>
      </c>
    </row>
    <row r="363" spans="35:37" x14ac:dyDescent="0.25">
      <c r="AI363" s="41" t="s">
        <v>1052</v>
      </c>
      <c r="AJ363" t="s">
        <v>1053</v>
      </c>
    </row>
    <row r="364" spans="35:37" x14ac:dyDescent="0.25">
      <c r="AI364" s="41" t="s">
        <v>1054</v>
      </c>
      <c r="AJ364" t="s">
        <v>1055</v>
      </c>
      <c r="AK364" t="s">
        <v>625</v>
      </c>
    </row>
    <row r="365" spans="35:37" x14ac:dyDescent="0.25">
      <c r="AI365" s="41" t="s">
        <v>1056</v>
      </c>
      <c r="AJ365" t="s">
        <v>164</v>
      </c>
      <c r="AK365" t="s">
        <v>625</v>
      </c>
    </row>
    <row r="366" spans="35:37" x14ac:dyDescent="0.25">
      <c r="AI366" s="41" t="s">
        <v>1057</v>
      </c>
      <c r="AJ366" t="s">
        <v>1086</v>
      </c>
      <c r="AK366" t="s">
        <v>625</v>
      </c>
    </row>
    <row r="367" spans="35:37" x14ac:dyDescent="0.25">
      <c r="AI367" s="41" t="s">
        <v>1058</v>
      </c>
      <c r="AJ367" t="s">
        <v>55</v>
      </c>
    </row>
    <row r="368" spans="35:37" x14ac:dyDescent="0.25">
      <c r="AI368" s="41" t="s">
        <v>1059</v>
      </c>
      <c r="AJ368" t="s">
        <v>56</v>
      </c>
    </row>
    <row r="369" spans="35:37" x14ac:dyDescent="0.25">
      <c r="AI369" s="41" t="s">
        <v>1060</v>
      </c>
      <c r="AJ369" t="s">
        <v>632</v>
      </c>
      <c r="AK369" t="s">
        <v>625</v>
      </c>
    </row>
    <row r="370" spans="35:37" x14ac:dyDescent="0.25">
      <c r="AI370" s="41" t="s">
        <v>1061</v>
      </c>
      <c r="AJ370" t="s">
        <v>164</v>
      </c>
      <c r="AK370" t="s">
        <v>625</v>
      </c>
    </row>
    <row r="371" spans="35:37" x14ac:dyDescent="0.25">
      <c r="AI371" s="41" t="s">
        <v>1062</v>
      </c>
      <c r="AJ371" t="s">
        <v>55</v>
      </c>
    </row>
    <row r="372" spans="35:37" x14ac:dyDescent="0.25">
      <c r="AI372" s="41" t="s">
        <v>1063</v>
      </c>
      <c r="AJ372" t="s">
        <v>56</v>
      </c>
    </row>
    <row r="373" spans="35:37" x14ac:dyDescent="0.25">
      <c r="AI373" s="41" t="s">
        <v>1064</v>
      </c>
      <c r="AJ373" t="s">
        <v>632</v>
      </c>
      <c r="AK373" t="s">
        <v>625</v>
      </c>
    </row>
    <row r="374" spans="35:37" x14ac:dyDescent="0.25">
      <c r="AI374" s="41" t="s">
        <v>1065</v>
      </c>
      <c r="AJ374" t="s">
        <v>155</v>
      </c>
    </row>
    <row r="375" spans="35:37" x14ac:dyDescent="0.25">
      <c r="AI375" s="41" t="s">
        <v>1066</v>
      </c>
      <c r="AJ375" t="s">
        <v>1067</v>
      </c>
    </row>
    <row r="376" spans="35:37" x14ac:dyDescent="0.25">
      <c r="AI376" s="41" t="s">
        <v>1068</v>
      </c>
      <c r="AJ376" t="s">
        <v>144</v>
      </c>
    </row>
    <row r="377" spans="35:37" x14ac:dyDescent="0.25">
      <c r="AI377" s="41" t="s">
        <v>1069</v>
      </c>
      <c r="AJ377" t="s">
        <v>209</v>
      </c>
    </row>
    <row r="378" spans="35:37" x14ac:dyDescent="0.25">
      <c r="AI378" s="41" t="s">
        <v>1070</v>
      </c>
      <c r="AJ378" t="s">
        <v>211</v>
      </c>
    </row>
    <row r="379" spans="35:37" x14ac:dyDescent="0.25">
      <c r="AI379" s="41" t="s">
        <v>1071</v>
      </c>
      <c r="AJ379" t="s">
        <v>212</v>
      </c>
    </row>
    <row r="380" spans="35:37" x14ac:dyDescent="0.25">
      <c r="AI380" s="41" t="s">
        <v>1072</v>
      </c>
      <c r="AJ380" t="s">
        <v>164</v>
      </c>
    </row>
    <row r="381" spans="35:37" x14ac:dyDescent="0.25">
      <c r="AI381" s="41" t="s">
        <v>1073</v>
      </c>
      <c r="AJ381" t="s">
        <v>1077</v>
      </c>
    </row>
    <row r="382" spans="35:37" x14ac:dyDescent="0.25">
      <c r="AI382" s="41" t="s">
        <v>1078</v>
      </c>
      <c r="AJ382" t="s">
        <v>1074</v>
      </c>
    </row>
  </sheetData>
  <sortState xmlns:xlrd2="http://schemas.microsoft.com/office/spreadsheetml/2017/richdata2" ref="AF4:AF9">
    <sortCondition ref="AF4"/>
  </sortState>
  <pageMargins left="0.7" right="0.7" top="0.75" bottom="0.75" header="0.3" footer="0.3"/>
  <pageSetup orientation="portrait" r:id="rId1"/>
  <ignoredErrors>
    <ignoredError sqref="D2 D3:D35" numberStoredAsText="1"/>
  </ignoredErrors>
  <tableParts count="7">
    <tablePart r:id="rId2"/>
    <tablePart r:id="rId3"/>
    <tablePart r:id="rId4"/>
    <tablePart r:id="rId5"/>
    <tablePart r:id="rId6"/>
    <tablePart r:id="rId7"/>
    <tablePart r:id="rId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37</vt:i4>
      </vt:variant>
    </vt:vector>
  </HeadingPairs>
  <TitlesOfParts>
    <vt:vector size="42" baseType="lpstr">
      <vt:lpstr>FUID</vt:lpstr>
      <vt:lpstr>ROTULO</vt:lpstr>
      <vt:lpstr>TAPA</vt:lpstr>
      <vt:lpstr>INSTRUCTIVO FUID</vt:lpstr>
      <vt:lpstr>DATOS</vt:lpstr>
      <vt:lpstr>FUID!Área_de_impresión</vt:lpstr>
      <vt:lpstr>ROTULO!Área_de_impresión</vt:lpstr>
      <vt:lpstr>TAPA!Área_de_impresión</vt:lpstr>
      <vt:lpstr>band</vt:lpstr>
      <vt:lpstr>caja</vt:lpstr>
      <vt:lpstr>Car</vt:lpstr>
      <vt:lpstr>Código</vt:lpstr>
      <vt:lpstr>corr</vt:lpstr>
      <vt:lpstr>DESPACHO_DEL_MINISTRO</vt:lpstr>
      <vt:lpstr>DESPACHO_DEL_VICEMINISTERIO_DE_DESARROLLO_EMPRESARIAL</vt:lpstr>
      <vt:lpstr>DESPACHO_DEL_VICEMINISTERIO_DE_TURISMO</vt:lpstr>
      <vt:lpstr>DESPACHO_DEL_VICEMINISTRO_DE_COMERCIO_EXTERIOR</vt:lpstr>
      <vt:lpstr>DIRECCIÓN_ANÁLISIS_SECTORIAL_Y_PROMOCIÓN</vt:lpstr>
      <vt:lpstr>DIRECCIÓN_DE_CALIDAD_Y_DESARROLLO_SOSTENIBLE_DEL_TURISMO</vt:lpstr>
      <vt:lpstr>DIRECCIÓN_DE_COMERCIO_EXTERIOR</vt:lpstr>
      <vt:lpstr>est</vt:lpstr>
      <vt:lpstr>final</vt:lpstr>
      <vt:lpstr>folios</vt:lpstr>
      <vt:lpstr>frecuencia</vt:lpstr>
      <vt:lpstr>Identificación</vt:lpstr>
      <vt:lpstr>Incial</vt:lpstr>
      <vt:lpstr>indice</vt:lpstr>
      <vt:lpstr>LISTAINVENTARIOS</vt:lpstr>
      <vt:lpstr>mod</vt:lpstr>
      <vt:lpstr>No.Orden</vt:lpstr>
      <vt:lpstr>Nombre</vt:lpstr>
      <vt:lpstr>notas</vt:lpstr>
      <vt:lpstr>OFICINA_ASESORA_JURIDICA</vt:lpstr>
      <vt:lpstr>otro</vt:lpstr>
      <vt:lpstr>PRINCIPALES</vt:lpstr>
      <vt:lpstr>SECRETARÍA_GENERAL</vt:lpstr>
      <vt:lpstr>soporte</vt:lpstr>
      <vt:lpstr>SUBDIRECCIÓN_DE_DISEÑO_Y_ADMINISTRACIÓN_DE_OPERACIONES</vt:lpstr>
      <vt:lpstr>SUBDIRECCIÓN_DE_PRACTICAS_COMERCIALES</vt:lpstr>
      <vt:lpstr>FUID!Títulos_a_imprimir</vt:lpstr>
      <vt:lpstr>tom</vt:lpstr>
      <vt:lpstr>vol</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radicador01@mincit.gov.co</dc:creator>
  <cp:lastModifiedBy>Yormain Avila Gacha</cp:lastModifiedBy>
  <cp:lastPrinted>2025-04-09T13:36:47Z</cp:lastPrinted>
  <dcterms:created xsi:type="dcterms:W3CDTF">2019-11-19T13:31:32Z</dcterms:created>
  <dcterms:modified xsi:type="dcterms:W3CDTF">2025-12-10T17:46:30Z</dcterms:modified>
</cp:coreProperties>
</file>