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avar\Documents\Documentos Min. Comercio, Industria y Turismo\Matriz y Guía\"/>
    </mc:Choice>
  </mc:AlternateContent>
  <xr:revisionPtr revIDLastSave="0" documentId="13_ncr:1_{565A806F-4577-48D6-8CA0-073F1575DAF7}"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Residual" sheetId="2" r:id="rId2"/>
  </sheets>
  <externalReferences>
    <externalReference r:id="rId3"/>
    <externalReference r:id="rId4"/>
    <externalReference r:id="rId5"/>
  </externalReferences>
  <definedNames>
    <definedName name="_xlnm._FilterDatabase" localSheetId="0" hidden="1">'Matriz Riesgos '!$A$13:$AS$77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7" i="1" l="1"/>
  <c r="W77" i="1"/>
  <c r="Y76" i="1"/>
  <c r="W76" i="1"/>
  <c r="Y75" i="1"/>
  <c r="W75" i="1"/>
  <c r="Y74" i="1"/>
  <c r="W74" i="1"/>
  <c r="O74" i="1"/>
  <c r="AH74" i="1" s="1"/>
  <c r="AG74" i="1" s="1"/>
  <c r="M74" i="1"/>
  <c r="AD77" i="1" l="1"/>
  <c r="AD76" i="1"/>
  <c r="AD74" i="1"/>
  <c r="AF74" i="1" s="1"/>
  <c r="AE74" i="1" s="1"/>
  <c r="AD75" i="1"/>
  <c r="AF75" i="1" l="1"/>
  <c r="AE75" i="1" s="1"/>
  <c r="AF76" i="1" l="1"/>
  <c r="AF77" i="1" s="1"/>
  <c r="AE77" i="1" s="1"/>
  <c r="AE76" i="1" l="1"/>
  <c r="AD51" i="1"/>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W22" i="1"/>
  <c r="O22" i="1"/>
  <c r="AH22" i="1" s="1"/>
  <c r="AG22" i="1" s="1"/>
  <c r="M22" i="1"/>
  <c r="Y21" i="1"/>
  <c r="W21" i="1"/>
  <c r="Y20" i="1"/>
  <c r="W20" i="1"/>
  <c r="Y19" i="1"/>
  <c r="W19" i="1"/>
  <c r="O19" i="1"/>
  <c r="AH19" i="1" s="1"/>
  <c r="AG19" i="1" s="1"/>
  <c r="M19" i="1"/>
  <c r="Y17" i="1"/>
  <c r="W17" i="1"/>
  <c r="Y16" i="1"/>
  <c r="W16" i="1"/>
  <c r="AD16" i="1" s="1"/>
  <c r="O16" i="1"/>
  <c r="AH16" i="1" s="1"/>
  <c r="AG16" i="1" s="1"/>
  <c r="M16" i="1"/>
  <c r="AD17" i="1" l="1"/>
  <c r="AF16" i="1"/>
  <c r="AD22" i="1"/>
  <c r="AF22" i="1" s="1"/>
  <c r="AE22" i="1" s="1"/>
  <c r="AD21" i="1"/>
  <c r="AD47" i="1"/>
  <c r="AD73" i="1"/>
  <c r="AF73" i="1" s="1"/>
  <c r="AE73" i="1" s="1"/>
  <c r="AD72" i="1"/>
  <c r="AD31" i="1"/>
  <c r="AF31" i="1" s="1"/>
  <c r="AE31" i="1" s="1"/>
  <c r="AD34" i="1"/>
  <c r="AF34" i="1" s="1"/>
  <c r="AD45" i="1"/>
  <c r="AD35" i="1"/>
  <c r="AD42" i="1"/>
  <c r="AF42" i="1" s="1"/>
  <c r="AE42" i="1" s="1"/>
  <c r="AD52" i="1"/>
  <c r="AE16" i="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26" i="1"/>
  <c r="AD48" i="1"/>
  <c r="AF48" i="1" s="1"/>
  <c r="AD63" i="1"/>
  <c r="AD70" i="1"/>
  <c r="AD71" i="1"/>
  <c r="AF71" i="1" s="1"/>
  <c r="AE71" i="1" s="1"/>
  <c r="AD30" i="1"/>
  <c r="AD37" i="1"/>
  <c r="AD56" i="1"/>
  <c r="AF56" i="1" s="1"/>
  <c r="AE56" i="1" s="1"/>
  <c r="AD62" i="1"/>
  <c r="AF62" i="1" s="1"/>
  <c r="AD64" i="1"/>
  <c r="AF17" i="1" l="1"/>
  <c r="AF47" i="1"/>
  <c r="AE47" i="1" s="1"/>
  <c r="AF49" i="1"/>
  <c r="AE49" i="1" s="1"/>
  <c r="AE50" i="1"/>
  <c r="AF51" i="1"/>
  <c r="AF63" i="1"/>
  <c r="AF64" i="1" s="1"/>
  <c r="AE64" i="1" s="1"/>
  <c r="AF41" i="1"/>
  <c r="AE41" i="1" s="1"/>
  <c r="AF26" i="1"/>
  <c r="AE26" i="1" s="1"/>
  <c r="AF23" i="1"/>
  <c r="AE23" i="1" s="1"/>
  <c r="AE17" i="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sharedStrings.xml><?xml version="1.0" encoding="utf-8"?>
<sst xmlns="http://schemas.openxmlformats.org/spreadsheetml/2006/main" count="1210" uniqueCount="554">
  <si>
    <t>MATRIZ DE RIESGOS</t>
  </si>
  <si>
    <t>Código: DE-FM-022
Versión: 00
Fecha de Vigencia: 27/05/2021</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</si>
  <si>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</si>
  <si>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</si>
  <si>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</si>
  <si>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</si>
  <si>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</si>
  <si>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</si>
  <si>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</si>
  <si>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</si>
  <si>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</si>
  <si>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</si>
  <si>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</si>
  <si>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</si>
  <si>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</si>
  <si>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</si>
  <si>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</si>
  <si>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</si>
  <si>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</si>
  <si>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</si>
  <si>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</si>
  <si>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</si>
  <si>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</si>
  <si>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</si>
  <si>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</si>
  <si>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</si>
  <si>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</si>
  <si>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</si>
  <si>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</si>
  <si>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</si>
  <si>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</si>
  <si>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</si>
  <si>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</si>
  <si>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</si>
  <si>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</si>
  <si>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</si>
  <si>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</si>
  <si>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</si>
  <si>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</si>
  <si>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</si>
  <si>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</si>
  <si>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</si>
  <si>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</si>
  <si>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</si>
  <si>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</si>
  <si>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</si>
  <si>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</si>
  <si>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</si>
  <si>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</si>
  <si>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</si>
  <si>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</si>
  <si>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</si>
  <si>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</si>
  <si>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</si>
  <si>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</si>
  <si>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</si>
  <si>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</si>
  <si>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</si>
  <si>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</si>
  <si>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</si>
  <si>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</si>
  <si>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</si>
  <si>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</si>
  <si>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</si>
  <si>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</si>
  <si>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</si>
  <si>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</si>
  <si>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</si>
  <si>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</si>
  <si>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</si>
  <si>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</si>
  <si>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</si>
  <si>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</si>
  <si>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</si>
  <si>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</si>
  <si>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</si>
  <si>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</si>
  <si>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</si>
  <si>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</si>
  <si>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</si>
  <si>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</si>
  <si>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</si>
  <si>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</si>
  <si>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</si>
  <si>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</si>
  <si>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</si>
  <si>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</si>
  <si>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</si>
  <si>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</si>
  <si>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</si>
  <si>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</si>
  <si>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</si>
  <si>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</si>
  <si>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</si>
  <si>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</si>
  <si>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</si>
  <si>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</si>
  <si>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</si>
  <si>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</si>
  <si>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</si>
  <si>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</si>
  <si>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</si>
  <si>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</si>
  <si>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</si>
  <si>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</si>
  <si>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</si>
  <si>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</si>
  <si>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</si>
  <si>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</si>
  <si>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</si>
  <si>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</si>
  <si>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</si>
  <si>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</si>
  <si>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</si>
  <si>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</si>
  <si>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</si>
  <si>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</si>
  <si>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</si>
  <si>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</si>
  <si>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</si>
  <si>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</si>
  <si>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</si>
  <si>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</si>
  <si>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</si>
  <si>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</si>
  <si>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</si>
  <si>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</si>
  <si>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</si>
  <si>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</si>
  <si>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</si>
  <si>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</si>
  <si>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</si>
  <si>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</si>
  <si>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</si>
  <si>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</si>
  <si>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</si>
  <si>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</si>
  <si>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</si>
  <si>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</si>
  <si>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</si>
  <si>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</si>
  <si>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</si>
  <si>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</si>
  <si>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</si>
  <si>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</si>
  <si>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</si>
  <si>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</si>
  <si>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</si>
  <si>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</si>
  <si>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</si>
  <si>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</si>
  <si>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</si>
  <si>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</si>
  <si>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</si>
  <si>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</si>
  <si>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</si>
  <si>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</si>
  <si>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</si>
  <si>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</si>
  <si>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</si>
  <si>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</si>
  <si>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</si>
  <si>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</si>
  <si>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</si>
  <si>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</si>
  <si>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</si>
  <si>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</si>
  <si>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</si>
  <si>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</si>
  <si>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</si>
  <si>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</si>
  <si>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</si>
  <si>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</si>
  <si>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</si>
  <si>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</si>
  <si>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</si>
  <si>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</si>
  <si>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</si>
  <si>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</si>
  <si>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</si>
  <si>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</si>
  <si>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</si>
  <si>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</si>
  <si>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</si>
  <si>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</si>
  <si>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</si>
  <si>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</si>
  <si>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</si>
  <si>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</si>
  <si>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</si>
  <si>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</si>
  <si>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</si>
  <si>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</si>
  <si>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</si>
  <si>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</si>
  <si>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</si>
  <si>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</si>
  <si>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</si>
  <si>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</si>
  <si>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</si>
  <si>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</si>
  <si>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</si>
  <si>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</si>
  <si>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</si>
  <si>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</si>
  <si>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</si>
  <si>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</si>
  <si>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</si>
  <si>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</si>
  <si>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</si>
  <si>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</si>
  <si>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</si>
  <si>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</si>
  <si>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</si>
  <si>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</si>
  <si>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</si>
  <si>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</si>
  <si>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</si>
  <si>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</si>
  <si>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</si>
  <si>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</si>
  <si>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</si>
  <si>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</si>
  <si>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</si>
  <si>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</si>
  <si>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</si>
  <si>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</si>
  <si>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</si>
  <si>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</si>
  <si>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</si>
  <si>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</si>
  <si>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</si>
  <si>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</si>
  <si>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</si>
  <si>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</si>
  <si>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</si>
  <si>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</si>
  <si>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</si>
  <si>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</si>
  <si>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</si>
  <si>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</si>
  <si>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</si>
  <si>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</si>
  <si>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</si>
  <si>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</si>
  <si>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</si>
  <si>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</si>
  <si>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</si>
  <si>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</si>
  <si>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</si>
  <si>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</si>
  <si>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</si>
  <si>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</si>
  <si>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</si>
  <si>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</si>
  <si>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</si>
  <si>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</si>
  <si>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</si>
  <si>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</si>
  <si>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</si>
  <si>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</si>
  <si>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</si>
  <si>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</si>
  <si>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</si>
  <si>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</si>
  <si>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</si>
  <si>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</si>
  <si>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</si>
  <si>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</si>
  <si>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</si>
  <si>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</si>
  <si>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</si>
  <si>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</si>
  <si>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</si>
  <si>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</si>
  <si>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</si>
  <si>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</si>
  <si>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</si>
  <si>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</si>
  <si>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</si>
  <si>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</si>
  <si>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</si>
  <si>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</si>
  <si>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</si>
  <si>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</si>
  <si>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</si>
  <si>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</si>
  <si>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</si>
  <si>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</si>
  <si>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</si>
  <si>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</si>
  <si>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</si>
  <si>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</si>
  <si>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</si>
  <si>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</si>
  <si>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</si>
  <si>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</si>
  <si>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</si>
  <si>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</si>
  <si>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</si>
  <si>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</si>
  <si>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</si>
  <si>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</si>
  <si>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</si>
  <si>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</si>
  <si>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</si>
  <si>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</si>
  <si>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</si>
  <si>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</si>
  <si>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</si>
  <si>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</si>
  <si>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</si>
  <si>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</si>
  <si>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</si>
  <si>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</si>
  <si>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</si>
  <si>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</si>
  <si>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</si>
  <si>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</si>
  <si>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</si>
  <si>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</si>
  <si>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</si>
  <si>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</si>
  <si>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</si>
  <si>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</si>
  <si>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</si>
  <si>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</si>
  <si>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</si>
  <si>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</si>
  <si>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</si>
  <si>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</si>
  <si>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</si>
  <si>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</si>
  <si>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</si>
  <si>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</si>
  <si>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</si>
  <si>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</si>
  <si>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</si>
  <si>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</si>
  <si>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</si>
  <si>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</si>
  <si>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</si>
  <si>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</si>
  <si>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</si>
  <si>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</si>
  <si>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</si>
  <si>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</si>
  <si>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</si>
  <si>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</si>
  <si>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</si>
  <si>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</si>
  <si>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</si>
  <si>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</si>
  <si>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</si>
  <si>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</si>
  <si>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</si>
  <si>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</si>
  <si>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</si>
  <si>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</si>
  <si>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</si>
  <si>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</si>
  <si>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</si>
  <si>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</si>
  <si>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</si>
  <si>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</si>
  <si>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</si>
  <si>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</si>
  <si>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</si>
  <si>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</si>
  <si>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</si>
  <si>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</si>
  <si>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</si>
  <si>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</si>
  <si>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</si>
  <si>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</si>
  <si>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</si>
  <si>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</si>
  <si>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</si>
  <si>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</si>
  <si>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</si>
  <si>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</si>
  <si>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</si>
  <si>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</si>
  <si>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</si>
  <si>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</si>
  <si>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</si>
  <si>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</si>
  <si>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</si>
  <si>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</si>
  <si>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</si>
  <si>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</si>
  <si>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</si>
  <si>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</si>
  <si>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</si>
  <si>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</si>
  <si>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</si>
  <si>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</si>
  <si>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</si>
  <si>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</si>
  <si>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</si>
  <si>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</si>
  <si>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</si>
  <si>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</si>
  <si>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</si>
  <si>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</si>
  <si>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</si>
  <si>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</si>
  <si>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</si>
  <si>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</si>
  <si>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</si>
  <si>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</si>
  <si>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</si>
  <si>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t>Descriptor</t>
  </si>
  <si>
    <t>Nivel</t>
  </si>
  <si>
    <t xml:space="preserve">Nivel </t>
  </si>
  <si>
    <t>Muy Alta</t>
  </si>
  <si>
    <t>Alta</t>
  </si>
  <si>
    <t>Media</t>
  </si>
  <si>
    <t>Baja</t>
  </si>
  <si>
    <t>RC-19
RC-22</t>
  </si>
  <si>
    <t>Muy Baja</t>
  </si>
  <si>
    <t>RC-1
RC-2
RC-4
RC-5
RC-7
RC-12</t>
  </si>
  <si>
    <t>Leve</t>
  </si>
  <si>
    <t>Menor</t>
  </si>
  <si>
    <t>Mayor</t>
  </si>
  <si>
    <t>Catastrófico</t>
  </si>
  <si>
    <t>Se realiza seguimiento al 30 de abril de 2022</t>
  </si>
  <si>
    <t>Se realiza seguimiento al 31 de diciembre de 2021</t>
  </si>
  <si>
    <t>2 (H) Identificar y valorar el incidente de seguridad</t>
  </si>
  <si>
    <t>4(V) Realizar pruebas de aseguramiento</t>
  </si>
  <si>
    <t>3(V) Validar el Cambio</t>
  </si>
  <si>
    <t>6(V) Monitorear el registro de accesos</t>
  </si>
  <si>
    <t>Coordinador Grupo Ingeniería y Soporte Técnico</t>
  </si>
  <si>
    <t>Coordinador Grupo Desarrollo y Mantenimiento de Aplicaciones, Coordinador Grupo Ingeniería y Soporte Técnico</t>
  </si>
  <si>
    <t xml:space="preserve">GTI-PR-004 Gestión de Incidentes de Seguridad y Privacidad de la Información </t>
  </si>
  <si>
    <t>GTI-PR-005 Gestión de Cambios de Tecnologías de la Información</t>
  </si>
  <si>
    <t>GTI-PR-012 Control  accesos servicios TI</t>
  </si>
  <si>
    <t>Registro de Caso en la Herramienta de Mesa de Ayuda</t>
  </si>
  <si>
    <t>Formato Gestión de Cambios</t>
  </si>
  <si>
    <t xml:space="preserve"> Reporte</t>
  </si>
  <si>
    <t>Grupo Juzgamiento Disciplinario</t>
  </si>
  <si>
    <t>Coordinador
Grupo Juzgamiento Disciplinario</t>
  </si>
  <si>
    <t xml:space="preserve">
Coordinador(a) Grupo Juzgamiento Interno Disciplinario</t>
  </si>
  <si>
    <t xml:space="preserve">
Coordinador(a) Grupo Juzgamiento Disciplinario</t>
  </si>
  <si>
    <t>Posibilidad de pérdida reputacional por queja o reclamo de los grupos de valor por vinculación de personal donde se advierta conflicto de intereses y/o inhabilidades o incompatibilidades</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</si>
  <si>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</si>
  <si>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Exigencia de requisitos e insumos técnicos que restrinjan la pluralidad de oferentes.</t>
  </si>
  <si>
    <t>Fecha del Reporte</t>
  </si>
  <si>
    <t>Acciones Adelantadas</t>
  </si>
  <si>
    <t>Responsable</t>
  </si>
  <si>
    <t>Evidencia de las acciones adelantadas</t>
  </si>
  <si>
    <t>¿El riesgo se materializó?</t>
  </si>
  <si>
    <t>SI</t>
  </si>
  <si>
    <t>NO</t>
  </si>
  <si>
    <t>¿Por qué?</t>
  </si>
  <si>
    <r>
      <t xml:space="preserve">ZONAS DE </t>
    </r>
    <r>
      <rPr>
        <b/>
        <u/>
        <sz val="11"/>
        <color theme="1"/>
        <rFont val="Arial"/>
        <family val="2"/>
      </rPr>
      <t xml:space="preserve">RIESGO DE CORRUPCIÓN </t>
    </r>
  </si>
  <si>
    <t>RC-8
RC-9
RC-10
RC-11
RC-16
RC-20
RC-21</t>
  </si>
  <si>
    <t>RC-3
RC-17</t>
  </si>
  <si>
    <t xml:space="preserve">Cuentadante de cada caja menor </t>
  </si>
  <si>
    <t>RIESGOS DE CORRUPCIÓN Y FRAUDE</t>
  </si>
  <si>
    <t>Relacionamiento con la Ciudadanía</t>
  </si>
  <si>
    <t>Coordinador Grupo Relación con el Ciudadano</t>
  </si>
  <si>
    <t>Externa</t>
  </si>
  <si>
    <t>Presiones externas</t>
  </si>
  <si>
    <t>RC-23</t>
  </si>
  <si>
    <t>Beneficio propio o de un tercero respecto a la atención de solicitudes de un  ciudadano</t>
  </si>
  <si>
    <t>EXTREMO</t>
  </si>
  <si>
    <t>Verificar que se cumplan con los principios y valores contenidos en el Código de integridad del MinCit</t>
  </si>
  <si>
    <t>Código de integridad del MinCit</t>
  </si>
  <si>
    <t>El coordinador verifica que el servidor responsable o contratista resuelva o de traslado correspondiente a la solicitud del ciudadano en los tiempos y con los soportes correspondientes</t>
  </si>
  <si>
    <t>Relacionamiento con la ciudadanía IC-PR-015 (Act.3)</t>
  </si>
  <si>
    <t>Ofrecimiento de dadivas o beneficios por parte de un tercero</t>
  </si>
  <si>
    <t>Realizar trimestralmente  una verificación aleatoria del 15% de las  visitas hoteleras en el período.</t>
  </si>
  <si>
    <t>Garantizar la entrega de la encuesta de satisfacción a nuestros ciudadanos, de forma que se monitoree cualquier situación que comprometa la integridad de los funcionarios del Ministerio.</t>
  </si>
  <si>
    <t>Se crea el riesgo RC-23 y se identifican cuatro conrtoles
Se realiza seguimiento al 31 de diciembre de 2022</t>
  </si>
  <si>
    <t>PRIMER SEGUIMIENTO_2023</t>
  </si>
  <si>
    <t>Se siguio con el consecutivo tal cual llega la solicitud, y asi mismo se remite al Asesor de Infraestructura para que el de el tramite correspondiente, dentro de los tiempos establecidos</t>
  </si>
  <si>
    <t>Coordinador del Grupo de Planificación y Desarrollo Sostenible del Turismo</t>
  </si>
  <si>
    <t>Se tuvieron encuenta los controles</t>
  </si>
  <si>
    <t>Comunicacciones internas solicitando concepto, igualmente oficios de respuesta o oficio solicitando información adicional del proyecto a concesionar.</t>
  </si>
  <si>
    <t>Se realizó la cuarta mesa de trabajo para la actualización de el Reglamento técnico de talleres conversión con todos los actores interesados el día 17 de marzo de 2023, se envío nuevamente el documento del proyecto del reglamento técnico actualizado para ser publicado en consulta en la página web de Ministerio</t>
  </si>
  <si>
    <t>Hernan Alonso Zuñiga</t>
  </si>
  <si>
    <t>1. listado de asistencia
2. memorando solicitud públicación en página web.</t>
  </si>
  <si>
    <t>Se continua con el proceso de actualización del Reglamento Técnico de Talleres de conversión por lo cual se realizó una reunión con todos los actores: fabricantes comercializadores , importadores y gremios, el día 17 de marzo de 2023, en donde se dieron a conocer los avances en la producción de esta norma, gracias a esto se minimiza al máximo el riesgo de favorecer a un grupo económico especifico. Las convocatorias son abiertas al público en general y en especial a productores, comercializadores e importadores de productos de GNCV Y GLP, al igual que gremios, organismos evaluadores de la conformidad, la SIC y el ONAC.</t>
  </si>
  <si>
    <t>1, de acuerdo con los compromisos adquridos con la Oficina Asesora de Planeación se realizan dos capacitaciones de sensibilización de riesgo de corrupción al año de las cuales la primera se realizará en el mes de mayo de 2023.</t>
  </si>
  <si>
    <t>Edgar Eduardo Huertas</t>
  </si>
  <si>
    <t>N/A</t>
  </si>
  <si>
    <t>Se realizaron las actividades de acuerdo con los procedimientos internos establecidos.</t>
  </si>
  <si>
    <r>
      <t>La Junta de Adquisiciones y Licitaciones del Ministerio es una instancia de consulta, definicion y orientacion de los lineamientos en la contratacion, responsables de la gestion contractual.  Dado</t>
    </r>
    <r>
      <rPr>
        <sz val="10"/>
        <rFont val="Arial"/>
        <family val="2"/>
      </rPr>
      <t xml:space="preserve"> lo anterior los procesos de selección y contratacion directa que se adelantan en el Ministerio y que superan la mínima cuantía o que a criterio del Ordenador del Gasto deben ser presentadas a la Junta, fueron sometidos al análisis, revisión y aprobación de los miembros de la mencionada Junta, que para esta vigencia la cuantia es de 75,400,000.</t>
    </r>
  </si>
  <si>
    <t xml:space="preserve">Coordinador Grupo de Contratos </t>
  </si>
  <si>
    <t>Actas de la Junta de Adquisiciones  y Licitaciones y excel de la contratacion vigencia 2023</t>
  </si>
  <si>
    <t>El Grupo de contratos  realiza la revisión Previa con el  área técnica  de los estudios y documentos previos que se presentan para el tramite de procesos de contratación ante el Grupo de Contratos.  En este periodo la totalidad de los estudios previos de Convocatorias Publicas y Contratacion Directa, fueron analizados y aprobados por la Secretaria General.</t>
  </si>
  <si>
    <t xml:space="preserve">El Grupo de Contratos continua con el manejo de las guias, asi como los documentos tipo, cuando aplica, expedidos por la Agencia Nacional de Contratación Pública - Colombia Compra Eficiente,  que aplican para las distintas etapas establecidas en los procesos de selección, dentro de estos se encuentra la expedición del cuadernillo de preguntas y respuestas, documento en el cual se consolidan todas las observaciones recibidas en los diferentes procesos de selección con sus respuestas, para que el proponente pueda consultar en un solo documento todas las observaciones a la mismas. Lo anterior aplica tanto al proyecto de pliego como frente al pliego de condiciones definitivo. </t>
  </si>
  <si>
    <t>Cuadernillos de preguntas y respuestas</t>
  </si>
  <si>
    <t xml:space="preserve">Durante el primer cuatrimestre del 2023 no se suscribieron estudios previos, que constituyen el documento tecnico del instrumento o incentivo a implementar. </t>
  </si>
  <si>
    <t>Director ( e ) Mipymes (Jose David Quintero Nieto)</t>
  </si>
  <si>
    <t>Correo electronico de la Direccion de Mipymes informando que no hubo estudios previos sobre temas misionales.</t>
  </si>
  <si>
    <t xml:space="preserve">No se materializo el riesgo de partes interesadas y/o organismos de control. </t>
  </si>
  <si>
    <t>El Grupo de Juzgamiento Disciplinario realizo dos reuniones al interior del Grupo, para verificar de forma el estado de los expedientes vigentes, los cuales se encuentra digitalizados en la plataforma de SID en su totalidad.No tuvo conocimiento de los procesos disciplinarios en etapa de instrucción, teniendo en cuenta que los términos procesales, se suspendieron desde el 18 de enero de 2023</t>
  </si>
  <si>
    <t>Coordinador del Grupo, Secretaría General,  OALI</t>
  </si>
  <si>
    <t>Ayudas de memoria, pantallazo de la plataforma de informacion disciplinaria</t>
  </si>
  <si>
    <t>Se cumplio con las acciones propuestas</t>
  </si>
  <si>
    <t>El indicador asociado a este riesgo se medirá de manera anual, por tal motivo la revisión de expedientes se realizará finalizando el año 2023. Sin embargo, se están realizando los controles y no se ha materializado el riesgo.</t>
  </si>
  <si>
    <t>Director de Produtividad y Competitividad y Coordinadora del Grupo de Zonas Francas</t>
  </si>
  <si>
    <t>No aplica</t>
  </si>
  <si>
    <t>Se estan ejecutando los controles conforme al procedimiento.</t>
  </si>
  <si>
    <t>Debido a que el Precomité ni el Comité se han reunido en lo corrido del año, no se cuenta con ayudas de memoria que evidencien la revisión de informes Técnicos o de solicitudes cuya decisión corresponda al CEJ.</t>
  </si>
  <si>
    <t>Director de Produtividad y Competitividad y Profesional Especializado</t>
  </si>
  <si>
    <t>Durante los primeros 4 meses del año ni el precomité ni el comité de Estabilidad Jurídica han sesiondo.</t>
  </si>
  <si>
    <t>Durante el periodo de reporte se solicitó apoyo a las áreas técnicas del Ministerio, acorde a las temáticas de los proyectos de inversión; en revisar y emitir observaciones para los pronunciamientos técnicos y asistencia técnica requerida por las entidades beneficiarias de recursos del SGR, las Secretarías técnicas de los OCAD, o las entidades del Gobierno nacional.</t>
  </si>
  <si>
    <t>Director de Produtividad y Competitividad</t>
  </si>
  <si>
    <t>Correos electrónicos de solicitud de apoyo en la revisión y emisión de observaciones para los pronunciamientos requeridos.</t>
  </si>
  <si>
    <t>Se han realizado los controles correspondientes.</t>
  </si>
  <si>
    <t>Durante la vigencia se hace la verificación indicada en el procedimiento donde se comprueban los requisitos descritos en cada cargo según el manual de funciones vigente.</t>
  </si>
  <si>
    <t>Ciro González</t>
  </si>
  <si>
    <t>Listas de chequeo de ingreso.</t>
  </si>
  <si>
    <t>Porque se realiza el procedimiento tal y como esta documentado</t>
  </si>
  <si>
    <t>Previo al acto de nombramiento se surten las listas de chequeo en la que se incluye el formato de hoja de vida de SIGEP en la que firma bajo la gravedad de juramento si posee o no algun conflicto de intereses y se solicita el diligenciamiento del formato estandarizado en el SIG para la hoja de vida y para los directivos se sigue las instrucciones de la ley 2013</t>
  </si>
  <si>
    <t>SIGEP Hoja de Vida</t>
  </si>
  <si>
    <t>Durante la fase de inducción se hace enfasis en la normatividad y la Política de integridad de la que hace parte  el formato de conflicto de intereses y la necesidad de estas actualizando esta información para el correcto ejercico de los cargos del Ministerio.</t>
  </si>
  <si>
    <t>listado de personas que han realizado la inducción</t>
  </si>
  <si>
    <t>Actualmente el Ministerio se encuentra adelantando el proyectro de Rediseño institucional para facilitar y mejorar el desempeño de funciones.</t>
  </si>
  <si>
    <t>Ayudas de memoria</t>
  </si>
  <si>
    <t>Administración Módulo de PQRS del Sistema de Gestión Documental. 
Correos de Seguimiento a las PQRS sin gestionar, que llegan al 70% del tiempo asignado para su trámite.
Capacitaciones en temas de Relacionamiento con el Ciudadano</t>
  </si>
  <si>
    <t>Grupo Relación con el Ciudadano</t>
  </si>
  <si>
    <t>https://mintranet.mincit.gov.co/informacion-institucional/servicio-al-ciudadano/capacitacion-a-funcionarios 
https://www.mincit.gov.co/servicio-ciudadano/contactenos-y-pqrsd/informes-de-gestion
Se adjunta carpeta ZIP con la evidencia de los correos enviados.</t>
  </si>
  <si>
    <t>31/04/2023</t>
  </si>
  <si>
    <t>Durante el período reportado, se realizaron seis (6) visitas de verificación de prestación de servicios hoteleros de acuerdo a las solicitudes presentadas por los Prestadores de Servicios de Alojamiento Turístico; dejando constancia que las mismas fueron solicitadas en la vigencia 2022</t>
  </si>
  <si>
    <t>Humberto Garavito Mora</t>
  </si>
  <si>
    <t>Visitas de verificación de prestación de servicios hoteleros</t>
  </si>
  <si>
    <t>Al dar cumplimiento de la normatividad, ley 788 de 2002, decreto 2755 de 2003, modificado por el Decreto 920 de 2009, 463 de 2016 y la Resolución 0445 de 2018; El riesgo en esta acción  es mínimo, ya que la verificación en el establecimiento permite mitigar en gran proporción el riesgo.</t>
  </si>
  <si>
    <t>se sigue con la asignacion aleatoria de las solicitudes de licencias de importacion y modificaciones para ser evaluadas por los asesores</t>
  </si>
  <si>
    <t>Mandy M. Betancourt Hernández</t>
  </si>
  <si>
    <t>Reporte estadístico mensual sobre solicitudes de licencias de importación,  modificaciones y cancelaciones,  recibidas y enviadas para vistos buenos de las entidades vinculadas a la VUCE.</t>
  </si>
  <si>
    <t>Se dio cumplimiento a los controles establecidos para evitar la materializacion del mismo</t>
  </si>
  <si>
    <t>Jefe OAJ</t>
  </si>
  <si>
    <t xml:space="preserve"> - Correo compartiendo Material visual de la sensibiliación sobre código de integridad
 - Comunicación de las diligencias mes a mes de los procesos judiciales activos
 - Publicación de novedades en la página web del ministerio</t>
  </si>
  <si>
    <t>De acuerdo a las actividades realizadas, se evidención conocimiento y apropiación de los valores del código de integridad por parte de cada uno de los miembros de la Oficina Aesora Jurídica, como aspecto que fortalece el control en las diligencias programadas para cada uno de los apoderados en el marco de cada proceso judicial asignado</t>
  </si>
  <si>
    <t xml:space="preserve"> - Se generó material gráfico sobre código de integridad, con el fin de facilitar la apropiación a todos los funcionarios de la Oficina Asesora Jurídica
 - Se realizó la remisión mensual de las diligencias programadas por parte de la Coordinación del Grupo de Representación Judicial, indicando las diligencias programadas para todos los apoderados de la OAJ, con el fin de realizar los recordatorios pertinentes
 - Se realiza la construcción de los seguimientos, diligencias y actuaciones de los procesos judiciales activos y terminados que están en eKOGUI y que son de seguimiento especial</t>
  </si>
  <si>
    <t xml:space="preserve"> - Se generó material gráfico sobre código de integridad, con el fin de facilitar la apropiación a todos los funcionarios de la Oficina Asesora Jurídica
 - Se remitieron los informes mensuales de seguimiento que recopilan las gestiones de cobro coactivo con respecto a Contabilidad
 - Informes mensuales de seguimiento con la DASYP</t>
  </si>
  <si>
    <t>Coordinador Grupo de Cobro Coactivo</t>
  </si>
  <si>
    <t xml:space="preserve"> - Correo compartiendo Material visual de la sensibiliación sobre código de integridad
 - Informes mensuales de seguimiento de la coordinación del grupo de cobro coactivo
 - Informes mensuales de seguimiento a las actuaciones de los expedientes de cobro coactivo</t>
  </si>
  <si>
    <t>Dentro del seguimiento realizado, se evidenció que se realizaron los impulsos requeridos a los procesos asignados a cada uno de los abogados del área de Cobro Coactivo, mediante oficios revisados y firmados por el Coordinador del Grupo de Cobro Coactivo</t>
  </si>
  <si>
    <t xml:space="preserve"> - Se generó material gráfico sobre código de integridad, con el fin de facilitar la apropiación a todos los funcionarios de la Oficina Asesora Jurídica
 - Memorias justificativas de los decretos que fueron revisados por parte de la OAJ y expedidos por parte del Ministerio de Comercio, Industria y Turismo</t>
  </si>
  <si>
    <t xml:space="preserve"> - Correo compartiendo Material visual de la sensibiliación sobre código de integridad
 - Memorias justificativas de los actos administrativos expedidos por parte del Ministerio</t>
  </si>
  <si>
    <t>De acuerdo a las actividades realizadas, se evidención conocimiento y apropiación de los valores del código de integridad por parte de cada uno de los miembros de la Oficina Aesora Jurídica</t>
  </si>
  <si>
    <t>Se realiza seguimiento al primer cuatrimestre del año 2023 con corte al 30 de Abril.</t>
  </si>
  <si>
    <t xml:space="preserve">Rodrigo Jimenez - Asesor 
Mónica Vargas - Contratista </t>
  </si>
  <si>
    <t>Zulma Esther Chicuasuque Calderon - Jefe Of. Asesora de Planeación Sectorial</t>
  </si>
  <si>
    <t>RC-13
RC-14
RC-15
RC-23</t>
  </si>
  <si>
    <t>Priscila Aunta Fagua 
Coordinadora Grupo Presupuesto
Nohora Martinez
Coordinador Grupo Contabilidad
Grupo contabilidad 
Diana Carolina Valdeblanquez
Coordinador Grupo Tesorería
Grupo Tesorería</t>
  </si>
  <si>
    <t xml:space="preserve">
Registros generados del aplicativo SIIF Nación</t>
  </si>
  <si>
    <t>No Aplica</t>
  </si>
  <si>
    <r>
      <rPr>
        <b/>
        <sz val="10"/>
        <rFont val="Arial"/>
        <family val="2"/>
      </rPr>
      <t>En el periodo del 1 de Enero de 2023 al 30 de abril de 2023,</t>
    </r>
    <r>
      <rPr>
        <sz val="10"/>
        <rFont val="Arial"/>
        <family val="2"/>
      </rPr>
      <t xml:space="preserve"> se realizaron las siguientes acciones: 
</t>
    </r>
    <r>
      <rPr>
        <b/>
        <sz val="10"/>
        <rFont val="Arial"/>
        <family val="2"/>
      </rPr>
      <t xml:space="preserve">(1) </t>
    </r>
    <r>
      <rPr>
        <sz val="10"/>
        <rFont val="Arial"/>
        <family val="2"/>
      </rPr>
      <t xml:space="preserve">Seguimiento a la Unidad Ejecutora 350101-000 Gestión General se revisaron y registraron 556 Certificados de Disponibilidad Presupuestal, se revisaron y registraron 758 Compromisos Presupuestal del Gasto; En la subunidad ejecutora 350101-006  consejo técnico de la contaduría pública  se revisaron y registraron  6 Certificados de Disponibilidad Presupuestal, se revisaron y registraron 21 Compromisos Presupuestal de Gastos en la Subunidad Ejecutora 350101-006; En la subunidad ejecutora 350101-008 BID se revisaron y registraron  3 Certificados de Disponibilidad Presupuestal y  no se registraron Compromisos Presupuestales del Gasto. </t>
    </r>
    <r>
      <rPr>
        <b/>
        <sz val="10"/>
        <rFont val="Arial"/>
        <family val="2"/>
      </rPr>
      <t xml:space="preserve"> 
(2) </t>
    </r>
    <r>
      <rPr>
        <sz val="10"/>
        <rFont val="Arial"/>
        <family val="2"/>
      </rPr>
      <t xml:space="preserve">Seguimiento a la Unidad Ejecutora 3501-02 Dirección de Comercio Exterior se registraron y revisaron 58 Certificados de Disponibilidad Presupuestal y  148 Compromisos Presupuestal del Gasto
</t>
    </r>
    <r>
      <rPr>
        <b/>
        <sz val="10"/>
        <rFont val="Arial"/>
        <family val="2"/>
      </rPr>
      <t xml:space="preserve">(3) </t>
    </r>
    <r>
      <rPr>
        <sz val="10"/>
        <rFont val="Arial"/>
        <family val="2"/>
      </rPr>
      <t xml:space="preserve">Seguimiento a la Unidad Ejecutora 350101-000 Gestión General se revisaron  y registraron 1047 obligaciones, se revisaron y registraron 28 Obligaciones en la subunidad ejecutora 350101-006 Consejo Técnico de la Contaduría, se registraron y revisaron 190 Obligaciones Presupuestales en la Unidad Ejecutora 3501-02 Dirección de Comercio Exterior, En la Subunidad Ejecutora 350101-008 BID no se registraron Obligaciones, se revisaron  y se registraron 91  Obligaciones de la reserva presupuestal en la unidad Ejecutora 350101-000 Gestión General, se revisaron y registraron 13 obligaciones de la reserva presupuestal en la unidad ejecutora 3501-02 Dirección de Comercio Exterior. En la subunidad ejecutora 350101-008 BID no se registraron obligaciones de las reservas presupuestales  </t>
    </r>
    <r>
      <rPr>
        <b/>
        <sz val="10"/>
        <rFont val="Arial"/>
        <family val="2"/>
      </rPr>
      <t xml:space="preserve"> 
(4) </t>
    </r>
    <r>
      <rPr>
        <sz val="10"/>
        <rFont val="Arial"/>
        <family val="2"/>
      </rPr>
      <t xml:space="preserve">Seguimiento a la Unidad Ejecutora 350101-000 se revisaron y registraron 1047 Órdenes de Pago presupuestales ; se revisaron y registraron 28 Órdenes de pago en el Consejo Técnico de la Contaduría; se revisaron  y registraron 190 Órdenes de pago presupuestales en la Unidad Ejecutora 3501-02 Dirección de Comercio Exterior, en la subunidad ejecutora 3501-01-008 BID  no se  registraron  Órdenes de pago. En la Unidad Ejecutora 350101-000 se revisaron y registraron 63 Órdenes de pago presupuestales de las reservas presupuestales, en la Unidad Ejecutora 3501-02 Dirección de Comercio Exterior se revisaron y registraron 13 Órdenes de Pago de las reservas presupuestales. En la subunidad ejecutora 350101-008 BID  no se registraron reservas presupuestales  
</t>
    </r>
    <r>
      <rPr>
        <b/>
        <sz val="10"/>
        <rFont val="Arial"/>
        <family val="2"/>
      </rPr>
      <t>(5)</t>
    </r>
    <r>
      <rPr>
        <sz val="10"/>
        <rFont val="Arial"/>
        <family val="2"/>
      </rPr>
      <t xml:space="preserve"> seguimiento y revisión a 177 Órdenes de Pago  no Presupuestales en la Unidad Ejecutora 350101-000 Gestión General, registro y revisión a 2 Órdenes de Pago no Presupuestales en el Consejo Técnico de la Contaduría, registro y revisión a 140 Órdenes de Pago no Presupuestales en la Unidad Ejecutora 350102 Dirección de Comercio Exterior.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</si>
</sst>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u/>
      <sz val="11"/>
      <color theme="10"/>
      <name val="Calibri"/>
      <family val="2"/>
      <scheme val="minor"/>
    </font>
    <font>
      <u/>
      <sz val="10"/>
      <color theme="10"/>
      <name val="Calibri"/>
      <family val="2"/>
      <scheme val="minor"/>
    </font>
    <font>
      <b/>
      <i/>
      <sz val="1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FFFFCC"/>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10" fillId="0" borderId="0"/>
    <xf numFmtId="0" fontId="30" fillId="0" borderId="0" applyNumberFormat="0" applyFill="0" applyBorder="0" applyAlignment="0" applyProtection="0"/>
  </cellStyleXfs>
  <cellXfs count="280">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center" vertic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horizontal="left"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2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10" fillId="0" borderId="1" xfId="0" applyFont="1" applyBorder="1" applyAlignment="1" applyProtection="1">
      <alignment horizontal="left" vertical="center" wrapText="1"/>
      <protection locked="0"/>
    </xf>
    <xf numFmtId="0" fontId="5" fillId="0" borderId="1" xfId="0" applyFont="1" applyBorder="1" applyAlignment="1">
      <alignment vertical="center" wrapText="1"/>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5" fillId="2" borderId="10" xfId="0" applyFont="1" applyFill="1" applyBorder="1" applyAlignment="1">
      <alignment horizontal="center" vertical="center" wrapText="1"/>
    </xf>
    <xf numFmtId="14" fontId="25" fillId="2" borderId="1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26" xfId="0" applyFont="1" applyFill="1" applyBorder="1" applyAlignment="1">
      <alignment horizontal="justify" vertical="center" wrapText="1"/>
    </xf>
    <xf numFmtId="0" fontId="4" fillId="17" borderId="27" xfId="0" applyFont="1" applyFill="1" applyBorder="1" applyAlignment="1">
      <alignment horizontal="center" vertical="center" wrapText="1"/>
    </xf>
    <xf numFmtId="0" fontId="4" fillId="17" borderId="30" xfId="0" applyFont="1" applyFill="1" applyBorder="1" applyAlignment="1">
      <alignment horizontal="center" vertical="center" wrapText="1"/>
    </xf>
    <xf numFmtId="9" fontId="4" fillId="17" borderId="14" xfId="0" applyNumberFormat="1"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6" fillId="13" borderId="32" xfId="0" applyFont="1" applyFill="1" applyBorder="1" applyAlignment="1">
      <alignment horizontal="center" vertical="center" wrapText="1"/>
    </xf>
    <xf numFmtId="0" fontId="26" fillId="16" borderId="33" xfId="0" applyFont="1" applyFill="1" applyBorder="1" applyAlignment="1">
      <alignment horizontal="center" vertical="center" wrapText="1"/>
    </xf>
    <xf numFmtId="0" fontId="26" fillId="6" borderId="34" xfId="0" applyFont="1" applyFill="1" applyBorder="1" applyAlignment="1">
      <alignment horizontal="center" vertical="center" wrapText="1"/>
    </xf>
    <xf numFmtId="0" fontId="26" fillId="6" borderId="35" xfId="0" applyFont="1" applyFill="1" applyBorder="1" applyAlignment="1">
      <alignment horizontal="center" vertical="center" wrapText="1"/>
    </xf>
    <xf numFmtId="0" fontId="26" fillId="13" borderId="35" xfId="0" applyFont="1" applyFill="1" applyBorder="1" applyAlignment="1">
      <alignment horizontal="center" vertical="center" wrapText="1"/>
    </xf>
    <xf numFmtId="0" fontId="26" fillId="16" borderId="36" xfId="0" applyFont="1" applyFill="1" applyBorder="1" applyAlignment="1">
      <alignment horizontal="center" vertical="center" wrapText="1"/>
    </xf>
    <xf numFmtId="0" fontId="26" fillId="13" borderId="34" xfId="0" applyFont="1" applyFill="1" applyBorder="1" applyAlignment="1">
      <alignment horizontal="center" vertical="center" wrapText="1"/>
    </xf>
    <xf numFmtId="0" fontId="26" fillId="14"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26" fillId="14" borderId="37" xfId="0" applyFont="1" applyFill="1" applyBorder="1" applyAlignment="1">
      <alignment horizontal="center" vertical="center" wrapText="1"/>
    </xf>
    <xf numFmtId="0" fontId="26" fillId="14" borderId="38"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26" fillId="13" borderId="38" xfId="0" applyFont="1" applyFill="1" applyBorder="1" applyAlignment="1">
      <alignment horizontal="center" vertical="center" wrapText="1"/>
    </xf>
    <xf numFmtId="0" fontId="26" fillId="16" borderId="3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6" borderId="39" xfId="0" applyFont="1" applyFill="1" applyBorder="1" applyAlignment="1">
      <alignment horizontal="center" vertical="center" wrapText="1"/>
    </xf>
    <xf numFmtId="9" fontId="2" fillId="17" borderId="23" xfId="0" applyNumberFormat="1" applyFont="1" applyFill="1" applyBorder="1" applyAlignment="1">
      <alignment horizontal="center" vertical="center" wrapText="1"/>
    </xf>
    <xf numFmtId="0" fontId="10" fillId="0" borderId="1" xfId="0" applyFont="1" applyBorder="1" applyAlignment="1">
      <alignment vertical="center" wrapText="1"/>
    </xf>
    <xf numFmtId="9" fontId="10" fillId="0" borderId="1" xfId="1" applyFont="1" applyFill="1" applyBorder="1" applyAlignment="1" applyProtection="1">
      <alignment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9" fontId="7"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15" fillId="19"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7" fillId="2"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pplyProtection="1">
      <alignment horizontal="justify" vertical="center" wrapText="1"/>
      <protection locked="0"/>
    </xf>
    <xf numFmtId="0" fontId="10" fillId="11" borderId="1" xfId="0" applyFont="1" applyFill="1" applyBorder="1" applyAlignment="1">
      <alignment horizontal="justify" vertical="center" wrapText="1"/>
    </xf>
    <xf numFmtId="9" fontId="10" fillId="0" borderId="1" xfId="0" applyNumberFormat="1" applyFont="1" applyBorder="1" applyAlignment="1">
      <alignment horizontal="center" vertical="center" wrapText="1"/>
    </xf>
    <xf numFmtId="0" fontId="5" fillId="2" borderId="1" xfId="0" applyFont="1" applyFill="1" applyBorder="1" applyAlignment="1">
      <alignment horizontal="center" vertical="center"/>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0" borderId="1" xfId="0" applyFont="1" applyBorder="1" applyAlignment="1">
      <alignment horizontal="left" vertical="center"/>
    </xf>
    <xf numFmtId="0" fontId="5" fillId="0" borderId="1" xfId="0" applyFont="1" applyBorder="1" applyAlignment="1">
      <alignment vertical="center"/>
    </xf>
    <xf numFmtId="0" fontId="2" fillId="0" borderId="1" xfId="0" applyFont="1" applyBorder="1" applyAlignment="1">
      <alignment horizontal="center" vertical="center"/>
    </xf>
    <xf numFmtId="0" fontId="10" fillId="0" borderId="1" xfId="0" applyFont="1" applyBorder="1" applyAlignment="1" applyProtection="1">
      <alignment vertical="center"/>
      <protection locked="0"/>
    </xf>
    <xf numFmtId="14" fontId="10" fillId="0" borderId="1" xfId="0" applyNumberFormat="1" applyFont="1" applyBorder="1" applyAlignment="1" applyProtection="1">
      <alignment horizontal="center" vertical="center"/>
      <protection locked="0"/>
    </xf>
    <xf numFmtId="0" fontId="21" fillId="0" borderId="1" xfId="0" applyFont="1" applyBorder="1" applyAlignment="1" applyProtection="1">
      <alignment vertical="center" wrapText="1"/>
      <protection locked="0"/>
    </xf>
    <xf numFmtId="0" fontId="7" fillId="0" borderId="1" xfId="0" applyFont="1" applyBorder="1" applyAlignment="1">
      <alignment horizontal="center" vertical="center"/>
    </xf>
    <xf numFmtId="0" fontId="23" fillId="2" borderId="1" xfId="0" applyFont="1" applyFill="1" applyBorder="1" applyAlignment="1">
      <alignment horizontal="justify" vertical="center" wrapText="1"/>
    </xf>
    <xf numFmtId="0" fontId="5" fillId="0" borderId="1" xfId="0" applyFont="1" applyBorder="1" applyAlignment="1" applyProtection="1">
      <alignment vertical="center" wrapText="1"/>
      <protection locked="0"/>
    </xf>
    <xf numFmtId="9" fontId="10" fillId="0" borderId="1" xfId="0" applyNumberFormat="1" applyFont="1" applyBorder="1" applyAlignment="1">
      <alignment horizontal="center" vertical="center"/>
    </xf>
    <xf numFmtId="0" fontId="10" fillId="0" borderId="9" xfId="0" applyFont="1" applyBorder="1" applyAlignment="1">
      <alignment horizontal="left" vertical="top" wrapText="1"/>
    </xf>
    <xf numFmtId="0" fontId="25" fillId="2" borderId="9" xfId="0" applyFont="1" applyFill="1" applyBorder="1" applyAlignment="1">
      <alignment horizontal="center" vertical="center" wrapText="1"/>
    </xf>
    <xf numFmtId="14" fontId="25" fillId="2" borderId="9"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0" borderId="4" xfId="0" applyFont="1" applyBorder="1" applyAlignment="1">
      <alignment horizontal="justify" vertical="center" wrapText="1"/>
    </xf>
    <xf numFmtId="0" fontId="25" fillId="0" borderId="1" xfId="0" applyFont="1" applyBorder="1" applyAlignment="1">
      <alignment horizontal="justify"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9" fontId="30" fillId="0" borderId="1" xfId="3" applyNumberFormat="1" applyFill="1" applyBorder="1" applyAlignment="1">
      <alignment horizontal="left" vertical="center" wrapText="1"/>
    </xf>
    <xf numFmtId="9" fontId="10" fillId="0" borderId="1" xfId="0" applyNumberFormat="1" applyFont="1" applyBorder="1" applyAlignment="1">
      <alignment horizontal="left" vertical="center" wrapText="1"/>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8"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10" fillId="0" borderId="9" xfId="0" applyNumberFormat="1"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4" fontId="10" fillId="0" borderId="1" xfId="0" applyNumberFormat="1" applyFont="1" applyBorder="1" applyAlignment="1" applyProtection="1">
      <alignment horizontal="center" vertical="center"/>
      <protection locked="0"/>
    </xf>
    <xf numFmtId="9" fontId="10"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0" borderId="1" xfId="0" applyFont="1" applyBorder="1" applyAlignment="1">
      <alignment horizontal="justify" vertical="center" wrapText="1"/>
    </xf>
    <xf numFmtId="9" fontId="10" fillId="0" borderId="1" xfId="0" applyNumberFormat="1" applyFont="1" applyBorder="1" applyAlignment="1">
      <alignment horizontal="justify" vertical="center" wrapText="1"/>
    </xf>
    <xf numFmtId="0" fontId="11" fillId="18" borderId="1" xfId="0" applyFont="1" applyFill="1" applyBorder="1" applyAlignment="1">
      <alignment horizontal="center" vertical="center" wrapText="1"/>
    </xf>
    <xf numFmtId="0" fontId="15" fillId="19"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8" fillId="0" borderId="0" xfId="0" applyFont="1" applyAlignment="1">
      <alignment horizontal="center" vertical="center" wrapText="1"/>
    </xf>
    <xf numFmtId="0" fontId="9" fillId="0" borderId="0" xfId="0" applyFont="1" applyAlignment="1" applyProtection="1">
      <alignment horizontal="right" vertical="center"/>
      <protection locked="0"/>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left" vertical="center"/>
    </xf>
    <xf numFmtId="0" fontId="7" fillId="0" borderId="0" xfId="0" applyFont="1" applyAlignment="1">
      <alignment horizontal="right"/>
    </xf>
    <xf numFmtId="0" fontId="7" fillId="0" borderId="7" xfId="0" applyFont="1" applyBorder="1" applyAlignment="1">
      <alignment horizontal="left" vertical="center" wrapText="1"/>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15"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9" fontId="17" fillId="0" borderId="1" xfId="0" applyNumberFormat="1" applyFont="1" applyBorder="1" applyAlignment="1">
      <alignment horizontal="center" vertical="center"/>
    </xf>
    <xf numFmtId="9" fontId="11" fillId="0" borderId="1" xfId="0" applyNumberFormat="1"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9" fontId="7"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21" fillId="0" borderId="1" xfId="0" applyFont="1" applyBorder="1" applyAlignment="1" applyProtection="1">
      <alignment horizontal="justify" vertical="center" wrapText="1"/>
      <protection locked="0"/>
    </xf>
    <xf numFmtId="0" fontId="10" fillId="11"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22" fillId="0" borderId="1" xfId="0" applyFont="1" applyBorder="1" applyAlignment="1">
      <alignment horizontal="center" vertical="center"/>
    </xf>
    <xf numFmtId="0" fontId="5"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21" fillId="0" borderId="1" xfId="0" applyFont="1" applyBorder="1" applyAlignment="1" applyProtection="1">
      <alignment horizontal="left" vertical="center" wrapText="1"/>
      <protection locked="0"/>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14" fontId="10"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31" fillId="0" borderId="1" xfId="3" applyFont="1" applyBorder="1" applyAlignment="1">
      <alignment horizontal="center" vertical="center" wrapText="1"/>
    </xf>
    <xf numFmtId="0" fontId="31" fillId="0" borderId="9" xfId="3"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justify" vertical="center" wrapText="1"/>
    </xf>
    <xf numFmtId="0" fontId="4" fillId="17" borderId="30"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4" fillId="0" borderId="0" xfId="0" applyFont="1" applyAlignment="1">
      <alignment horizontal="center"/>
    </xf>
    <xf numFmtId="0" fontId="4" fillId="17" borderId="1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4" fillId="17" borderId="25"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17" xfId="0" applyFont="1" applyFill="1" applyBorder="1" applyAlignment="1">
      <alignment horizontal="center" vertical="center" wrapText="1"/>
    </xf>
    <xf numFmtId="0" fontId="4" fillId="17" borderId="18"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4" fillId="17" borderId="20"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29"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10" fillId="0" borderId="10" xfId="0" applyFont="1" applyBorder="1" applyAlignment="1">
      <alignment horizontal="center" vertical="center" wrapText="1"/>
    </xf>
    <xf numFmtId="0" fontId="10" fillId="0" borderId="42" xfId="0" applyFont="1" applyBorder="1" applyAlignment="1">
      <alignment horizontal="center" vertical="center" wrapText="1"/>
    </xf>
    <xf numFmtId="14" fontId="10" fillId="0" borderId="9" xfId="0" applyNumberFormat="1" applyFont="1" applyBorder="1" applyAlignment="1" applyProtection="1">
      <alignment horizontal="center" vertical="center"/>
      <protection locked="0"/>
    </xf>
    <xf numFmtId="14" fontId="10"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14" fontId="10" fillId="0" borderId="10"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cellXfs>
  <cellStyles count="4">
    <cellStyle name="Hipervínculo" xfId="3" builtinId="8"/>
    <cellStyle name="Normal" xfId="0" builtinId="0"/>
    <cellStyle name="Normal 2" xfId="2" xr:uid="{00000000-0005-0000-0000-000002000000}"/>
    <cellStyle name="Porcentaje" xfId="1" builtinId="5"/>
  </cellStyles>
  <dxfs count="645">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142874</xdr:colOff>
      <xdr:row>0</xdr:row>
      <xdr:rowOff>0</xdr:rowOff>
    </xdr:from>
    <xdr:to>
      <xdr:col>3</xdr:col>
      <xdr:colOff>492125</xdr:colOff>
      <xdr:row>0</xdr:row>
      <xdr:rowOff>465750</xdr:rowOff>
    </xdr:to>
    <xdr:pic>
      <xdr:nvPicPr>
        <xdr:cNvPr id="4" name="Imagen 3" descr="IMG-20220809-WA0005">
          <a:extLst>
            <a:ext uri="{FF2B5EF4-FFF2-40B4-BE49-F238E27FC236}">
              <a16:creationId xmlns:a16="http://schemas.microsoft.com/office/drawing/2014/main" id="{B0CBECB7-1186-406B-8A13-B103EC6E8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312" y="0"/>
          <a:ext cx="2571751" cy="46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S95"/>
  <sheetViews>
    <sheetView showGridLines="0" tabSelected="1" showRuler="0" showWhiteSpace="0" topLeftCell="A14" zoomScale="40" zoomScaleNormal="40" zoomScaleSheetLayoutView="110" workbookViewId="0">
      <pane xSplit="8" ySplit="5" topLeftCell="I19" activePane="bottomRight" state="frozen"/>
      <selection activeCell="A14" sqref="A14"/>
      <selection pane="topRight" activeCell="I14" sqref="I14"/>
      <selection pane="bottomLeft" activeCell="A19" sqref="A19"/>
      <selection pane="bottomRight" activeCell="A16" sqref="A16:A18"/>
    </sheetView>
  </sheetViews>
  <sheetFormatPr baseColWidth="10" defaultColWidth="11.453125" defaultRowHeight="14" x14ac:dyDescent="0.3"/>
  <cols>
    <col min="1" max="1" width="6.54296875" style="2" customWidth="1"/>
    <col min="2" max="2" width="8.08984375" style="2" customWidth="1"/>
    <col min="3" max="3" width="31.7265625" style="2" customWidth="1"/>
    <col min="4" max="4" width="24.54296875" style="2" customWidth="1"/>
    <col min="5" max="5" width="26.36328125" style="2" customWidth="1"/>
    <col min="6" max="6" width="15.453125" style="1" customWidth="1"/>
    <col min="7" max="7" width="61" style="2" customWidth="1"/>
    <col min="8" max="8" width="6.7265625" style="2" bestFit="1" customWidth="1"/>
    <col min="9" max="9" width="55.7265625" style="2" customWidth="1"/>
    <col min="10" max="10" width="28.54296875" style="1" customWidth="1"/>
    <col min="11" max="11" width="47.1796875" style="2" customWidth="1"/>
    <col min="12" max="12" width="35.36328125" style="1" customWidth="1"/>
    <col min="13" max="13" width="18.81640625" style="3" customWidth="1"/>
    <col min="14" max="14" width="16.26953125" style="1" customWidth="1"/>
    <col min="15" max="15" width="15.1796875" style="58" customWidth="1"/>
    <col min="16" max="16" width="42.26953125" style="2" customWidth="1"/>
    <col min="17" max="17" width="16.54296875" style="1" customWidth="1"/>
    <col min="18" max="18" width="68.1796875" style="2" customWidth="1"/>
    <col min="19" max="19" width="19.1796875" style="2" customWidth="1"/>
    <col min="20" max="20" width="33.453125" style="2" customWidth="1"/>
    <col min="21" max="21" width="26" style="2" customWidth="1"/>
    <col min="22" max="22" width="8.54296875" style="2" customWidth="1"/>
    <col min="23" max="23" width="5.1796875" style="3" customWidth="1"/>
    <col min="24" max="24" width="10.81640625" style="2" customWidth="1"/>
    <col min="25" max="25" width="5.1796875" style="3" customWidth="1"/>
    <col min="26" max="26" width="17" style="2" customWidth="1"/>
    <col min="27" max="27" width="68.7265625" style="2" customWidth="1"/>
    <col min="28" max="28" width="15.81640625" style="1" customWidth="1"/>
    <col min="29" max="29" width="59.81640625" style="2" customWidth="1"/>
    <col min="30" max="30" width="28" style="2" customWidth="1"/>
    <col min="31" max="31" width="15.26953125" style="1" customWidth="1"/>
    <col min="32" max="32" width="18.81640625" style="2" customWidth="1"/>
    <col min="33" max="33" width="15.54296875" style="2" customWidth="1"/>
    <col min="34" max="34" width="16.1796875" style="2" customWidth="1"/>
    <col min="35" max="35" width="17" style="2" customWidth="1"/>
    <col min="36" max="36" width="39.26953125" style="2" customWidth="1"/>
    <col min="37" max="37" width="17.81640625" style="1" customWidth="1"/>
    <col min="38" max="38" width="49" style="2" hidden="1" customWidth="1"/>
    <col min="39" max="39" width="15.54296875" style="2" customWidth="1"/>
    <col min="40" max="40" width="91.81640625" style="2" customWidth="1"/>
    <col min="41" max="41" width="20.26953125" style="1" customWidth="1"/>
    <col min="42" max="42" width="42.1796875" style="2" customWidth="1"/>
    <col min="43" max="44" width="6.7265625" style="4" customWidth="1"/>
    <col min="45" max="45" width="45.36328125" style="2" customWidth="1"/>
    <col min="46" max="16384" width="11.453125" style="2"/>
  </cols>
  <sheetData>
    <row r="1" spans="1:45" ht="43.5" customHeight="1" x14ac:dyDescent="0.3">
      <c r="A1" s="184"/>
      <c r="B1" s="184"/>
      <c r="C1" s="184"/>
      <c r="D1" s="184"/>
      <c r="E1" s="185" t="s">
        <v>0</v>
      </c>
      <c r="F1" s="186"/>
      <c r="G1" s="186"/>
      <c r="H1" s="186"/>
      <c r="I1" s="186"/>
      <c r="J1" s="186"/>
      <c r="K1" s="186"/>
      <c r="L1" s="187"/>
      <c r="M1" s="188" t="s">
        <v>1</v>
      </c>
      <c r="N1" s="189"/>
      <c r="O1" s="189"/>
      <c r="P1" s="190"/>
      <c r="AF1" s="174"/>
      <c r="AG1" s="174"/>
    </row>
    <row r="3" spans="1:45" s="5" customFormat="1" ht="13" thickBot="1" x14ac:dyDescent="0.3">
      <c r="D3" s="175"/>
      <c r="E3" s="175"/>
      <c r="F3" s="175"/>
      <c r="G3" s="175"/>
      <c r="H3" s="175"/>
      <c r="J3" s="6"/>
      <c r="L3" s="6"/>
      <c r="M3" s="7"/>
      <c r="N3" s="6"/>
      <c r="O3" s="8"/>
      <c r="Q3" s="6"/>
      <c r="W3" s="7"/>
      <c r="X3" s="176"/>
      <c r="Y3" s="176"/>
      <c r="Z3" s="176"/>
      <c r="AA3" s="176"/>
      <c r="AB3" s="176"/>
      <c r="AC3" s="176"/>
      <c r="AD3" s="176"/>
      <c r="AE3" s="176"/>
      <c r="AF3" s="176"/>
      <c r="AG3" s="176"/>
      <c r="AH3" s="176"/>
      <c r="AI3" s="176"/>
      <c r="AJ3" s="176"/>
      <c r="AK3" s="6"/>
      <c r="AO3" s="6"/>
      <c r="AQ3" s="19"/>
      <c r="AR3" s="19"/>
    </row>
    <row r="4" spans="1:45" s="5" customFormat="1" ht="12.75" customHeight="1" thickBot="1" x14ac:dyDescent="0.3">
      <c r="C4" s="177" t="s">
        <v>2</v>
      </c>
      <c r="D4" s="178" t="s">
        <v>3</v>
      </c>
      <c r="E4" s="178"/>
      <c r="F4" s="9"/>
      <c r="G4" s="179" t="s">
        <v>5</v>
      </c>
      <c r="H4" s="180"/>
      <c r="I4" s="181"/>
      <c r="J4" s="181"/>
      <c r="K4" s="181"/>
      <c r="L4" s="10"/>
      <c r="M4" s="11"/>
      <c r="N4" s="10"/>
      <c r="O4" s="12"/>
      <c r="P4" s="13"/>
      <c r="Q4" s="10"/>
      <c r="R4" s="13"/>
      <c r="T4" s="13"/>
      <c r="U4" s="13"/>
      <c r="V4" s="14"/>
      <c r="W4" s="15"/>
      <c r="X4" s="16"/>
      <c r="Y4" s="17"/>
      <c r="Z4" s="16"/>
      <c r="AA4" s="16"/>
      <c r="AB4" s="18"/>
      <c r="AC4" s="16"/>
      <c r="AD4" s="16"/>
      <c r="AE4" s="6"/>
      <c r="AF4" s="13"/>
      <c r="AG4" s="13"/>
      <c r="AH4" s="13"/>
      <c r="AI4" s="13"/>
      <c r="AJ4" s="16"/>
      <c r="AK4" s="19"/>
      <c r="AL4" s="19"/>
      <c r="AM4" s="19"/>
      <c r="AN4" s="19"/>
      <c r="AO4" s="19"/>
      <c r="AP4" s="19"/>
      <c r="AQ4" s="19"/>
      <c r="AR4" s="19"/>
      <c r="AS4" s="19"/>
    </row>
    <row r="5" spans="1:45" s="5" customFormat="1" ht="34.5" customHeight="1" x14ac:dyDescent="0.3">
      <c r="C5" s="177"/>
      <c r="D5" s="20"/>
      <c r="E5" s="20"/>
      <c r="F5" s="21"/>
      <c r="G5" s="182" t="s">
        <v>6</v>
      </c>
      <c r="H5" s="182"/>
      <c r="I5" s="183"/>
      <c r="J5" s="183"/>
      <c r="K5" s="183"/>
      <c r="L5" s="183"/>
      <c r="M5" s="183"/>
      <c r="N5" s="183"/>
      <c r="O5" s="183"/>
      <c r="P5" s="183"/>
      <c r="Q5" s="10"/>
      <c r="R5" s="13"/>
      <c r="T5" s="13"/>
      <c r="U5" s="13"/>
      <c r="V5" s="14"/>
      <c r="W5" s="15"/>
      <c r="X5" s="22"/>
      <c r="Y5" s="23"/>
      <c r="Z5" s="22"/>
      <c r="AA5" s="22"/>
      <c r="AB5" s="18"/>
      <c r="AC5" s="22"/>
      <c r="AD5" s="22"/>
      <c r="AE5" s="18"/>
      <c r="AF5" s="22"/>
      <c r="AH5" s="13"/>
      <c r="AI5" s="13"/>
      <c r="AJ5" s="22"/>
      <c r="AK5" s="19"/>
      <c r="AL5" s="19"/>
      <c r="AM5" s="19"/>
      <c r="AN5" s="19"/>
      <c r="AO5" s="19"/>
      <c r="AP5" s="19"/>
      <c r="AQ5" s="19"/>
      <c r="AR5" s="19"/>
      <c r="AS5" s="19"/>
    </row>
    <row r="6" spans="1:45" s="5" customFormat="1" ht="13.5" thickBot="1" x14ac:dyDescent="0.3">
      <c r="C6" s="177"/>
      <c r="D6" s="20"/>
      <c r="E6" s="20"/>
      <c r="F6" s="21"/>
      <c r="G6" s="16"/>
      <c r="H6" s="24"/>
      <c r="I6" s="6"/>
      <c r="J6" s="6"/>
      <c r="K6" s="13"/>
      <c r="L6" s="10"/>
      <c r="M6" s="11"/>
      <c r="N6" s="10"/>
      <c r="O6" s="12"/>
      <c r="P6" s="13"/>
      <c r="Q6" s="10"/>
      <c r="R6" s="13"/>
      <c r="T6" s="13"/>
      <c r="U6" s="13"/>
      <c r="V6" s="14"/>
      <c r="W6" s="15"/>
      <c r="X6" s="22"/>
      <c r="Y6" s="23"/>
      <c r="Z6" s="22"/>
      <c r="AA6" s="22"/>
      <c r="AB6" s="18"/>
      <c r="AC6" s="22"/>
      <c r="AD6" s="22"/>
      <c r="AE6" s="6"/>
      <c r="AF6" s="13"/>
      <c r="AG6" s="13"/>
      <c r="AH6" s="13"/>
      <c r="AI6" s="13"/>
      <c r="AJ6" s="22"/>
      <c r="AK6" s="19"/>
      <c r="AL6" s="19"/>
      <c r="AM6" s="19"/>
      <c r="AN6" s="19"/>
      <c r="AO6" s="19"/>
      <c r="AP6" s="19"/>
      <c r="AQ6" s="19"/>
      <c r="AR6" s="19"/>
      <c r="AS6" s="19"/>
    </row>
    <row r="7" spans="1:45" s="5" customFormat="1" ht="13.5" thickBot="1" x14ac:dyDescent="0.3">
      <c r="C7" s="177"/>
      <c r="D7" s="178" t="s">
        <v>7</v>
      </c>
      <c r="E7" s="178"/>
      <c r="F7" s="9"/>
      <c r="G7" s="16"/>
      <c r="H7" s="25"/>
      <c r="I7" s="26"/>
      <c r="J7" s="10"/>
      <c r="K7" s="26"/>
      <c r="L7" s="10"/>
      <c r="M7" s="27"/>
      <c r="N7" s="10"/>
      <c r="O7" s="12"/>
      <c r="P7" s="26"/>
      <c r="Q7" s="10"/>
      <c r="R7" s="26"/>
      <c r="T7" s="26"/>
      <c r="U7" s="26"/>
      <c r="V7" s="14"/>
      <c r="W7" s="15"/>
      <c r="X7" s="16"/>
      <c r="Y7" s="17"/>
      <c r="Z7" s="16"/>
      <c r="AA7" s="16"/>
      <c r="AB7" s="18"/>
      <c r="AC7" s="16"/>
      <c r="AD7" s="16"/>
      <c r="AE7" s="18"/>
      <c r="AF7" s="16"/>
      <c r="AG7" s="16"/>
      <c r="AH7" s="16"/>
      <c r="AI7" s="16"/>
      <c r="AJ7" s="16"/>
      <c r="AK7" s="28"/>
      <c r="AL7" s="28"/>
      <c r="AM7" s="28"/>
      <c r="AN7" s="28"/>
      <c r="AO7" s="28"/>
      <c r="AP7" s="28"/>
      <c r="AQ7" s="28"/>
      <c r="AR7" s="28"/>
      <c r="AS7" s="28"/>
    </row>
    <row r="8" spans="1:45" s="5" customFormat="1" ht="13.5" thickBot="1" x14ac:dyDescent="0.3">
      <c r="C8" s="29"/>
      <c r="D8" s="20"/>
      <c r="E8" s="20"/>
      <c r="F8" s="21"/>
      <c r="G8" s="16"/>
      <c r="H8" s="25"/>
      <c r="I8" s="26"/>
      <c r="J8" s="10"/>
      <c r="K8" s="26"/>
      <c r="L8" s="10"/>
      <c r="M8" s="27"/>
      <c r="N8" s="10"/>
      <c r="O8" s="12"/>
      <c r="P8" s="26"/>
      <c r="Q8" s="10"/>
      <c r="R8" s="26"/>
      <c r="T8" s="26"/>
      <c r="U8" s="26"/>
      <c r="V8" s="14"/>
      <c r="W8" s="15"/>
      <c r="X8" s="16"/>
      <c r="Y8" s="17"/>
      <c r="Z8" s="16"/>
      <c r="AA8" s="16"/>
      <c r="AB8" s="18"/>
      <c r="AC8" s="16"/>
      <c r="AD8" s="16"/>
      <c r="AE8" s="18"/>
      <c r="AF8" s="16"/>
      <c r="AG8" s="16"/>
      <c r="AH8" s="16"/>
      <c r="AI8" s="16"/>
      <c r="AJ8" s="16"/>
      <c r="AK8" s="28"/>
      <c r="AL8" s="28"/>
      <c r="AM8" s="28"/>
      <c r="AN8" s="28"/>
      <c r="AO8" s="28"/>
      <c r="AP8" s="28"/>
      <c r="AQ8" s="28"/>
      <c r="AR8" s="28"/>
      <c r="AS8" s="28"/>
    </row>
    <row r="9" spans="1:45" s="5" customFormat="1" ht="13.5" thickBot="1" x14ac:dyDescent="0.3">
      <c r="C9" s="29"/>
      <c r="D9" s="178" t="s">
        <v>8</v>
      </c>
      <c r="E9" s="194"/>
      <c r="F9" s="9" t="s">
        <v>4</v>
      </c>
      <c r="G9" s="30" t="s">
        <v>459</v>
      </c>
      <c r="H9" s="16"/>
      <c r="I9" s="26"/>
      <c r="J9" s="10"/>
      <c r="K9" s="26"/>
      <c r="L9" s="10"/>
      <c r="M9" s="27"/>
      <c r="N9" s="10"/>
      <c r="O9" s="12"/>
      <c r="P9" s="26"/>
      <c r="Q9" s="10"/>
      <c r="R9" s="26"/>
      <c r="T9" s="26"/>
      <c r="U9" s="26"/>
      <c r="V9" s="14"/>
      <c r="W9" s="15"/>
      <c r="X9" s="16"/>
      <c r="Y9" s="17"/>
      <c r="Z9" s="16"/>
      <c r="AA9" s="16"/>
      <c r="AB9" s="18"/>
      <c r="AC9" s="16"/>
      <c r="AD9" s="16"/>
      <c r="AE9" s="18"/>
      <c r="AF9" s="16"/>
      <c r="AG9" s="16"/>
      <c r="AH9" s="16"/>
      <c r="AI9" s="16"/>
      <c r="AJ9" s="16"/>
      <c r="AK9" s="28"/>
      <c r="AL9" s="28"/>
      <c r="AM9" s="28"/>
      <c r="AN9" s="28"/>
      <c r="AO9" s="28"/>
      <c r="AP9" s="28"/>
      <c r="AQ9" s="28"/>
      <c r="AR9" s="28"/>
      <c r="AS9" s="28"/>
    </row>
    <row r="10" spans="1:45" s="5" customFormat="1" ht="15.75" customHeight="1" x14ac:dyDescent="0.25">
      <c r="C10" s="31"/>
      <c r="D10" s="16"/>
      <c r="E10" s="16"/>
      <c r="F10" s="18"/>
      <c r="G10" s="16"/>
      <c r="H10" s="16"/>
      <c r="I10" s="25"/>
      <c r="J10" s="29"/>
      <c r="K10" s="32"/>
      <c r="L10" s="28"/>
      <c r="M10" s="33"/>
      <c r="N10" s="28"/>
      <c r="O10" s="34"/>
      <c r="P10" s="32"/>
      <c r="Q10" s="28"/>
      <c r="R10" s="32"/>
      <c r="S10" s="32"/>
      <c r="T10" s="32"/>
      <c r="U10" s="32"/>
      <c r="V10" s="28"/>
      <c r="W10" s="34"/>
      <c r="X10" s="16"/>
      <c r="Y10" s="17"/>
      <c r="Z10" s="16"/>
      <c r="AA10" s="16"/>
      <c r="AB10" s="18"/>
      <c r="AC10" s="16"/>
      <c r="AD10" s="16"/>
      <c r="AE10" s="28"/>
      <c r="AF10" s="32"/>
      <c r="AG10" s="32"/>
      <c r="AH10" s="32"/>
      <c r="AI10" s="32"/>
      <c r="AJ10" s="16"/>
      <c r="AK10" s="28"/>
      <c r="AL10" s="28"/>
      <c r="AM10" s="28"/>
      <c r="AN10" s="28"/>
      <c r="AO10" s="28"/>
      <c r="AP10" s="28"/>
      <c r="AQ10" s="28"/>
      <c r="AR10" s="28"/>
      <c r="AS10" s="28"/>
    </row>
    <row r="11" spans="1:45" s="5" customFormat="1" ht="12.75" customHeight="1" x14ac:dyDescent="0.3">
      <c r="C11" s="35" t="s">
        <v>9</v>
      </c>
      <c r="D11" s="35"/>
      <c r="E11" s="35"/>
      <c r="F11" s="36">
        <v>45046</v>
      </c>
      <c r="G11" s="195" t="s">
        <v>10</v>
      </c>
      <c r="H11" s="195"/>
      <c r="I11" s="37">
        <v>13</v>
      </c>
      <c r="J11" s="6"/>
      <c r="K11" s="38"/>
      <c r="L11" s="28"/>
      <c r="M11" s="39"/>
      <c r="N11" s="28"/>
      <c r="O11" s="34"/>
      <c r="P11" s="38"/>
      <c r="Q11" s="28"/>
      <c r="R11" s="38"/>
      <c r="S11" s="32"/>
      <c r="T11" s="32"/>
      <c r="U11" s="28"/>
      <c r="V11" s="196"/>
      <c r="W11" s="196"/>
      <c r="X11" s="196"/>
      <c r="Y11" s="196"/>
      <c r="Z11" s="196"/>
      <c r="AA11" s="196"/>
      <c r="AB11" s="196"/>
      <c r="AC11" s="196"/>
      <c r="AD11" s="196"/>
      <c r="AE11" s="196"/>
      <c r="AF11" s="196"/>
      <c r="AG11" s="196"/>
      <c r="AH11" s="196"/>
      <c r="AI11" s="196"/>
      <c r="AJ11" s="28"/>
      <c r="AK11" s="28"/>
      <c r="AL11" s="28"/>
      <c r="AM11" s="28"/>
      <c r="AN11" s="28"/>
      <c r="AO11" s="28"/>
      <c r="AP11" s="28"/>
      <c r="AQ11" s="28"/>
      <c r="AR11" s="28"/>
      <c r="AS11" s="28"/>
    </row>
    <row r="12" spans="1:45" s="5" customFormat="1" ht="13" x14ac:dyDescent="0.25">
      <c r="C12" s="35"/>
      <c r="D12" s="40"/>
      <c r="E12" s="28"/>
      <c r="F12" s="28"/>
      <c r="G12" s="28"/>
      <c r="H12" s="28"/>
      <c r="I12" s="28"/>
      <c r="J12" s="28"/>
      <c r="K12" s="28"/>
      <c r="L12" s="28"/>
      <c r="M12" s="34"/>
      <c r="N12" s="28"/>
      <c r="O12" s="34"/>
      <c r="P12" s="28"/>
      <c r="Q12" s="28"/>
      <c r="R12" s="28"/>
      <c r="S12" s="28"/>
      <c r="T12" s="28"/>
      <c r="U12" s="28"/>
      <c r="V12" s="28"/>
      <c r="W12" s="34"/>
      <c r="X12" s="28"/>
      <c r="Y12" s="34"/>
      <c r="Z12" s="28"/>
      <c r="AA12" s="28"/>
      <c r="AB12" s="28"/>
      <c r="AC12" s="28"/>
      <c r="AD12" s="28"/>
      <c r="AE12" s="28"/>
      <c r="AF12" s="28"/>
      <c r="AG12" s="28"/>
      <c r="AH12" s="28"/>
      <c r="AI12" s="28"/>
      <c r="AJ12" s="28"/>
      <c r="AK12" s="28"/>
      <c r="AL12" s="28"/>
      <c r="AM12" s="28"/>
      <c r="AN12" s="28"/>
      <c r="AO12" s="28"/>
      <c r="AP12" s="28"/>
      <c r="AQ12" s="28"/>
      <c r="AR12" s="28"/>
      <c r="AS12" s="28"/>
    </row>
    <row r="13" spans="1:45" ht="31.5" customHeight="1" x14ac:dyDescent="0.3">
      <c r="A13" s="197" t="s">
        <v>11</v>
      </c>
      <c r="B13" s="197"/>
      <c r="C13" s="197"/>
      <c r="D13" s="197"/>
      <c r="E13" s="197"/>
      <c r="F13" s="197"/>
      <c r="G13" s="197"/>
      <c r="H13" s="197"/>
      <c r="I13" s="197"/>
      <c r="J13" s="197"/>
      <c r="K13" s="197"/>
      <c r="L13" s="198" t="s">
        <v>12</v>
      </c>
      <c r="M13" s="198"/>
      <c r="N13" s="198"/>
      <c r="O13" s="198"/>
      <c r="P13" s="198"/>
      <c r="Q13" s="198"/>
      <c r="R13" s="199" t="s">
        <v>13</v>
      </c>
      <c r="S13" s="199"/>
      <c r="T13" s="199"/>
      <c r="U13" s="199"/>
      <c r="V13" s="199"/>
      <c r="W13" s="199"/>
      <c r="X13" s="199"/>
      <c r="Y13" s="199"/>
      <c r="Z13" s="199"/>
      <c r="AA13" s="199"/>
      <c r="AB13" s="199"/>
      <c r="AC13" s="199"/>
      <c r="AD13" s="199"/>
      <c r="AE13" s="200" t="s">
        <v>14</v>
      </c>
      <c r="AF13" s="200"/>
      <c r="AG13" s="200"/>
      <c r="AH13" s="200"/>
      <c r="AI13" s="200"/>
      <c r="AJ13" s="200"/>
      <c r="AK13" s="171" t="s">
        <v>15</v>
      </c>
      <c r="AL13" s="172" t="s">
        <v>16</v>
      </c>
      <c r="AM13" s="169" t="s">
        <v>475</v>
      </c>
      <c r="AN13" s="169"/>
      <c r="AO13" s="169"/>
      <c r="AP13" s="169"/>
      <c r="AQ13" s="169"/>
      <c r="AR13" s="169"/>
      <c r="AS13" s="169"/>
    </row>
    <row r="14" spans="1:45" ht="29.25" customHeight="1" x14ac:dyDescent="0.3">
      <c r="A14" s="191" t="s">
        <v>17</v>
      </c>
      <c r="B14" s="191"/>
      <c r="C14" s="192" t="s">
        <v>18</v>
      </c>
      <c r="D14" s="193" t="s">
        <v>19</v>
      </c>
      <c r="E14" s="193" t="s">
        <v>20</v>
      </c>
      <c r="F14" s="193" t="s">
        <v>21</v>
      </c>
      <c r="G14" s="193" t="s">
        <v>22</v>
      </c>
      <c r="H14" s="201" t="s">
        <v>23</v>
      </c>
      <c r="I14" s="193" t="s">
        <v>24</v>
      </c>
      <c r="J14" s="193" t="s">
        <v>25</v>
      </c>
      <c r="K14" s="193" t="s">
        <v>26</v>
      </c>
      <c r="L14" s="202" t="s">
        <v>27</v>
      </c>
      <c r="M14" s="204" t="s">
        <v>28</v>
      </c>
      <c r="N14" s="202" t="s">
        <v>29</v>
      </c>
      <c r="O14" s="204" t="s">
        <v>30</v>
      </c>
      <c r="P14" s="202" t="s">
        <v>31</v>
      </c>
      <c r="Q14" s="205" t="s">
        <v>32</v>
      </c>
      <c r="R14" s="203" t="s">
        <v>33</v>
      </c>
      <c r="S14" s="173" t="s">
        <v>34</v>
      </c>
      <c r="T14" s="173"/>
      <c r="U14" s="203" t="s">
        <v>35</v>
      </c>
      <c r="V14" s="203" t="s">
        <v>36</v>
      </c>
      <c r="W14" s="203"/>
      <c r="X14" s="203" t="s">
        <v>37</v>
      </c>
      <c r="Y14" s="203"/>
      <c r="Z14" s="203" t="s">
        <v>38</v>
      </c>
      <c r="AA14" s="203"/>
      <c r="AB14" s="203" t="s">
        <v>39</v>
      </c>
      <c r="AC14" s="203"/>
      <c r="AD14" s="203" t="s">
        <v>40</v>
      </c>
      <c r="AE14" s="208" t="s">
        <v>27</v>
      </c>
      <c r="AF14" s="209" t="s">
        <v>28</v>
      </c>
      <c r="AG14" s="208" t="s">
        <v>29</v>
      </c>
      <c r="AH14" s="209" t="s">
        <v>30</v>
      </c>
      <c r="AI14" s="210" t="s">
        <v>41</v>
      </c>
      <c r="AJ14" s="207" t="s">
        <v>42</v>
      </c>
      <c r="AK14" s="171"/>
      <c r="AL14" s="172"/>
      <c r="AM14" s="170" t="s">
        <v>447</v>
      </c>
      <c r="AN14" s="170" t="s">
        <v>448</v>
      </c>
      <c r="AO14" s="170" t="s">
        <v>449</v>
      </c>
      <c r="AP14" s="170" t="s">
        <v>450</v>
      </c>
      <c r="AQ14" s="170" t="s">
        <v>451</v>
      </c>
      <c r="AR14" s="170"/>
      <c r="AS14" s="170"/>
    </row>
    <row r="15" spans="1:45" s="4" customFormat="1" ht="60" x14ac:dyDescent="0.35">
      <c r="A15" s="114" t="s">
        <v>43</v>
      </c>
      <c r="B15" s="114" t="s">
        <v>44</v>
      </c>
      <c r="C15" s="192"/>
      <c r="D15" s="193"/>
      <c r="E15" s="193"/>
      <c r="F15" s="193"/>
      <c r="G15" s="193"/>
      <c r="H15" s="201"/>
      <c r="I15" s="193"/>
      <c r="J15" s="193"/>
      <c r="K15" s="193"/>
      <c r="L15" s="202"/>
      <c r="M15" s="204"/>
      <c r="N15" s="202"/>
      <c r="O15" s="204"/>
      <c r="P15" s="202"/>
      <c r="Q15" s="205"/>
      <c r="R15" s="203"/>
      <c r="S15" s="115" t="s">
        <v>45</v>
      </c>
      <c r="T15" s="115" t="s">
        <v>46</v>
      </c>
      <c r="U15" s="203"/>
      <c r="V15" s="206" t="s">
        <v>47</v>
      </c>
      <c r="W15" s="206"/>
      <c r="X15" s="206" t="s">
        <v>48</v>
      </c>
      <c r="Y15" s="206"/>
      <c r="Z15" s="115" t="s">
        <v>49</v>
      </c>
      <c r="AA15" s="115" t="s">
        <v>50</v>
      </c>
      <c r="AB15" s="115" t="s">
        <v>51</v>
      </c>
      <c r="AC15" s="115" t="s">
        <v>52</v>
      </c>
      <c r="AD15" s="203"/>
      <c r="AE15" s="208"/>
      <c r="AF15" s="209"/>
      <c r="AG15" s="208"/>
      <c r="AH15" s="209"/>
      <c r="AI15" s="210"/>
      <c r="AJ15" s="207"/>
      <c r="AK15" s="171"/>
      <c r="AL15" s="172"/>
      <c r="AM15" s="170"/>
      <c r="AN15" s="170"/>
      <c r="AO15" s="170"/>
      <c r="AP15" s="170"/>
      <c r="AQ15" s="113" t="s">
        <v>452</v>
      </c>
      <c r="AR15" s="113" t="s">
        <v>453</v>
      </c>
      <c r="AS15" s="113" t="s">
        <v>454</v>
      </c>
    </row>
    <row r="16" spans="1:45" ht="77.25" customHeight="1" x14ac:dyDescent="0.3">
      <c r="A16" s="154" t="s">
        <v>4</v>
      </c>
      <c r="B16" s="155"/>
      <c r="C16" s="163" t="s">
        <v>53</v>
      </c>
      <c r="D16" s="142" t="s">
        <v>54</v>
      </c>
      <c r="E16" s="142" t="s">
        <v>55</v>
      </c>
      <c r="F16" s="41" t="s">
        <v>56</v>
      </c>
      <c r="G16" s="42" t="s">
        <v>57</v>
      </c>
      <c r="H16" s="142" t="s">
        <v>58</v>
      </c>
      <c r="I16" s="147" t="s">
        <v>59</v>
      </c>
      <c r="J16" s="142" t="s">
        <v>60</v>
      </c>
      <c r="K16" s="147" t="s">
        <v>61</v>
      </c>
      <c r="L16" s="142" t="s">
        <v>62</v>
      </c>
      <c r="M16" s="211">
        <f>VLOOKUP(L16,'[2]Datos Validacion'!$C$6:$D$10,2,0)</f>
        <v>0.4</v>
      </c>
      <c r="N16" s="150" t="s">
        <v>63</v>
      </c>
      <c r="O16" s="151">
        <f>VLOOKUP(N16,'[2]Datos Validacion'!$E$6:$F$15,2,0)</f>
        <v>0.8</v>
      </c>
      <c r="P16" s="147" t="s">
        <v>64</v>
      </c>
      <c r="Q16" s="152" t="s">
        <v>65</v>
      </c>
      <c r="R16" s="102" t="s">
        <v>66</v>
      </c>
      <c r="S16" s="45" t="s">
        <v>67</v>
      </c>
      <c r="T16" s="100" t="s">
        <v>55</v>
      </c>
      <c r="U16" s="45" t="s">
        <v>68</v>
      </c>
      <c r="V16" s="45" t="s">
        <v>69</v>
      </c>
      <c r="W16" s="47">
        <f>VLOOKUP(V16,'[2]Datos Validacion'!$K$6:$L$8,2,0)</f>
        <v>0.25</v>
      </c>
      <c r="X16" s="46" t="s">
        <v>70</v>
      </c>
      <c r="Y16" s="47">
        <f>VLOOKUP(X16,'[2]Datos Validacion'!$M$6:$N$7,2,0)</f>
        <v>0.15</v>
      </c>
      <c r="Z16" s="45" t="s">
        <v>71</v>
      </c>
      <c r="AA16" s="52" t="s">
        <v>72</v>
      </c>
      <c r="AB16" s="45" t="s">
        <v>73</v>
      </c>
      <c r="AC16" s="100" t="s">
        <v>74</v>
      </c>
      <c r="AD16" s="49">
        <f>+W16+Y16</f>
        <v>0.4</v>
      </c>
      <c r="AE16" s="50" t="str">
        <f t="shared" ref="AE16:AE51" si="0">IF(AF16&lt;=20%,"MUY BAJA",IF(AF16&lt;=40%,"BAJA",IF(AF16&lt;=60%,"MEDIA",IF(AF16&lt;=80%,"ALTA","MUY ALTA"))))</f>
        <v>BAJA</v>
      </c>
      <c r="AF16" s="50">
        <f>IF(OR(V16="prevenir",V16="detectar"),(M16-(M16*AD16)), M16)</f>
        <v>0.24</v>
      </c>
      <c r="AG16" s="153" t="str">
        <f t="shared" ref="AG16:AG50" si="1">IF(AH16&lt;=20%,"LEVE",IF(AH16&lt;=40%,"MENOR",IF(AH16&lt;=60%,"MODERADO",IF(AH16&lt;=80%,"MAYOR","CATASTROFICO"))))</f>
        <v>MAYOR</v>
      </c>
      <c r="AH16" s="153">
        <f t="shared" ref="AH16:AH50" si="2">IF(V16="corregir",(O16-(O16*AD16)), O16)</f>
        <v>0.8</v>
      </c>
      <c r="AI16" s="152" t="s">
        <v>75</v>
      </c>
      <c r="AJ16" s="142" t="s">
        <v>76</v>
      </c>
      <c r="AK16" s="144" t="s">
        <v>77</v>
      </c>
      <c r="AL16" s="159"/>
      <c r="AM16" s="145"/>
      <c r="AN16" s="167"/>
      <c r="AO16" s="147"/>
      <c r="AP16" s="168"/>
      <c r="AQ16" s="147"/>
      <c r="AR16" s="147"/>
      <c r="AS16" s="147"/>
    </row>
    <row r="17" spans="1:45" ht="40.5" customHeight="1" x14ac:dyDescent="0.3">
      <c r="A17" s="154"/>
      <c r="B17" s="155"/>
      <c r="C17" s="163"/>
      <c r="D17" s="142"/>
      <c r="E17" s="142"/>
      <c r="F17" s="41" t="s">
        <v>78</v>
      </c>
      <c r="G17" s="42" t="s">
        <v>79</v>
      </c>
      <c r="H17" s="142"/>
      <c r="I17" s="147"/>
      <c r="J17" s="142"/>
      <c r="K17" s="147"/>
      <c r="L17" s="142"/>
      <c r="M17" s="211"/>
      <c r="N17" s="150"/>
      <c r="O17" s="151"/>
      <c r="P17" s="147"/>
      <c r="Q17" s="152"/>
      <c r="R17" s="214" t="s">
        <v>80</v>
      </c>
      <c r="S17" s="155" t="s">
        <v>67</v>
      </c>
      <c r="T17" s="147" t="s">
        <v>55</v>
      </c>
      <c r="U17" s="155" t="s">
        <v>68</v>
      </c>
      <c r="V17" s="155" t="s">
        <v>69</v>
      </c>
      <c r="W17" s="211">
        <f>VLOOKUP(V17,'[2]Datos Validacion'!$K$6:$L$8,2,0)</f>
        <v>0.25</v>
      </c>
      <c r="X17" s="156" t="s">
        <v>70</v>
      </c>
      <c r="Y17" s="211">
        <f>VLOOKUP(X17,'[2]Datos Validacion'!$M$6:$N$7,2,0)</f>
        <v>0.15</v>
      </c>
      <c r="Z17" s="155" t="s">
        <v>71</v>
      </c>
      <c r="AA17" s="167" t="s">
        <v>81</v>
      </c>
      <c r="AB17" s="155" t="s">
        <v>73</v>
      </c>
      <c r="AC17" s="147" t="s">
        <v>82</v>
      </c>
      <c r="AD17" s="213">
        <f>+W17+Y17</f>
        <v>0.4</v>
      </c>
      <c r="AE17" s="153" t="str">
        <f t="shared" si="0"/>
        <v>MUY BAJA</v>
      </c>
      <c r="AF17" s="212">
        <f>+AF16-(AF16*AD17)</f>
        <v>0.14399999999999999</v>
      </c>
      <c r="AG17" s="153"/>
      <c r="AH17" s="153"/>
      <c r="AI17" s="152"/>
      <c r="AJ17" s="142"/>
      <c r="AK17" s="144"/>
      <c r="AL17" s="159"/>
      <c r="AM17" s="145"/>
      <c r="AN17" s="167"/>
      <c r="AO17" s="147"/>
      <c r="AP17" s="168"/>
      <c r="AQ17" s="147"/>
      <c r="AR17" s="147"/>
      <c r="AS17" s="147"/>
    </row>
    <row r="18" spans="1:45" ht="51" customHeight="1" x14ac:dyDescent="0.3">
      <c r="A18" s="154"/>
      <c r="B18" s="155"/>
      <c r="C18" s="163"/>
      <c r="D18" s="142"/>
      <c r="E18" s="142"/>
      <c r="F18" s="41" t="s">
        <v>56</v>
      </c>
      <c r="G18" s="42" t="s">
        <v>83</v>
      </c>
      <c r="H18" s="142"/>
      <c r="I18" s="147"/>
      <c r="J18" s="142"/>
      <c r="K18" s="147"/>
      <c r="L18" s="142"/>
      <c r="M18" s="211"/>
      <c r="N18" s="150"/>
      <c r="O18" s="151"/>
      <c r="P18" s="147"/>
      <c r="Q18" s="152"/>
      <c r="R18" s="214"/>
      <c r="S18" s="155"/>
      <c r="T18" s="147"/>
      <c r="U18" s="155"/>
      <c r="V18" s="155"/>
      <c r="W18" s="211"/>
      <c r="X18" s="156"/>
      <c r="Y18" s="211"/>
      <c r="Z18" s="155"/>
      <c r="AA18" s="167"/>
      <c r="AB18" s="155"/>
      <c r="AC18" s="147"/>
      <c r="AD18" s="213"/>
      <c r="AE18" s="153"/>
      <c r="AF18" s="212"/>
      <c r="AG18" s="153"/>
      <c r="AH18" s="153"/>
      <c r="AI18" s="152"/>
      <c r="AJ18" s="142"/>
      <c r="AK18" s="144"/>
      <c r="AL18" s="159"/>
      <c r="AM18" s="145"/>
      <c r="AN18" s="167"/>
      <c r="AO18" s="147"/>
      <c r="AP18" s="168"/>
      <c r="AQ18" s="147"/>
      <c r="AR18" s="147"/>
      <c r="AS18" s="147"/>
    </row>
    <row r="19" spans="1:45" ht="136.5" customHeight="1" x14ac:dyDescent="0.3">
      <c r="A19" s="154" t="s">
        <v>4</v>
      </c>
      <c r="B19" s="155"/>
      <c r="C19" s="215" t="s">
        <v>84</v>
      </c>
      <c r="D19" s="156" t="s">
        <v>85</v>
      </c>
      <c r="E19" s="156" t="s">
        <v>86</v>
      </c>
      <c r="F19" s="41" t="s">
        <v>56</v>
      </c>
      <c r="G19" s="43" t="s">
        <v>87</v>
      </c>
      <c r="H19" s="267" t="s">
        <v>88</v>
      </c>
      <c r="I19" s="144" t="s">
        <v>89</v>
      </c>
      <c r="J19" s="142" t="s">
        <v>60</v>
      </c>
      <c r="K19" s="142" t="s">
        <v>90</v>
      </c>
      <c r="L19" s="142" t="s">
        <v>91</v>
      </c>
      <c r="M19" s="211">
        <f>VLOOKUP(L19,'[2]Datos Validacion'!$C$6:$D$10,2,0)</f>
        <v>0.6</v>
      </c>
      <c r="N19" s="150" t="s">
        <v>63</v>
      </c>
      <c r="O19" s="151">
        <f>VLOOKUP(N19,'[2]Datos Validacion'!$E$6:$F$15,2,0)</f>
        <v>0.8</v>
      </c>
      <c r="P19" s="147" t="s">
        <v>64</v>
      </c>
      <c r="Q19" s="152" t="s">
        <v>65</v>
      </c>
      <c r="R19" s="44" t="s">
        <v>92</v>
      </c>
      <c r="S19" s="45" t="s">
        <v>67</v>
      </c>
      <c r="T19" s="46" t="s">
        <v>93</v>
      </c>
      <c r="U19" s="45" t="s">
        <v>68</v>
      </c>
      <c r="V19" s="45" t="s">
        <v>69</v>
      </c>
      <c r="W19" s="47">
        <f>VLOOKUP(V19,'[2]Datos Validacion'!$K$6:$L$8,2,0)</f>
        <v>0.25</v>
      </c>
      <c r="X19" s="46" t="s">
        <v>70</v>
      </c>
      <c r="Y19" s="47">
        <f>VLOOKUP(X19,'[2]Datos Validacion'!$M$6:$N$7,2,0)</f>
        <v>0.15</v>
      </c>
      <c r="Z19" s="45" t="s">
        <v>71</v>
      </c>
      <c r="AA19" s="216" t="s">
        <v>94</v>
      </c>
      <c r="AB19" s="45" t="s">
        <v>73</v>
      </c>
      <c r="AC19" s="48" t="s">
        <v>95</v>
      </c>
      <c r="AD19" s="49">
        <f t="shared" ref="AD19:AD51" si="3">+W19+Y19</f>
        <v>0.4</v>
      </c>
      <c r="AE19" s="50" t="str">
        <f t="shared" si="0"/>
        <v>BAJA</v>
      </c>
      <c r="AF19" s="50">
        <f t="shared" ref="AF19:AF50" si="4">IF(OR(V19="prevenir",V19="detectar"),(M19-(M19*AD19)), M19)</f>
        <v>0.36</v>
      </c>
      <c r="AG19" s="153" t="str">
        <f t="shared" si="1"/>
        <v>MAYOR</v>
      </c>
      <c r="AH19" s="153">
        <f t="shared" si="2"/>
        <v>0.8</v>
      </c>
      <c r="AI19" s="152" t="s">
        <v>75</v>
      </c>
      <c r="AJ19" s="142" t="s">
        <v>76</v>
      </c>
      <c r="AK19" s="144" t="s">
        <v>96</v>
      </c>
      <c r="AL19" s="159"/>
      <c r="AM19" s="166">
        <v>45016</v>
      </c>
      <c r="AN19" s="107" t="s">
        <v>488</v>
      </c>
      <c r="AO19" s="48" t="s">
        <v>489</v>
      </c>
      <c r="AP19" s="48" t="s">
        <v>490</v>
      </c>
      <c r="AQ19" s="163"/>
      <c r="AR19" s="163" t="s">
        <v>4</v>
      </c>
      <c r="AS19" s="163"/>
    </row>
    <row r="20" spans="1:45" ht="108.75" customHeight="1" x14ac:dyDescent="0.3">
      <c r="A20" s="154"/>
      <c r="B20" s="155"/>
      <c r="C20" s="215"/>
      <c r="D20" s="156"/>
      <c r="E20" s="156"/>
      <c r="F20" s="41" t="s">
        <v>56</v>
      </c>
      <c r="G20" s="43" t="s">
        <v>446</v>
      </c>
      <c r="H20" s="267"/>
      <c r="I20" s="144"/>
      <c r="J20" s="142"/>
      <c r="K20" s="142"/>
      <c r="L20" s="142"/>
      <c r="M20" s="211"/>
      <c r="N20" s="150"/>
      <c r="O20" s="151"/>
      <c r="P20" s="147"/>
      <c r="Q20" s="152"/>
      <c r="R20" s="44" t="s">
        <v>97</v>
      </c>
      <c r="S20" s="45" t="s">
        <v>67</v>
      </c>
      <c r="T20" s="46" t="s">
        <v>98</v>
      </c>
      <c r="U20" s="45" t="s">
        <v>68</v>
      </c>
      <c r="V20" s="45" t="s">
        <v>69</v>
      </c>
      <c r="W20" s="47">
        <f>VLOOKUP(V20,'[2]Datos Validacion'!$K$6:$L$8,2,0)</f>
        <v>0.25</v>
      </c>
      <c r="X20" s="46" t="s">
        <v>70</v>
      </c>
      <c r="Y20" s="47">
        <f>VLOOKUP(X20,'[2]Datos Validacion'!$M$6:$N$7,2,0)</f>
        <v>0.15</v>
      </c>
      <c r="Z20" s="45" t="s">
        <v>71</v>
      </c>
      <c r="AA20" s="216"/>
      <c r="AB20" s="45" t="s">
        <v>73</v>
      </c>
      <c r="AC20" s="48" t="s">
        <v>95</v>
      </c>
      <c r="AD20" s="49">
        <f t="shared" si="3"/>
        <v>0.4</v>
      </c>
      <c r="AE20" s="50" t="str">
        <f t="shared" si="0"/>
        <v>BAJA</v>
      </c>
      <c r="AF20" s="50">
        <f>+AF19-(AF19*AD20)</f>
        <v>0.216</v>
      </c>
      <c r="AG20" s="153"/>
      <c r="AH20" s="153"/>
      <c r="AI20" s="152"/>
      <c r="AJ20" s="142"/>
      <c r="AK20" s="144"/>
      <c r="AL20" s="159"/>
      <c r="AM20" s="166"/>
      <c r="AN20" s="107" t="s">
        <v>491</v>
      </c>
      <c r="AO20" s="48" t="s">
        <v>489</v>
      </c>
      <c r="AP20" s="48" t="s">
        <v>490</v>
      </c>
      <c r="AQ20" s="163"/>
      <c r="AR20" s="163"/>
      <c r="AS20" s="163"/>
    </row>
    <row r="21" spans="1:45" ht="169.5" customHeight="1" x14ac:dyDescent="0.3">
      <c r="A21" s="154"/>
      <c r="B21" s="155"/>
      <c r="C21" s="215"/>
      <c r="D21" s="156"/>
      <c r="E21" s="156"/>
      <c r="F21" s="41" t="s">
        <v>56</v>
      </c>
      <c r="G21" s="51" t="s">
        <v>99</v>
      </c>
      <c r="H21" s="267"/>
      <c r="I21" s="144"/>
      <c r="J21" s="142"/>
      <c r="K21" s="142"/>
      <c r="L21" s="142"/>
      <c r="M21" s="211"/>
      <c r="N21" s="150"/>
      <c r="O21" s="151"/>
      <c r="P21" s="147"/>
      <c r="Q21" s="152"/>
      <c r="R21" s="44" t="s">
        <v>100</v>
      </c>
      <c r="S21" s="45" t="s">
        <v>67</v>
      </c>
      <c r="T21" s="46" t="s">
        <v>98</v>
      </c>
      <c r="U21" s="45" t="s">
        <v>68</v>
      </c>
      <c r="V21" s="45" t="s">
        <v>69</v>
      </c>
      <c r="W21" s="47">
        <f>VLOOKUP(V21,'[2]Datos Validacion'!$K$6:$L$8,2,0)</f>
        <v>0.25</v>
      </c>
      <c r="X21" s="46" t="s">
        <v>70</v>
      </c>
      <c r="Y21" s="47">
        <f>VLOOKUP(X21,'[2]Datos Validacion'!$M$6:$N$7,2,0)</f>
        <v>0.15</v>
      </c>
      <c r="Z21" s="45" t="s">
        <v>71</v>
      </c>
      <c r="AA21" s="53" t="s">
        <v>101</v>
      </c>
      <c r="AB21" s="45" t="s">
        <v>73</v>
      </c>
      <c r="AC21" s="48" t="s">
        <v>102</v>
      </c>
      <c r="AD21" s="49">
        <f t="shared" si="3"/>
        <v>0.4</v>
      </c>
      <c r="AE21" s="50" t="str">
        <f t="shared" si="0"/>
        <v>MUY BAJA</v>
      </c>
      <c r="AF21" s="109">
        <f>+AF20-(AF20*AD21)</f>
        <v>0.12959999999999999</v>
      </c>
      <c r="AG21" s="153"/>
      <c r="AH21" s="153"/>
      <c r="AI21" s="152"/>
      <c r="AJ21" s="142"/>
      <c r="AK21" s="144"/>
      <c r="AL21" s="159"/>
      <c r="AM21" s="166"/>
      <c r="AN21" s="107" t="s">
        <v>492</v>
      </c>
      <c r="AO21" s="48" t="s">
        <v>489</v>
      </c>
      <c r="AP21" s="48" t="s">
        <v>493</v>
      </c>
      <c r="AQ21" s="163"/>
      <c r="AR21" s="163"/>
      <c r="AS21" s="163"/>
    </row>
    <row r="22" spans="1:45" ht="52.5" customHeight="1" x14ac:dyDescent="0.3">
      <c r="A22" s="154" t="s">
        <v>4</v>
      </c>
      <c r="B22" s="155"/>
      <c r="C22" s="215" t="s">
        <v>84</v>
      </c>
      <c r="D22" s="142" t="s">
        <v>103</v>
      </c>
      <c r="E22" s="142" t="s">
        <v>458</v>
      </c>
      <c r="F22" s="41" t="s">
        <v>56</v>
      </c>
      <c r="G22" s="51" t="s">
        <v>104</v>
      </c>
      <c r="H22" s="267" t="s">
        <v>105</v>
      </c>
      <c r="I22" s="142" t="s">
        <v>106</v>
      </c>
      <c r="J22" s="142" t="s">
        <v>107</v>
      </c>
      <c r="K22" s="142" t="s">
        <v>108</v>
      </c>
      <c r="L22" s="142" t="s">
        <v>109</v>
      </c>
      <c r="M22" s="211">
        <f>VLOOKUP(L22,'[2]Datos Validacion'!$C$6:$D$10,2,0)</f>
        <v>0.8</v>
      </c>
      <c r="N22" s="150" t="s">
        <v>110</v>
      </c>
      <c r="O22" s="151">
        <f>VLOOKUP(N22,'[2]Datos Validacion'!$E$6:$F$15,2,0)</f>
        <v>0.6</v>
      </c>
      <c r="P22" s="147" t="s">
        <v>111</v>
      </c>
      <c r="Q22" s="152" t="s">
        <v>75</v>
      </c>
      <c r="R22" s="52" t="s">
        <v>112</v>
      </c>
      <c r="S22" s="45" t="s">
        <v>67</v>
      </c>
      <c r="T22" s="46" t="s">
        <v>113</v>
      </c>
      <c r="U22" s="45" t="s">
        <v>68</v>
      </c>
      <c r="V22" s="45" t="s">
        <v>69</v>
      </c>
      <c r="W22" s="47">
        <f>VLOOKUP(V22,'[2]Datos Validacion'!$K$6:$L$8,2,0)</f>
        <v>0.25</v>
      </c>
      <c r="X22" s="46" t="s">
        <v>70</v>
      </c>
      <c r="Y22" s="47">
        <f>VLOOKUP(X22,'[2]Datos Validacion'!$M$6:$N$7,2,0)</f>
        <v>0.15</v>
      </c>
      <c r="Z22" s="45" t="s">
        <v>71</v>
      </c>
      <c r="AA22" s="53" t="s">
        <v>114</v>
      </c>
      <c r="AB22" s="45" t="s">
        <v>73</v>
      </c>
      <c r="AC22" s="46" t="s">
        <v>115</v>
      </c>
      <c r="AD22" s="49">
        <f t="shared" si="3"/>
        <v>0.4</v>
      </c>
      <c r="AE22" s="50" t="str">
        <f t="shared" si="0"/>
        <v>MEDIA</v>
      </c>
      <c r="AF22" s="50">
        <f t="shared" si="4"/>
        <v>0.48</v>
      </c>
      <c r="AG22" s="153" t="str">
        <f t="shared" si="1"/>
        <v>MODERADO</v>
      </c>
      <c r="AH22" s="153">
        <f t="shared" si="2"/>
        <v>0.6</v>
      </c>
      <c r="AI22" s="152" t="s">
        <v>116</v>
      </c>
      <c r="AJ22" s="142" t="s">
        <v>76</v>
      </c>
      <c r="AK22" s="159"/>
      <c r="AL22" s="159"/>
      <c r="AM22" s="145"/>
      <c r="AN22" s="167"/>
      <c r="AO22" s="167"/>
      <c r="AP22" s="168"/>
      <c r="AQ22" s="147"/>
      <c r="AR22" s="147"/>
      <c r="AS22" s="146"/>
    </row>
    <row r="23" spans="1:45" ht="51.75" customHeight="1" x14ac:dyDescent="0.3">
      <c r="A23" s="154"/>
      <c r="B23" s="155"/>
      <c r="C23" s="215"/>
      <c r="D23" s="142"/>
      <c r="E23" s="142"/>
      <c r="F23" s="41" t="s">
        <v>56</v>
      </c>
      <c r="G23" s="51" t="s">
        <v>117</v>
      </c>
      <c r="H23" s="267"/>
      <c r="I23" s="142"/>
      <c r="J23" s="142"/>
      <c r="K23" s="142"/>
      <c r="L23" s="142"/>
      <c r="M23" s="211"/>
      <c r="N23" s="150"/>
      <c r="O23" s="151"/>
      <c r="P23" s="147"/>
      <c r="Q23" s="152"/>
      <c r="R23" s="52" t="s">
        <v>118</v>
      </c>
      <c r="S23" s="45" t="s">
        <v>67</v>
      </c>
      <c r="T23" s="46" t="s">
        <v>113</v>
      </c>
      <c r="U23" s="45" t="s">
        <v>68</v>
      </c>
      <c r="V23" s="45" t="s">
        <v>119</v>
      </c>
      <c r="W23" s="47">
        <f>VLOOKUP(V23,'[2]Datos Validacion'!$K$6:$L$8,2,0)</f>
        <v>0.15</v>
      </c>
      <c r="X23" s="46" t="s">
        <v>70</v>
      </c>
      <c r="Y23" s="47">
        <f>VLOOKUP(X23,'[2]Datos Validacion'!$M$6:$N$7,2,0)</f>
        <v>0.15</v>
      </c>
      <c r="Z23" s="45" t="s">
        <v>71</v>
      </c>
      <c r="AA23" s="53" t="s">
        <v>114</v>
      </c>
      <c r="AB23" s="45" t="s">
        <v>73</v>
      </c>
      <c r="AC23" s="46" t="s">
        <v>120</v>
      </c>
      <c r="AD23" s="49">
        <f t="shared" si="3"/>
        <v>0.3</v>
      </c>
      <c r="AE23" s="50" t="str">
        <f t="shared" si="0"/>
        <v>BAJA</v>
      </c>
      <c r="AF23" s="50">
        <f>+AF22-(AF22*AD23)</f>
        <v>0.33599999999999997</v>
      </c>
      <c r="AG23" s="153"/>
      <c r="AH23" s="153"/>
      <c r="AI23" s="152"/>
      <c r="AJ23" s="142"/>
      <c r="AK23" s="159"/>
      <c r="AL23" s="159"/>
      <c r="AM23" s="145"/>
      <c r="AN23" s="167"/>
      <c r="AO23" s="167"/>
      <c r="AP23" s="168"/>
      <c r="AQ23" s="147"/>
      <c r="AR23" s="147"/>
      <c r="AS23" s="146"/>
    </row>
    <row r="24" spans="1:45" ht="54.75" customHeight="1" x14ac:dyDescent="0.3">
      <c r="A24" s="154"/>
      <c r="B24" s="155"/>
      <c r="C24" s="215"/>
      <c r="D24" s="142"/>
      <c r="E24" s="142"/>
      <c r="F24" s="41" t="s">
        <v>121</v>
      </c>
      <c r="G24" s="51" t="s">
        <v>122</v>
      </c>
      <c r="H24" s="267"/>
      <c r="I24" s="142"/>
      <c r="J24" s="142"/>
      <c r="K24" s="142"/>
      <c r="L24" s="142"/>
      <c r="M24" s="211"/>
      <c r="N24" s="150"/>
      <c r="O24" s="151"/>
      <c r="P24" s="147"/>
      <c r="Q24" s="152"/>
      <c r="R24" s="52" t="s">
        <v>123</v>
      </c>
      <c r="S24" s="45" t="s">
        <v>67</v>
      </c>
      <c r="T24" s="46" t="s">
        <v>113</v>
      </c>
      <c r="U24" s="45" t="s">
        <v>68</v>
      </c>
      <c r="V24" s="45" t="s">
        <v>119</v>
      </c>
      <c r="W24" s="47">
        <f>VLOOKUP(V24,'[2]Datos Validacion'!$K$6:$L$8,2,0)</f>
        <v>0.15</v>
      </c>
      <c r="X24" s="46" t="s">
        <v>70</v>
      </c>
      <c r="Y24" s="47">
        <f>VLOOKUP(X24,'[2]Datos Validacion'!$M$6:$N$7,2,0)</f>
        <v>0.15</v>
      </c>
      <c r="Z24" s="45" t="s">
        <v>71</v>
      </c>
      <c r="AA24" s="53" t="s">
        <v>114</v>
      </c>
      <c r="AB24" s="45" t="s">
        <v>73</v>
      </c>
      <c r="AC24" s="46" t="s">
        <v>124</v>
      </c>
      <c r="AD24" s="49">
        <f t="shared" si="3"/>
        <v>0.3</v>
      </c>
      <c r="AE24" s="50" t="str">
        <f t="shared" si="0"/>
        <v>BAJA</v>
      </c>
      <c r="AF24" s="109">
        <f>+AF23-(AF23*AD24)</f>
        <v>0.23519999999999996</v>
      </c>
      <c r="AG24" s="153"/>
      <c r="AH24" s="153"/>
      <c r="AI24" s="152"/>
      <c r="AJ24" s="142"/>
      <c r="AK24" s="159"/>
      <c r="AL24" s="159"/>
      <c r="AM24" s="145"/>
      <c r="AN24" s="167"/>
      <c r="AO24" s="167"/>
      <c r="AP24" s="168"/>
      <c r="AQ24" s="147"/>
      <c r="AR24" s="147"/>
      <c r="AS24" s="146"/>
    </row>
    <row r="25" spans="1:45" ht="26.25" customHeight="1" x14ac:dyDescent="0.3">
      <c r="A25" s="154" t="s">
        <v>4</v>
      </c>
      <c r="B25" s="155"/>
      <c r="C25" s="215" t="s">
        <v>125</v>
      </c>
      <c r="D25" s="142" t="s">
        <v>126</v>
      </c>
      <c r="E25" s="142" t="s">
        <v>127</v>
      </c>
      <c r="F25" s="142" t="s">
        <v>56</v>
      </c>
      <c r="G25" s="218" t="s">
        <v>128</v>
      </c>
      <c r="H25" s="267" t="s">
        <v>129</v>
      </c>
      <c r="I25" s="142" t="s">
        <v>130</v>
      </c>
      <c r="J25" s="142" t="s">
        <v>60</v>
      </c>
      <c r="K25" s="142" t="s">
        <v>131</v>
      </c>
      <c r="L25" s="142" t="s">
        <v>62</v>
      </c>
      <c r="M25" s="211">
        <f>VLOOKUP(L25,'[2]Datos Validacion'!$C$6:$D$10,2,0)</f>
        <v>0.4</v>
      </c>
      <c r="N25" s="150" t="s">
        <v>63</v>
      </c>
      <c r="O25" s="151">
        <f>VLOOKUP(N25,'[2]Datos Validacion'!$E$6:$F$15,2,0)</f>
        <v>0.8</v>
      </c>
      <c r="P25" s="147" t="s">
        <v>64</v>
      </c>
      <c r="Q25" s="152" t="s">
        <v>75</v>
      </c>
      <c r="R25" s="54" t="s">
        <v>132</v>
      </c>
      <c r="S25" s="45" t="s">
        <v>67</v>
      </c>
      <c r="T25" s="46" t="s">
        <v>133</v>
      </c>
      <c r="U25" s="45" t="s">
        <v>68</v>
      </c>
      <c r="V25" s="45" t="s">
        <v>69</v>
      </c>
      <c r="W25" s="47">
        <f>VLOOKUP(V25,'[2]Datos Validacion'!$K$6:$L$8,2,0)</f>
        <v>0.25</v>
      </c>
      <c r="X25" s="46" t="s">
        <v>70</v>
      </c>
      <c r="Y25" s="47">
        <f>VLOOKUP(X25,'[2]Datos Validacion'!$M$6:$N$7,2,0)</f>
        <v>0.15</v>
      </c>
      <c r="Z25" s="45" t="s">
        <v>71</v>
      </c>
      <c r="AA25" s="53" t="s">
        <v>134</v>
      </c>
      <c r="AB25" s="45" t="s">
        <v>73</v>
      </c>
      <c r="AC25" s="43" t="s">
        <v>135</v>
      </c>
      <c r="AD25" s="49">
        <f t="shared" si="3"/>
        <v>0.4</v>
      </c>
      <c r="AE25" s="50" t="str">
        <f t="shared" si="0"/>
        <v>BAJA</v>
      </c>
      <c r="AF25" s="50">
        <f t="shared" si="4"/>
        <v>0.24</v>
      </c>
      <c r="AG25" s="153" t="str">
        <f t="shared" si="1"/>
        <v>MAYOR</v>
      </c>
      <c r="AH25" s="153">
        <f t="shared" si="2"/>
        <v>0.8</v>
      </c>
      <c r="AI25" s="152" t="s">
        <v>75</v>
      </c>
      <c r="AJ25" s="142" t="s">
        <v>76</v>
      </c>
      <c r="AK25" s="144" t="s">
        <v>136</v>
      </c>
      <c r="AL25" s="159"/>
      <c r="AM25" s="145">
        <v>45041</v>
      </c>
      <c r="AN25" s="145" t="s">
        <v>502</v>
      </c>
      <c r="AO25" s="145" t="s">
        <v>503</v>
      </c>
      <c r="AP25" s="145" t="s">
        <v>504</v>
      </c>
      <c r="AQ25" s="145"/>
      <c r="AR25" s="145" t="s">
        <v>4</v>
      </c>
      <c r="AS25" s="145" t="s">
        <v>505</v>
      </c>
    </row>
    <row r="26" spans="1:45" ht="37.5" x14ac:dyDescent="0.3">
      <c r="A26" s="154"/>
      <c r="B26" s="155"/>
      <c r="C26" s="215"/>
      <c r="D26" s="142"/>
      <c r="E26" s="142"/>
      <c r="F26" s="142"/>
      <c r="G26" s="218"/>
      <c r="H26" s="267"/>
      <c r="I26" s="142"/>
      <c r="J26" s="142"/>
      <c r="K26" s="142"/>
      <c r="L26" s="142"/>
      <c r="M26" s="211"/>
      <c r="N26" s="150"/>
      <c r="O26" s="151"/>
      <c r="P26" s="147"/>
      <c r="Q26" s="152"/>
      <c r="R26" s="54" t="s">
        <v>137</v>
      </c>
      <c r="S26" s="45" t="s">
        <v>67</v>
      </c>
      <c r="T26" s="46" t="s">
        <v>138</v>
      </c>
      <c r="U26" s="45" t="s">
        <v>68</v>
      </c>
      <c r="V26" s="45" t="s">
        <v>69</v>
      </c>
      <c r="W26" s="47">
        <f>VLOOKUP(V26,'[2]Datos Validacion'!$K$6:$L$8,2,0)</f>
        <v>0.25</v>
      </c>
      <c r="X26" s="46" t="s">
        <v>70</v>
      </c>
      <c r="Y26" s="47">
        <f>VLOOKUP(X26,'[2]Datos Validacion'!$M$6:$N$7,2,0)</f>
        <v>0.15</v>
      </c>
      <c r="Z26" s="45" t="s">
        <v>71</v>
      </c>
      <c r="AA26" s="53" t="s">
        <v>134</v>
      </c>
      <c r="AB26" s="45" t="s">
        <v>73</v>
      </c>
      <c r="AC26" s="55" t="s">
        <v>139</v>
      </c>
      <c r="AD26" s="49">
        <f t="shared" si="3"/>
        <v>0.4</v>
      </c>
      <c r="AE26" s="50" t="str">
        <f t="shared" si="0"/>
        <v>MUY BAJA</v>
      </c>
      <c r="AF26" s="50">
        <f>+AF25-(AF25*AD26)</f>
        <v>0.14399999999999999</v>
      </c>
      <c r="AG26" s="153"/>
      <c r="AH26" s="153"/>
      <c r="AI26" s="152"/>
      <c r="AJ26" s="142"/>
      <c r="AK26" s="219"/>
      <c r="AL26" s="159"/>
      <c r="AM26" s="145"/>
      <c r="AN26" s="145"/>
      <c r="AO26" s="145"/>
      <c r="AP26" s="145"/>
      <c r="AQ26" s="145"/>
      <c r="AR26" s="145"/>
      <c r="AS26" s="145"/>
    </row>
    <row r="27" spans="1:45" ht="25" x14ac:dyDescent="0.3">
      <c r="A27" s="154"/>
      <c r="B27" s="155"/>
      <c r="C27" s="215"/>
      <c r="D27" s="142"/>
      <c r="E27" s="142"/>
      <c r="F27" s="142"/>
      <c r="G27" s="218"/>
      <c r="H27" s="267"/>
      <c r="I27" s="142"/>
      <c r="J27" s="142"/>
      <c r="K27" s="142"/>
      <c r="L27" s="142"/>
      <c r="M27" s="211"/>
      <c r="N27" s="150"/>
      <c r="O27" s="151"/>
      <c r="P27" s="147"/>
      <c r="Q27" s="152"/>
      <c r="R27" s="54" t="s">
        <v>140</v>
      </c>
      <c r="S27" s="45" t="s">
        <v>67</v>
      </c>
      <c r="T27" s="46" t="s">
        <v>141</v>
      </c>
      <c r="U27" s="45" t="s">
        <v>68</v>
      </c>
      <c r="V27" s="45" t="s">
        <v>69</v>
      </c>
      <c r="W27" s="47">
        <f>VLOOKUP(V27,'[2]Datos Validacion'!$K$6:$L$8,2,0)</f>
        <v>0.25</v>
      </c>
      <c r="X27" s="46" t="s">
        <v>70</v>
      </c>
      <c r="Y27" s="47">
        <f>VLOOKUP(X27,'[2]Datos Validacion'!$M$6:$N$7,2,0)</f>
        <v>0.15</v>
      </c>
      <c r="Z27" s="45" t="s">
        <v>71</v>
      </c>
      <c r="AA27" s="53" t="s">
        <v>142</v>
      </c>
      <c r="AB27" s="45" t="s">
        <v>73</v>
      </c>
      <c r="AC27" s="43" t="s">
        <v>143</v>
      </c>
      <c r="AD27" s="49">
        <f t="shared" si="3"/>
        <v>0.4</v>
      </c>
      <c r="AE27" s="50" t="str">
        <f t="shared" si="0"/>
        <v>MUY BAJA</v>
      </c>
      <c r="AF27" s="50">
        <f t="shared" ref="AF27:AF30" si="5">+AF26-(AF26*AD27)</f>
        <v>8.6399999999999991E-2</v>
      </c>
      <c r="AG27" s="153"/>
      <c r="AH27" s="153"/>
      <c r="AI27" s="152"/>
      <c r="AJ27" s="142"/>
      <c r="AK27" s="219"/>
      <c r="AL27" s="159"/>
      <c r="AM27" s="145"/>
      <c r="AN27" s="145"/>
      <c r="AO27" s="145"/>
      <c r="AP27" s="145"/>
      <c r="AQ27" s="145"/>
      <c r="AR27" s="145"/>
      <c r="AS27" s="145"/>
    </row>
    <row r="28" spans="1:45" ht="25" x14ac:dyDescent="0.3">
      <c r="A28" s="154"/>
      <c r="B28" s="155"/>
      <c r="C28" s="215"/>
      <c r="D28" s="142"/>
      <c r="E28" s="142"/>
      <c r="F28" s="142" t="s">
        <v>56</v>
      </c>
      <c r="G28" s="218" t="s">
        <v>144</v>
      </c>
      <c r="H28" s="267"/>
      <c r="I28" s="142"/>
      <c r="J28" s="142"/>
      <c r="K28" s="142"/>
      <c r="L28" s="142"/>
      <c r="M28" s="211"/>
      <c r="N28" s="150"/>
      <c r="O28" s="151"/>
      <c r="P28" s="147"/>
      <c r="Q28" s="152"/>
      <c r="R28" s="54" t="s">
        <v>145</v>
      </c>
      <c r="S28" s="45" t="s">
        <v>67</v>
      </c>
      <c r="T28" s="46" t="s">
        <v>146</v>
      </c>
      <c r="U28" s="45" t="s">
        <v>68</v>
      </c>
      <c r="V28" s="45" t="s">
        <v>69</v>
      </c>
      <c r="W28" s="47">
        <f>VLOOKUP(V28,'[2]Datos Validacion'!$K$6:$L$8,2,0)</f>
        <v>0.25</v>
      </c>
      <c r="X28" s="46" t="s">
        <v>70</v>
      </c>
      <c r="Y28" s="47">
        <f>VLOOKUP(X28,'[2]Datos Validacion'!$M$6:$N$7,2,0)</f>
        <v>0.15</v>
      </c>
      <c r="Z28" s="45" t="s">
        <v>71</v>
      </c>
      <c r="AA28" s="53" t="s">
        <v>134</v>
      </c>
      <c r="AB28" s="45" t="s">
        <v>73</v>
      </c>
      <c r="AC28" s="55" t="s">
        <v>147</v>
      </c>
      <c r="AD28" s="49">
        <f t="shared" si="3"/>
        <v>0.4</v>
      </c>
      <c r="AE28" s="50" t="str">
        <f t="shared" si="0"/>
        <v>MUY BAJA</v>
      </c>
      <c r="AF28" s="50">
        <f t="shared" si="5"/>
        <v>5.183999999999999E-2</v>
      </c>
      <c r="AG28" s="153"/>
      <c r="AH28" s="153"/>
      <c r="AI28" s="152"/>
      <c r="AJ28" s="142"/>
      <c r="AK28" s="219"/>
      <c r="AL28" s="159"/>
      <c r="AM28" s="145"/>
      <c r="AN28" s="145"/>
      <c r="AO28" s="145"/>
      <c r="AP28" s="145"/>
      <c r="AQ28" s="145"/>
      <c r="AR28" s="145"/>
      <c r="AS28" s="145"/>
    </row>
    <row r="29" spans="1:45" ht="25" x14ac:dyDescent="0.3">
      <c r="A29" s="154"/>
      <c r="B29" s="155"/>
      <c r="C29" s="215"/>
      <c r="D29" s="142"/>
      <c r="E29" s="142"/>
      <c r="F29" s="142"/>
      <c r="G29" s="218"/>
      <c r="H29" s="267"/>
      <c r="I29" s="142"/>
      <c r="J29" s="142"/>
      <c r="K29" s="142"/>
      <c r="L29" s="142"/>
      <c r="M29" s="211"/>
      <c r="N29" s="150"/>
      <c r="O29" s="151"/>
      <c r="P29" s="147"/>
      <c r="Q29" s="152"/>
      <c r="R29" s="54" t="s">
        <v>148</v>
      </c>
      <c r="S29" s="45" t="s">
        <v>67</v>
      </c>
      <c r="T29" s="46" t="s">
        <v>141</v>
      </c>
      <c r="U29" s="45" t="s">
        <v>68</v>
      </c>
      <c r="V29" s="45" t="s">
        <v>69</v>
      </c>
      <c r="W29" s="47">
        <f>VLOOKUP(V29,'[2]Datos Validacion'!$K$6:$L$8,2,0)</f>
        <v>0.25</v>
      </c>
      <c r="X29" s="46" t="s">
        <v>70</v>
      </c>
      <c r="Y29" s="47">
        <f>VLOOKUP(X29,'[2]Datos Validacion'!$M$6:$N$7,2,0)</f>
        <v>0.15</v>
      </c>
      <c r="Z29" s="45" t="s">
        <v>71</v>
      </c>
      <c r="AA29" s="53" t="s">
        <v>134</v>
      </c>
      <c r="AB29" s="45" t="s">
        <v>73</v>
      </c>
      <c r="AC29" s="55" t="s">
        <v>149</v>
      </c>
      <c r="AD29" s="49">
        <f t="shared" si="3"/>
        <v>0.4</v>
      </c>
      <c r="AE29" s="50" t="str">
        <f t="shared" si="0"/>
        <v>MUY BAJA</v>
      </c>
      <c r="AF29" s="50">
        <f t="shared" si="5"/>
        <v>3.1103999999999993E-2</v>
      </c>
      <c r="AG29" s="153"/>
      <c r="AH29" s="153"/>
      <c r="AI29" s="152"/>
      <c r="AJ29" s="142"/>
      <c r="AK29" s="219"/>
      <c r="AL29" s="159"/>
      <c r="AM29" s="145"/>
      <c r="AN29" s="145"/>
      <c r="AO29" s="145"/>
      <c r="AP29" s="145"/>
      <c r="AQ29" s="145"/>
      <c r="AR29" s="145"/>
      <c r="AS29" s="145"/>
    </row>
    <row r="30" spans="1:45" ht="25" x14ac:dyDescent="0.3">
      <c r="A30" s="154"/>
      <c r="B30" s="155"/>
      <c r="C30" s="215"/>
      <c r="D30" s="142"/>
      <c r="E30" s="142"/>
      <c r="F30" s="142"/>
      <c r="G30" s="218"/>
      <c r="H30" s="267"/>
      <c r="I30" s="142"/>
      <c r="J30" s="142"/>
      <c r="K30" s="142"/>
      <c r="L30" s="142"/>
      <c r="M30" s="211"/>
      <c r="N30" s="150"/>
      <c r="O30" s="151"/>
      <c r="P30" s="147"/>
      <c r="Q30" s="152"/>
      <c r="R30" s="54" t="s">
        <v>150</v>
      </c>
      <c r="S30" s="45" t="s">
        <v>67</v>
      </c>
      <c r="T30" s="46" t="s">
        <v>141</v>
      </c>
      <c r="U30" s="45" t="s">
        <v>68</v>
      </c>
      <c r="V30" s="45" t="s">
        <v>69</v>
      </c>
      <c r="W30" s="47">
        <f>VLOOKUP(V30,'[2]Datos Validacion'!$K$6:$L$8,2,0)</f>
        <v>0.25</v>
      </c>
      <c r="X30" s="46" t="s">
        <v>70</v>
      </c>
      <c r="Y30" s="47">
        <f>VLOOKUP(X30,'[2]Datos Validacion'!$M$6:$N$7,2,0)</f>
        <v>0.15</v>
      </c>
      <c r="Z30" s="45" t="s">
        <v>71</v>
      </c>
      <c r="AA30" s="53" t="s">
        <v>134</v>
      </c>
      <c r="AB30" s="45" t="s">
        <v>73</v>
      </c>
      <c r="AC30" s="55" t="s">
        <v>149</v>
      </c>
      <c r="AD30" s="49">
        <f t="shared" si="3"/>
        <v>0.4</v>
      </c>
      <c r="AE30" s="50" t="str">
        <f t="shared" si="0"/>
        <v>MUY BAJA</v>
      </c>
      <c r="AF30" s="109">
        <f t="shared" si="5"/>
        <v>1.8662399999999996E-2</v>
      </c>
      <c r="AG30" s="153"/>
      <c r="AH30" s="153"/>
      <c r="AI30" s="152"/>
      <c r="AJ30" s="142"/>
      <c r="AK30" s="219"/>
      <c r="AL30" s="159"/>
      <c r="AM30" s="145"/>
      <c r="AN30" s="145"/>
      <c r="AO30" s="145"/>
      <c r="AP30" s="145"/>
      <c r="AQ30" s="145"/>
      <c r="AR30" s="145"/>
      <c r="AS30" s="145"/>
    </row>
    <row r="31" spans="1:45" ht="50" x14ac:dyDescent="0.3">
      <c r="A31" s="154" t="s">
        <v>4</v>
      </c>
      <c r="B31" s="155"/>
      <c r="C31" s="215" t="s">
        <v>125</v>
      </c>
      <c r="D31" s="142" t="s">
        <v>126</v>
      </c>
      <c r="E31" s="142" t="s">
        <v>127</v>
      </c>
      <c r="F31" s="142" t="s">
        <v>56</v>
      </c>
      <c r="G31" s="156" t="s">
        <v>151</v>
      </c>
      <c r="H31" s="267" t="s">
        <v>152</v>
      </c>
      <c r="I31" s="142" t="s">
        <v>153</v>
      </c>
      <c r="J31" s="142" t="s">
        <v>60</v>
      </c>
      <c r="K31" s="142" t="s">
        <v>154</v>
      </c>
      <c r="L31" s="142" t="s">
        <v>155</v>
      </c>
      <c r="M31" s="211">
        <f>VLOOKUP(L31,'[2]Datos Validacion'!$C$6:$D$10,2,0)</f>
        <v>0.2</v>
      </c>
      <c r="N31" s="150" t="s">
        <v>63</v>
      </c>
      <c r="O31" s="151">
        <f>VLOOKUP(N31,'[2]Datos Validacion'!$E$6:$F$15,2,0)</f>
        <v>0.8</v>
      </c>
      <c r="P31" s="147" t="s">
        <v>64</v>
      </c>
      <c r="Q31" s="152" t="s">
        <v>75</v>
      </c>
      <c r="R31" s="54" t="s">
        <v>156</v>
      </c>
      <c r="S31" s="45" t="s">
        <v>67</v>
      </c>
      <c r="T31" s="45" t="s">
        <v>157</v>
      </c>
      <c r="U31" s="45" t="s">
        <v>68</v>
      </c>
      <c r="V31" s="45" t="s">
        <v>69</v>
      </c>
      <c r="W31" s="47">
        <f>VLOOKUP(V31,'[2]Datos Validacion'!$K$6:$L$8,2,0)</f>
        <v>0.25</v>
      </c>
      <c r="X31" s="46" t="s">
        <v>70</v>
      </c>
      <c r="Y31" s="47">
        <f>VLOOKUP(X31,'[2]Datos Validacion'!$M$6:$N$7,2,0)</f>
        <v>0.15</v>
      </c>
      <c r="Z31" s="45" t="s">
        <v>71</v>
      </c>
      <c r="AA31" s="53" t="s">
        <v>158</v>
      </c>
      <c r="AB31" s="45" t="s">
        <v>73</v>
      </c>
      <c r="AC31" s="43" t="s">
        <v>159</v>
      </c>
      <c r="AD31" s="49">
        <f t="shared" si="3"/>
        <v>0.4</v>
      </c>
      <c r="AE31" s="50" t="str">
        <f t="shared" si="0"/>
        <v>MUY BAJA</v>
      </c>
      <c r="AF31" s="50">
        <f t="shared" si="4"/>
        <v>0.12</v>
      </c>
      <c r="AG31" s="153" t="str">
        <f t="shared" si="1"/>
        <v>MAYOR</v>
      </c>
      <c r="AH31" s="153">
        <f t="shared" si="2"/>
        <v>0.8</v>
      </c>
      <c r="AI31" s="152" t="s">
        <v>75</v>
      </c>
      <c r="AJ31" s="142" t="s">
        <v>76</v>
      </c>
      <c r="AK31" s="142" t="s">
        <v>160</v>
      </c>
      <c r="AL31" s="159"/>
      <c r="AM31" s="145">
        <v>45041</v>
      </c>
      <c r="AN31" s="145" t="s">
        <v>506</v>
      </c>
      <c r="AO31" s="145" t="s">
        <v>507</v>
      </c>
      <c r="AP31" s="145" t="s">
        <v>504</v>
      </c>
      <c r="AQ31" s="145"/>
      <c r="AR31" s="145" t="s">
        <v>4</v>
      </c>
      <c r="AS31" s="145" t="s">
        <v>508</v>
      </c>
    </row>
    <row r="32" spans="1:45" ht="37.5" customHeight="1" x14ac:dyDescent="0.3">
      <c r="A32" s="154"/>
      <c r="B32" s="155"/>
      <c r="C32" s="215"/>
      <c r="D32" s="142"/>
      <c r="E32" s="142"/>
      <c r="F32" s="142"/>
      <c r="G32" s="156"/>
      <c r="H32" s="267"/>
      <c r="I32" s="142"/>
      <c r="J32" s="142"/>
      <c r="K32" s="142"/>
      <c r="L32" s="142"/>
      <c r="M32" s="211"/>
      <c r="N32" s="150"/>
      <c r="O32" s="151"/>
      <c r="P32" s="147"/>
      <c r="Q32" s="152"/>
      <c r="R32" s="220" t="s">
        <v>161</v>
      </c>
      <c r="S32" s="155" t="s">
        <v>67</v>
      </c>
      <c r="T32" s="155" t="s">
        <v>157</v>
      </c>
      <c r="U32" s="155" t="s">
        <v>68</v>
      </c>
      <c r="V32" s="155" t="s">
        <v>69</v>
      </c>
      <c r="W32" s="211">
        <f>VLOOKUP(V32,'[2]Datos Validacion'!$K$6:$L$8,2,0)</f>
        <v>0.25</v>
      </c>
      <c r="X32" s="156" t="s">
        <v>70</v>
      </c>
      <c r="Y32" s="211">
        <f>VLOOKUP(X32,'[2]Datos Validacion'!$M$6:$N$7,2,0)</f>
        <v>0.15</v>
      </c>
      <c r="Z32" s="155" t="s">
        <v>71</v>
      </c>
      <c r="AA32" s="216" t="s">
        <v>162</v>
      </c>
      <c r="AB32" s="155" t="s">
        <v>73</v>
      </c>
      <c r="AC32" s="156" t="s">
        <v>159</v>
      </c>
      <c r="AD32" s="49">
        <f t="shared" si="3"/>
        <v>0.4</v>
      </c>
      <c r="AE32" s="50" t="str">
        <f t="shared" si="0"/>
        <v>MUY BAJA</v>
      </c>
      <c r="AF32" s="217">
        <f t="shared" ref="AF32" si="6">+AF31-(AF31*AD32)</f>
        <v>7.1999999999999995E-2</v>
      </c>
      <c r="AG32" s="153"/>
      <c r="AH32" s="153"/>
      <c r="AI32" s="152"/>
      <c r="AJ32" s="142"/>
      <c r="AK32" s="142"/>
      <c r="AL32" s="159"/>
      <c r="AM32" s="145"/>
      <c r="AN32" s="145"/>
      <c r="AO32" s="145"/>
      <c r="AP32" s="145"/>
      <c r="AQ32" s="145"/>
      <c r="AR32" s="145"/>
      <c r="AS32" s="145"/>
    </row>
    <row r="33" spans="1:45" ht="39" customHeight="1" x14ac:dyDescent="0.3">
      <c r="A33" s="154"/>
      <c r="B33" s="155"/>
      <c r="C33" s="215"/>
      <c r="D33" s="142"/>
      <c r="E33" s="142"/>
      <c r="F33" s="142"/>
      <c r="G33" s="156"/>
      <c r="H33" s="267"/>
      <c r="I33" s="142"/>
      <c r="J33" s="142"/>
      <c r="K33" s="142"/>
      <c r="L33" s="142"/>
      <c r="M33" s="211"/>
      <c r="N33" s="150"/>
      <c r="O33" s="151"/>
      <c r="P33" s="147"/>
      <c r="Q33" s="152"/>
      <c r="R33" s="220"/>
      <c r="S33" s="155"/>
      <c r="T33" s="155"/>
      <c r="U33" s="155"/>
      <c r="V33" s="155"/>
      <c r="W33" s="211"/>
      <c r="X33" s="156"/>
      <c r="Y33" s="211"/>
      <c r="Z33" s="155"/>
      <c r="AA33" s="216"/>
      <c r="AB33" s="155"/>
      <c r="AC33" s="156"/>
      <c r="AD33" s="49">
        <f t="shared" si="3"/>
        <v>0</v>
      </c>
      <c r="AE33" s="50" t="str">
        <f t="shared" si="0"/>
        <v>MUY BAJA</v>
      </c>
      <c r="AF33" s="217"/>
      <c r="AG33" s="153"/>
      <c r="AH33" s="153"/>
      <c r="AI33" s="152"/>
      <c r="AJ33" s="142"/>
      <c r="AK33" s="142"/>
      <c r="AL33" s="159"/>
      <c r="AM33" s="145"/>
      <c r="AN33" s="145"/>
      <c r="AO33" s="145"/>
      <c r="AP33" s="145"/>
      <c r="AQ33" s="145"/>
      <c r="AR33" s="145"/>
      <c r="AS33" s="145"/>
    </row>
    <row r="34" spans="1:45" ht="98.25" customHeight="1" x14ac:dyDescent="0.3">
      <c r="A34" s="154" t="s">
        <v>4</v>
      </c>
      <c r="B34" s="155"/>
      <c r="C34" s="215" t="s">
        <v>125</v>
      </c>
      <c r="D34" s="142" t="s">
        <v>163</v>
      </c>
      <c r="E34" s="142" t="s">
        <v>164</v>
      </c>
      <c r="F34" s="41" t="s">
        <v>56</v>
      </c>
      <c r="G34" s="43" t="s">
        <v>165</v>
      </c>
      <c r="H34" s="267" t="s">
        <v>166</v>
      </c>
      <c r="I34" s="142" t="s">
        <v>167</v>
      </c>
      <c r="J34" s="142" t="s">
        <v>60</v>
      </c>
      <c r="K34" s="142" t="s">
        <v>168</v>
      </c>
      <c r="L34" s="142" t="s">
        <v>62</v>
      </c>
      <c r="M34" s="211">
        <f>VLOOKUP(L34,'[2]Datos Validacion'!$C$6:$D$10,2,0)</f>
        <v>0.4</v>
      </c>
      <c r="N34" s="150" t="s">
        <v>63</v>
      </c>
      <c r="O34" s="151">
        <f>VLOOKUP(N34,'[2]Datos Validacion'!$E$6:$F$15,2,0)</f>
        <v>0.8</v>
      </c>
      <c r="P34" s="147" t="s">
        <v>169</v>
      </c>
      <c r="Q34" s="152" t="s">
        <v>75</v>
      </c>
      <c r="R34" s="56" t="s">
        <v>170</v>
      </c>
      <c r="S34" s="45" t="s">
        <v>67</v>
      </c>
      <c r="T34" s="46" t="s">
        <v>171</v>
      </c>
      <c r="U34" s="45" t="s">
        <v>68</v>
      </c>
      <c r="V34" s="45" t="s">
        <v>69</v>
      </c>
      <c r="W34" s="47">
        <f>VLOOKUP(V34,'[2]Datos Validacion'!$K$6:$L$8,2,0)</f>
        <v>0.25</v>
      </c>
      <c r="X34" s="46" t="s">
        <v>70</v>
      </c>
      <c r="Y34" s="47">
        <f>VLOOKUP(X34,'[2]Datos Validacion'!$M$6:$N$7,2,0)</f>
        <v>0.15</v>
      </c>
      <c r="Z34" s="45" t="s">
        <v>71</v>
      </c>
      <c r="AA34" s="53" t="s">
        <v>172</v>
      </c>
      <c r="AB34" s="45" t="s">
        <v>73</v>
      </c>
      <c r="AC34" s="46" t="s">
        <v>173</v>
      </c>
      <c r="AD34" s="49">
        <f t="shared" si="3"/>
        <v>0.4</v>
      </c>
      <c r="AE34" s="50" t="str">
        <f t="shared" si="0"/>
        <v>BAJA</v>
      </c>
      <c r="AF34" s="50">
        <f t="shared" ref="AF34:AF42" si="7">IF(OR(V34="prevenir",V34="detectar"),(M34-(M34*AD34)), M34)</f>
        <v>0.24</v>
      </c>
      <c r="AG34" s="153" t="str">
        <f t="shared" ref="AG34:AG42" si="8">IF(AH34&lt;=20%,"LEVE",IF(AH34&lt;=40%,"MENOR",IF(AH34&lt;=60%,"MODERADO",IF(AH34&lt;=80%,"MAYOR","CATASTROFICO"))))</f>
        <v>MAYOR</v>
      </c>
      <c r="AH34" s="153">
        <f t="shared" ref="AH34:AH42" si="9">IF(V34="corregir",(O34-(O34*AD34)), O34)</f>
        <v>0.8</v>
      </c>
      <c r="AI34" s="152" t="s">
        <v>75</v>
      </c>
      <c r="AJ34" s="142" t="s">
        <v>76</v>
      </c>
      <c r="AK34" s="144" t="s">
        <v>174</v>
      </c>
      <c r="AL34" s="159"/>
      <c r="AM34" s="145">
        <v>45041</v>
      </c>
      <c r="AN34" s="145" t="s">
        <v>480</v>
      </c>
      <c r="AO34" s="145" t="s">
        <v>481</v>
      </c>
      <c r="AP34" s="145" t="s">
        <v>482</v>
      </c>
      <c r="AQ34" s="145"/>
      <c r="AR34" s="145" t="s">
        <v>4</v>
      </c>
      <c r="AS34" s="145" t="s">
        <v>483</v>
      </c>
    </row>
    <row r="35" spans="1:45" ht="99" customHeight="1" x14ac:dyDescent="0.3">
      <c r="A35" s="154"/>
      <c r="B35" s="155"/>
      <c r="C35" s="215"/>
      <c r="D35" s="142"/>
      <c r="E35" s="142"/>
      <c r="F35" s="41" t="s">
        <v>56</v>
      </c>
      <c r="G35" s="43" t="s">
        <v>175</v>
      </c>
      <c r="H35" s="267"/>
      <c r="I35" s="142"/>
      <c r="J35" s="142"/>
      <c r="K35" s="142"/>
      <c r="L35" s="142"/>
      <c r="M35" s="211"/>
      <c r="N35" s="150"/>
      <c r="O35" s="151"/>
      <c r="P35" s="147"/>
      <c r="Q35" s="152"/>
      <c r="R35" s="56" t="s">
        <v>176</v>
      </c>
      <c r="S35" s="45" t="s">
        <v>67</v>
      </c>
      <c r="T35" s="46" t="s">
        <v>177</v>
      </c>
      <c r="U35" s="45" t="s">
        <v>68</v>
      </c>
      <c r="V35" s="45" t="s">
        <v>69</v>
      </c>
      <c r="W35" s="47">
        <f>VLOOKUP(V35,'[2]Datos Validacion'!$K$6:$L$8,2,0)</f>
        <v>0.25</v>
      </c>
      <c r="X35" s="46" t="s">
        <v>70</v>
      </c>
      <c r="Y35" s="47">
        <f>VLOOKUP(X35,'[2]Datos Validacion'!$M$6:$N$7,2,0)</f>
        <v>0.15</v>
      </c>
      <c r="Z35" s="45" t="s">
        <v>71</v>
      </c>
      <c r="AA35" s="53" t="s">
        <v>178</v>
      </c>
      <c r="AB35" s="45" t="s">
        <v>73</v>
      </c>
      <c r="AC35" s="46" t="s">
        <v>179</v>
      </c>
      <c r="AD35" s="49">
        <f t="shared" si="3"/>
        <v>0.4</v>
      </c>
      <c r="AE35" s="50" t="str">
        <f t="shared" si="0"/>
        <v>MUY BAJA</v>
      </c>
      <c r="AF35" s="50">
        <f>+AF34-(AF34*AD35)</f>
        <v>0.14399999999999999</v>
      </c>
      <c r="AG35" s="153"/>
      <c r="AH35" s="153"/>
      <c r="AI35" s="152"/>
      <c r="AJ35" s="142"/>
      <c r="AK35" s="219"/>
      <c r="AL35" s="159"/>
      <c r="AM35" s="145"/>
      <c r="AN35" s="145"/>
      <c r="AO35" s="145"/>
      <c r="AP35" s="145"/>
      <c r="AQ35" s="145"/>
      <c r="AR35" s="145"/>
      <c r="AS35" s="145"/>
    </row>
    <row r="36" spans="1:45" ht="60.75" customHeight="1" x14ac:dyDescent="0.3">
      <c r="A36" s="154"/>
      <c r="B36" s="155"/>
      <c r="C36" s="215"/>
      <c r="D36" s="142"/>
      <c r="E36" s="142"/>
      <c r="F36" s="142" t="s">
        <v>56</v>
      </c>
      <c r="G36" s="218" t="s">
        <v>180</v>
      </c>
      <c r="H36" s="267"/>
      <c r="I36" s="142"/>
      <c r="J36" s="142"/>
      <c r="K36" s="142"/>
      <c r="L36" s="142"/>
      <c r="M36" s="211"/>
      <c r="N36" s="150"/>
      <c r="O36" s="151"/>
      <c r="P36" s="147"/>
      <c r="Q36" s="152"/>
      <c r="R36" s="56" t="s">
        <v>181</v>
      </c>
      <c r="S36" s="45" t="s">
        <v>67</v>
      </c>
      <c r="T36" s="46" t="s">
        <v>177</v>
      </c>
      <c r="U36" s="45" t="s">
        <v>68</v>
      </c>
      <c r="V36" s="45" t="s">
        <v>69</v>
      </c>
      <c r="W36" s="47">
        <f>VLOOKUP(V36,'[2]Datos Validacion'!$K$6:$L$8,2,0)</f>
        <v>0.25</v>
      </c>
      <c r="X36" s="46" t="s">
        <v>70</v>
      </c>
      <c r="Y36" s="47">
        <f>VLOOKUP(X36,'[2]Datos Validacion'!$M$6:$N$7,2,0)</f>
        <v>0.15</v>
      </c>
      <c r="Z36" s="45" t="s">
        <v>71</v>
      </c>
      <c r="AA36" s="53" t="s">
        <v>182</v>
      </c>
      <c r="AB36" s="45" t="s">
        <v>73</v>
      </c>
      <c r="AC36" s="46" t="s">
        <v>183</v>
      </c>
      <c r="AD36" s="49">
        <f t="shared" si="3"/>
        <v>0.4</v>
      </c>
      <c r="AE36" s="50" t="str">
        <f t="shared" si="0"/>
        <v>MUY BAJA</v>
      </c>
      <c r="AF36" s="50">
        <f t="shared" ref="AF36:AF38" si="10">+AF35-(AF35*AD36)</f>
        <v>8.6399999999999991E-2</v>
      </c>
      <c r="AG36" s="153"/>
      <c r="AH36" s="153"/>
      <c r="AI36" s="152"/>
      <c r="AJ36" s="142"/>
      <c r="AK36" s="219"/>
      <c r="AL36" s="159"/>
      <c r="AM36" s="145"/>
      <c r="AN36" s="145"/>
      <c r="AO36" s="145"/>
      <c r="AP36" s="145"/>
      <c r="AQ36" s="145"/>
      <c r="AR36" s="145"/>
      <c r="AS36" s="145"/>
    </row>
    <row r="37" spans="1:45" ht="42" customHeight="1" x14ac:dyDescent="0.3">
      <c r="A37" s="154"/>
      <c r="B37" s="155"/>
      <c r="C37" s="215"/>
      <c r="D37" s="142"/>
      <c r="E37" s="142"/>
      <c r="F37" s="142"/>
      <c r="G37" s="218"/>
      <c r="H37" s="267"/>
      <c r="I37" s="142"/>
      <c r="J37" s="142"/>
      <c r="K37" s="142"/>
      <c r="L37" s="142"/>
      <c r="M37" s="211"/>
      <c r="N37" s="150"/>
      <c r="O37" s="151"/>
      <c r="P37" s="147"/>
      <c r="Q37" s="152"/>
      <c r="R37" s="56" t="s">
        <v>184</v>
      </c>
      <c r="S37" s="45" t="s">
        <v>67</v>
      </c>
      <c r="T37" s="46" t="s">
        <v>185</v>
      </c>
      <c r="U37" s="45" t="s">
        <v>68</v>
      </c>
      <c r="V37" s="45" t="s">
        <v>69</v>
      </c>
      <c r="W37" s="47">
        <f>VLOOKUP(V37,'[2]Datos Validacion'!$K$6:$L$8,2,0)</f>
        <v>0.25</v>
      </c>
      <c r="X37" s="46" t="s">
        <v>70</v>
      </c>
      <c r="Y37" s="47">
        <f>VLOOKUP(X37,'[2]Datos Validacion'!$M$6:$N$7,2,0)</f>
        <v>0.15</v>
      </c>
      <c r="Z37" s="45" t="s">
        <v>71</v>
      </c>
      <c r="AA37" s="53" t="s">
        <v>186</v>
      </c>
      <c r="AB37" s="45" t="s">
        <v>73</v>
      </c>
      <c r="AC37" s="46" t="s">
        <v>187</v>
      </c>
      <c r="AD37" s="49">
        <f t="shared" si="3"/>
        <v>0.4</v>
      </c>
      <c r="AE37" s="50" t="str">
        <f t="shared" si="0"/>
        <v>MUY BAJA</v>
      </c>
      <c r="AF37" s="50">
        <f t="shared" si="10"/>
        <v>5.183999999999999E-2</v>
      </c>
      <c r="AG37" s="153"/>
      <c r="AH37" s="153"/>
      <c r="AI37" s="152"/>
      <c r="AJ37" s="142"/>
      <c r="AK37" s="219"/>
      <c r="AL37" s="159"/>
      <c r="AM37" s="145"/>
      <c r="AN37" s="145"/>
      <c r="AO37" s="145"/>
      <c r="AP37" s="145"/>
      <c r="AQ37" s="145"/>
      <c r="AR37" s="145"/>
      <c r="AS37" s="145"/>
    </row>
    <row r="38" spans="1:45" ht="34.5" customHeight="1" x14ac:dyDescent="0.3">
      <c r="A38" s="154"/>
      <c r="B38" s="155"/>
      <c r="C38" s="215"/>
      <c r="D38" s="142"/>
      <c r="E38" s="142"/>
      <c r="F38" s="142"/>
      <c r="G38" s="218"/>
      <c r="H38" s="267"/>
      <c r="I38" s="142"/>
      <c r="J38" s="142"/>
      <c r="K38" s="142"/>
      <c r="L38" s="142"/>
      <c r="M38" s="211"/>
      <c r="N38" s="150"/>
      <c r="O38" s="151"/>
      <c r="P38" s="147"/>
      <c r="Q38" s="152"/>
      <c r="R38" s="56" t="s">
        <v>188</v>
      </c>
      <c r="S38" s="45" t="s">
        <v>67</v>
      </c>
      <c r="T38" s="46" t="s">
        <v>189</v>
      </c>
      <c r="U38" s="45" t="s">
        <v>68</v>
      </c>
      <c r="V38" s="45" t="s">
        <v>69</v>
      </c>
      <c r="W38" s="47">
        <f>VLOOKUP(V38,'[2]Datos Validacion'!$K$6:$L$8,2,0)</f>
        <v>0.25</v>
      </c>
      <c r="X38" s="46" t="s">
        <v>70</v>
      </c>
      <c r="Y38" s="47">
        <f>VLOOKUP(X38,'[2]Datos Validacion'!$M$6:$N$7,2,0)</f>
        <v>0.15</v>
      </c>
      <c r="Z38" s="45" t="s">
        <v>71</v>
      </c>
      <c r="AA38" s="53" t="s">
        <v>190</v>
      </c>
      <c r="AB38" s="45" t="s">
        <v>73</v>
      </c>
      <c r="AC38" s="46" t="s">
        <v>191</v>
      </c>
      <c r="AD38" s="49">
        <f t="shared" si="3"/>
        <v>0.4</v>
      </c>
      <c r="AE38" s="50" t="str">
        <f t="shared" si="0"/>
        <v>MUY BAJA</v>
      </c>
      <c r="AF38" s="109">
        <f t="shared" si="10"/>
        <v>3.1103999999999993E-2</v>
      </c>
      <c r="AG38" s="153"/>
      <c r="AH38" s="153"/>
      <c r="AI38" s="152"/>
      <c r="AJ38" s="142"/>
      <c r="AK38" s="219"/>
      <c r="AL38" s="159"/>
      <c r="AM38" s="145"/>
      <c r="AN38" s="145"/>
      <c r="AO38" s="145"/>
      <c r="AP38" s="145"/>
      <c r="AQ38" s="145"/>
      <c r="AR38" s="145"/>
      <c r="AS38" s="145"/>
    </row>
    <row r="39" spans="1:45" ht="48" customHeight="1" x14ac:dyDescent="0.3">
      <c r="A39" s="154" t="s">
        <v>4</v>
      </c>
      <c r="B39" s="155"/>
      <c r="C39" s="215" t="s">
        <v>125</v>
      </c>
      <c r="D39" s="142" t="s">
        <v>192</v>
      </c>
      <c r="E39" s="142" t="s">
        <v>193</v>
      </c>
      <c r="F39" s="41" t="s">
        <v>56</v>
      </c>
      <c r="G39" s="43" t="s">
        <v>194</v>
      </c>
      <c r="H39" s="267" t="s">
        <v>195</v>
      </c>
      <c r="I39" s="142" t="s">
        <v>196</v>
      </c>
      <c r="J39" s="142" t="s">
        <v>60</v>
      </c>
      <c r="K39" s="142" t="s">
        <v>197</v>
      </c>
      <c r="L39" s="142" t="s">
        <v>155</v>
      </c>
      <c r="M39" s="211">
        <f>VLOOKUP(L39,'[2]Datos Validacion'!$C$6:$D$10,2,0)</f>
        <v>0.2</v>
      </c>
      <c r="N39" s="150" t="s">
        <v>110</v>
      </c>
      <c r="O39" s="151">
        <f>VLOOKUP(N39,'[2]Datos Validacion'!$E$6:$F$15,2,0)</f>
        <v>0.6</v>
      </c>
      <c r="P39" s="147" t="s">
        <v>111</v>
      </c>
      <c r="Q39" s="152" t="s">
        <v>116</v>
      </c>
      <c r="R39" s="146" t="s">
        <v>198</v>
      </c>
      <c r="S39" s="155" t="s">
        <v>67</v>
      </c>
      <c r="T39" s="156" t="s">
        <v>199</v>
      </c>
      <c r="U39" s="155" t="s">
        <v>68</v>
      </c>
      <c r="V39" s="155" t="s">
        <v>69</v>
      </c>
      <c r="W39" s="211">
        <f>VLOOKUP(V39,'[2]Datos Validacion'!$K$6:$L$8,2,0)</f>
        <v>0.25</v>
      </c>
      <c r="X39" s="156" t="s">
        <v>70</v>
      </c>
      <c r="Y39" s="211">
        <f>VLOOKUP(X39,'[2]Datos Validacion'!$M$6:$N$7,2,0)</f>
        <v>0.15</v>
      </c>
      <c r="Z39" s="155" t="s">
        <v>71</v>
      </c>
      <c r="AA39" s="216" t="s">
        <v>200</v>
      </c>
      <c r="AB39" s="155" t="s">
        <v>73</v>
      </c>
      <c r="AC39" s="156" t="s">
        <v>201</v>
      </c>
      <c r="AD39" s="213">
        <f t="shared" si="3"/>
        <v>0.4</v>
      </c>
      <c r="AE39" s="153" t="str">
        <f t="shared" si="0"/>
        <v>MUY BAJA</v>
      </c>
      <c r="AF39" s="153">
        <f t="shared" si="7"/>
        <v>0.12</v>
      </c>
      <c r="AG39" s="153" t="str">
        <f t="shared" si="8"/>
        <v>MODERADO</v>
      </c>
      <c r="AH39" s="153">
        <f t="shared" si="9"/>
        <v>0.6</v>
      </c>
      <c r="AI39" s="152" t="s">
        <v>116</v>
      </c>
      <c r="AJ39" s="142" t="s">
        <v>76</v>
      </c>
      <c r="AK39" s="159"/>
      <c r="AL39" s="184"/>
      <c r="AM39" s="166">
        <v>45046</v>
      </c>
      <c r="AN39" s="163" t="s">
        <v>494</v>
      </c>
      <c r="AO39" s="163" t="s">
        <v>495</v>
      </c>
      <c r="AP39" s="164" t="s">
        <v>496</v>
      </c>
      <c r="AQ39" s="165"/>
      <c r="AR39" s="163" t="s">
        <v>4</v>
      </c>
      <c r="AS39" s="163" t="s">
        <v>497</v>
      </c>
    </row>
    <row r="40" spans="1:45" ht="33.75" customHeight="1" x14ac:dyDescent="0.3">
      <c r="A40" s="154"/>
      <c r="B40" s="155"/>
      <c r="C40" s="215"/>
      <c r="D40" s="142"/>
      <c r="E40" s="142"/>
      <c r="F40" s="41" t="s">
        <v>56</v>
      </c>
      <c r="G40" s="43" t="s">
        <v>202</v>
      </c>
      <c r="H40" s="267"/>
      <c r="I40" s="142"/>
      <c r="J40" s="142"/>
      <c r="K40" s="142"/>
      <c r="L40" s="142"/>
      <c r="M40" s="211"/>
      <c r="N40" s="150"/>
      <c r="O40" s="151"/>
      <c r="P40" s="147"/>
      <c r="Q40" s="152"/>
      <c r="R40" s="146"/>
      <c r="S40" s="155"/>
      <c r="T40" s="156"/>
      <c r="U40" s="155"/>
      <c r="V40" s="155"/>
      <c r="W40" s="211"/>
      <c r="X40" s="156"/>
      <c r="Y40" s="211"/>
      <c r="Z40" s="155"/>
      <c r="AA40" s="216"/>
      <c r="AB40" s="155"/>
      <c r="AC40" s="156"/>
      <c r="AD40" s="213"/>
      <c r="AE40" s="153"/>
      <c r="AF40" s="153"/>
      <c r="AG40" s="153"/>
      <c r="AH40" s="153"/>
      <c r="AI40" s="152"/>
      <c r="AJ40" s="142"/>
      <c r="AK40" s="159"/>
      <c r="AL40" s="184"/>
      <c r="AM40" s="166"/>
      <c r="AN40" s="163"/>
      <c r="AO40" s="163"/>
      <c r="AP40" s="164"/>
      <c r="AQ40" s="163"/>
      <c r="AR40" s="163"/>
      <c r="AS40" s="163"/>
    </row>
    <row r="41" spans="1:45" ht="47.25" customHeight="1" x14ac:dyDescent="0.3">
      <c r="A41" s="154"/>
      <c r="B41" s="155"/>
      <c r="C41" s="215"/>
      <c r="D41" s="142"/>
      <c r="E41" s="142"/>
      <c r="F41" s="41" t="s">
        <v>56</v>
      </c>
      <c r="G41" s="43" t="s">
        <v>203</v>
      </c>
      <c r="H41" s="267"/>
      <c r="I41" s="142"/>
      <c r="J41" s="142"/>
      <c r="K41" s="142"/>
      <c r="L41" s="142"/>
      <c r="M41" s="211"/>
      <c r="N41" s="150"/>
      <c r="O41" s="151"/>
      <c r="P41" s="147"/>
      <c r="Q41" s="152"/>
      <c r="R41" s="43" t="s">
        <v>204</v>
      </c>
      <c r="S41" s="45" t="s">
        <v>67</v>
      </c>
      <c r="T41" s="46" t="s">
        <v>205</v>
      </c>
      <c r="U41" s="45" t="s">
        <v>68</v>
      </c>
      <c r="V41" s="45" t="s">
        <v>69</v>
      </c>
      <c r="W41" s="47">
        <f>VLOOKUP(V41,'[2]Datos Validacion'!$K$6:$L$8,2,0)</f>
        <v>0.25</v>
      </c>
      <c r="X41" s="46" t="s">
        <v>70</v>
      </c>
      <c r="Y41" s="47">
        <f>VLOOKUP(X41,'[2]Datos Validacion'!$M$6:$N$7,2,0)</f>
        <v>0.15</v>
      </c>
      <c r="Z41" s="45" t="s">
        <v>71</v>
      </c>
      <c r="AA41" s="53" t="s">
        <v>206</v>
      </c>
      <c r="AB41" s="45" t="s">
        <v>73</v>
      </c>
      <c r="AC41" s="46" t="s">
        <v>207</v>
      </c>
      <c r="AD41" s="49">
        <f t="shared" si="3"/>
        <v>0.4</v>
      </c>
      <c r="AE41" s="50" t="str">
        <f t="shared" si="0"/>
        <v>MUY BAJA</v>
      </c>
      <c r="AF41" s="109">
        <f>+AF39-(AF39*AD41)</f>
        <v>7.1999999999999995E-2</v>
      </c>
      <c r="AG41" s="153"/>
      <c r="AH41" s="153"/>
      <c r="AI41" s="152"/>
      <c r="AJ41" s="142"/>
      <c r="AK41" s="159"/>
      <c r="AL41" s="184"/>
      <c r="AM41" s="166"/>
      <c r="AN41" s="163"/>
      <c r="AO41" s="163"/>
      <c r="AP41" s="164"/>
      <c r="AQ41" s="163"/>
      <c r="AR41" s="163"/>
      <c r="AS41" s="163"/>
    </row>
    <row r="42" spans="1:45" ht="93.75" customHeight="1" x14ac:dyDescent="0.3">
      <c r="A42" s="154" t="s">
        <v>4</v>
      </c>
      <c r="B42" s="155"/>
      <c r="C42" s="215" t="s">
        <v>208</v>
      </c>
      <c r="D42" s="142" t="s">
        <v>209</v>
      </c>
      <c r="E42" s="142" t="s">
        <v>210</v>
      </c>
      <c r="F42" s="142" t="s">
        <v>56</v>
      </c>
      <c r="G42" s="156" t="s">
        <v>211</v>
      </c>
      <c r="H42" s="267" t="s">
        <v>212</v>
      </c>
      <c r="I42" s="222" t="s">
        <v>213</v>
      </c>
      <c r="J42" s="142" t="s">
        <v>60</v>
      </c>
      <c r="K42" s="142" t="s">
        <v>214</v>
      </c>
      <c r="L42" s="142" t="s">
        <v>215</v>
      </c>
      <c r="M42" s="211">
        <f>VLOOKUP(L42,'[2]Datos Validacion'!$C$6:$D$10,2,0)</f>
        <v>1</v>
      </c>
      <c r="N42" s="150" t="s">
        <v>110</v>
      </c>
      <c r="O42" s="151">
        <f>VLOOKUP(N42,'[2]Datos Validacion'!$E$6:$F$15,2,0)</f>
        <v>0.6</v>
      </c>
      <c r="P42" s="147" t="s">
        <v>111</v>
      </c>
      <c r="Q42" s="152" t="s">
        <v>65</v>
      </c>
      <c r="R42" s="118" t="s">
        <v>216</v>
      </c>
      <c r="S42" s="45" t="s">
        <v>67</v>
      </c>
      <c r="T42" s="46" t="s">
        <v>210</v>
      </c>
      <c r="U42" s="45" t="s">
        <v>68</v>
      </c>
      <c r="V42" s="45" t="s">
        <v>69</v>
      </c>
      <c r="W42" s="47">
        <f>VLOOKUP(V42,'[2]Datos Validacion'!$K$6:$L$8,2,0)</f>
        <v>0.25</v>
      </c>
      <c r="X42" s="46" t="s">
        <v>70</v>
      </c>
      <c r="Y42" s="47">
        <f>VLOOKUP(X42,'[2]Datos Validacion'!$M$6:$N$7,2,0)</f>
        <v>0.15</v>
      </c>
      <c r="Z42" s="45" t="s">
        <v>71</v>
      </c>
      <c r="AA42" s="53" t="s">
        <v>217</v>
      </c>
      <c r="AB42" s="45" t="s">
        <v>73</v>
      </c>
      <c r="AC42" s="43" t="s">
        <v>218</v>
      </c>
      <c r="AD42" s="49">
        <f t="shared" si="3"/>
        <v>0.4</v>
      </c>
      <c r="AE42" s="50" t="str">
        <f t="shared" si="0"/>
        <v>MEDIA</v>
      </c>
      <c r="AF42" s="50">
        <f t="shared" si="7"/>
        <v>0.6</v>
      </c>
      <c r="AG42" s="153" t="str">
        <f t="shared" si="8"/>
        <v>MODERADO</v>
      </c>
      <c r="AH42" s="153">
        <f t="shared" si="9"/>
        <v>0.6</v>
      </c>
      <c r="AI42" s="152" t="s">
        <v>116</v>
      </c>
      <c r="AJ42" s="142" t="s">
        <v>76</v>
      </c>
      <c r="AK42" s="159"/>
      <c r="AL42" s="184"/>
      <c r="AM42" s="145">
        <v>45046</v>
      </c>
      <c r="AN42" s="167" t="s">
        <v>531</v>
      </c>
      <c r="AO42" s="147" t="s">
        <v>532</v>
      </c>
      <c r="AP42" s="223" t="s">
        <v>533</v>
      </c>
      <c r="AQ42" s="147"/>
      <c r="AR42" s="147" t="s">
        <v>4</v>
      </c>
      <c r="AS42" s="147" t="s">
        <v>534</v>
      </c>
    </row>
    <row r="43" spans="1:45" ht="47" customHeight="1" x14ac:dyDescent="0.3">
      <c r="A43" s="154"/>
      <c r="B43" s="155"/>
      <c r="C43" s="215"/>
      <c r="D43" s="142"/>
      <c r="E43" s="142"/>
      <c r="F43" s="142"/>
      <c r="G43" s="156"/>
      <c r="H43" s="267"/>
      <c r="I43" s="222"/>
      <c r="J43" s="142"/>
      <c r="K43" s="142"/>
      <c r="L43" s="142"/>
      <c r="M43" s="211"/>
      <c r="N43" s="150"/>
      <c r="O43" s="151"/>
      <c r="P43" s="147"/>
      <c r="Q43" s="152"/>
      <c r="R43" s="44" t="s">
        <v>219</v>
      </c>
      <c r="S43" s="45" t="s">
        <v>67</v>
      </c>
      <c r="T43" s="46" t="s">
        <v>210</v>
      </c>
      <c r="U43" s="45" t="s">
        <v>68</v>
      </c>
      <c r="V43" s="45" t="s">
        <v>69</v>
      </c>
      <c r="W43" s="47">
        <f>VLOOKUP(V43,'[2]Datos Validacion'!$K$6:$L$8,2,0)</f>
        <v>0.25</v>
      </c>
      <c r="X43" s="46" t="s">
        <v>70</v>
      </c>
      <c r="Y43" s="47">
        <f>VLOOKUP(X43,'[2]Datos Validacion'!$M$6:$N$7,2,0)</f>
        <v>0.15</v>
      </c>
      <c r="Z43" s="45" t="s">
        <v>71</v>
      </c>
      <c r="AA43" s="53" t="s">
        <v>220</v>
      </c>
      <c r="AB43" s="45" t="s">
        <v>73</v>
      </c>
      <c r="AC43" s="43" t="s">
        <v>221</v>
      </c>
      <c r="AD43" s="49">
        <f t="shared" si="3"/>
        <v>0.4</v>
      </c>
      <c r="AE43" s="50" t="str">
        <f t="shared" si="0"/>
        <v>BAJA</v>
      </c>
      <c r="AF43" s="50">
        <f>+AF42-(AF42*AD43)</f>
        <v>0.36</v>
      </c>
      <c r="AG43" s="153"/>
      <c r="AH43" s="153"/>
      <c r="AI43" s="152"/>
      <c r="AJ43" s="142"/>
      <c r="AK43" s="159"/>
      <c r="AL43" s="184"/>
      <c r="AM43" s="145"/>
      <c r="AN43" s="167"/>
      <c r="AO43" s="147"/>
      <c r="AP43" s="223"/>
      <c r="AQ43" s="147"/>
      <c r="AR43" s="147"/>
      <c r="AS43" s="147"/>
    </row>
    <row r="44" spans="1:45" ht="37.5" x14ac:dyDescent="0.3">
      <c r="A44" s="154"/>
      <c r="B44" s="155"/>
      <c r="C44" s="215"/>
      <c r="D44" s="142"/>
      <c r="E44" s="142"/>
      <c r="F44" s="142" t="s">
        <v>56</v>
      </c>
      <c r="G44" s="156" t="s">
        <v>222</v>
      </c>
      <c r="H44" s="267"/>
      <c r="I44" s="222"/>
      <c r="J44" s="142"/>
      <c r="K44" s="142"/>
      <c r="L44" s="142"/>
      <c r="M44" s="211"/>
      <c r="N44" s="150"/>
      <c r="O44" s="151"/>
      <c r="P44" s="147"/>
      <c r="Q44" s="152"/>
      <c r="R44" s="44" t="s">
        <v>223</v>
      </c>
      <c r="S44" s="45" t="s">
        <v>67</v>
      </c>
      <c r="T44" s="46" t="s">
        <v>210</v>
      </c>
      <c r="U44" s="45" t="s">
        <v>68</v>
      </c>
      <c r="V44" s="45" t="s">
        <v>69</v>
      </c>
      <c r="W44" s="47">
        <f>VLOOKUP(V44,'[2]Datos Validacion'!$K$6:$L$8,2,0)</f>
        <v>0.25</v>
      </c>
      <c r="X44" s="46" t="s">
        <v>70</v>
      </c>
      <c r="Y44" s="47">
        <f>VLOOKUP(X44,'[2]Datos Validacion'!$M$6:$N$7,2,0)</f>
        <v>0.15</v>
      </c>
      <c r="Z44" s="45" t="s">
        <v>71</v>
      </c>
      <c r="AA44" s="53" t="s">
        <v>224</v>
      </c>
      <c r="AB44" s="45" t="s">
        <v>73</v>
      </c>
      <c r="AC44" s="43" t="s">
        <v>225</v>
      </c>
      <c r="AD44" s="49">
        <f t="shared" si="3"/>
        <v>0.4</v>
      </c>
      <c r="AE44" s="50" t="str">
        <f t="shared" si="0"/>
        <v>BAJA</v>
      </c>
      <c r="AF44" s="50">
        <f t="shared" ref="AF44:AF45" si="11">+AF43-(AF43*AD44)</f>
        <v>0.216</v>
      </c>
      <c r="AG44" s="153"/>
      <c r="AH44" s="153"/>
      <c r="AI44" s="152"/>
      <c r="AJ44" s="142"/>
      <c r="AK44" s="159"/>
      <c r="AL44" s="184"/>
      <c r="AM44" s="145"/>
      <c r="AN44" s="167"/>
      <c r="AO44" s="147"/>
      <c r="AP44" s="223"/>
      <c r="AQ44" s="147"/>
      <c r="AR44" s="147"/>
      <c r="AS44" s="147"/>
    </row>
    <row r="45" spans="1:45" ht="45" customHeight="1" x14ac:dyDescent="0.3">
      <c r="A45" s="154"/>
      <c r="B45" s="155"/>
      <c r="C45" s="215"/>
      <c r="D45" s="142"/>
      <c r="E45" s="142"/>
      <c r="F45" s="142"/>
      <c r="G45" s="156"/>
      <c r="H45" s="267"/>
      <c r="I45" s="222"/>
      <c r="J45" s="142"/>
      <c r="K45" s="142"/>
      <c r="L45" s="142"/>
      <c r="M45" s="211"/>
      <c r="N45" s="150"/>
      <c r="O45" s="151"/>
      <c r="P45" s="147"/>
      <c r="Q45" s="152"/>
      <c r="R45" s="44" t="s">
        <v>226</v>
      </c>
      <c r="S45" s="45" t="s">
        <v>67</v>
      </c>
      <c r="T45" s="46" t="s">
        <v>210</v>
      </c>
      <c r="U45" s="45" t="s">
        <v>68</v>
      </c>
      <c r="V45" s="45" t="s">
        <v>69</v>
      </c>
      <c r="W45" s="47">
        <f>VLOOKUP(V45,'[2]Datos Validacion'!$K$6:$L$8,2,0)</f>
        <v>0.25</v>
      </c>
      <c r="X45" s="46" t="s">
        <v>70</v>
      </c>
      <c r="Y45" s="47">
        <f>VLOOKUP(X45,'[2]Datos Validacion'!$M$6:$N$7,2,0)</f>
        <v>0.15</v>
      </c>
      <c r="Z45" s="45" t="s">
        <v>71</v>
      </c>
      <c r="AA45" s="53" t="s">
        <v>227</v>
      </c>
      <c r="AB45" s="45" t="s">
        <v>73</v>
      </c>
      <c r="AC45" s="43" t="s">
        <v>228</v>
      </c>
      <c r="AD45" s="49">
        <f t="shared" si="3"/>
        <v>0.4</v>
      </c>
      <c r="AE45" s="50" t="str">
        <f t="shared" si="0"/>
        <v>MUY BAJA</v>
      </c>
      <c r="AF45" s="109">
        <f t="shared" si="11"/>
        <v>0.12959999999999999</v>
      </c>
      <c r="AG45" s="153"/>
      <c r="AH45" s="153"/>
      <c r="AI45" s="152"/>
      <c r="AJ45" s="142"/>
      <c r="AK45" s="159"/>
      <c r="AL45" s="184"/>
      <c r="AM45" s="145"/>
      <c r="AN45" s="167"/>
      <c r="AO45" s="147"/>
      <c r="AP45" s="223"/>
      <c r="AQ45" s="147"/>
      <c r="AR45" s="147"/>
      <c r="AS45" s="147"/>
    </row>
    <row r="46" spans="1:45" ht="131.25" customHeight="1" x14ac:dyDescent="0.3">
      <c r="A46" s="154" t="s">
        <v>4</v>
      </c>
      <c r="B46" s="155"/>
      <c r="C46" s="163" t="s">
        <v>229</v>
      </c>
      <c r="D46" s="142" t="s">
        <v>230</v>
      </c>
      <c r="E46" s="142" t="s">
        <v>231</v>
      </c>
      <c r="F46" s="142" t="s">
        <v>56</v>
      </c>
      <c r="G46" s="221" t="s">
        <v>232</v>
      </c>
      <c r="H46" s="267" t="s">
        <v>233</v>
      </c>
      <c r="I46" s="221" t="s">
        <v>234</v>
      </c>
      <c r="J46" s="142" t="s">
        <v>60</v>
      </c>
      <c r="K46" s="221" t="s">
        <v>235</v>
      </c>
      <c r="L46" s="142" t="s">
        <v>62</v>
      </c>
      <c r="M46" s="211">
        <f>VLOOKUP(L46,'[2]Datos Validacion'!$C$6:$D$10,2,0)</f>
        <v>0.4</v>
      </c>
      <c r="N46" s="150" t="s">
        <v>110</v>
      </c>
      <c r="O46" s="151">
        <f>VLOOKUP(N46,'[2]Datos Validacion'!$E$6:$F$15,2,0)</f>
        <v>0.6</v>
      </c>
      <c r="P46" s="147" t="s">
        <v>111</v>
      </c>
      <c r="Q46" s="152" t="s">
        <v>116</v>
      </c>
      <c r="R46" s="119" t="s">
        <v>236</v>
      </c>
      <c r="S46" s="45" t="s">
        <v>67</v>
      </c>
      <c r="T46" s="46" t="s">
        <v>237</v>
      </c>
      <c r="U46" s="45" t="s">
        <v>68</v>
      </c>
      <c r="V46" s="45" t="s">
        <v>69</v>
      </c>
      <c r="W46" s="47">
        <f>VLOOKUP(V46,'[2]Datos Validacion'!$K$6:$L$8,2,0)</f>
        <v>0.25</v>
      </c>
      <c r="X46" s="46" t="s">
        <v>70</v>
      </c>
      <c r="Y46" s="47">
        <f>VLOOKUP(X46,'[2]Datos Validacion'!$M$6:$N$7,2,0)</f>
        <v>0.15</v>
      </c>
      <c r="Z46" s="45" t="s">
        <v>71</v>
      </c>
      <c r="AA46" s="53" t="s">
        <v>238</v>
      </c>
      <c r="AB46" s="45" t="s">
        <v>73</v>
      </c>
      <c r="AC46" s="53" t="s">
        <v>239</v>
      </c>
      <c r="AD46" s="49">
        <f t="shared" si="3"/>
        <v>0.4</v>
      </c>
      <c r="AE46" s="50" t="str">
        <f t="shared" si="0"/>
        <v>BAJA</v>
      </c>
      <c r="AF46" s="50">
        <f t="shared" si="4"/>
        <v>0.24</v>
      </c>
      <c r="AG46" s="153" t="str">
        <f t="shared" si="1"/>
        <v>MODERADO</v>
      </c>
      <c r="AH46" s="153">
        <f t="shared" si="2"/>
        <v>0.6</v>
      </c>
      <c r="AI46" s="152" t="s">
        <v>116</v>
      </c>
      <c r="AJ46" s="142" t="s">
        <v>76</v>
      </c>
      <c r="AK46" s="159"/>
      <c r="AL46" s="142" t="s">
        <v>472</v>
      </c>
      <c r="AM46" s="145" t="s">
        <v>526</v>
      </c>
      <c r="AN46" s="147" t="s">
        <v>527</v>
      </c>
      <c r="AO46" s="147" t="s">
        <v>528</v>
      </c>
      <c r="AP46" s="162" t="s">
        <v>529</v>
      </c>
      <c r="AQ46" s="147"/>
      <c r="AR46" s="147" t="s">
        <v>4</v>
      </c>
      <c r="AS46" s="147" t="s">
        <v>530</v>
      </c>
    </row>
    <row r="47" spans="1:45" ht="129.75" customHeight="1" x14ac:dyDescent="0.3">
      <c r="A47" s="154"/>
      <c r="B47" s="155"/>
      <c r="C47" s="163"/>
      <c r="D47" s="142"/>
      <c r="E47" s="142"/>
      <c r="F47" s="142"/>
      <c r="G47" s="221"/>
      <c r="H47" s="267"/>
      <c r="I47" s="221"/>
      <c r="J47" s="142"/>
      <c r="K47" s="221"/>
      <c r="L47" s="142"/>
      <c r="M47" s="211"/>
      <c r="N47" s="150"/>
      <c r="O47" s="151"/>
      <c r="P47" s="147"/>
      <c r="Q47" s="152"/>
      <c r="R47" s="112" t="s">
        <v>240</v>
      </c>
      <c r="S47" s="121" t="s">
        <v>67</v>
      </c>
      <c r="T47" s="107" t="s">
        <v>241</v>
      </c>
      <c r="U47" s="121" t="s">
        <v>68</v>
      </c>
      <c r="V47" s="121" t="s">
        <v>119</v>
      </c>
      <c r="W47" s="122">
        <f>VLOOKUP(V47,'[3]Datos Validacion'!$K$6:$L$8,2,0)</f>
        <v>0.15</v>
      </c>
      <c r="X47" s="107" t="s">
        <v>70</v>
      </c>
      <c r="Y47" s="122">
        <f>VLOOKUP(X47,'[3]Datos Validacion'!$M$6:$N$7,2,0)</f>
        <v>0.15</v>
      </c>
      <c r="Z47" s="121" t="s">
        <v>71</v>
      </c>
      <c r="AA47" s="123" t="s">
        <v>242</v>
      </c>
      <c r="AB47" s="121" t="s">
        <v>73</v>
      </c>
      <c r="AC47" s="107" t="s">
        <v>243</v>
      </c>
      <c r="AD47" s="124">
        <f t="shared" si="3"/>
        <v>0.3</v>
      </c>
      <c r="AE47" s="50" t="str">
        <f t="shared" si="0"/>
        <v>MUY BAJA</v>
      </c>
      <c r="AF47" s="125">
        <f>+AF46-(AF46*AD47)</f>
        <v>0.16799999999999998</v>
      </c>
      <c r="AG47" s="153"/>
      <c r="AH47" s="153"/>
      <c r="AI47" s="152"/>
      <c r="AJ47" s="142"/>
      <c r="AK47" s="159"/>
      <c r="AL47" s="142"/>
      <c r="AM47" s="145"/>
      <c r="AN47" s="147"/>
      <c r="AO47" s="147"/>
      <c r="AP47" s="162"/>
      <c r="AQ47" s="147"/>
      <c r="AR47" s="147"/>
      <c r="AS47" s="147"/>
    </row>
    <row r="48" spans="1:45" ht="91.5" customHeight="1" x14ac:dyDescent="0.3">
      <c r="A48" s="154" t="s">
        <v>4</v>
      </c>
      <c r="B48" s="155"/>
      <c r="C48" s="163" t="s">
        <v>229</v>
      </c>
      <c r="D48" s="142" t="s">
        <v>244</v>
      </c>
      <c r="E48" s="142" t="s">
        <v>245</v>
      </c>
      <c r="F48" s="41" t="s">
        <v>78</v>
      </c>
      <c r="G48" s="112" t="s">
        <v>246</v>
      </c>
      <c r="H48" s="267" t="s">
        <v>247</v>
      </c>
      <c r="I48" s="223" t="s">
        <v>248</v>
      </c>
      <c r="J48" s="142" t="s">
        <v>60</v>
      </c>
      <c r="K48" s="163" t="s">
        <v>249</v>
      </c>
      <c r="L48" s="142" t="s">
        <v>91</v>
      </c>
      <c r="M48" s="211">
        <f>VLOOKUP(L48,'[2]Datos Validacion'!$C$6:$D$10,2,0)</f>
        <v>0.6</v>
      </c>
      <c r="N48" s="150" t="s">
        <v>110</v>
      </c>
      <c r="O48" s="151">
        <f>VLOOKUP(N48,'[2]Datos Validacion'!$E$6:$F$15,2,0)</f>
        <v>0.6</v>
      </c>
      <c r="P48" s="147" t="s">
        <v>250</v>
      </c>
      <c r="Q48" s="152" t="s">
        <v>116</v>
      </c>
      <c r="R48" s="44" t="s">
        <v>251</v>
      </c>
      <c r="S48" s="45" t="s">
        <v>67</v>
      </c>
      <c r="T48" s="46" t="s">
        <v>252</v>
      </c>
      <c r="U48" s="45" t="s">
        <v>68</v>
      </c>
      <c r="V48" s="45" t="s">
        <v>69</v>
      </c>
      <c r="W48" s="47">
        <f>VLOOKUP(V48,'[2]Datos Validacion'!$K$6:$L$8,2,0)</f>
        <v>0.25</v>
      </c>
      <c r="X48" s="46" t="s">
        <v>253</v>
      </c>
      <c r="Y48" s="47">
        <f>VLOOKUP(X48,'[2]Datos Validacion'!$M$6:$N$7,2,0)</f>
        <v>0.25</v>
      </c>
      <c r="Z48" s="45" t="s">
        <v>71</v>
      </c>
      <c r="AA48" s="53" t="s">
        <v>254</v>
      </c>
      <c r="AB48" s="45" t="s">
        <v>73</v>
      </c>
      <c r="AC48" s="53" t="s">
        <v>255</v>
      </c>
      <c r="AD48" s="49">
        <f t="shared" si="3"/>
        <v>0.5</v>
      </c>
      <c r="AE48" s="50" t="str">
        <f t="shared" si="0"/>
        <v>BAJA</v>
      </c>
      <c r="AF48" s="50">
        <f t="shared" si="4"/>
        <v>0.3</v>
      </c>
      <c r="AG48" s="153" t="str">
        <f t="shared" si="1"/>
        <v>MODERADO</v>
      </c>
      <c r="AH48" s="153">
        <f t="shared" si="2"/>
        <v>0.6</v>
      </c>
      <c r="AI48" s="152" t="s">
        <v>116</v>
      </c>
      <c r="AJ48" s="142" t="s">
        <v>76</v>
      </c>
      <c r="AK48" s="159"/>
      <c r="AL48" s="159"/>
      <c r="AM48" s="145">
        <v>45040</v>
      </c>
      <c r="AN48" s="145" t="s">
        <v>476</v>
      </c>
      <c r="AO48" s="145" t="s">
        <v>477</v>
      </c>
      <c r="AP48" s="145" t="s">
        <v>479</v>
      </c>
      <c r="AQ48" s="145"/>
      <c r="AR48" s="145" t="s">
        <v>4</v>
      </c>
      <c r="AS48" s="145" t="s">
        <v>478</v>
      </c>
    </row>
    <row r="49" spans="1:45" ht="78.75" customHeight="1" x14ac:dyDescent="0.3">
      <c r="A49" s="154"/>
      <c r="B49" s="155"/>
      <c r="C49" s="163"/>
      <c r="D49" s="142"/>
      <c r="E49" s="142"/>
      <c r="F49" s="41" t="s">
        <v>78</v>
      </c>
      <c r="G49" s="53" t="s">
        <v>256</v>
      </c>
      <c r="H49" s="267"/>
      <c r="I49" s="223"/>
      <c r="J49" s="142"/>
      <c r="K49" s="163"/>
      <c r="L49" s="142"/>
      <c r="M49" s="211"/>
      <c r="N49" s="150"/>
      <c r="O49" s="151"/>
      <c r="P49" s="147"/>
      <c r="Q49" s="152"/>
      <c r="R49" s="44" t="s">
        <v>257</v>
      </c>
      <c r="S49" s="45" t="s">
        <v>67</v>
      </c>
      <c r="T49" s="46" t="s">
        <v>258</v>
      </c>
      <c r="U49" s="45" t="s">
        <v>68</v>
      </c>
      <c r="V49" s="45" t="s">
        <v>69</v>
      </c>
      <c r="W49" s="47">
        <f>VLOOKUP(V49,'[2]Datos Validacion'!$K$6:$L$8,2,0)</f>
        <v>0.25</v>
      </c>
      <c r="X49" s="46" t="s">
        <v>70</v>
      </c>
      <c r="Y49" s="47">
        <f>VLOOKUP(X49,'[2]Datos Validacion'!$M$6:$N$7,2,0)</f>
        <v>0.15</v>
      </c>
      <c r="Z49" s="45" t="s">
        <v>71</v>
      </c>
      <c r="AA49" s="53" t="s">
        <v>254</v>
      </c>
      <c r="AB49" s="45" t="s">
        <v>73</v>
      </c>
      <c r="AC49" s="53" t="s">
        <v>259</v>
      </c>
      <c r="AD49" s="49">
        <f t="shared" si="3"/>
        <v>0.4</v>
      </c>
      <c r="AE49" s="50" t="str">
        <f t="shared" si="0"/>
        <v>MUY BAJA</v>
      </c>
      <c r="AF49" s="125">
        <f>+AF48-(AF48*AD49)</f>
        <v>0.18</v>
      </c>
      <c r="AG49" s="153"/>
      <c r="AH49" s="153"/>
      <c r="AI49" s="152"/>
      <c r="AJ49" s="142"/>
      <c r="AK49" s="159"/>
      <c r="AL49" s="159"/>
      <c r="AM49" s="145"/>
      <c r="AN49" s="145"/>
      <c r="AO49" s="145"/>
      <c r="AP49" s="145"/>
      <c r="AQ49" s="145"/>
      <c r="AR49" s="145"/>
      <c r="AS49" s="145"/>
    </row>
    <row r="50" spans="1:45" ht="33" customHeight="1" x14ac:dyDescent="0.3">
      <c r="A50" s="154" t="s">
        <v>4</v>
      </c>
      <c r="B50" s="155"/>
      <c r="C50" s="215" t="s">
        <v>260</v>
      </c>
      <c r="D50" s="142" t="s">
        <v>261</v>
      </c>
      <c r="E50" s="142" t="s">
        <v>262</v>
      </c>
      <c r="F50" s="41" t="s">
        <v>56</v>
      </c>
      <c r="G50" s="43" t="s">
        <v>263</v>
      </c>
      <c r="H50" s="267" t="s">
        <v>264</v>
      </c>
      <c r="I50" s="222" t="s">
        <v>265</v>
      </c>
      <c r="J50" s="142" t="s">
        <v>60</v>
      </c>
      <c r="K50" s="147" t="s">
        <v>266</v>
      </c>
      <c r="L50" s="142" t="s">
        <v>215</v>
      </c>
      <c r="M50" s="211">
        <f>VLOOKUP(L50,'[2]Datos Validacion'!$C$6:$D$10,2,0)</f>
        <v>1</v>
      </c>
      <c r="N50" s="150" t="s">
        <v>63</v>
      </c>
      <c r="O50" s="151">
        <f>VLOOKUP(N50,'[2]Datos Validacion'!$E$6:$F$15,2,0)</f>
        <v>0.8</v>
      </c>
      <c r="P50" s="147" t="s">
        <v>64</v>
      </c>
      <c r="Q50" s="152" t="s">
        <v>75</v>
      </c>
      <c r="R50" s="98" t="s">
        <v>428</v>
      </c>
      <c r="S50" s="45" t="s">
        <v>67</v>
      </c>
      <c r="T50" s="46" t="s">
        <v>432</v>
      </c>
      <c r="U50" s="45" t="s">
        <v>68</v>
      </c>
      <c r="V50" s="45" t="s">
        <v>119</v>
      </c>
      <c r="W50" s="99">
        <f>VLOOKUP(V50,'[2]Datos Validacion'!$K$6:$L$8,2,0)</f>
        <v>0.15</v>
      </c>
      <c r="X50" s="46" t="s">
        <v>253</v>
      </c>
      <c r="Y50" s="99">
        <f>VLOOKUP(X50,'[2]Datos Validacion'!$M$6:$N$7,2,0)</f>
        <v>0.25</v>
      </c>
      <c r="Z50" s="45" t="s">
        <v>71</v>
      </c>
      <c r="AA50" s="98" t="s">
        <v>434</v>
      </c>
      <c r="AB50" s="45" t="s">
        <v>73</v>
      </c>
      <c r="AC50" s="98" t="s">
        <v>437</v>
      </c>
      <c r="AD50" s="49">
        <f t="shared" si="3"/>
        <v>0.4</v>
      </c>
      <c r="AE50" s="50" t="str">
        <f t="shared" si="0"/>
        <v>MEDIA</v>
      </c>
      <c r="AF50" s="50">
        <f t="shared" si="4"/>
        <v>0.6</v>
      </c>
      <c r="AG50" s="153" t="str">
        <f t="shared" si="1"/>
        <v>MAYOR</v>
      </c>
      <c r="AH50" s="153">
        <f t="shared" si="2"/>
        <v>0.8</v>
      </c>
      <c r="AI50" s="152" t="s">
        <v>75</v>
      </c>
      <c r="AJ50" s="142" t="s">
        <v>76</v>
      </c>
      <c r="AK50" s="144" t="s">
        <v>267</v>
      </c>
      <c r="AL50" s="159"/>
      <c r="AM50" s="145"/>
      <c r="AN50" s="52"/>
      <c r="AO50" s="147"/>
      <c r="AP50" s="238"/>
      <c r="AQ50" s="147"/>
      <c r="AR50" s="147"/>
      <c r="AS50" s="167"/>
    </row>
    <row r="51" spans="1:45" ht="25" x14ac:dyDescent="0.3">
      <c r="A51" s="154"/>
      <c r="B51" s="155"/>
      <c r="C51" s="215"/>
      <c r="D51" s="142"/>
      <c r="E51" s="142"/>
      <c r="F51" s="41" t="s">
        <v>56</v>
      </c>
      <c r="G51" s="43" t="s">
        <v>268</v>
      </c>
      <c r="H51" s="267"/>
      <c r="I51" s="222"/>
      <c r="J51" s="142"/>
      <c r="K51" s="147"/>
      <c r="L51" s="142"/>
      <c r="M51" s="211"/>
      <c r="N51" s="150"/>
      <c r="O51" s="151"/>
      <c r="P51" s="147"/>
      <c r="Q51" s="152"/>
      <c r="R51" s="98" t="s">
        <v>429</v>
      </c>
      <c r="S51" s="45" t="s">
        <v>67</v>
      </c>
      <c r="T51" s="98" t="s">
        <v>432</v>
      </c>
      <c r="U51" s="45" t="s">
        <v>68</v>
      </c>
      <c r="V51" s="45" t="s">
        <v>119</v>
      </c>
      <c r="W51" s="99">
        <v>0.15</v>
      </c>
      <c r="X51" s="46" t="s">
        <v>253</v>
      </c>
      <c r="Y51" s="99">
        <v>0.25</v>
      </c>
      <c r="Z51" s="45" t="s">
        <v>71</v>
      </c>
      <c r="AA51" s="98" t="s">
        <v>434</v>
      </c>
      <c r="AB51" s="45" t="s">
        <v>73</v>
      </c>
      <c r="AC51" s="98" t="s">
        <v>437</v>
      </c>
      <c r="AD51" s="49">
        <f t="shared" si="3"/>
        <v>0.4</v>
      </c>
      <c r="AE51" s="50" t="str">
        <f t="shared" si="0"/>
        <v>BAJA</v>
      </c>
      <c r="AF51" s="50">
        <f>+AF50-(AF50*AD51)</f>
        <v>0.36</v>
      </c>
      <c r="AG51" s="153"/>
      <c r="AH51" s="153"/>
      <c r="AI51" s="152"/>
      <c r="AJ51" s="142"/>
      <c r="AK51" s="144"/>
      <c r="AL51" s="159"/>
      <c r="AM51" s="145"/>
      <c r="AN51" s="52"/>
      <c r="AO51" s="147"/>
      <c r="AP51" s="238"/>
      <c r="AQ51" s="147"/>
      <c r="AR51" s="147"/>
      <c r="AS51" s="167"/>
    </row>
    <row r="52" spans="1:45" ht="25" x14ac:dyDescent="0.3">
      <c r="A52" s="154"/>
      <c r="B52" s="155"/>
      <c r="C52" s="215"/>
      <c r="D52" s="142"/>
      <c r="E52" s="142"/>
      <c r="F52" s="41" t="s">
        <v>56</v>
      </c>
      <c r="G52" s="43" t="s">
        <v>269</v>
      </c>
      <c r="H52" s="267"/>
      <c r="I52" s="222"/>
      <c r="J52" s="142"/>
      <c r="K52" s="147"/>
      <c r="L52" s="142"/>
      <c r="M52" s="211"/>
      <c r="N52" s="150"/>
      <c r="O52" s="151"/>
      <c r="P52" s="147"/>
      <c r="Q52" s="152"/>
      <c r="R52" s="146" t="s">
        <v>430</v>
      </c>
      <c r="S52" s="155" t="s">
        <v>67</v>
      </c>
      <c r="T52" s="147" t="s">
        <v>433</v>
      </c>
      <c r="U52" s="155" t="s">
        <v>68</v>
      </c>
      <c r="V52" s="155" t="s">
        <v>69</v>
      </c>
      <c r="W52" s="211">
        <f>VLOOKUP(V52,'[2]Datos Validacion'!$K$6:$L$8,2,0)</f>
        <v>0.25</v>
      </c>
      <c r="X52" s="156" t="s">
        <v>253</v>
      </c>
      <c r="Y52" s="211">
        <f>VLOOKUP(X52,'[2]Datos Validacion'!$M$6:$N$7,2,0)</f>
        <v>0.25</v>
      </c>
      <c r="Z52" s="155" t="s">
        <v>71</v>
      </c>
      <c r="AA52" s="146" t="s">
        <v>435</v>
      </c>
      <c r="AB52" s="155" t="s">
        <v>73</v>
      </c>
      <c r="AC52" s="146" t="s">
        <v>438</v>
      </c>
      <c r="AD52" s="213">
        <f t="shared" ref="AD52:AD77" si="12">+W52+Y52</f>
        <v>0.5</v>
      </c>
      <c r="AE52" s="153" t="str">
        <f t="shared" ref="AE52:AE77" si="13">IF(AF52&lt;=20%,"MUY BAJA",IF(AF52&lt;=40%,"BAJA",IF(AF52&lt;=60%,"MEDIA",IF(AF52&lt;=80%,"ALTA","MUY ALTA"))))</f>
        <v>MUY BAJA</v>
      </c>
      <c r="AF52" s="153">
        <f>+AF51-(AF51*AD52)</f>
        <v>0.18</v>
      </c>
      <c r="AG52" s="153"/>
      <c r="AH52" s="153"/>
      <c r="AI52" s="152"/>
      <c r="AJ52" s="142"/>
      <c r="AK52" s="144"/>
      <c r="AL52" s="159"/>
      <c r="AM52" s="145"/>
      <c r="AN52" s="240"/>
      <c r="AO52" s="147"/>
      <c r="AP52" s="238"/>
      <c r="AQ52" s="147"/>
      <c r="AR52" s="147"/>
      <c r="AS52" s="167"/>
    </row>
    <row r="53" spans="1:45" ht="48" customHeight="1" x14ac:dyDescent="0.3">
      <c r="A53" s="154"/>
      <c r="B53" s="155"/>
      <c r="C53" s="215"/>
      <c r="D53" s="142"/>
      <c r="E53" s="142"/>
      <c r="F53" s="41" t="s">
        <v>56</v>
      </c>
      <c r="G53" s="43" t="s">
        <v>270</v>
      </c>
      <c r="H53" s="267"/>
      <c r="I53" s="222"/>
      <c r="J53" s="142"/>
      <c r="K53" s="147"/>
      <c r="L53" s="142"/>
      <c r="M53" s="211"/>
      <c r="N53" s="150"/>
      <c r="O53" s="151"/>
      <c r="P53" s="147"/>
      <c r="Q53" s="152"/>
      <c r="R53" s="146"/>
      <c r="S53" s="155"/>
      <c r="T53" s="147"/>
      <c r="U53" s="155"/>
      <c r="V53" s="155"/>
      <c r="W53" s="211"/>
      <c r="X53" s="156"/>
      <c r="Y53" s="211"/>
      <c r="Z53" s="155"/>
      <c r="AA53" s="146"/>
      <c r="AB53" s="155"/>
      <c r="AC53" s="146"/>
      <c r="AD53" s="213"/>
      <c r="AE53" s="153"/>
      <c r="AF53" s="153"/>
      <c r="AG53" s="153"/>
      <c r="AH53" s="153"/>
      <c r="AI53" s="152"/>
      <c r="AJ53" s="142"/>
      <c r="AK53" s="144"/>
      <c r="AL53" s="159"/>
      <c r="AM53" s="145"/>
      <c r="AN53" s="273"/>
      <c r="AO53" s="147"/>
      <c r="AP53" s="238"/>
      <c r="AQ53" s="147"/>
      <c r="AR53" s="147"/>
      <c r="AS53" s="167"/>
    </row>
    <row r="54" spans="1:45" ht="25" x14ac:dyDescent="0.3">
      <c r="A54" s="154"/>
      <c r="B54" s="155"/>
      <c r="C54" s="215"/>
      <c r="D54" s="142"/>
      <c r="E54" s="142"/>
      <c r="F54" s="41" t="s">
        <v>56</v>
      </c>
      <c r="G54" s="43" t="s">
        <v>271</v>
      </c>
      <c r="H54" s="267"/>
      <c r="I54" s="222"/>
      <c r="J54" s="142"/>
      <c r="K54" s="147"/>
      <c r="L54" s="142"/>
      <c r="M54" s="211"/>
      <c r="N54" s="150"/>
      <c r="O54" s="151"/>
      <c r="P54" s="147"/>
      <c r="Q54" s="152"/>
      <c r="R54" s="146"/>
      <c r="S54" s="155"/>
      <c r="T54" s="147"/>
      <c r="U54" s="155"/>
      <c r="V54" s="155"/>
      <c r="W54" s="211"/>
      <c r="X54" s="156"/>
      <c r="Y54" s="211"/>
      <c r="Z54" s="155"/>
      <c r="AA54" s="146"/>
      <c r="AB54" s="155"/>
      <c r="AC54" s="146"/>
      <c r="AD54" s="213"/>
      <c r="AE54" s="153"/>
      <c r="AF54" s="153"/>
      <c r="AG54" s="153"/>
      <c r="AH54" s="153"/>
      <c r="AI54" s="152"/>
      <c r="AJ54" s="142"/>
      <c r="AK54" s="144"/>
      <c r="AL54" s="159"/>
      <c r="AM54" s="145"/>
      <c r="AN54" s="272"/>
      <c r="AO54" s="147"/>
      <c r="AP54" s="238"/>
      <c r="AQ54" s="147"/>
      <c r="AR54" s="147"/>
      <c r="AS54" s="167"/>
    </row>
    <row r="55" spans="1:45" ht="50" x14ac:dyDescent="0.3">
      <c r="A55" s="154"/>
      <c r="B55" s="155"/>
      <c r="C55" s="215"/>
      <c r="D55" s="142"/>
      <c r="E55" s="142"/>
      <c r="F55" s="41" t="s">
        <v>56</v>
      </c>
      <c r="G55" s="43" t="s">
        <v>272</v>
      </c>
      <c r="H55" s="267"/>
      <c r="I55" s="222"/>
      <c r="J55" s="142"/>
      <c r="K55" s="147"/>
      <c r="L55" s="142"/>
      <c r="M55" s="211"/>
      <c r="N55" s="150"/>
      <c r="O55" s="151"/>
      <c r="P55" s="147"/>
      <c r="Q55" s="152"/>
      <c r="R55" s="51" t="s">
        <v>431</v>
      </c>
      <c r="S55" s="45" t="s">
        <v>67</v>
      </c>
      <c r="T55" s="100" t="s">
        <v>433</v>
      </c>
      <c r="U55" s="45" t="s">
        <v>68</v>
      </c>
      <c r="V55" s="45" t="s">
        <v>69</v>
      </c>
      <c r="W55" s="47">
        <f>VLOOKUP(V55,'[2]Datos Validacion'!$K$6:$L$8,2,0)</f>
        <v>0.25</v>
      </c>
      <c r="X55" s="46" t="s">
        <v>253</v>
      </c>
      <c r="Y55" s="47">
        <f>VLOOKUP(X55,'[2]Datos Validacion'!$M$6:$N$7,2,0)</f>
        <v>0.25</v>
      </c>
      <c r="Z55" s="45" t="s">
        <v>71</v>
      </c>
      <c r="AA55" s="52" t="s">
        <v>436</v>
      </c>
      <c r="AB55" s="45" t="s">
        <v>73</v>
      </c>
      <c r="AC55" s="126" t="s">
        <v>439</v>
      </c>
      <c r="AD55" s="49">
        <f t="shared" si="12"/>
        <v>0.5</v>
      </c>
      <c r="AE55" s="50" t="str">
        <f t="shared" si="13"/>
        <v>MUY BAJA</v>
      </c>
      <c r="AF55" s="125">
        <f>AF52-(AF52*AD55)</f>
        <v>0.09</v>
      </c>
      <c r="AG55" s="153"/>
      <c r="AH55" s="153"/>
      <c r="AI55" s="152"/>
      <c r="AJ55" s="142"/>
      <c r="AK55" s="144"/>
      <c r="AL55" s="159"/>
      <c r="AM55" s="157"/>
      <c r="AN55" s="136"/>
      <c r="AO55" s="240"/>
      <c r="AP55" s="239"/>
      <c r="AQ55" s="240"/>
      <c r="AR55" s="240"/>
      <c r="AS55" s="241"/>
    </row>
    <row r="56" spans="1:45" ht="77.25" customHeight="1" x14ac:dyDescent="0.3">
      <c r="A56" s="154" t="s">
        <v>4</v>
      </c>
      <c r="B56" s="224"/>
      <c r="C56" s="225" t="s">
        <v>273</v>
      </c>
      <c r="D56" s="222" t="s">
        <v>274</v>
      </c>
      <c r="E56" s="222" t="s">
        <v>275</v>
      </c>
      <c r="F56" s="142" t="s">
        <v>56</v>
      </c>
      <c r="G56" s="156" t="s">
        <v>276</v>
      </c>
      <c r="H56" s="268" t="s">
        <v>277</v>
      </c>
      <c r="I56" s="142" t="s">
        <v>278</v>
      </c>
      <c r="J56" s="142" t="s">
        <v>60</v>
      </c>
      <c r="K56" s="222" t="s">
        <v>279</v>
      </c>
      <c r="L56" s="142" t="s">
        <v>91</v>
      </c>
      <c r="M56" s="211">
        <f>VLOOKUP(L56,'[2]Datos Validacion'!$C$6:$D$10,2,0)</f>
        <v>0.6</v>
      </c>
      <c r="N56" s="150" t="s">
        <v>280</v>
      </c>
      <c r="O56" s="151">
        <f>VLOOKUP(N56,'[2]Datos Validacion'!$E$6:$F$15,2,0)</f>
        <v>1</v>
      </c>
      <c r="P56" s="147" t="s">
        <v>281</v>
      </c>
      <c r="Q56" s="152" t="s">
        <v>282</v>
      </c>
      <c r="R56" s="142" t="s">
        <v>283</v>
      </c>
      <c r="S56" s="142" t="s">
        <v>67</v>
      </c>
      <c r="T56" s="142" t="s">
        <v>284</v>
      </c>
      <c r="U56" s="142" t="s">
        <v>68</v>
      </c>
      <c r="V56" s="142" t="s">
        <v>69</v>
      </c>
      <c r="W56" s="142">
        <f>VLOOKUP(V56,'[2]Datos Validacion'!$K$6:$L$8,2,0)</f>
        <v>0.25</v>
      </c>
      <c r="X56" s="142" t="s">
        <v>70</v>
      </c>
      <c r="Y56" s="142">
        <f>VLOOKUP(X56,'[2]Datos Validacion'!$M$6:$N$7,2,0)</f>
        <v>0.15</v>
      </c>
      <c r="Z56" s="142" t="s">
        <v>71</v>
      </c>
      <c r="AA56" s="142" t="s">
        <v>285</v>
      </c>
      <c r="AB56" s="142" t="s">
        <v>73</v>
      </c>
      <c r="AC56" s="142" t="s">
        <v>286</v>
      </c>
      <c r="AD56" s="213">
        <f t="shared" si="12"/>
        <v>0.4</v>
      </c>
      <c r="AE56" s="153" t="str">
        <f t="shared" si="13"/>
        <v>BAJA</v>
      </c>
      <c r="AF56" s="153">
        <f t="shared" ref="AF56:AF60" si="14">IF(OR(V56="prevenir",V56="detectar"),(M56-(M56*AD56)), M56)</f>
        <v>0.36</v>
      </c>
      <c r="AG56" s="153" t="str">
        <f t="shared" ref="AG56:AG60" si="15">IF(AH56&lt;=20%,"LEVE",IF(AH56&lt;=40%,"MENOR",IF(AH56&lt;=60%,"MODERADO",IF(AH56&lt;=80%,"MAYOR","CATASTROFICO"))))</f>
        <v>CATASTROFICO</v>
      </c>
      <c r="AH56" s="153">
        <f t="shared" ref="AH56:AH60" si="16">IF(V56="corregir",(O56-(O56*AD56)), O56)</f>
        <v>1</v>
      </c>
      <c r="AI56" s="152" t="s">
        <v>282</v>
      </c>
      <c r="AJ56" s="142" t="s">
        <v>76</v>
      </c>
      <c r="AK56" s="144" t="s">
        <v>287</v>
      </c>
      <c r="AL56" s="237"/>
      <c r="AM56" s="145">
        <v>45046</v>
      </c>
      <c r="AN56" s="142" t="s">
        <v>538</v>
      </c>
      <c r="AO56" s="159" t="s">
        <v>535</v>
      </c>
      <c r="AP56" s="142" t="s">
        <v>536</v>
      </c>
      <c r="AQ56" s="159"/>
      <c r="AR56" s="159" t="s">
        <v>4</v>
      </c>
      <c r="AS56" s="142" t="s">
        <v>537</v>
      </c>
    </row>
    <row r="57" spans="1:45" ht="48.75" customHeight="1" x14ac:dyDescent="0.3">
      <c r="A57" s="154"/>
      <c r="B57" s="224"/>
      <c r="C57" s="225"/>
      <c r="D57" s="222"/>
      <c r="E57" s="222"/>
      <c r="F57" s="142"/>
      <c r="G57" s="156"/>
      <c r="H57" s="268"/>
      <c r="I57" s="142"/>
      <c r="J57" s="142"/>
      <c r="K57" s="222"/>
      <c r="L57" s="142"/>
      <c r="M57" s="211"/>
      <c r="N57" s="150"/>
      <c r="O57" s="151"/>
      <c r="P57" s="147"/>
      <c r="Q57" s="152"/>
      <c r="R57" s="142"/>
      <c r="S57" s="142"/>
      <c r="T57" s="142"/>
      <c r="U57" s="142"/>
      <c r="V57" s="142"/>
      <c r="W57" s="142"/>
      <c r="X57" s="142"/>
      <c r="Y57" s="142"/>
      <c r="Z57" s="142"/>
      <c r="AA57" s="142"/>
      <c r="AB57" s="142"/>
      <c r="AC57" s="142"/>
      <c r="AD57" s="213"/>
      <c r="AE57" s="153"/>
      <c r="AF57" s="153"/>
      <c r="AG57" s="153"/>
      <c r="AH57" s="153"/>
      <c r="AI57" s="152"/>
      <c r="AJ57" s="142"/>
      <c r="AK57" s="144"/>
      <c r="AL57" s="237"/>
      <c r="AM57" s="157"/>
      <c r="AN57" s="158"/>
      <c r="AO57" s="160"/>
      <c r="AP57" s="158"/>
      <c r="AQ57" s="160"/>
      <c r="AR57" s="160"/>
      <c r="AS57" s="158"/>
    </row>
    <row r="58" spans="1:45" ht="115.5" customHeight="1" x14ac:dyDescent="0.3">
      <c r="A58" s="154" t="s">
        <v>4</v>
      </c>
      <c r="B58" s="224"/>
      <c r="C58" s="225" t="s">
        <v>273</v>
      </c>
      <c r="D58" s="222" t="s">
        <v>274</v>
      </c>
      <c r="E58" s="222" t="s">
        <v>275</v>
      </c>
      <c r="F58" s="142" t="s">
        <v>78</v>
      </c>
      <c r="G58" s="156" t="s">
        <v>288</v>
      </c>
      <c r="H58" s="268" t="s">
        <v>289</v>
      </c>
      <c r="I58" s="142" t="s">
        <v>290</v>
      </c>
      <c r="J58" s="142" t="s">
        <v>60</v>
      </c>
      <c r="K58" s="222" t="s">
        <v>291</v>
      </c>
      <c r="L58" s="142" t="s">
        <v>91</v>
      </c>
      <c r="M58" s="211">
        <f>VLOOKUP(L58,'[2]Datos Validacion'!$C$6:$D$10,2,0)</f>
        <v>0.6</v>
      </c>
      <c r="N58" s="150" t="s">
        <v>280</v>
      </c>
      <c r="O58" s="151">
        <f>VLOOKUP(N58,'[2]Datos Validacion'!$E$6:$F$15,2,0)</f>
        <v>1</v>
      </c>
      <c r="P58" s="226" t="s">
        <v>292</v>
      </c>
      <c r="Q58" s="152" t="s">
        <v>282</v>
      </c>
      <c r="R58" s="142" t="s">
        <v>293</v>
      </c>
      <c r="S58" s="142" t="s">
        <v>67</v>
      </c>
      <c r="T58" s="142" t="s">
        <v>294</v>
      </c>
      <c r="U58" s="142" t="s">
        <v>68</v>
      </c>
      <c r="V58" s="142" t="s">
        <v>69</v>
      </c>
      <c r="W58" s="142">
        <f>VLOOKUP(V58,'[2]Datos Validacion'!$K$6:$L$8,2,0)</f>
        <v>0.25</v>
      </c>
      <c r="X58" s="142" t="s">
        <v>70</v>
      </c>
      <c r="Y58" s="142">
        <f>VLOOKUP(X58,'[2]Datos Validacion'!$M$6:$N$7,2,0)</f>
        <v>0.15</v>
      </c>
      <c r="Z58" s="142" t="s">
        <v>71</v>
      </c>
      <c r="AA58" s="142" t="s">
        <v>295</v>
      </c>
      <c r="AB58" s="142" t="s">
        <v>73</v>
      </c>
      <c r="AC58" s="142" t="s">
        <v>296</v>
      </c>
      <c r="AD58" s="142">
        <f t="shared" si="12"/>
        <v>0.4</v>
      </c>
      <c r="AE58" s="153" t="str">
        <f t="shared" si="13"/>
        <v>BAJA</v>
      </c>
      <c r="AF58" s="153">
        <f t="shared" si="14"/>
        <v>0.36</v>
      </c>
      <c r="AG58" s="153" t="str">
        <f t="shared" si="15"/>
        <v>CATASTROFICO</v>
      </c>
      <c r="AH58" s="153">
        <f t="shared" si="16"/>
        <v>1</v>
      </c>
      <c r="AI58" s="152" t="s">
        <v>282</v>
      </c>
      <c r="AJ58" s="145" t="s">
        <v>76</v>
      </c>
      <c r="AK58" s="144" t="s">
        <v>287</v>
      </c>
      <c r="AL58" s="236"/>
      <c r="AM58" s="145">
        <v>45046</v>
      </c>
      <c r="AN58" s="142" t="s">
        <v>539</v>
      </c>
      <c r="AO58" s="142" t="s">
        <v>540</v>
      </c>
      <c r="AP58" s="142" t="s">
        <v>541</v>
      </c>
      <c r="AQ58" s="159"/>
      <c r="AR58" s="159" t="s">
        <v>4</v>
      </c>
      <c r="AS58" s="142" t="s">
        <v>542</v>
      </c>
    </row>
    <row r="59" spans="1:45" ht="42" customHeight="1" x14ac:dyDescent="0.3">
      <c r="A59" s="154"/>
      <c r="B59" s="224"/>
      <c r="C59" s="225"/>
      <c r="D59" s="222"/>
      <c r="E59" s="222"/>
      <c r="F59" s="142"/>
      <c r="G59" s="156"/>
      <c r="H59" s="268"/>
      <c r="I59" s="142"/>
      <c r="J59" s="142"/>
      <c r="K59" s="222"/>
      <c r="L59" s="142"/>
      <c r="M59" s="211"/>
      <c r="N59" s="150"/>
      <c r="O59" s="151"/>
      <c r="P59" s="226"/>
      <c r="Q59" s="152"/>
      <c r="R59" s="142"/>
      <c r="S59" s="142"/>
      <c r="T59" s="142"/>
      <c r="U59" s="142"/>
      <c r="V59" s="142"/>
      <c r="W59" s="142"/>
      <c r="X59" s="142"/>
      <c r="Y59" s="142"/>
      <c r="Z59" s="142"/>
      <c r="AA59" s="142"/>
      <c r="AB59" s="142"/>
      <c r="AC59" s="142"/>
      <c r="AD59" s="142"/>
      <c r="AE59" s="153"/>
      <c r="AF59" s="153"/>
      <c r="AG59" s="153"/>
      <c r="AH59" s="153"/>
      <c r="AI59" s="152"/>
      <c r="AJ59" s="145"/>
      <c r="AK59" s="144"/>
      <c r="AL59" s="236"/>
      <c r="AM59" s="157"/>
      <c r="AN59" s="158"/>
      <c r="AO59" s="158"/>
      <c r="AP59" s="158"/>
      <c r="AQ59" s="160"/>
      <c r="AR59" s="160"/>
      <c r="AS59" s="158"/>
    </row>
    <row r="60" spans="1:45" ht="121.5" customHeight="1" x14ac:dyDescent="0.3">
      <c r="A60" s="154" t="s">
        <v>4</v>
      </c>
      <c r="B60" s="224"/>
      <c r="C60" s="227" t="s">
        <v>273</v>
      </c>
      <c r="D60" s="142" t="s">
        <v>274</v>
      </c>
      <c r="E60" s="142" t="s">
        <v>275</v>
      </c>
      <c r="F60" s="142" t="s">
        <v>78</v>
      </c>
      <c r="G60" s="147" t="s">
        <v>297</v>
      </c>
      <c r="H60" s="267" t="s">
        <v>298</v>
      </c>
      <c r="I60" s="142" t="s">
        <v>299</v>
      </c>
      <c r="J60" s="142" t="s">
        <v>60</v>
      </c>
      <c r="K60" s="142" t="s">
        <v>300</v>
      </c>
      <c r="L60" s="142" t="s">
        <v>62</v>
      </c>
      <c r="M60" s="211">
        <f>VLOOKUP(L60,'[2]Datos Validacion'!$C$6:$D$10,2,0)</f>
        <v>0.4</v>
      </c>
      <c r="N60" s="150" t="s">
        <v>280</v>
      </c>
      <c r="O60" s="151">
        <f>VLOOKUP(N60,'[2]Datos Validacion'!$E$6:$F$15,2,0)</f>
        <v>1</v>
      </c>
      <c r="P60" s="226" t="s">
        <v>281</v>
      </c>
      <c r="Q60" s="152" t="s">
        <v>282</v>
      </c>
      <c r="R60" s="142" t="s">
        <v>301</v>
      </c>
      <c r="S60" s="155" t="s">
        <v>67</v>
      </c>
      <c r="T60" s="156" t="s">
        <v>302</v>
      </c>
      <c r="U60" s="155" t="s">
        <v>68</v>
      </c>
      <c r="V60" s="155" t="s">
        <v>69</v>
      </c>
      <c r="W60" s="211">
        <f>VLOOKUP(V60,'[2]Datos Validacion'!$K$6:$L$8,2,0)</f>
        <v>0.25</v>
      </c>
      <c r="X60" s="156" t="s">
        <v>70</v>
      </c>
      <c r="Y60" s="211">
        <f>VLOOKUP(X60,'[2]Datos Validacion'!$M$6:$N$7,2,0)</f>
        <v>0.15</v>
      </c>
      <c r="Z60" s="155" t="s">
        <v>71</v>
      </c>
      <c r="AA60" s="216" t="s">
        <v>303</v>
      </c>
      <c r="AB60" s="155" t="s">
        <v>73</v>
      </c>
      <c r="AC60" s="156" t="s">
        <v>304</v>
      </c>
      <c r="AD60" s="213">
        <f t="shared" si="12"/>
        <v>0.4</v>
      </c>
      <c r="AE60" s="153" t="str">
        <f t="shared" si="13"/>
        <v>BAJA</v>
      </c>
      <c r="AF60" s="153">
        <f t="shared" si="14"/>
        <v>0.24</v>
      </c>
      <c r="AG60" s="153" t="str">
        <f t="shared" si="15"/>
        <v>CATASTROFICO</v>
      </c>
      <c r="AH60" s="153">
        <f t="shared" si="16"/>
        <v>1</v>
      </c>
      <c r="AI60" s="152" t="s">
        <v>282</v>
      </c>
      <c r="AJ60" s="142" t="s">
        <v>76</v>
      </c>
      <c r="AK60" s="144" t="s">
        <v>287</v>
      </c>
      <c r="AL60" s="237"/>
      <c r="AM60" s="161">
        <v>45046</v>
      </c>
      <c r="AN60" s="142" t="s">
        <v>543</v>
      </c>
      <c r="AO60" s="159" t="s">
        <v>535</v>
      </c>
      <c r="AP60" s="142" t="s">
        <v>544</v>
      </c>
      <c r="AQ60" s="159"/>
      <c r="AR60" s="159" t="s">
        <v>4</v>
      </c>
      <c r="AS60" s="142" t="s">
        <v>545</v>
      </c>
    </row>
    <row r="61" spans="1:45" ht="48.75" customHeight="1" x14ac:dyDescent="0.3">
      <c r="A61" s="154"/>
      <c r="B61" s="224"/>
      <c r="C61" s="227"/>
      <c r="D61" s="142"/>
      <c r="E61" s="142"/>
      <c r="F61" s="142"/>
      <c r="G61" s="147"/>
      <c r="H61" s="267"/>
      <c r="I61" s="142"/>
      <c r="J61" s="142"/>
      <c r="K61" s="142"/>
      <c r="L61" s="142"/>
      <c r="M61" s="211"/>
      <c r="N61" s="150"/>
      <c r="O61" s="151"/>
      <c r="P61" s="226"/>
      <c r="Q61" s="152"/>
      <c r="R61" s="142"/>
      <c r="S61" s="155"/>
      <c r="T61" s="156"/>
      <c r="U61" s="155"/>
      <c r="V61" s="155"/>
      <c r="W61" s="211"/>
      <c r="X61" s="156"/>
      <c r="Y61" s="211"/>
      <c r="Z61" s="155"/>
      <c r="AA61" s="216"/>
      <c r="AB61" s="155"/>
      <c r="AC61" s="156"/>
      <c r="AD61" s="213"/>
      <c r="AE61" s="153"/>
      <c r="AF61" s="153"/>
      <c r="AG61" s="153"/>
      <c r="AH61" s="153"/>
      <c r="AI61" s="152"/>
      <c r="AJ61" s="142"/>
      <c r="AK61" s="144"/>
      <c r="AL61" s="237"/>
      <c r="AM61" s="274"/>
      <c r="AN61" s="158"/>
      <c r="AO61" s="160"/>
      <c r="AP61" s="158"/>
      <c r="AQ61" s="160"/>
      <c r="AR61" s="160"/>
      <c r="AS61" s="158"/>
    </row>
    <row r="62" spans="1:45" ht="135.75" customHeight="1" x14ac:dyDescent="0.3">
      <c r="A62" s="154" t="s">
        <v>4</v>
      </c>
      <c r="B62" s="155"/>
      <c r="C62" s="215" t="s">
        <v>305</v>
      </c>
      <c r="D62" s="142" t="s">
        <v>306</v>
      </c>
      <c r="E62" s="142" t="s">
        <v>307</v>
      </c>
      <c r="F62" s="41" t="s">
        <v>121</v>
      </c>
      <c r="G62" s="43" t="s">
        <v>308</v>
      </c>
      <c r="H62" s="267" t="s">
        <v>309</v>
      </c>
      <c r="I62" s="142" t="s">
        <v>310</v>
      </c>
      <c r="J62" s="142" t="s">
        <v>107</v>
      </c>
      <c r="K62" s="142" t="s">
        <v>311</v>
      </c>
      <c r="L62" s="142" t="s">
        <v>91</v>
      </c>
      <c r="M62" s="211">
        <f>VLOOKUP(L62,'[2]Datos Validacion'!$C$6:$D$10,2,0)</f>
        <v>0.6</v>
      </c>
      <c r="N62" s="150" t="s">
        <v>110</v>
      </c>
      <c r="O62" s="151">
        <f>VLOOKUP(N62,'[2]Datos Validacion'!$E$6:$F$15,2,0)</f>
        <v>0.6</v>
      </c>
      <c r="P62" s="147" t="s">
        <v>111</v>
      </c>
      <c r="Q62" s="152" t="s">
        <v>116</v>
      </c>
      <c r="R62" s="54" t="s">
        <v>312</v>
      </c>
      <c r="S62" s="45" t="s">
        <v>67</v>
      </c>
      <c r="T62" s="46" t="s">
        <v>313</v>
      </c>
      <c r="U62" s="45" t="s">
        <v>68</v>
      </c>
      <c r="V62" s="45" t="s">
        <v>119</v>
      </c>
      <c r="W62" s="47">
        <f>VLOOKUP(V62,'[2]Datos Validacion'!$K$6:$L$8,2,0)</f>
        <v>0.15</v>
      </c>
      <c r="X62" s="46" t="s">
        <v>70</v>
      </c>
      <c r="Y62" s="47">
        <f>VLOOKUP(X62,'[2]Datos Validacion'!$M$6:$N$7,2,0)</f>
        <v>0.15</v>
      </c>
      <c r="Z62" s="45" t="s">
        <v>71</v>
      </c>
      <c r="AA62" s="53" t="s">
        <v>314</v>
      </c>
      <c r="AB62" s="45" t="s">
        <v>73</v>
      </c>
      <c r="AC62" s="43" t="s">
        <v>315</v>
      </c>
      <c r="AD62" s="49">
        <f t="shared" si="12"/>
        <v>0.3</v>
      </c>
      <c r="AE62" s="50" t="str">
        <f t="shared" si="13"/>
        <v>MEDIA</v>
      </c>
      <c r="AF62" s="50">
        <f t="shared" ref="AF62:AF74" si="17">IF(OR(V62="prevenir",V62="detectar"),(M62-(M62*AD62)), M62)</f>
        <v>0.42</v>
      </c>
      <c r="AG62" s="153" t="str">
        <f t="shared" ref="AG62:AG74" si="18">IF(AH62&lt;=20%,"LEVE",IF(AH62&lt;=40%,"MENOR",IF(AH62&lt;=60%,"MODERADO",IF(AH62&lt;=80%,"MAYOR","CATASTROFICO"))))</f>
        <v>MODERADO</v>
      </c>
      <c r="AH62" s="153">
        <f t="shared" ref="AH62:AH74" si="19">IF(V62="corregir",(O62-(O62*AD62)), O62)</f>
        <v>0.6</v>
      </c>
      <c r="AI62" s="152" t="s">
        <v>116</v>
      </c>
      <c r="AJ62" s="142" t="s">
        <v>76</v>
      </c>
      <c r="AK62" s="159"/>
      <c r="AL62" s="277"/>
      <c r="AM62" s="145">
        <v>45046</v>
      </c>
      <c r="AN62" s="147" t="s">
        <v>553</v>
      </c>
      <c r="AO62" s="147" t="s">
        <v>550</v>
      </c>
      <c r="AP62" s="156" t="s">
        <v>551</v>
      </c>
      <c r="AQ62" s="147"/>
      <c r="AR62" s="147" t="s">
        <v>4</v>
      </c>
      <c r="AS62" s="147" t="s">
        <v>552</v>
      </c>
    </row>
    <row r="63" spans="1:45" ht="135.75" customHeight="1" x14ac:dyDescent="0.3">
      <c r="A63" s="154"/>
      <c r="B63" s="155"/>
      <c r="C63" s="215"/>
      <c r="D63" s="142"/>
      <c r="E63" s="142"/>
      <c r="F63" s="41" t="s">
        <v>56</v>
      </c>
      <c r="G63" s="43" t="s">
        <v>316</v>
      </c>
      <c r="H63" s="267"/>
      <c r="I63" s="142"/>
      <c r="J63" s="142"/>
      <c r="K63" s="142"/>
      <c r="L63" s="142"/>
      <c r="M63" s="211"/>
      <c r="N63" s="150"/>
      <c r="O63" s="151"/>
      <c r="P63" s="147"/>
      <c r="Q63" s="152"/>
      <c r="R63" s="54" t="s">
        <v>317</v>
      </c>
      <c r="S63" s="45" t="s">
        <v>67</v>
      </c>
      <c r="T63" s="46" t="s">
        <v>313</v>
      </c>
      <c r="U63" s="45" t="s">
        <v>68</v>
      </c>
      <c r="V63" s="45" t="s">
        <v>69</v>
      </c>
      <c r="W63" s="47">
        <f>VLOOKUP(V63,'[2]Datos Validacion'!$K$6:$L$8,2,0)</f>
        <v>0.25</v>
      </c>
      <c r="X63" s="46" t="s">
        <v>70</v>
      </c>
      <c r="Y63" s="47">
        <f>VLOOKUP(X63,'[2]Datos Validacion'!$M$6:$N$7,2,0)</f>
        <v>0.15</v>
      </c>
      <c r="Z63" s="45" t="s">
        <v>71</v>
      </c>
      <c r="AA63" s="53" t="s">
        <v>318</v>
      </c>
      <c r="AB63" s="45" t="s">
        <v>73</v>
      </c>
      <c r="AC63" s="43" t="s">
        <v>319</v>
      </c>
      <c r="AD63" s="49">
        <f t="shared" si="12"/>
        <v>0.4</v>
      </c>
      <c r="AE63" s="50" t="str">
        <f t="shared" si="13"/>
        <v>BAJA</v>
      </c>
      <c r="AF63" s="50">
        <f>+AF62-(AF62*AD63)</f>
        <v>0.252</v>
      </c>
      <c r="AG63" s="153"/>
      <c r="AH63" s="153"/>
      <c r="AI63" s="152"/>
      <c r="AJ63" s="142"/>
      <c r="AK63" s="159"/>
      <c r="AL63" s="277"/>
      <c r="AM63" s="145"/>
      <c r="AN63" s="147"/>
      <c r="AO63" s="147"/>
      <c r="AP63" s="156"/>
      <c r="AQ63" s="156"/>
      <c r="AR63" s="147"/>
      <c r="AS63" s="147"/>
    </row>
    <row r="64" spans="1:45" ht="135.75" customHeight="1" x14ac:dyDescent="0.3">
      <c r="A64" s="154"/>
      <c r="B64" s="155"/>
      <c r="C64" s="215"/>
      <c r="D64" s="142"/>
      <c r="E64" s="142"/>
      <c r="F64" s="41" t="s">
        <v>56</v>
      </c>
      <c r="G64" s="43" t="s">
        <v>320</v>
      </c>
      <c r="H64" s="267"/>
      <c r="I64" s="142"/>
      <c r="J64" s="142"/>
      <c r="K64" s="142"/>
      <c r="L64" s="142"/>
      <c r="M64" s="211"/>
      <c r="N64" s="150"/>
      <c r="O64" s="151"/>
      <c r="P64" s="147"/>
      <c r="Q64" s="152"/>
      <c r="R64" s="55" t="s">
        <v>321</v>
      </c>
      <c r="S64" s="45" t="s">
        <v>67</v>
      </c>
      <c r="T64" s="46" t="s">
        <v>313</v>
      </c>
      <c r="U64" s="45" t="s">
        <v>68</v>
      </c>
      <c r="V64" s="45" t="s">
        <v>69</v>
      </c>
      <c r="W64" s="47">
        <f>VLOOKUP(V64,'[2]Datos Validacion'!$K$6:$L$8,2,0)</f>
        <v>0.25</v>
      </c>
      <c r="X64" s="46" t="s">
        <v>70</v>
      </c>
      <c r="Y64" s="47">
        <f>VLOOKUP(X64,'[2]Datos Validacion'!$M$6:$N$7,2,0)</f>
        <v>0.15</v>
      </c>
      <c r="Z64" s="45" t="s">
        <v>71</v>
      </c>
      <c r="AA64" s="53" t="s">
        <v>322</v>
      </c>
      <c r="AB64" s="45" t="s">
        <v>73</v>
      </c>
      <c r="AC64" s="43" t="s">
        <v>323</v>
      </c>
      <c r="AD64" s="49">
        <f t="shared" si="12"/>
        <v>0.4</v>
      </c>
      <c r="AE64" s="50" t="str">
        <f t="shared" si="13"/>
        <v>MUY BAJA</v>
      </c>
      <c r="AF64" s="109">
        <f>+AF63-(AF63*AD64)</f>
        <v>0.1512</v>
      </c>
      <c r="AG64" s="153"/>
      <c r="AH64" s="153"/>
      <c r="AI64" s="152"/>
      <c r="AJ64" s="142"/>
      <c r="AK64" s="159"/>
      <c r="AL64" s="277"/>
      <c r="AM64" s="145"/>
      <c r="AN64" s="147"/>
      <c r="AO64" s="147"/>
      <c r="AP64" s="156"/>
      <c r="AQ64" s="156"/>
      <c r="AR64" s="147"/>
      <c r="AS64" s="147"/>
    </row>
    <row r="65" spans="1:45" ht="94.5" customHeight="1" x14ac:dyDescent="0.3">
      <c r="A65" s="154" t="s">
        <v>4</v>
      </c>
      <c r="B65" s="155"/>
      <c r="C65" s="215" t="s">
        <v>53</v>
      </c>
      <c r="D65" s="142" t="s">
        <v>440</v>
      </c>
      <c r="E65" s="142" t="s">
        <v>441</v>
      </c>
      <c r="F65" s="41" t="s">
        <v>121</v>
      </c>
      <c r="G65" s="43" t="s">
        <v>325</v>
      </c>
      <c r="H65" s="267" t="s">
        <v>326</v>
      </c>
      <c r="I65" s="222" t="s">
        <v>327</v>
      </c>
      <c r="J65" s="142" t="s">
        <v>60</v>
      </c>
      <c r="K65" s="142" t="s">
        <v>328</v>
      </c>
      <c r="L65" s="142" t="s">
        <v>91</v>
      </c>
      <c r="M65" s="211">
        <f>VLOOKUP(L65,'[2]Datos Validacion'!$C$6:$D$10,2,0)</f>
        <v>0.6</v>
      </c>
      <c r="N65" s="150" t="s">
        <v>110</v>
      </c>
      <c r="O65" s="151">
        <f>VLOOKUP(N65,'[2]Datos Validacion'!$E$6:$F$15,2,0)</f>
        <v>0.6</v>
      </c>
      <c r="P65" s="147" t="s">
        <v>111</v>
      </c>
      <c r="Q65" s="152" t="s">
        <v>116</v>
      </c>
      <c r="R65" s="51" t="s">
        <v>329</v>
      </c>
      <c r="S65" s="45" t="s">
        <v>67</v>
      </c>
      <c r="T65" s="46" t="s">
        <v>442</v>
      </c>
      <c r="U65" s="45" t="s">
        <v>68</v>
      </c>
      <c r="V65" s="45" t="s">
        <v>69</v>
      </c>
      <c r="W65" s="47">
        <f>VLOOKUP(V65,'[2]Datos Validacion'!$K$6:$L$8,2,0)</f>
        <v>0.25</v>
      </c>
      <c r="X65" s="46" t="s">
        <v>70</v>
      </c>
      <c r="Y65" s="47">
        <f>VLOOKUP(X65,'[2]Datos Validacion'!$M$6:$N$7,2,0)</f>
        <v>0.15</v>
      </c>
      <c r="Z65" s="45" t="s">
        <v>71</v>
      </c>
      <c r="AA65" s="53" t="s">
        <v>330</v>
      </c>
      <c r="AB65" s="45" t="s">
        <v>73</v>
      </c>
      <c r="AC65" s="43" t="s">
        <v>331</v>
      </c>
      <c r="AD65" s="49">
        <f t="shared" si="12"/>
        <v>0.4</v>
      </c>
      <c r="AE65" s="50" t="str">
        <f t="shared" si="13"/>
        <v>BAJA</v>
      </c>
      <c r="AF65" s="50">
        <f t="shared" si="17"/>
        <v>0.36</v>
      </c>
      <c r="AG65" s="153" t="str">
        <f t="shared" si="18"/>
        <v>MODERADO</v>
      </c>
      <c r="AH65" s="153">
        <f t="shared" si="19"/>
        <v>0.6</v>
      </c>
      <c r="AI65" s="152" t="s">
        <v>116</v>
      </c>
      <c r="AJ65" s="142" t="s">
        <v>76</v>
      </c>
      <c r="AK65" s="184"/>
      <c r="AL65" s="184"/>
      <c r="AM65" s="278">
        <v>45042</v>
      </c>
      <c r="AN65" s="272" t="s">
        <v>498</v>
      </c>
      <c r="AO65" s="272" t="s">
        <v>499</v>
      </c>
      <c r="AP65" s="279" t="s">
        <v>500</v>
      </c>
      <c r="AQ65" s="272"/>
      <c r="AR65" s="272" t="s">
        <v>4</v>
      </c>
      <c r="AS65" s="272" t="s">
        <v>501</v>
      </c>
    </row>
    <row r="66" spans="1:45" ht="87" customHeight="1" x14ac:dyDescent="0.3">
      <c r="A66" s="154"/>
      <c r="B66" s="155"/>
      <c r="C66" s="215"/>
      <c r="D66" s="142"/>
      <c r="E66" s="142"/>
      <c r="F66" s="41" t="s">
        <v>56</v>
      </c>
      <c r="G66" s="43" t="s">
        <v>332</v>
      </c>
      <c r="H66" s="267"/>
      <c r="I66" s="222"/>
      <c r="J66" s="142"/>
      <c r="K66" s="142"/>
      <c r="L66" s="142"/>
      <c r="M66" s="211"/>
      <c r="N66" s="150"/>
      <c r="O66" s="151"/>
      <c r="P66" s="147"/>
      <c r="Q66" s="152"/>
      <c r="R66" s="51" t="s">
        <v>333</v>
      </c>
      <c r="S66" s="45" t="s">
        <v>67</v>
      </c>
      <c r="T66" s="46" t="s">
        <v>443</v>
      </c>
      <c r="U66" s="45" t="s">
        <v>68</v>
      </c>
      <c r="V66" s="45" t="s">
        <v>69</v>
      </c>
      <c r="W66" s="47">
        <f>VLOOKUP(V66,'[2]Datos Validacion'!$K$6:$L$8,2,0)</f>
        <v>0.25</v>
      </c>
      <c r="X66" s="46" t="s">
        <v>70</v>
      </c>
      <c r="Y66" s="47">
        <f>VLOOKUP(X66,'[2]Datos Validacion'!$M$6:$N$7,2,0)</f>
        <v>0.15</v>
      </c>
      <c r="Z66" s="45" t="s">
        <v>71</v>
      </c>
      <c r="AA66" s="53" t="s">
        <v>334</v>
      </c>
      <c r="AB66" s="45" t="s">
        <v>73</v>
      </c>
      <c r="AC66" s="43" t="s">
        <v>335</v>
      </c>
      <c r="AD66" s="49">
        <f t="shared" si="12"/>
        <v>0.4</v>
      </c>
      <c r="AE66" s="50" t="str">
        <f t="shared" si="13"/>
        <v>BAJA</v>
      </c>
      <c r="AF66" s="125">
        <f>+AF65-(AF65*AD66)</f>
        <v>0.216</v>
      </c>
      <c r="AG66" s="153"/>
      <c r="AH66" s="153"/>
      <c r="AI66" s="152"/>
      <c r="AJ66" s="142"/>
      <c r="AK66" s="184"/>
      <c r="AL66" s="184"/>
      <c r="AM66" s="145"/>
      <c r="AN66" s="147"/>
      <c r="AO66" s="147"/>
      <c r="AP66" s="162"/>
      <c r="AQ66" s="147"/>
      <c r="AR66" s="147"/>
      <c r="AS66" s="147"/>
    </row>
    <row r="67" spans="1:45" ht="348.75" customHeight="1" x14ac:dyDescent="0.3">
      <c r="A67" s="116" t="s">
        <v>4</v>
      </c>
      <c r="B67" s="127"/>
      <c r="C67" s="107" t="s">
        <v>125</v>
      </c>
      <c r="D67" s="42" t="s">
        <v>126</v>
      </c>
      <c r="E67" s="42" t="s">
        <v>336</v>
      </c>
      <c r="F67" s="41" t="s">
        <v>56</v>
      </c>
      <c r="G67" s="43" t="s">
        <v>337</v>
      </c>
      <c r="H67" s="269" t="s">
        <v>338</v>
      </c>
      <c r="I67" s="41" t="s">
        <v>339</v>
      </c>
      <c r="J67" s="41" t="s">
        <v>60</v>
      </c>
      <c r="K67" s="41" t="s">
        <v>340</v>
      </c>
      <c r="L67" s="41" t="s">
        <v>91</v>
      </c>
      <c r="M67" s="47">
        <f>VLOOKUP(L67,'[2]Datos Validacion'!$C$6:$D$10,2,0)</f>
        <v>0.6</v>
      </c>
      <c r="N67" s="103" t="s">
        <v>63</v>
      </c>
      <c r="O67" s="104">
        <f>VLOOKUP(N67,'[2]Datos Validacion'!$E$6:$F$15,2,0)</f>
        <v>0.8</v>
      </c>
      <c r="P67" s="100" t="s">
        <v>64</v>
      </c>
      <c r="Q67" s="105" t="s">
        <v>75</v>
      </c>
      <c r="R67" s="54" t="s">
        <v>341</v>
      </c>
      <c r="S67" s="45" t="s">
        <v>67</v>
      </c>
      <c r="T67" s="128" t="s">
        <v>342</v>
      </c>
      <c r="U67" s="45" t="s">
        <v>68</v>
      </c>
      <c r="V67" s="45" t="s">
        <v>69</v>
      </c>
      <c r="W67" s="47">
        <f>VLOOKUP(V67,'[2]Datos Validacion'!$K$6:$L$8,2,0)</f>
        <v>0.25</v>
      </c>
      <c r="X67" s="46" t="s">
        <v>70</v>
      </c>
      <c r="Y67" s="47">
        <f>VLOOKUP(X67,'[2]Datos Validacion'!$M$6:$N$7,2,0)</f>
        <v>0.15</v>
      </c>
      <c r="Z67" s="45" t="s">
        <v>71</v>
      </c>
      <c r="AA67" s="53" t="s">
        <v>343</v>
      </c>
      <c r="AB67" s="45" t="s">
        <v>73</v>
      </c>
      <c r="AC67" s="127" t="s">
        <v>344</v>
      </c>
      <c r="AD67" s="49">
        <f t="shared" si="12"/>
        <v>0.4</v>
      </c>
      <c r="AE67" s="50" t="str">
        <f t="shared" si="13"/>
        <v>BAJA</v>
      </c>
      <c r="AF67" s="50">
        <f t="shared" ref="AF67:AF68" si="20">IF(OR(V67="prevenir",V67="detectar"),(M67-(M67*AD67)), M67)</f>
        <v>0.36</v>
      </c>
      <c r="AG67" s="50" t="str">
        <f t="shared" ref="AG67:AG68" si="21">IF(AH67&lt;=20%,"LEVE",IF(AH67&lt;=40%,"MENOR",IF(AH67&lt;=60%,"MODERADO",IF(AH67&lt;=80%,"MAYOR","CATASTROFICO"))))</f>
        <v>MAYOR</v>
      </c>
      <c r="AH67" s="50">
        <f t="shared" ref="AH67:AH68" si="22">IF(V67="corregir",(O67-(O67*AD67)), O67)</f>
        <v>0.8</v>
      </c>
      <c r="AI67" s="105" t="s">
        <v>75</v>
      </c>
      <c r="AJ67" s="41" t="s">
        <v>76</v>
      </c>
      <c r="AK67" s="111" t="s">
        <v>345</v>
      </c>
      <c r="AL67" s="129"/>
      <c r="AM67" s="117">
        <v>45041</v>
      </c>
      <c r="AN67" s="100" t="s">
        <v>509</v>
      </c>
      <c r="AO67" s="100" t="s">
        <v>510</v>
      </c>
      <c r="AP67" s="120" t="s">
        <v>511</v>
      </c>
      <c r="AQ67" s="100"/>
      <c r="AR67" s="100" t="s">
        <v>4</v>
      </c>
      <c r="AS67" s="100" t="s">
        <v>512</v>
      </c>
    </row>
    <row r="68" spans="1:45" ht="159" customHeight="1" x14ac:dyDescent="0.3">
      <c r="A68" s="154" t="s">
        <v>4</v>
      </c>
      <c r="B68" s="155"/>
      <c r="C68" s="215" t="s">
        <v>324</v>
      </c>
      <c r="D68" s="142" t="s">
        <v>346</v>
      </c>
      <c r="E68" s="142" t="s">
        <v>347</v>
      </c>
      <c r="F68" s="41" t="s">
        <v>56</v>
      </c>
      <c r="G68" s="57" t="s">
        <v>348</v>
      </c>
      <c r="H68" s="267" t="s">
        <v>349</v>
      </c>
      <c r="I68" s="142" t="s">
        <v>444</v>
      </c>
      <c r="J68" s="142" t="s">
        <v>60</v>
      </c>
      <c r="K68" s="156" t="s">
        <v>350</v>
      </c>
      <c r="L68" s="142" t="s">
        <v>62</v>
      </c>
      <c r="M68" s="211">
        <f>VLOOKUP(L68,'[2]Datos Validacion'!$C$6:$D$10,2,0)</f>
        <v>0.4</v>
      </c>
      <c r="N68" s="150" t="s">
        <v>110</v>
      </c>
      <c r="O68" s="151">
        <f>VLOOKUP(N68,'[2]Datos Validacion'!$E$6:$F$15,2,0)</f>
        <v>0.6</v>
      </c>
      <c r="P68" s="147" t="s">
        <v>111</v>
      </c>
      <c r="Q68" s="152" t="s">
        <v>351</v>
      </c>
      <c r="R68" s="228" t="s">
        <v>352</v>
      </c>
      <c r="S68" s="155" t="s">
        <v>67</v>
      </c>
      <c r="T68" s="156" t="s">
        <v>353</v>
      </c>
      <c r="U68" s="155" t="s">
        <v>68</v>
      </c>
      <c r="V68" s="155" t="s">
        <v>119</v>
      </c>
      <c r="W68" s="211">
        <f>VLOOKUP(V68,'[2]Datos Validacion'!$K$6:$L$8,2,0)</f>
        <v>0.15</v>
      </c>
      <c r="X68" s="156" t="s">
        <v>70</v>
      </c>
      <c r="Y68" s="211">
        <f>VLOOKUP(X68,'[2]Datos Validacion'!$M$6:$N$7,2,0)</f>
        <v>0.15</v>
      </c>
      <c r="Z68" s="155" t="s">
        <v>71</v>
      </c>
      <c r="AA68" s="216" t="s">
        <v>354</v>
      </c>
      <c r="AB68" s="155" t="s">
        <v>73</v>
      </c>
      <c r="AC68" s="156" t="s">
        <v>355</v>
      </c>
      <c r="AD68" s="213">
        <f t="shared" si="12"/>
        <v>0.3</v>
      </c>
      <c r="AE68" s="153" t="str">
        <f t="shared" si="13"/>
        <v>BAJA</v>
      </c>
      <c r="AF68" s="153">
        <f t="shared" si="20"/>
        <v>0.28000000000000003</v>
      </c>
      <c r="AG68" s="153" t="str">
        <f t="shared" si="21"/>
        <v>MODERADO</v>
      </c>
      <c r="AH68" s="153">
        <f t="shared" si="22"/>
        <v>0.6</v>
      </c>
      <c r="AI68" s="152" t="s">
        <v>116</v>
      </c>
      <c r="AJ68" s="142" t="s">
        <v>76</v>
      </c>
      <c r="AK68" s="159"/>
      <c r="AL68" s="159"/>
      <c r="AM68" s="130">
        <v>45043</v>
      </c>
      <c r="AN68" s="56" t="s">
        <v>513</v>
      </c>
      <c r="AO68" s="41" t="s">
        <v>514</v>
      </c>
      <c r="AP68" s="41" t="s">
        <v>515</v>
      </c>
      <c r="AQ68" s="106"/>
      <c r="AR68" s="106" t="s">
        <v>4</v>
      </c>
      <c r="AS68" s="41" t="s">
        <v>516</v>
      </c>
    </row>
    <row r="69" spans="1:45" ht="90" customHeight="1" x14ac:dyDescent="0.3">
      <c r="A69" s="154"/>
      <c r="B69" s="155"/>
      <c r="C69" s="215"/>
      <c r="D69" s="142"/>
      <c r="E69" s="142"/>
      <c r="F69" s="41" t="s">
        <v>78</v>
      </c>
      <c r="G69" s="57" t="s">
        <v>356</v>
      </c>
      <c r="H69" s="267"/>
      <c r="I69" s="142"/>
      <c r="J69" s="142"/>
      <c r="K69" s="156"/>
      <c r="L69" s="142"/>
      <c r="M69" s="211"/>
      <c r="N69" s="150"/>
      <c r="O69" s="151"/>
      <c r="P69" s="147"/>
      <c r="Q69" s="152"/>
      <c r="R69" s="228"/>
      <c r="S69" s="155"/>
      <c r="T69" s="156"/>
      <c r="U69" s="155"/>
      <c r="V69" s="155"/>
      <c r="W69" s="211"/>
      <c r="X69" s="156"/>
      <c r="Y69" s="211"/>
      <c r="Z69" s="155"/>
      <c r="AA69" s="216"/>
      <c r="AB69" s="155"/>
      <c r="AC69" s="156"/>
      <c r="AD69" s="213"/>
      <c r="AE69" s="153"/>
      <c r="AF69" s="153"/>
      <c r="AG69" s="153"/>
      <c r="AH69" s="153"/>
      <c r="AI69" s="152"/>
      <c r="AJ69" s="142"/>
      <c r="AK69" s="159"/>
      <c r="AL69" s="159"/>
      <c r="AM69" s="130">
        <v>45043</v>
      </c>
      <c r="AN69" s="56" t="s">
        <v>517</v>
      </c>
      <c r="AO69" s="41" t="s">
        <v>514</v>
      </c>
      <c r="AP69" s="41" t="s">
        <v>518</v>
      </c>
      <c r="AQ69" s="41"/>
      <c r="AR69" s="41" t="s">
        <v>4</v>
      </c>
      <c r="AS69" s="41" t="s">
        <v>516</v>
      </c>
    </row>
    <row r="70" spans="1:45" ht="99" customHeight="1" x14ac:dyDescent="0.3">
      <c r="A70" s="154"/>
      <c r="B70" s="155"/>
      <c r="C70" s="215"/>
      <c r="D70" s="142"/>
      <c r="E70" s="142"/>
      <c r="F70" s="41" t="s">
        <v>56</v>
      </c>
      <c r="G70" s="57" t="s">
        <v>357</v>
      </c>
      <c r="H70" s="267"/>
      <c r="I70" s="142"/>
      <c r="J70" s="142"/>
      <c r="K70" s="156"/>
      <c r="L70" s="142"/>
      <c r="M70" s="211"/>
      <c r="N70" s="150"/>
      <c r="O70" s="151"/>
      <c r="P70" s="147"/>
      <c r="Q70" s="152"/>
      <c r="R70" s="131" t="s">
        <v>358</v>
      </c>
      <c r="S70" s="45" t="s">
        <v>67</v>
      </c>
      <c r="T70" s="46" t="s">
        <v>359</v>
      </c>
      <c r="U70" s="45" t="s">
        <v>68</v>
      </c>
      <c r="V70" s="45" t="s">
        <v>69</v>
      </c>
      <c r="W70" s="47">
        <f>VLOOKUP(V70,'[2]Datos Validacion'!$K$6:$L$8,2,0)</f>
        <v>0.25</v>
      </c>
      <c r="X70" s="46" t="s">
        <v>70</v>
      </c>
      <c r="Y70" s="47">
        <f>VLOOKUP(X70,'[2]Datos Validacion'!$M$6:$N$7,2,0)</f>
        <v>0.15</v>
      </c>
      <c r="Z70" s="45" t="s">
        <v>71</v>
      </c>
      <c r="AA70" s="53" t="s">
        <v>360</v>
      </c>
      <c r="AB70" s="45" t="s">
        <v>73</v>
      </c>
      <c r="AC70" s="107" t="s">
        <v>361</v>
      </c>
      <c r="AD70" s="49">
        <f t="shared" si="12"/>
        <v>0.4</v>
      </c>
      <c r="AE70" s="50" t="str">
        <f t="shared" si="13"/>
        <v>MUY BAJA</v>
      </c>
      <c r="AF70" s="125">
        <f>+AF68-(AF68*AD70)</f>
        <v>0.16800000000000001</v>
      </c>
      <c r="AG70" s="153"/>
      <c r="AH70" s="153"/>
      <c r="AI70" s="152"/>
      <c r="AJ70" s="142"/>
      <c r="AK70" s="159"/>
      <c r="AL70" s="159"/>
      <c r="AM70" s="130">
        <v>45043</v>
      </c>
      <c r="AN70" s="56" t="s">
        <v>519</v>
      </c>
      <c r="AO70" s="41" t="s">
        <v>514</v>
      </c>
      <c r="AP70" s="41" t="s">
        <v>520</v>
      </c>
      <c r="AQ70" s="41"/>
      <c r="AR70" s="41" t="s">
        <v>4</v>
      </c>
      <c r="AS70" s="41" t="s">
        <v>516</v>
      </c>
    </row>
    <row r="71" spans="1:45" ht="81" customHeight="1" x14ac:dyDescent="0.3">
      <c r="A71" s="154" t="s">
        <v>4</v>
      </c>
      <c r="B71" s="155"/>
      <c r="C71" s="215" t="s">
        <v>324</v>
      </c>
      <c r="D71" s="142" t="s">
        <v>346</v>
      </c>
      <c r="E71" s="142" t="s">
        <v>347</v>
      </c>
      <c r="F71" s="41" t="s">
        <v>56</v>
      </c>
      <c r="G71" s="57" t="s">
        <v>362</v>
      </c>
      <c r="H71" s="267" t="s">
        <v>363</v>
      </c>
      <c r="I71" s="142" t="s">
        <v>364</v>
      </c>
      <c r="J71" s="142" t="s">
        <v>107</v>
      </c>
      <c r="K71" s="156" t="s">
        <v>365</v>
      </c>
      <c r="L71" s="142" t="s">
        <v>62</v>
      </c>
      <c r="M71" s="211">
        <f>VLOOKUP(L71,'[2]Datos Validacion'!$C$6:$D$10,2,0)</f>
        <v>0.4</v>
      </c>
      <c r="N71" s="150" t="s">
        <v>110</v>
      </c>
      <c r="O71" s="151">
        <f>VLOOKUP(N71,'[2]Datos Validacion'!$E$6:$F$15,2,0)</f>
        <v>0.6</v>
      </c>
      <c r="P71" s="147" t="s">
        <v>111</v>
      </c>
      <c r="Q71" s="152" t="s">
        <v>116</v>
      </c>
      <c r="R71" s="131" t="s">
        <v>366</v>
      </c>
      <c r="S71" s="45" t="s">
        <v>67</v>
      </c>
      <c r="T71" s="46" t="s">
        <v>367</v>
      </c>
      <c r="U71" s="45" t="s">
        <v>68</v>
      </c>
      <c r="V71" s="45" t="s">
        <v>69</v>
      </c>
      <c r="W71" s="47">
        <f>VLOOKUP(V71,'[2]Datos Validacion'!$K$6:$L$8,2,0)</f>
        <v>0.25</v>
      </c>
      <c r="X71" s="46" t="s">
        <v>70</v>
      </c>
      <c r="Y71" s="47">
        <f>VLOOKUP(X71,'[2]Datos Validacion'!$M$6:$N$7,2,0)</f>
        <v>0.15</v>
      </c>
      <c r="Z71" s="45" t="s">
        <v>71</v>
      </c>
      <c r="AA71" s="53" t="s">
        <v>368</v>
      </c>
      <c r="AB71" s="45" t="s">
        <v>73</v>
      </c>
      <c r="AC71" s="46" t="s">
        <v>369</v>
      </c>
      <c r="AD71" s="49">
        <f t="shared" si="12"/>
        <v>0.4</v>
      </c>
      <c r="AE71" s="50" t="str">
        <f t="shared" si="13"/>
        <v>BAJA</v>
      </c>
      <c r="AF71" s="50">
        <f t="shared" si="17"/>
        <v>0.24</v>
      </c>
      <c r="AG71" s="153" t="str">
        <f t="shared" si="18"/>
        <v>MODERADO</v>
      </c>
      <c r="AH71" s="153">
        <f t="shared" si="19"/>
        <v>0.6</v>
      </c>
      <c r="AI71" s="152" t="s">
        <v>116</v>
      </c>
      <c r="AJ71" s="142" t="s">
        <v>76</v>
      </c>
      <c r="AK71" s="159"/>
      <c r="AL71" s="159"/>
      <c r="AM71" s="274">
        <v>45043</v>
      </c>
      <c r="AN71" s="158" t="s">
        <v>521</v>
      </c>
      <c r="AO71" s="158" t="s">
        <v>514</v>
      </c>
      <c r="AP71" s="158" t="s">
        <v>522</v>
      </c>
      <c r="AQ71" s="158"/>
      <c r="AR71" s="158" t="s">
        <v>4</v>
      </c>
      <c r="AS71" s="158" t="s">
        <v>516</v>
      </c>
    </row>
    <row r="72" spans="1:45" ht="83.25" customHeight="1" x14ac:dyDescent="0.3">
      <c r="A72" s="154"/>
      <c r="B72" s="155"/>
      <c r="C72" s="215"/>
      <c r="D72" s="142"/>
      <c r="E72" s="142"/>
      <c r="F72" s="41" t="s">
        <v>78</v>
      </c>
      <c r="G72" s="57" t="s">
        <v>222</v>
      </c>
      <c r="H72" s="267"/>
      <c r="I72" s="142"/>
      <c r="J72" s="142"/>
      <c r="K72" s="156"/>
      <c r="L72" s="142"/>
      <c r="M72" s="211"/>
      <c r="N72" s="150"/>
      <c r="O72" s="151"/>
      <c r="P72" s="147"/>
      <c r="Q72" s="152"/>
      <c r="R72" s="131" t="s">
        <v>370</v>
      </c>
      <c r="S72" s="45" t="s">
        <v>67</v>
      </c>
      <c r="T72" s="46" t="s">
        <v>367</v>
      </c>
      <c r="U72" s="45" t="s">
        <v>68</v>
      </c>
      <c r="V72" s="45" t="s">
        <v>69</v>
      </c>
      <c r="W72" s="47">
        <f>VLOOKUP(V72,'[2]Datos Validacion'!$K$6:$L$8,2,0)</f>
        <v>0.25</v>
      </c>
      <c r="X72" s="46" t="s">
        <v>70</v>
      </c>
      <c r="Y72" s="47">
        <f>VLOOKUP(X72,'[2]Datos Validacion'!$M$6:$N$7,2,0)</f>
        <v>0.15</v>
      </c>
      <c r="Z72" s="45" t="s">
        <v>71</v>
      </c>
      <c r="AA72" s="270"/>
      <c r="AB72" s="45" t="s">
        <v>73</v>
      </c>
      <c r="AC72" s="107" t="s">
        <v>371</v>
      </c>
      <c r="AD72" s="49">
        <f t="shared" si="12"/>
        <v>0.4</v>
      </c>
      <c r="AE72" s="50" t="str">
        <f t="shared" si="13"/>
        <v>MUY BAJA</v>
      </c>
      <c r="AF72" s="125">
        <f>+AF70-(AF70*AD72)</f>
        <v>0.1008</v>
      </c>
      <c r="AG72" s="153"/>
      <c r="AH72" s="153"/>
      <c r="AI72" s="152"/>
      <c r="AJ72" s="142"/>
      <c r="AK72" s="159"/>
      <c r="AL72" s="159"/>
      <c r="AM72" s="275"/>
      <c r="AN72" s="276"/>
      <c r="AO72" s="276"/>
      <c r="AP72" s="276"/>
      <c r="AQ72" s="276"/>
      <c r="AR72" s="276"/>
      <c r="AS72" s="276"/>
    </row>
    <row r="73" spans="1:45" ht="143.25" customHeight="1" x14ac:dyDescent="0.3">
      <c r="A73" s="121"/>
      <c r="B73" s="132" t="s">
        <v>4</v>
      </c>
      <c r="C73" s="110" t="s">
        <v>372</v>
      </c>
      <c r="D73" s="110" t="s">
        <v>373</v>
      </c>
      <c r="E73" s="110" t="s">
        <v>374</v>
      </c>
      <c r="F73" s="41" t="s">
        <v>78</v>
      </c>
      <c r="G73" s="133" t="s">
        <v>375</v>
      </c>
      <c r="H73" s="269" t="s">
        <v>376</v>
      </c>
      <c r="I73" s="108" t="s">
        <v>377</v>
      </c>
      <c r="J73" s="41" t="s">
        <v>60</v>
      </c>
      <c r="K73" s="134" t="s">
        <v>378</v>
      </c>
      <c r="L73" s="41" t="s">
        <v>91</v>
      </c>
      <c r="M73" s="47">
        <f>VLOOKUP(L73,'[2]Datos Validacion'!$C$6:$D$10,2,0)</f>
        <v>0.6</v>
      </c>
      <c r="N73" s="103" t="s">
        <v>63</v>
      </c>
      <c r="O73" s="104">
        <f>VLOOKUP(N73,'[2]Datos Validacion'!$E$6:$F$15,2,0)</f>
        <v>0.8</v>
      </c>
      <c r="P73" s="100" t="s">
        <v>379</v>
      </c>
      <c r="Q73" s="105" t="s">
        <v>75</v>
      </c>
      <c r="R73" s="131" t="s">
        <v>380</v>
      </c>
      <c r="S73" s="45" t="s">
        <v>67</v>
      </c>
      <c r="T73" s="45" t="s">
        <v>381</v>
      </c>
      <c r="U73" s="45" t="s">
        <v>68</v>
      </c>
      <c r="V73" s="45" t="s">
        <v>69</v>
      </c>
      <c r="W73" s="47">
        <f>VLOOKUP(V73,'[2]Datos Validacion'!$K$6:$L$8,2,0)</f>
        <v>0.25</v>
      </c>
      <c r="X73" s="46" t="s">
        <v>70</v>
      </c>
      <c r="Y73" s="47">
        <f>VLOOKUP(X73,'[2]Datos Validacion'!$M$6:$N$7,2,0)</f>
        <v>0.15</v>
      </c>
      <c r="Z73" s="45" t="s">
        <v>71</v>
      </c>
      <c r="AA73" s="271"/>
      <c r="AB73" s="45" t="s">
        <v>73</v>
      </c>
      <c r="AC73" s="127" t="s">
        <v>382</v>
      </c>
      <c r="AD73" s="49">
        <f t="shared" si="12"/>
        <v>0.4</v>
      </c>
      <c r="AE73" s="50" t="str">
        <f t="shared" si="13"/>
        <v>BAJA</v>
      </c>
      <c r="AF73" s="50">
        <f t="shared" si="17"/>
        <v>0.36</v>
      </c>
      <c r="AG73" s="50" t="str">
        <f t="shared" si="18"/>
        <v>MAYOR</v>
      </c>
      <c r="AH73" s="50">
        <f t="shared" si="19"/>
        <v>0.8</v>
      </c>
      <c r="AI73" s="105" t="s">
        <v>75</v>
      </c>
      <c r="AJ73" s="41" t="s">
        <v>76</v>
      </c>
      <c r="AK73" s="41" t="s">
        <v>383</v>
      </c>
      <c r="AL73" s="129"/>
      <c r="AM73" s="117">
        <v>45041</v>
      </c>
      <c r="AN73" s="117" t="s">
        <v>484</v>
      </c>
      <c r="AO73" s="117" t="s">
        <v>485</v>
      </c>
      <c r="AP73" s="117" t="s">
        <v>486</v>
      </c>
      <c r="AQ73" s="45"/>
      <c r="AR73" s="45" t="s">
        <v>4</v>
      </c>
      <c r="AS73" s="117" t="s">
        <v>487</v>
      </c>
    </row>
    <row r="74" spans="1:45" ht="77.25" customHeight="1" x14ac:dyDescent="0.3">
      <c r="A74" s="154" t="s">
        <v>4</v>
      </c>
      <c r="B74" s="155"/>
      <c r="C74" s="147" t="s">
        <v>460</v>
      </c>
      <c r="D74" s="142" t="s">
        <v>460</v>
      </c>
      <c r="E74" s="142" t="s">
        <v>461</v>
      </c>
      <c r="F74" s="142" t="s">
        <v>462</v>
      </c>
      <c r="G74" s="143" t="s">
        <v>463</v>
      </c>
      <c r="H74" s="267" t="s">
        <v>464</v>
      </c>
      <c r="I74" s="147" t="s">
        <v>465</v>
      </c>
      <c r="J74" s="142" t="s">
        <v>60</v>
      </c>
      <c r="K74" s="147" t="s">
        <v>61</v>
      </c>
      <c r="L74" s="142" t="s">
        <v>417</v>
      </c>
      <c r="M74" s="211">
        <f>VLOOKUP(L74,'[2]Datos Validacion'!$C$6:$D$10,2,0)</f>
        <v>0.6</v>
      </c>
      <c r="N74" s="150" t="s">
        <v>425</v>
      </c>
      <c r="O74" s="151">
        <f>VLOOKUP(N74,'[2]Datos Validacion'!$E$6:$F$15,2,0)</f>
        <v>1</v>
      </c>
      <c r="P74" s="147" t="s">
        <v>64</v>
      </c>
      <c r="Q74" s="152" t="s">
        <v>466</v>
      </c>
      <c r="R74" s="102" t="s">
        <v>467</v>
      </c>
      <c r="S74" s="45" t="s">
        <v>67</v>
      </c>
      <c r="T74" s="100" t="s">
        <v>461</v>
      </c>
      <c r="U74" s="45" t="s">
        <v>68</v>
      </c>
      <c r="V74" s="45" t="s">
        <v>69</v>
      </c>
      <c r="W74" s="47">
        <f>VLOOKUP(V74,'[2]Datos Validacion'!$K$6:$L$8,2,0)</f>
        <v>0.25</v>
      </c>
      <c r="X74" s="46" t="s">
        <v>70</v>
      </c>
      <c r="Y74" s="47">
        <f>VLOOKUP(X74,'[2]Datos Validacion'!$M$6:$N$7,2,0)</f>
        <v>0.15</v>
      </c>
      <c r="Z74" s="45" t="s">
        <v>71</v>
      </c>
      <c r="AA74" s="52" t="s">
        <v>468</v>
      </c>
      <c r="AB74" s="45" t="s">
        <v>73</v>
      </c>
      <c r="AC74" s="100" t="s">
        <v>74</v>
      </c>
      <c r="AD74" s="49">
        <f t="shared" si="12"/>
        <v>0.4</v>
      </c>
      <c r="AE74" s="50" t="str">
        <f t="shared" si="13"/>
        <v>BAJA</v>
      </c>
      <c r="AF74" s="50">
        <f t="shared" si="17"/>
        <v>0.36</v>
      </c>
      <c r="AG74" s="153" t="str">
        <f t="shared" si="18"/>
        <v>CATASTROFICO</v>
      </c>
      <c r="AH74" s="153">
        <f t="shared" si="19"/>
        <v>1</v>
      </c>
      <c r="AI74" s="152" t="s">
        <v>466</v>
      </c>
      <c r="AJ74" s="142" t="s">
        <v>76</v>
      </c>
      <c r="AK74" s="144"/>
      <c r="AL74" s="144" t="s">
        <v>473</v>
      </c>
      <c r="AM74" s="145">
        <v>45012</v>
      </c>
      <c r="AN74" s="146" t="s">
        <v>523</v>
      </c>
      <c r="AO74" s="147" t="s">
        <v>524</v>
      </c>
      <c r="AP74" s="148" t="s">
        <v>525</v>
      </c>
      <c r="AQ74" s="147"/>
      <c r="AR74" s="147" t="s">
        <v>4</v>
      </c>
      <c r="AS74" s="147"/>
    </row>
    <row r="75" spans="1:45" ht="77.25" customHeight="1" x14ac:dyDescent="0.3">
      <c r="A75" s="154"/>
      <c r="B75" s="155"/>
      <c r="C75" s="147"/>
      <c r="D75" s="142"/>
      <c r="E75" s="142"/>
      <c r="F75" s="142"/>
      <c r="G75" s="143"/>
      <c r="H75" s="267"/>
      <c r="I75" s="147"/>
      <c r="J75" s="142"/>
      <c r="K75" s="147"/>
      <c r="L75" s="142"/>
      <c r="M75" s="211"/>
      <c r="N75" s="150"/>
      <c r="O75" s="151"/>
      <c r="P75" s="147"/>
      <c r="Q75" s="152"/>
      <c r="R75" s="101" t="s">
        <v>469</v>
      </c>
      <c r="S75" s="45" t="s">
        <v>67</v>
      </c>
      <c r="T75" s="100" t="s">
        <v>461</v>
      </c>
      <c r="U75" s="45" t="s">
        <v>68</v>
      </c>
      <c r="V75" s="45" t="s">
        <v>69</v>
      </c>
      <c r="W75" s="47">
        <f>VLOOKUP(V75,'[2]Datos Validacion'!$K$6:$L$8,2,0)</f>
        <v>0.25</v>
      </c>
      <c r="X75" s="46" t="s">
        <v>70</v>
      </c>
      <c r="Y75" s="47">
        <f>VLOOKUP(X75,'[2]Datos Validacion'!$M$6:$N$7,2,0)</f>
        <v>0.15</v>
      </c>
      <c r="Z75" s="45" t="s">
        <v>71</v>
      </c>
      <c r="AA75" s="52" t="s">
        <v>470</v>
      </c>
      <c r="AB75" s="45" t="s">
        <v>73</v>
      </c>
      <c r="AC75" s="100" t="s">
        <v>82</v>
      </c>
      <c r="AD75" s="49">
        <f t="shared" si="12"/>
        <v>0.4</v>
      </c>
      <c r="AE75" s="50" t="str">
        <f t="shared" si="13"/>
        <v>BAJA</v>
      </c>
      <c r="AF75" s="50">
        <f>+AF74-(AF74*AD75)</f>
        <v>0.216</v>
      </c>
      <c r="AG75" s="153"/>
      <c r="AH75" s="153"/>
      <c r="AI75" s="152"/>
      <c r="AJ75" s="142"/>
      <c r="AK75" s="144"/>
      <c r="AL75" s="144"/>
      <c r="AM75" s="145"/>
      <c r="AN75" s="146"/>
      <c r="AO75" s="147"/>
      <c r="AP75" s="149"/>
      <c r="AQ75" s="147"/>
      <c r="AR75" s="147"/>
      <c r="AS75" s="147"/>
    </row>
    <row r="76" spans="1:45" ht="77.25" customHeight="1" x14ac:dyDescent="0.3">
      <c r="A76" s="154"/>
      <c r="B76" s="155"/>
      <c r="C76" s="147"/>
      <c r="D76" s="142"/>
      <c r="E76" s="142"/>
      <c r="F76" s="142" t="s">
        <v>462</v>
      </c>
      <c r="G76" s="143" t="s">
        <v>471</v>
      </c>
      <c r="H76" s="267"/>
      <c r="I76" s="147"/>
      <c r="J76" s="142"/>
      <c r="K76" s="147"/>
      <c r="L76" s="142"/>
      <c r="M76" s="211"/>
      <c r="N76" s="150"/>
      <c r="O76" s="151"/>
      <c r="P76" s="147"/>
      <c r="Q76" s="152"/>
      <c r="R76" s="102" t="s">
        <v>467</v>
      </c>
      <c r="S76" s="45" t="s">
        <v>67</v>
      </c>
      <c r="T76" s="100" t="s">
        <v>461</v>
      </c>
      <c r="U76" s="45" t="s">
        <v>68</v>
      </c>
      <c r="V76" s="45" t="s">
        <v>69</v>
      </c>
      <c r="W76" s="47">
        <f>VLOOKUP(V76,'[2]Datos Validacion'!$K$6:$L$8,2,0)</f>
        <v>0.25</v>
      </c>
      <c r="X76" s="46" t="s">
        <v>70</v>
      </c>
      <c r="Y76" s="47">
        <f>VLOOKUP(X76,'[2]Datos Validacion'!$M$6:$N$7,2,0)</f>
        <v>0.15</v>
      </c>
      <c r="Z76" s="45" t="s">
        <v>71</v>
      </c>
      <c r="AA76" s="52" t="s">
        <v>468</v>
      </c>
      <c r="AB76" s="45" t="s">
        <v>73</v>
      </c>
      <c r="AC76" s="100" t="s">
        <v>74</v>
      </c>
      <c r="AD76" s="49">
        <f t="shared" si="12"/>
        <v>0.4</v>
      </c>
      <c r="AE76" s="50" t="str">
        <f t="shared" si="13"/>
        <v>MUY BAJA</v>
      </c>
      <c r="AF76" s="50">
        <f>+AF75-(AF75*AD76)</f>
        <v>0.12959999999999999</v>
      </c>
      <c r="AG76" s="153"/>
      <c r="AH76" s="153"/>
      <c r="AI76" s="152"/>
      <c r="AJ76" s="142"/>
      <c r="AK76" s="144"/>
      <c r="AL76" s="144"/>
      <c r="AM76" s="145"/>
      <c r="AN76" s="146"/>
      <c r="AO76" s="147"/>
      <c r="AP76" s="149"/>
      <c r="AQ76" s="147"/>
      <c r="AR76" s="147"/>
      <c r="AS76" s="147"/>
    </row>
    <row r="77" spans="1:45" ht="72" customHeight="1" x14ac:dyDescent="0.3">
      <c r="A77" s="154"/>
      <c r="B77" s="155"/>
      <c r="C77" s="147"/>
      <c r="D77" s="142"/>
      <c r="E77" s="142"/>
      <c r="F77" s="142"/>
      <c r="G77" s="143"/>
      <c r="H77" s="267"/>
      <c r="I77" s="147"/>
      <c r="J77" s="142"/>
      <c r="K77" s="147"/>
      <c r="L77" s="142"/>
      <c r="M77" s="211"/>
      <c r="N77" s="150"/>
      <c r="O77" s="151"/>
      <c r="P77" s="147"/>
      <c r="Q77" s="152"/>
      <c r="R77" s="101" t="s">
        <v>469</v>
      </c>
      <c r="S77" s="45" t="s">
        <v>67</v>
      </c>
      <c r="T77" s="100" t="s">
        <v>461</v>
      </c>
      <c r="U77" s="45" t="s">
        <v>68</v>
      </c>
      <c r="V77" s="45" t="s">
        <v>69</v>
      </c>
      <c r="W77" s="47">
        <f>VLOOKUP(V77,'[2]Datos Validacion'!$K$6:$L$8,2,0)</f>
        <v>0.25</v>
      </c>
      <c r="X77" s="46" t="s">
        <v>70</v>
      </c>
      <c r="Y77" s="47">
        <f>VLOOKUP(X77,'[2]Datos Validacion'!$M$6:$N$7,2,0)</f>
        <v>0.15</v>
      </c>
      <c r="Z77" s="45" t="s">
        <v>71</v>
      </c>
      <c r="AA77" s="52" t="s">
        <v>470</v>
      </c>
      <c r="AB77" s="45" t="s">
        <v>73</v>
      </c>
      <c r="AC77" s="100" t="s">
        <v>82</v>
      </c>
      <c r="AD77" s="49">
        <f t="shared" si="12"/>
        <v>0.4</v>
      </c>
      <c r="AE77" s="50" t="str">
        <f t="shared" si="13"/>
        <v>MUY BAJA</v>
      </c>
      <c r="AF77" s="135">
        <f>+AF76-(AF76*AD77)</f>
        <v>7.7759999999999996E-2</v>
      </c>
      <c r="AG77" s="153"/>
      <c r="AH77" s="153"/>
      <c r="AI77" s="152"/>
      <c r="AJ77" s="142"/>
      <c r="AK77" s="144"/>
      <c r="AL77" s="144"/>
      <c r="AM77" s="145"/>
      <c r="AN77" s="146"/>
      <c r="AO77" s="147"/>
      <c r="AP77" s="149"/>
      <c r="AQ77" s="147"/>
      <c r="AR77" s="147"/>
      <c r="AS77" s="147"/>
    </row>
    <row r="79" spans="1:45" x14ac:dyDescent="0.3">
      <c r="B79" s="229" t="s">
        <v>384</v>
      </c>
      <c r="C79" s="230"/>
      <c r="D79" s="230"/>
      <c r="E79" s="230"/>
      <c r="F79" s="230"/>
      <c r="G79" s="230"/>
      <c r="H79" s="230"/>
      <c r="I79" s="230"/>
      <c r="J79" s="230"/>
      <c r="K79" s="230"/>
      <c r="L79" s="231"/>
    </row>
    <row r="80" spans="1:45" s="5" customFormat="1" ht="26" x14ac:dyDescent="0.3">
      <c r="B80" s="59" t="s">
        <v>385</v>
      </c>
      <c r="C80" s="59" t="s">
        <v>386</v>
      </c>
      <c r="D80" s="229" t="s">
        <v>387</v>
      </c>
      <c r="E80" s="230"/>
      <c r="F80" s="230"/>
      <c r="G80" s="230"/>
      <c r="H80" s="230"/>
      <c r="I80" s="230"/>
      <c r="J80" s="60" t="s">
        <v>388</v>
      </c>
      <c r="K80" s="60" t="s">
        <v>389</v>
      </c>
      <c r="L80" s="60" t="s">
        <v>390</v>
      </c>
      <c r="M80" s="7"/>
      <c r="N80" s="6"/>
      <c r="O80" s="8"/>
      <c r="Q80" s="6"/>
      <c r="W80" s="7"/>
      <c r="Y80" s="7"/>
      <c r="AB80" s="6"/>
      <c r="AE80" s="6"/>
      <c r="AK80" s="6"/>
      <c r="AM80" s="2"/>
      <c r="AN80" s="2"/>
      <c r="AO80" s="1"/>
      <c r="AP80" s="2"/>
      <c r="AQ80" s="4"/>
      <c r="AR80" s="4"/>
      <c r="AS80" s="2"/>
    </row>
    <row r="81" spans="1:29" ht="23" x14ac:dyDescent="0.3">
      <c r="A81" s="4"/>
      <c r="B81" s="61">
        <v>0</v>
      </c>
      <c r="C81" s="62">
        <v>43861</v>
      </c>
      <c r="D81" s="232" t="s">
        <v>391</v>
      </c>
      <c r="E81" s="233"/>
      <c r="F81" s="233"/>
      <c r="G81" s="233"/>
      <c r="H81" s="233"/>
      <c r="I81" s="234"/>
      <c r="J81" s="63" t="s">
        <v>392</v>
      </c>
      <c r="K81" s="63" t="s">
        <v>393</v>
      </c>
      <c r="L81" s="63" t="s">
        <v>393</v>
      </c>
    </row>
    <row r="82" spans="1:29" ht="30" customHeight="1" x14ac:dyDescent="0.3">
      <c r="B82" s="61">
        <v>1</v>
      </c>
      <c r="C82" s="62">
        <v>43916</v>
      </c>
      <c r="D82" s="232" t="s">
        <v>394</v>
      </c>
      <c r="E82" s="233"/>
      <c r="F82" s="233"/>
      <c r="G82" s="233"/>
      <c r="H82" s="233"/>
      <c r="I82" s="234"/>
      <c r="J82" s="63" t="s">
        <v>392</v>
      </c>
      <c r="K82" s="63" t="s">
        <v>393</v>
      </c>
      <c r="L82" s="63" t="s">
        <v>393</v>
      </c>
    </row>
    <row r="83" spans="1:29" ht="29.25" customHeight="1" x14ac:dyDescent="0.3">
      <c r="B83" s="61">
        <v>1</v>
      </c>
      <c r="C83" s="62">
        <v>43951</v>
      </c>
      <c r="D83" s="232" t="s">
        <v>395</v>
      </c>
      <c r="E83" s="233"/>
      <c r="F83" s="233"/>
      <c r="G83" s="233"/>
      <c r="H83" s="233"/>
      <c r="I83" s="234"/>
      <c r="J83" s="63" t="s">
        <v>392</v>
      </c>
      <c r="K83" s="63" t="s">
        <v>393</v>
      </c>
      <c r="L83" s="63" t="s">
        <v>393</v>
      </c>
    </row>
    <row r="84" spans="1:29" ht="23" x14ac:dyDescent="0.3">
      <c r="B84" s="61">
        <v>2</v>
      </c>
      <c r="C84" s="62">
        <v>43951</v>
      </c>
      <c r="D84" s="235" t="s">
        <v>396</v>
      </c>
      <c r="E84" s="235"/>
      <c r="F84" s="235"/>
      <c r="G84" s="235"/>
      <c r="H84" s="235"/>
      <c r="I84" s="235"/>
      <c r="J84" s="63" t="s">
        <v>392</v>
      </c>
      <c r="K84" s="63" t="s">
        <v>393</v>
      </c>
      <c r="L84" s="63" t="s">
        <v>393</v>
      </c>
    </row>
    <row r="85" spans="1:29" ht="23" x14ac:dyDescent="0.3">
      <c r="B85" s="61">
        <v>3</v>
      </c>
      <c r="C85" s="62">
        <v>44073</v>
      </c>
      <c r="D85" s="235" t="s">
        <v>397</v>
      </c>
      <c r="E85" s="235"/>
      <c r="F85" s="235"/>
      <c r="G85" s="235"/>
      <c r="H85" s="235"/>
      <c r="I85" s="235"/>
      <c r="J85" s="63" t="s">
        <v>392</v>
      </c>
      <c r="K85" s="63" t="s">
        <v>393</v>
      </c>
      <c r="L85" s="63" t="s">
        <v>393</v>
      </c>
    </row>
    <row r="86" spans="1:29" ht="23" x14ac:dyDescent="0.3">
      <c r="B86" s="61">
        <v>4</v>
      </c>
      <c r="C86" s="62">
        <v>44196</v>
      </c>
      <c r="D86" s="235" t="s">
        <v>398</v>
      </c>
      <c r="E86" s="235"/>
      <c r="F86" s="235"/>
      <c r="G86" s="235"/>
      <c r="H86" s="235"/>
      <c r="I86" s="235"/>
      <c r="J86" s="63" t="s">
        <v>392</v>
      </c>
      <c r="K86" s="63" t="s">
        <v>393</v>
      </c>
      <c r="L86" s="63" t="s">
        <v>393</v>
      </c>
    </row>
    <row r="87" spans="1:29" ht="23" x14ac:dyDescent="0.3">
      <c r="B87" s="61">
        <v>5</v>
      </c>
      <c r="C87" s="62">
        <v>44316</v>
      </c>
      <c r="D87" s="232" t="s">
        <v>399</v>
      </c>
      <c r="E87" s="233"/>
      <c r="F87" s="233"/>
      <c r="G87" s="233"/>
      <c r="H87" s="233"/>
      <c r="I87" s="234"/>
      <c r="J87" s="63" t="s">
        <v>392</v>
      </c>
      <c r="K87" s="63" t="s">
        <v>393</v>
      </c>
      <c r="L87" s="63" t="s">
        <v>393</v>
      </c>
    </row>
    <row r="88" spans="1:29" ht="23" x14ac:dyDescent="0.3">
      <c r="B88" s="61">
        <v>6</v>
      </c>
      <c r="C88" s="62">
        <v>44439</v>
      </c>
      <c r="D88" s="232" t="s">
        <v>400</v>
      </c>
      <c r="E88" s="233"/>
      <c r="F88" s="233"/>
      <c r="G88" s="233"/>
      <c r="H88" s="233"/>
      <c r="I88" s="234"/>
      <c r="J88" s="63" t="s">
        <v>392</v>
      </c>
      <c r="K88" s="63" t="s">
        <v>393</v>
      </c>
      <c r="L88" s="63" t="s">
        <v>393</v>
      </c>
    </row>
    <row r="89" spans="1:29" ht="163.5" customHeight="1" x14ac:dyDescent="0.3">
      <c r="B89" s="64">
        <v>7</v>
      </c>
      <c r="C89" s="65">
        <v>44524</v>
      </c>
      <c r="D89" s="141" t="s">
        <v>401</v>
      </c>
      <c r="E89" s="141"/>
      <c r="F89" s="141"/>
      <c r="G89" s="141"/>
      <c r="H89" s="141"/>
      <c r="I89" s="141"/>
      <c r="J89" s="63" t="s">
        <v>392</v>
      </c>
      <c r="K89" s="63" t="s">
        <v>393</v>
      </c>
      <c r="L89" s="63" t="s">
        <v>393</v>
      </c>
      <c r="AC89" s="1"/>
    </row>
    <row r="90" spans="1:29" ht="23" x14ac:dyDescent="0.3">
      <c r="B90" s="64">
        <v>8</v>
      </c>
      <c r="C90" s="65">
        <v>44554</v>
      </c>
      <c r="D90" s="141" t="s">
        <v>402</v>
      </c>
      <c r="E90" s="141"/>
      <c r="F90" s="141"/>
      <c r="G90" s="141"/>
      <c r="H90" s="141"/>
      <c r="I90" s="141"/>
      <c r="J90" s="63" t="s">
        <v>392</v>
      </c>
      <c r="K90" s="63" t="s">
        <v>393</v>
      </c>
      <c r="L90" s="63" t="s">
        <v>393</v>
      </c>
      <c r="AC90" s="1"/>
    </row>
    <row r="91" spans="1:29" ht="50.25" customHeight="1" x14ac:dyDescent="0.3">
      <c r="B91" s="64">
        <v>9</v>
      </c>
      <c r="C91" s="65">
        <v>44561</v>
      </c>
      <c r="D91" s="141" t="s">
        <v>427</v>
      </c>
      <c r="E91" s="141"/>
      <c r="F91" s="141"/>
      <c r="G91" s="141"/>
      <c r="H91" s="141"/>
      <c r="I91" s="141"/>
      <c r="J91" s="63" t="s">
        <v>392</v>
      </c>
      <c r="K91" s="63" t="s">
        <v>393</v>
      </c>
      <c r="L91" s="63" t="s">
        <v>393</v>
      </c>
    </row>
    <row r="92" spans="1:29" ht="47.25" customHeight="1" x14ac:dyDescent="0.3">
      <c r="B92" s="64">
        <v>10</v>
      </c>
      <c r="C92" s="65">
        <v>44681</v>
      </c>
      <c r="D92" s="141" t="s">
        <v>426</v>
      </c>
      <c r="E92" s="141"/>
      <c r="F92" s="141"/>
      <c r="G92" s="141"/>
      <c r="H92" s="141"/>
      <c r="I92" s="141"/>
      <c r="J92" s="63" t="s">
        <v>392</v>
      </c>
      <c r="K92" s="63" t="s">
        <v>393</v>
      </c>
      <c r="L92" s="63" t="s">
        <v>393</v>
      </c>
    </row>
    <row r="93" spans="1:29" ht="105" customHeight="1" x14ac:dyDescent="0.3">
      <c r="B93" s="64">
        <v>11</v>
      </c>
      <c r="C93" s="65">
        <v>44804</v>
      </c>
      <c r="D93" s="141" t="s">
        <v>445</v>
      </c>
      <c r="E93" s="141"/>
      <c r="F93" s="141"/>
      <c r="G93" s="141"/>
      <c r="H93" s="141"/>
      <c r="I93" s="141"/>
      <c r="J93" s="63" t="s">
        <v>392</v>
      </c>
      <c r="K93" s="63" t="s">
        <v>393</v>
      </c>
      <c r="L93" s="63" t="s">
        <v>393</v>
      </c>
    </row>
    <row r="94" spans="1:29" ht="36" customHeight="1" x14ac:dyDescent="0.3">
      <c r="B94" s="137">
        <v>12</v>
      </c>
      <c r="C94" s="138">
        <v>44926</v>
      </c>
      <c r="D94" s="141" t="s">
        <v>474</v>
      </c>
      <c r="E94" s="141"/>
      <c r="F94" s="141"/>
      <c r="G94" s="141"/>
      <c r="H94" s="141"/>
      <c r="I94" s="141"/>
      <c r="J94" s="63" t="s">
        <v>392</v>
      </c>
      <c r="K94" s="63" t="s">
        <v>393</v>
      </c>
      <c r="L94" s="63" t="s">
        <v>393</v>
      </c>
    </row>
    <row r="95" spans="1:29" ht="30.5" customHeight="1" x14ac:dyDescent="0.3">
      <c r="B95" s="139">
        <v>13</v>
      </c>
      <c r="C95" s="65">
        <v>45046</v>
      </c>
      <c r="D95" s="140" t="s">
        <v>546</v>
      </c>
      <c r="E95" s="141"/>
      <c r="F95" s="141"/>
      <c r="G95" s="141"/>
      <c r="H95" s="141"/>
      <c r="I95" s="141"/>
      <c r="J95" s="63" t="s">
        <v>392</v>
      </c>
      <c r="K95" s="63" t="s">
        <v>547</v>
      </c>
      <c r="L95" s="63" t="s">
        <v>548</v>
      </c>
    </row>
  </sheetData>
  <sheetProtection formatCells="0" insertRows="0" deleteRows="0"/>
  <autoFilter ref="A13:AS77"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30" showButton="0"/>
    <filterColumn colId="31" showButton="0"/>
    <filterColumn colId="32" showButton="0"/>
    <filterColumn colId="33" showButton="0"/>
    <filterColumn colId="34" showButton="0"/>
    <filterColumn colId="38" showButton="0"/>
    <filterColumn colId="39" showButton="0"/>
    <filterColumn colId="40" showButton="0"/>
    <filterColumn colId="41" showButton="0"/>
    <filterColumn colId="42" showButton="0"/>
    <filterColumn colId="43" showButton="0"/>
  </autoFilter>
  <dataConsolidate/>
  <mergeCells count="742">
    <mergeCell ref="AM71:AM72"/>
    <mergeCell ref="AN71:AN72"/>
    <mergeCell ref="AO71:AO72"/>
    <mergeCell ref="AP71:AP72"/>
    <mergeCell ref="AQ71:AQ72"/>
    <mergeCell ref="AR71:AR72"/>
    <mergeCell ref="AS71:AS72"/>
    <mergeCell ref="D94:I94"/>
    <mergeCell ref="AK65:AK66"/>
    <mergeCell ref="AL65:AL66"/>
    <mergeCell ref="AP60:AP61"/>
    <mergeCell ref="AQ60:AQ61"/>
    <mergeCell ref="AR60:AR61"/>
    <mergeCell ref="AS60:AS61"/>
    <mergeCell ref="AM48:AM49"/>
    <mergeCell ref="AN48:AN49"/>
    <mergeCell ref="AO48:AO49"/>
    <mergeCell ref="AP48:AP49"/>
    <mergeCell ref="AQ48:AQ49"/>
    <mergeCell ref="AR48:AR49"/>
    <mergeCell ref="AS48:AS49"/>
    <mergeCell ref="AP50:AP55"/>
    <mergeCell ref="AM50:AM55"/>
    <mergeCell ref="AQ50:AQ55"/>
    <mergeCell ref="AO50:AO55"/>
    <mergeCell ref="AR50:AR55"/>
    <mergeCell ref="AS50:AS55"/>
    <mergeCell ref="AN65:AN66"/>
    <mergeCell ref="AM65:AM66"/>
    <mergeCell ref="AK60:AK61"/>
    <mergeCell ref="AL60:AL61"/>
    <mergeCell ref="AK58:AK59"/>
    <mergeCell ref="AQ46:AQ47"/>
    <mergeCell ref="AR46:AR47"/>
    <mergeCell ref="AS46:AS47"/>
    <mergeCell ref="AN42:AN45"/>
    <mergeCell ref="AO42:AO45"/>
    <mergeCell ref="AP42:AP45"/>
    <mergeCell ref="AQ42:AQ45"/>
    <mergeCell ref="AR42:AR45"/>
    <mergeCell ref="AS42:AS45"/>
    <mergeCell ref="AL58:AL59"/>
    <mergeCell ref="AK56:AK57"/>
    <mergeCell ref="AL56:AL57"/>
    <mergeCell ref="AN52:AN54"/>
    <mergeCell ref="D93:I93"/>
    <mergeCell ref="D91:I91"/>
    <mergeCell ref="D92:I92"/>
    <mergeCell ref="D90:I90"/>
    <mergeCell ref="D84:I84"/>
    <mergeCell ref="D85:I85"/>
    <mergeCell ref="D86:I86"/>
    <mergeCell ref="D87:I87"/>
    <mergeCell ref="D88:I88"/>
    <mergeCell ref="D89:I89"/>
    <mergeCell ref="B79:L79"/>
    <mergeCell ref="D80:I80"/>
    <mergeCell ref="D81:I81"/>
    <mergeCell ref="D82:I82"/>
    <mergeCell ref="D83:I83"/>
    <mergeCell ref="AJ71:AJ72"/>
    <mergeCell ref="AK71:AK72"/>
    <mergeCell ref="AL71:AL72"/>
    <mergeCell ref="I71:I72"/>
    <mergeCell ref="J71:J72"/>
    <mergeCell ref="K71:K72"/>
    <mergeCell ref="L71:L72"/>
    <mergeCell ref="M71:M72"/>
    <mergeCell ref="N71:N72"/>
    <mergeCell ref="O71:O72"/>
    <mergeCell ref="P71:P72"/>
    <mergeCell ref="Q71:Q72"/>
    <mergeCell ref="AG71:AG72"/>
    <mergeCell ref="AH71:AH72"/>
    <mergeCell ref="AI71:AI72"/>
    <mergeCell ref="J74:J77"/>
    <mergeCell ref="K74:K77"/>
    <mergeCell ref="L74:L77"/>
    <mergeCell ref="M74:M77"/>
    <mergeCell ref="AL68:AL70"/>
    <mergeCell ref="AF68:AF69"/>
    <mergeCell ref="AG68:AG70"/>
    <mergeCell ref="M68:M70"/>
    <mergeCell ref="N68:N70"/>
    <mergeCell ref="O68:O70"/>
    <mergeCell ref="P68:P70"/>
    <mergeCell ref="Q68:Q70"/>
    <mergeCell ref="R68:R69"/>
    <mergeCell ref="S68:S69"/>
    <mergeCell ref="AK68:AK70"/>
    <mergeCell ref="Z68:Z69"/>
    <mergeCell ref="AA68:AA69"/>
    <mergeCell ref="AB68:AB69"/>
    <mergeCell ref="AC68:AC69"/>
    <mergeCell ref="AD68:AD69"/>
    <mergeCell ref="AE68:AE69"/>
    <mergeCell ref="W68:W69"/>
    <mergeCell ref="X68:X69"/>
    <mergeCell ref="Y68:Y69"/>
    <mergeCell ref="AH68:AH70"/>
    <mergeCell ref="AI68:AI70"/>
    <mergeCell ref="AJ68:AJ70"/>
    <mergeCell ref="A71:A72"/>
    <mergeCell ref="B71:B72"/>
    <mergeCell ref="C71:C72"/>
    <mergeCell ref="D71:D72"/>
    <mergeCell ref="E71:E72"/>
    <mergeCell ref="H71:H72"/>
    <mergeCell ref="T68:T69"/>
    <mergeCell ref="U68:U69"/>
    <mergeCell ref="V68:V69"/>
    <mergeCell ref="A68:A70"/>
    <mergeCell ref="B68:B70"/>
    <mergeCell ref="C68:C70"/>
    <mergeCell ref="D68:D70"/>
    <mergeCell ref="E68:E70"/>
    <mergeCell ref="H68:H70"/>
    <mergeCell ref="I68:I70"/>
    <mergeCell ref="J68:J70"/>
    <mergeCell ref="K68:K70"/>
    <mergeCell ref="L68:L70"/>
    <mergeCell ref="N65:N66"/>
    <mergeCell ref="O65:O66"/>
    <mergeCell ref="P65:P66"/>
    <mergeCell ref="Q65:Q66"/>
    <mergeCell ref="H65:H66"/>
    <mergeCell ref="I65:I66"/>
    <mergeCell ref="J65:J66"/>
    <mergeCell ref="K65:K66"/>
    <mergeCell ref="L65:L66"/>
    <mergeCell ref="M65:M66"/>
    <mergeCell ref="A65:A66"/>
    <mergeCell ref="B65:B66"/>
    <mergeCell ref="C65:C66"/>
    <mergeCell ref="D65:D66"/>
    <mergeCell ref="E65:E66"/>
    <mergeCell ref="AK62:AK64"/>
    <mergeCell ref="AL62:AL64"/>
    <mergeCell ref="P62:P64"/>
    <mergeCell ref="Q62:Q64"/>
    <mergeCell ref="AG62:AG64"/>
    <mergeCell ref="AH62:AH64"/>
    <mergeCell ref="AI62:AI64"/>
    <mergeCell ref="AJ62:AJ64"/>
    <mergeCell ref="J62:J64"/>
    <mergeCell ref="K62:K64"/>
    <mergeCell ref="L62:L64"/>
    <mergeCell ref="M62:M64"/>
    <mergeCell ref="N62:N64"/>
    <mergeCell ref="O62:O64"/>
    <mergeCell ref="AG65:AG66"/>
    <mergeCell ref="AH65:AH66"/>
    <mergeCell ref="AI65:AI66"/>
    <mergeCell ref="AJ65:AJ66"/>
    <mergeCell ref="A62:A64"/>
    <mergeCell ref="B62:B64"/>
    <mergeCell ref="C62:C64"/>
    <mergeCell ref="D62:D64"/>
    <mergeCell ref="E62:E64"/>
    <mergeCell ref="H62:H64"/>
    <mergeCell ref="I62:I64"/>
    <mergeCell ref="S60:S61"/>
    <mergeCell ref="T60:T61"/>
    <mergeCell ref="L60:L61"/>
    <mergeCell ref="A60:A61"/>
    <mergeCell ref="B60:B61"/>
    <mergeCell ref="C60:C61"/>
    <mergeCell ref="D60:D61"/>
    <mergeCell ref="E60:E61"/>
    <mergeCell ref="F60:F61"/>
    <mergeCell ref="R60:R61"/>
    <mergeCell ref="G60:G61"/>
    <mergeCell ref="H60:H61"/>
    <mergeCell ref="I60:I61"/>
    <mergeCell ref="J60:J61"/>
    <mergeCell ref="K60:K61"/>
    <mergeCell ref="AE60:AE61"/>
    <mergeCell ref="AF60:AF61"/>
    <mergeCell ref="AG60:AG61"/>
    <mergeCell ref="AH60:AH61"/>
    <mergeCell ref="AI60:AI61"/>
    <mergeCell ref="AJ60:AJ61"/>
    <mergeCell ref="Y60:Y61"/>
    <mergeCell ref="Z60:Z61"/>
    <mergeCell ref="AA60:AA61"/>
    <mergeCell ref="AB60:AB61"/>
    <mergeCell ref="AC60:AC61"/>
    <mergeCell ref="AD60:AD61"/>
    <mergeCell ref="V60:V61"/>
    <mergeCell ref="W60:W61"/>
    <mergeCell ref="X60:X61"/>
    <mergeCell ref="M60:M61"/>
    <mergeCell ref="N60:N61"/>
    <mergeCell ref="O60:O61"/>
    <mergeCell ref="P60:P61"/>
    <mergeCell ref="Q60:Q61"/>
    <mergeCell ref="S58:S59"/>
    <mergeCell ref="T58:T59"/>
    <mergeCell ref="U58:U59"/>
    <mergeCell ref="V58:V59"/>
    <mergeCell ref="W58:W59"/>
    <mergeCell ref="X58:X59"/>
    <mergeCell ref="U60:U61"/>
    <mergeCell ref="AJ58:AJ59"/>
    <mergeCell ref="Y58:Y59"/>
    <mergeCell ref="Z58:Z59"/>
    <mergeCell ref="AA58:AA59"/>
    <mergeCell ref="AB58:AB59"/>
    <mergeCell ref="AC58:AC59"/>
    <mergeCell ref="AD58:AD59"/>
    <mergeCell ref="G58:G59"/>
    <mergeCell ref="H58:H59"/>
    <mergeCell ref="I58:I59"/>
    <mergeCell ref="J58:J59"/>
    <mergeCell ref="K58:K59"/>
    <mergeCell ref="L58:L59"/>
    <mergeCell ref="AE58:AE59"/>
    <mergeCell ref="AF58:AF59"/>
    <mergeCell ref="AG58:AG59"/>
    <mergeCell ref="AH58:AH59"/>
    <mergeCell ref="AI58:AI59"/>
    <mergeCell ref="O58:O59"/>
    <mergeCell ref="P58:P59"/>
    <mergeCell ref="Q58:Q59"/>
    <mergeCell ref="R58:R59"/>
    <mergeCell ref="M58:M59"/>
    <mergeCell ref="N58:N59"/>
    <mergeCell ref="W52:W54"/>
    <mergeCell ref="X56:X57"/>
    <mergeCell ref="W56:W57"/>
    <mergeCell ref="X52:X54"/>
    <mergeCell ref="AK50:AK55"/>
    <mergeCell ref="Z52:Z54"/>
    <mergeCell ref="AA52:AA54"/>
    <mergeCell ref="Y52:Y54"/>
    <mergeCell ref="A58:A59"/>
    <mergeCell ref="B58:B59"/>
    <mergeCell ref="C58:C59"/>
    <mergeCell ref="D58:D59"/>
    <mergeCell ref="E58:E59"/>
    <mergeCell ref="F58:F59"/>
    <mergeCell ref="A50:A55"/>
    <mergeCell ref="B50:B55"/>
    <mergeCell ref="C50:C55"/>
    <mergeCell ref="D50:D55"/>
    <mergeCell ref="A56:A57"/>
    <mergeCell ref="B56:B57"/>
    <mergeCell ref="C56:C57"/>
    <mergeCell ref="D56:D57"/>
    <mergeCell ref="E56:E57"/>
    <mergeCell ref="F56:F57"/>
    <mergeCell ref="AE56:AE57"/>
    <mergeCell ref="AF56:AF57"/>
    <mergeCell ref="AG56:AG57"/>
    <mergeCell ref="AH56:AH57"/>
    <mergeCell ref="AI56:AI57"/>
    <mergeCell ref="AJ56:AJ57"/>
    <mergeCell ref="Y56:Y57"/>
    <mergeCell ref="Z56:Z57"/>
    <mergeCell ref="AA56:AA57"/>
    <mergeCell ref="AB56:AB57"/>
    <mergeCell ref="AC56:AC57"/>
    <mergeCell ref="AD56:AD57"/>
    <mergeCell ref="V52:V54"/>
    <mergeCell ref="M56:M57"/>
    <mergeCell ref="N56:N57"/>
    <mergeCell ref="O56:O57"/>
    <mergeCell ref="P56:P57"/>
    <mergeCell ref="Q56:Q57"/>
    <mergeCell ref="R56:R57"/>
    <mergeCell ref="V56:V57"/>
    <mergeCell ref="S52:S54"/>
    <mergeCell ref="T52:T54"/>
    <mergeCell ref="P50:P55"/>
    <mergeCell ref="Q50:Q55"/>
    <mergeCell ref="M50:M55"/>
    <mergeCell ref="R52:R54"/>
    <mergeCell ref="N50:N55"/>
    <mergeCell ref="O50:O55"/>
    <mergeCell ref="E50:E55"/>
    <mergeCell ref="H50:H55"/>
    <mergeCell ref="I50:I55"/>
    <mergeCell ref="U52:U54"/>
    <mergeCell ref="L56:L57"/>
    <mergeCell ref="L48:L49"/>
    <mergeCell ref="M48:M49"/>
    <mergeCell ref="N48:N49"/>
    <mergeCell ref="O48:O49"/>
    <mergeCell ref="P48:P49"/>
    <mergeCell ref="Q48:Q49"/>
    <mergeCell ref="G56:G57"/>
    <mergeCell ref="H56:H57"/>
    <mergeCell ref="I56:I57"/>
    <mergeCell ref="J56:J57"/>
    <mergeCell ref="K56:K57"/>
    <mergeCell ref="S56:S57"/>
    <mergeCell ref="T56:T57"/>
    <mergeCell ref="U56:U57"/>
    <mergeCell ref="J50:J55"/>
    <mergeCell ref="K50:K55"/>
    <mergeCell ref="L50:L55"/>
    <mergeCell ref="A48:A49"/>
    <mergeCell ref="B48:B49"/>
    <mergeCell ref="C48:C49"/>
    <mergeCell ref="D48:D49"/>
    <mergeCell ref="E48:E49"/>
    <mergeCell ref="H48:H49"/>
    <mergeCell ref="I48:I49"/>
    <mergeCell ref="J48:J49"/>
    <mergeCell ref="K48:K49"/>
    <mergeCell ref="AI46:AI47"/>
    <mergeCell ref="AJ46:AJ47"/>
    <mergeCell ref="AK46:AK47"/>
    <mergeCell ref="AL46:AL47"/>
    <mergeCell ref="N46:N47"/>
    <mergeCell ref="O46:O47"/>
    <mergeCell ref="P46:P47"/>
    <mergeCell ref="Q46:Q47"/>
    <mergeCell ref="AG46:AG47"/>
    <mergeCell ref="AH46:AH47"/>
    <mergeCell ref="AJ48:AJ49"/>
    <mergeCell ref="AK48:AK49"/>
    <mergeCell ref="AL48:AL49"/>
    <mergeCell ref="AL50:AL55"/>
    <mergeCell ref="AG50:AG55"/>
    <mergeCell ref="AF52:AF54"/>
    <mergeCell ref="AB52:AB54"/>
    <mergeCell ref="AC52:AC54"/>
    <mergeCell ref="AD52:AD54"/>
    <mergeCell ref="AE52:AE54"/>
    <mergeCell ref="AH50:AH55"/>
    <mergeCell ref="AI50:AI55"/>
    <mergeCell ref="AJ50:AJ55"/>
    <mergeCell ref="AG48:AG49"/>
    <mergeCell ref="AH48:AH49"/>
    <mergeCell ref="AI48:AI49"/>
    <mergeCell ref="H46:H47"/>
    <mergeCell ref="I46:I47"/>
    <mergeCell ref="J46:J47"/>
    <mergeCell ref="K46:K47"/>
    <mergeCell ref="L46:L47"/>
    <mergeCell ref="M46:M47"/>
    <mergeCell ref="F44:F45"/>
    <mergeCell ref="G44:G45"/>
    <mergeCell ref="A46:A47"/>
    <mergeCell ref="B46:B47"/>
    <mergeCell ref="C46:C47"/>
    <mergeCell ref="D46:D47"/>
    <mergeCell ref="E46:E47"/>
    <mergeCell ref="F46:F47"/>
    <mergeCell ref="G46:G47"/>
    <mergeCell ref="I42:I45"/>
    <mergeCell ref="J42:J45"/>
    <mergeCell ref="K42:K45"/>
    <mergeCell ref="L42:L45"/>
    <mergeCell ref="M42:M45"/>
    <mergeCell ref="AJ42:AJ45"/>
    <mergeCell ref="AK42:AK45"/>
    <mergeCell ref="AM42:AM45"/>
    <mergeCell ref="O42:O45"/>
    <mergeCell ref="P42:P45"/>
    <mergeCell ref="Q42:Q45"/>
    <mergeCell ref="AG42:AG45"/>
    <mergeCell ref="AH42:AH45"/>
    <mergeCell ref="AI42:AI45"/>
    <mergeCell ref="AL42:AL45"/>
    <mergeCell ref="N42:N45"/>
    <mergeCell ref="A42:A45"/>
    <mergeCell ref="B42:B45"/>
    <mergeCell ref="C42:C45"/>
    <mergeCell ref="D42:D45"/>
    <mergeCell ref="E42:E45"/>
    <mergeCell ref="F42:F43"/>
    <mergeCell ref="G42:G43"/>
    <mergeCell ref="H42:H45"/>
    <mergeCell ref="AH39:AH41"/>
    <mergeCell ref="AI39:AI41"/>
    <mergeCell ref="AJ39:AJ41"/>
    <mergeCell ref="AK39:AK41"/>
    <mergeCell ref="AM39:AM41"/>
    <mergeCell ref="AB39:AB40"/>
    <mergeCell ref="AC39:AC40"/>
    <mergeCell ref="AD39:AD40"/>
    <mergeCell ref="AE39:AE40"/>
    <mergeCell ref="AF39:AF40"/>
    <mergeCell ref="AG39:AG41"/>
    <mergeCell ref="AL39:AL41"/>
    <mergeCell ref="V39:V40"/>
    <mergeCell ref="W39:W40"/>
    <mergeCell ref="X39:X40"/>
    <mergeCell ref="Y39:Y40"/>
    <mergeCell ref="Z39:Z40"/>
    <mergeCell ref="AA39:AA40"/>
    <mergeCell ref="P39:P41"/>
    <mergeCell ref="Q39:Q41"/>
    <mergeCell ref="R39:R40"/>
    <mergeCell ref="S39:S40"/>
    <mergeCell ref="T39:T40"/>
    <mergeCell ref="U39:U40"/>
    <mergeCell ref="J39:J41"/>
    <mergeCell ref="K39:K41"/>
    <mergeCell ref="L39:L41"/>
    <mergeCell ref="M39:M41"/>
    <mergeCell ref="N39:N41"/>
    <mergeCell ref="O39:O41"/>
    <mergeCell ref="F36:F38"/>
    <mergeCell ref="G36:G38"/>
    <mergeCell ref="A39:A41"/>
    <mergeCell ref="B39:B41"/>
    <mergeCell ref="C39:C41"/>
    <mergeCell ref="D39:D41"/>
    <mergeCell ref="E39:E41"/>
    <mergeCell ref="H39:H41"/>
    <mergeCell ref="I39:I41"/>
    <mergeCell ref="A34:A38"/>
    <mergeCell ref="B34:B38"/>
    <mergeCell ref="C34:C38"/>
    <mergeCell ref="D34:D38"/>
    <mergeCell ref="E34:E38"/>
    <mergeCell ref="AJ34:AJ38"/>
    <mergeCell ref="AK34:AK38"/>
    <mergeCell ref="AL34:AL38"/>
    <mergeCell ref="P34:P38"/>
    <mergeCell ref="Q34:Q38"/>
    <mergeCell ref="AG34:AG38"/>
    <mergeCell ref="AH34:AH38"/>
    <mergeCell ref="H34:H38"/>
    <mergeCell ref="I34:I38"/>
    <mergeCell ref="J34:J38"/>
    <mergeCell ref="K34:K38"/>
    <mergeCell ref="L34:L38"/>
    <mergeCell ref="M34:M38"/>
    <mergeCell ref="N34:N38"/>
    <mergeCell ref="O34:O38"/>
    <mergeCell ref="N31:N33"/>
    <mergeCell ref="O31:O33"/>
    <mergeCell ref="F31:F33"/>
    <mergeCell ref="G31:G33"/>
    <mergeCell ref="H31:H33"/>
    <mergeCell ref="I31:I33"/>
    <mergeCell ref="J31:J33"/>
    <mergeCell ref="K31:K33"/>
    <mergeCell ref="AI34:AI38"/>
    <mergeCell ref="AK31:AK33"/>
    <mergeCell ref="AL31:AL33"/>
    <mergeCell ref="F28:F30"/>
    <mergeCell ref="G28:G30"/>
    <mergeCell ref="A31:A33"/>
    <mergeCell ref="B31:B33"/>
    <mergeCell ref="C31:C33"/>
    <mergeCell ref="D31:D33"/>
    <mergeCell ref="E31:E33"/>
    <mergeCell ref="AH25:AH30"/>
    <mergeCell ref="AI25:AI30"/>
    <mergeCell ref="AJ25:AJ30"/>
    <mergeCell ref="AK25:AK30"/>
    <mergeCell ref="AL25:AL30"/>
    <mergeCell ref="M25:M30"/>
    <mergeCell ref="N25:N30"/>
    <mergeCell ref="O25:O30"/>
    <mergeCell ref="P25:P30"/>
    <mergeCell ref="Q25:Q30"/>
    <mergeCell ref="AG25:AG30"/>
    <mergeCell ref="G25:G27"/>
    <mergeCell ref="R32:R33"/>
    <mergeCell ref="S32:S33"/>
    <mergeCell ref="T32:T33"/>
    <mergeCell ref="K25:K30"/>
    <mergeCell ref="L25:L30"/>
    <mergeCell ref="Q22:Q24"/>
    <mergeCell ref="AG22:AG24"/>
    <mergeCell ref="AH22:AH24"/>
    <mergeCell ref="AI22:AI24"/>
    <mergeCell ref="AH31:AH33"/>
    <mergeCell ref="AI31:AI33"/>
    <mergeCell ref="AJ31:AJ33"/>
    <mergeCell ref="U32:U33"/>
    <mergeCell ref="V32:V33"/>
    <mergeCell ref="W32:W33"/>
    <mergeCell ref="X32:X33"/>
    <mergeCell ref="Y32:Y33"/>
    <mergeCell ref="AG31:AG33"/>
    <mergeCell ref="Z32:Z33"/>
    <mergeCell ref="AA32:AA33"/>
    <mergeCell ref="AB32:AB33"/>
    <mergeCell ref="AC32:AC33"/>
    <mergeCell ref="AF32:AF33"/>
    <mergeCell ref="P31:P33"/>
    <mergeCell ref="Q31:Q33"/>
    <mergeCell ref="L31:L33"/>
    <mergeCell ref="M31:M33"/>
    <mergeCell ref="A25:A30"/>
    <mergeCell ref="B25:B30"/>
    <mergeCell ref="C25:C30"/>
    <mergeCell ref="D25:D30"/>
    <mergeCell ref="E25:E30"/>
    <mergeCell ref="F25:F27"/>
    <mergeCell ref="H25:H30"/>
    <mergeCell ref="I25:I30"/>
    <mergeCell ref="J25:J30"/>
    <mergeCell ref="AL22:AL24"/>
    <mergeCell ref="A22:A24"/>
    <mergeCell ref="B22:B24"/>
    <mergeCell ref="C22:C24"/>
    <mergeCell ref="D22:D24"/>
    <mergeCell ref="E22:E24"/>
    <mergeCell ref="H22:H24"/>
    <mergeCell ref="I22:I24"/>
    <mergeCell ref="J22:J24"/>
    <mergeCell ref="AJ22:AJ24"/>
    <mergeCell ref="AK22:AK24"/>
    <mergeCell ref="K22:K24"/>
    <mergeCell ref="L22:L24"/>
    <mergeCell ref="M22:M24"/>
    <mergeCell ref="N22:N24"/>
    <mergeCell ref="O22:O24"/>
    <mergeCell ref="P22:P24"/>
    <mergeCell ref="AH19:AH21"/>
    <mergeCell ref="AI19:AI21"/>
    <mergeCell ref="AJ19:AJ21"/>
    <mergeCell ref="AK19:AK21"/>
    <mergeCell ref="AL19:AL21"/>
    <mergeCell ref="N19:N21"/>
    <mergeCell ref="O19:O21"/>
    <mergeCell ref="P19:P21"/>
    <mergeCell ref="Q19:Q21"/>
    <mergeCell ref="AA19:AA20"/>
    <mergeCell ref="AG19:AG21"/>
    <mergeCell ref="A19:A21"/>
    <mergeCell ref="B19:B21"/>
    <mergeCell ref="C19:C21"/>
    <mergeCell ref="D19:D21"/>
    <mergeCell ref="E19:E21"/>
    <mergeCell ref="V17:V18"/>
    <mergeCell ref="W17:W18"/>
    <mergeCell ref="X17:X18"/>
    <mergeCell ref="Y17:Y18"/>
    <mergeCell ref="O16:O18"/>
    <mergeCell ref="P16:P18"/>
    <mergeCell ref="Q16:Q18"/>
    <mergeCell ref="A16:A18"/>
    <mergeCell ref="B16:B18"/>
    <mergeCell ref="C16:C18"/>
    <mergeCell ref="D16:D18"/>
    <mergeCell ref="E16:E18"/>
    <mergeCell ref="H16:H18"/>
    <mergeCell ref="H19:H21"/>
    <mergeCell ref="I19:I21"/>
    <mergeCell ref="J19:J21"/>
    <mergeCell ref="K19:K21"/>
    <mergeCell ref="L19:L21"/>
    <mergeCell ref="M19:M21"/>
    <mergeCell ref="AJ16:AJ18"/>
    <mergeCell ref="AK16:AK18"/>
    <mergeCell ref="AL16:AL18"/>
    <mergeCell ref="AG16:AG18"/>
    <mergeCell ref="AH16:AH18"/>
    <mergeCell ref="AI16:AI18"/>
    <mergeCell ref="R17:R18"/>
    <mergeCell ref="S17:S18"/>
    <mergeCell ref="T17:T18"/>
    <mergeCell ref="U17:U18"/>
    <mergeCell ref="AD14:AD15"/>
    <mergeCell ref="AE14:AE15"/>
    <mergeCell ref="AF14:AF15"/>
    <mergeCell ref="AG14:AG15"/>
    <mergeCell ref="AH14:AH15"/>
    <mergeCell ref="AI14:AI15"/>
    <mergeCell ref="I16:I18"/>
    <mergeCell ref="J16:J18"/>
    <mergeCell ref="K16:K18"/>
    <mergeCell ref="L16:L18"/>
    <mergeCell ref="M16:M18"/>
    <mergeCell ref="N16:N18"/>
    <mergeCell ref="AE17:AE18"/>
    <mergeCell ref="AF17:AF18"/>
    <mergeCell ref="Z17:Z18"/>
    <mergeCell ref="AA17:AA18"/>
    <mergeCell ref="AB17:AB18"/>
    <mergeCell ref="AC17:AC18"/>
    <mergeCell ref="AD17:AD18"/>
    <mergeCell ref="A13:K13"/>
    <mergeCell ref="L13:Q13"/>
    <mergeCell ref="R13:AD13"/>
    <mergeCell ref="AE13:AJ13"/>
    <mergeCell ref="G14:G15"/>
    <mergeCell ref="H14:H15"/>
    <mergeCell ref="I14:I15"/>
    <mergeCell ref="J14:J15"/>
    <mergeCell ref="K14:K15"/>
    <mergeCell ref="L14:L15"/>
    <mergeCell ref="U14:U15"/>
    <mergeCell ref="V14:W14"/>
    <mergeCell ref="X14:Y14"/>
    <mergeCell ref="Z14:AA14"/>
    <mergeCell ref="AB14:AC14"/>
    <mergeCell ref="M14:M15"/>
    <mergeCell ref="N14:N15"/>
    <mergeCell ref="O14:O15"/>
    <mergeCell ref="P14:P15"/>
    <mergeCell ref="Q14:Q15"/>
    <mergeCell ref="R14:R15"/>
    <mergeCell ref="V15:W15"/>
    <mergeCell ref="X15:Y15"/>
    <mergeCell ref="AJ14:AJ15"/>
    <mergeCell ref="AK13:AK15"/>
    <mergeCell ref="AL13:AL15"/>
    <mergeCell ref="S14:T14"/>
    <mergeCell ref="AF1:AG1"/>
    <mergeCell ref="D3:H3"/>
    <mergeCell ref="X3:AJ3"/>
    <mergeCell ref="C4:C7"/>
    <mergeCell ref="D4:E4"/>
    <mergeCell ref="G4:H4"/>
    <mergeCell ref="I4:K4"/>
    <mergeCell ref="G5:H5"/>
    <mergeCell ref="I5:P5"/>
    <mergeCell ref="D7:E7"/>
    <mergeCell ref="A1:D1"/>
    <mergeCell ref="E1:L1"/>
    <mergeCell ref="M1:P1"/>
    <mergeCell ref="A14:B14"/>
    <mergeCell ref="C14:C15"/>
    <mergeCell ref="D14:D15"/>
    <mergeCell ref="E14:E15"/>
    <mergeCell ref="F14:F15"/>
    <mergeCell ref="D9:E9"/>
    <mergeCell ref="G11:H11"/>
    <mergeCell ref="V11:AI11"/>
    <mergeCell ref="AM13:AS13"/>
    <mergeCell ref="AM14:AM15"/>
    <mergeCell ref="AN14:AN15"/>
    <mergeCell ref="AO14:AO15"/>
    <mergeCell ref="AP14:AP15"/>
    <mergeCell ref="AQ14:AS14"/>
    <mergeCell ref="AM16:AM18"/>
    <mergeCell ref="AN16:AN18"/>
    <mergeCell ref="AO16:AO18"/>
    <mergeCell ref="AP16:AP18"/>
    <mergeCell ref="AQ16:AQ18"/>
    <mergeCell ref="AR16:AR18"/>
    <mergeCell ref="AS16:AS18"/>
    <mergeCell ref="AS25:AS30"/>
    <mergeCell ref="AM31:AM33"/>
    <mergeCell ref="AN31:AN33"/>
    <mergeCell ref="AO31:AO33"/>
    <mergeCell ref="AP31:AP33"/>
    <mergeCell ref="AQ31:AQ33"/>
    <mergeCell ref="AR31:AR33"/>
    <mergeCell ref="AS31:AS33"/>
    <mergeCell ref="AM19:AM21"/>
    <mergeCell ref="AQ19:AQ21"/>
    <mergeCell ref="AR19:AR21"/>
    <mergeCell ref="AS19:AS21"/>
    <mergeCell ref="AM22:AM24"/>
    <mergeCell ref="AN22:AN24"/>
    <mergeCell ref="AO22:AO24"/>
    <mergeCell ref="AP22:AP24"/>
    <mergeCell ref="AQ22:AQ24"/>
    <mergeCell ref="AR22:AR24"/>
    <mergeCell ref="AS22:AS24"/>
    <mergeCell ref="AP46:AP47"/>
    <mergeCell ref="AM62:AM64"/>
    <mergeCell ref="AN62:AN64"/>
    <mergeCell ref="AM25:AM30"/>
    <mergeCell ref="AN25:AN30"/>
    <mergeCell ref="AO25:AO30"/>
    <mergeCell ref="AP25:AP30"/>
    <mergeCell ref="AQ25:AQ30"/>
    <mergeCell ref="AR25:AR30"/>
    <mergeCell ref="AM60:AM61"/>
    <mergeCell ref="AN60:AN61"/>
    <mergeCell ref="AO60:AO61"/>
    <mergeCell ref="AO65:AO66"/>
    <mergeCell ref="AP65:AP66"/>
    <mergeCell ref="AQ65:AQ66"/>
    <mergeCell ref="AR65:AR66"/>
    <mergeCell ref="AS65:AS66"/>
    <mergeCell ref="AM34:AM38"/>
    <mergeCell ref="AN34:AN38"/>
    <mergeCell ref="AO34:AO38"/>
    <mergeCell ref="AP34:AP38"/>
    <mergeCell ref="AR34:AR38"/>
    <mergeCell ref="AS34:AS38"/>
    <mergeCell ref="AN39:AN41"/>
    <mergeCell ref="AO39:AO41"/>
    <mergeCell ref="AP39:AP41"/>
    <mergeCell ref="AQ39:AQ41"/>
    <mergeCell ref="AR39:AR41"/>
    <mergeCell ref="AS39:AS41"/>
    <mergeCell ref="AQ34:AQ38"/>
    <mergeCell ref="AM46:AM47"/>
    <mergeCell ref="AN46:AN47"/>
    <mergeCell ref="AO46:AO47"/>
    <mergeCell ref="AN56:AN57"/>
    <mergeCell ref="AO56:AO57"/>
    <mergeCell ref="AP56:AP57"/>
    <mergeCell ref="AQ56:AQ57"/>
    <mergeCell ref="AR56:AR57"/>
    <mergeCell ref="AS56:AS57"/>
    <mergeCell ref="AM58:AM59"/>
    <mergeCell ref="AN58:AN59"/>
    <mergeCell ref="AO58:AO59"/>
    <mergeCell ref="AP58:AP59"/>
    <mergeCell ref="AQ58:AQ59"/>
    <mergeCell ref="AR58:AR59"/>
    <mergeCell ref="AS58:AS59"/>
    <mergeCell ref="A74:A77"/>
    <mergeCell ref="B74:B77"/>
    <mergeCell ref="C74:C77"/>
    <mergeCell ref="D74:D77"/>
    <mergeCell ref="E74:E77"/>
    <mergeCell ref="F74:F75"/>
    <mergeCell ref="G74:G75"/>
    <mergeCell ref="H74:H77"/>
    <mergeCell ref="I74:I77"/>
    <mergeCell ref="F76:F77"/>
    <mergeCell ref="G76:G77"/>
    <mergeCell ref="AL74:AL77"/>
    <mergeCell ref="AM74:AM77"/>
    <mergeCell ref="AN74:AN77"/>
    <mergeCell ref="AO74:AO77"/>
    <mergeCell ref="AP74:AP77"/>
    <mergeCell ref="AQ74:AQ77"/>
    <mergeCell ref="AR74:AR77"/>
    <mergeCell ref="AS74:AS77"/>
    <mergeCell ref="N74:N77"/>
    <mergeCell ref="O74:O77"/>
    <mergeCell ref="D95:I95"/>
    <mergeCell ref="P74:P77"/>
    <mergeCell ref="Q74:Q77"/>
    <mergeCell ref="AG74:AG77"/>
    <mergeCell ref="AH74:AH77"/>
    <mergeCell ref="AI74:AI77"/>
    <mergeCell ref="AJ74:AJ77"/>
    <mergeCell ref="AK74:AK77"/>
    <mergeCell ref="AO62:AO64"/>
    <mergeCell ref="AP62:AP64"/>
    <mergeCell ref="AQ62:AQ64"/>
    <mergeCell ref="AR62:AR64"/>
    <mergeCell ref="AS62:AS64"/>
    <mergeCell ref="AM56:AM57"/>
  </mergeCells>
  <conditionalFormatting sqref="I19 I68">
    <cfRule type="cellIs" dxfId="644" priority="161" operator="equal">
      <formula>#REF!</formula>
    </cfRule>
  </conditionalFormatting>
  <conditionalFormatting sqref="I22">
    <cfRule type="cellIs" dxfId="643" priority="157" operator="equal">
      <formula>#REF!</formula>
    </cfRule>
  </conditionalFormatting>
  <conditionalFormatting sqref="I42">
    <cfRule type="cellIs" dxfId="642" priority="156" operator="equal">
      <formula>#REF!</formula>
    </cfRule>
  </conditionalFormatting>
  <conditionalFormatting sqref="I48">
    <cfRule type="cellIs" dxfId="641" priority="155" operator="equal">
      <formula>#REF!</formula>
    </cfRule>
  </conditionalFormatting>
  <conditionalFormatting sqref="I50">
    <cfRule type="cellIs" dxfId="640" priority="154" operator="equal">
      <formula>#REF!</formula>
    </cfRule>
  </conditionalFormatting>
  <conditionalFormatting sqref="I56">
    <cfRule type="cellIs" dxfId="639" priority="159" operator="equal">
      <formula>#REF!</formula>
    </cfRule>
  </conditionalFormatting>
  <conditionalFormatting sqref="I58">
    <cfRule type="cellIs" dxfId="638" priority="150" operator="equal">
      <formula>#REF!</formula>
    </cfRule>
  </conditionalFormatting>
  <conditionalFormatting sqref="I60">
    <cfRule type="cellIs" dxfId="637" priority="158" operator="equal">
      <formula>#REF!</formula>
    </cfRule>
  </conditionalFormatting>
  <conditionalFormatting sqref="I65">
    <cfRule type="cellIs" dxfId="636" priority="160" operator="equal">
      <formula>#REF!</formula>
    </cfRule>
  </conditionalFormatting>
  <conditionalFormatting sqref="I71">
    <cfRule type="cellIs" dxfId="635" priority="153" operator="equal">
      <formula>#REF!</formula>
    </cfRule>
  </conditionalFormatting>
  <conditionalFormatting sqref="I73">
    <cfRule type="cellIs" dxfId="634" priority="152" operator="equal">
      <formula>#REF!</formula>
    </cfRule>
  </conditionalFormatting>
  <conditionalFormatting sqref="K73">
    <cfRule type="cellIs" dxfId="633" priority="151" operator="equal">
      <formula>#REF!</formula>
    </cfRule>
  </conditionalFormatting>
  <conditionalFormatting sqref="L16 L19 L22 L46 L48 L50">
    <cfRule type="cellIs" dxfId="632" priority="1064" operator="equal">
      <formula>"ALTA"</formula>
    </cfRule>
    <cfRule type="cellIs" dxfId="631" priority="1065" operator="equal">
      <formula>"MUY ALTA"</formula>
    </cfRule>
    <cfRule type="cellIs" dxfId="630" priority="1066" operator="equal">
      <formula>"MEDIA"</formula>
    </cfRule>
    <cfRule type="cellIs" dxfId="629" priority="1067" operator="equal">
      <formula>"BAJA"</formula>
    </cfRule>
    <cfRule type="cellIs" dxfId="628" priority="1068" operator="equal">
      <formula>"MUY BAJA"</formula>
    </cfRule>
  </conditionalFormatting>
  <conditionalFormatting sqref="L25">
    <cfRule type="cellIs" dxfId="627" priority="644" operator="equal">
      <formula>"ALTA"</formula>
    </cfRule>
    <cfRule type="cellIs" dxfId="626" priority="645" operator="equal">
      <formula>"MUY ALTA"</formula>
    </cfRule>
    <cfRule type="cellIs" dxfId="625" priority="646" operator="equal">
      <formula>"MEDIA"</formula>
    </cfRule>
    <cfRule type="cellIs" dxfId="624" priority="647" operator="equal">
      <formula>"BAJA"</formula>
    </cfRule>
    <cfRule type="cellIs" dxfId="623" priority="648" operator="equal">
      <formula>"MUY BAJA"</formula>
    </cfRule>
  </conditionalFormatting>
  <conditionalFormatting sqref="L31">
    <cfRule type="cellIs" dxfId="622" priority="539" operator="equal">
      <formula>"ALTA"</formula>
    </cfRule>
    <cfRule type="cellIs" dxfId="621" priority="540" operator="equal">
      <formula>"MUY ALTA"</formula>
    </cfRule>
    <cfRule type="cellIs" dxfId="620" priority="541" operator="equal">
      <formula>"MEDIA"</formula>
    </cfRule>
    <cfRule type="cellIs" dxfId="619" priority="542" operator="equal">
      <formula>"BAJA"</formula>
    </cfRule>
    <cfRule type="cellIs" dxfId="618" priority="543" operator="equal">
      <formula>"MUY BAJA"</formula>
    </cfRule>
  </conditionalFormatting>
  <conditionalFormatting sqref="L34 L39">
    <cfRule type="cellIs" dxfId="617" priority="854" operator="equal">
      <formula>"ALTA"</formula>
    </cfRule>
    <cfRule type="cellIs" dxfId="616" priority="855" operator="equal">
      <formula>"MUY ALTA"</formula>
    </cfRule>
    <cfRule type="cellIs" dxfId="615" priority="856" operator="equal">
      <formula>"MEDIA"</formula>
    </cfRule>
    <cfRule type="cellIs" dxfId="614" priority="857" operator="equal">
      <formula>"BAJA"</formula>
    </cfRule>
    <cfRule type="cellIs" dxfId="613" priority="858" operator="equal">
      <formula>"MUY BAJA"</formula>
    </cfRule>
  </conditionalFormatting>
  <conditionalFormatting sqref="L42">
    <cfRule type="cellIs" dxfId="612" priority="749" operator="equal">
      <formula>"ALTA"</formula>
    </cfRule>
    <cfRule type="cellIs" dxfId="611" priority="750" operator="equal">
      <formula>"MUY ALTA"</formula>
    </cfRule>
    <cfRule type="cellIs" dxfId="610" priority="751" operator="equal">
      <formula>"MEDIA"</formula>
    </cfRule>
    <cfRule type="cellIs" dxfId="609" priority="752" operator="equal">
      <formula>"BAJA"</formula>
    </cfRule>
    <cfRule type="cellIs" dxfId="608" priority="753" operator="equal">
      <formula>"MUY BAJA"</formula>
    </cfRule>
  </conditionalFormatting>
  <conditionalFormatting sqref="L56 L58 L60">
    <cfRule type="cellIs" dxfId="607" priority="224" operator="equal">
      <formula>"ALTA"</formula>
    </cfRule>
    <cfRule type="cellIs" dxfId="606" priority="225" operator="equal">
      <formula>"MUY ALTA"</formula>
    </cfRule>
    <cfRule type="cellIs" dxfId="605" priority="226" operator="equal">
      <formula>"MEDIA"</formula>
    </cfRule>
    <cfRule type="cellIs" dxfId="604" priority="227" operator="equal">
      <formula>"BAJA"</formula>
    </cfRule>
    <cfRule type="cellIs" dxfId="603" priority="228" operator="equal">
      <formula>"MUY BAJA"</formula>
    </cfRule>
  </conditionalFormatting>
  <conditionalFormatting sqref="L62 L65">
    <cfRule type="cellIs" dxfId="602" priority="329" operator="equal">
      <formula>"ALTA"</formula>
    </cfRule>
    <cfRule type="cellIs" dxfId="601" priority="330" operator="equal">
      <formula>"MUY ALTA"</formula>
    </cfRule>
    <cfRule type="cellIs" dxfId="600" priority="331" operator="equal">
      <formula>"MEDIA"</formula>
    </cfRule>
    <cfRule type="cellIs" dxfId="599" priority="332" operator="equal">
      <formula>"BAJA"</formula>
    </cfRule>
    <cfRule type="cellIs" dxfId="598" priority="333" operator="equal">
      <formula>"MUY BAJA"</formula>
    </cfRule>
  </conditionalFormatting>
  <conditionalFormatting sqref="L67:L68">
    <cfRule type="cellIs" dxfId="597" priority="434" operator="equal">
      <formula>"ALTA"</formula>
    </cfRule>
    <cfRule type="cellIs" dxfId="596" priority="435" operator="equal">
      <formula>"MUY ALTA"</formula>
    </cfRule>
    <cfRule type="cellIs" dxfId="595" priority="436" operator="equal">
      <formula>"MEDIA"</formula>
    </cfRule>
    <cfRule type="cellIs" dxfId="594" priority="437" operator="equal">
      <formula>"BAJA"</formula>
    </cfRule>
    <cfRule type="cellIs" dxfId="593" priority="438" operator="equal">
      <formula>"MUY BAJA"</formula>
    </cfRule>
  </conditionalFormatting>
  <conditionalFormatting sqref="L71">
    <cfRule type="cellIs" dxfId="592" priority="959" operator="equal">
      <formula>"ALTA"</formula>
    </cfRule>
    <cfRule type="cellIs" dxfId="591" priority="960" operator="equal">
      <formula>"MUY ALTA"</formula>
    </cfRule>
    <cfRule type="cellIs" dxfId="590" priority="961" operator="equal">
      <formula>"MEDIA"</formula>
    </cfRule>
    <cfRule type="cellIs" dxfId="589" priority="962" operator="equal">
      <formula>"BAJA"</formula>
    </cfRule>
    <cfRule type="cellIs" dxfId="588" priority="963" operator="equal">
      <formula>"MUY BAJA"</formula>
    </cfRule>
  </conditionalFormatting>
  <conditionalFormatting sqref="L73:L76">
    <cfRule type="cellIs" dxfId="587" priority="63" operator="equal">
      <formula>"ALTA"</formula>
    </cfRule>
    <cfRule type="cellIs" dxfId="586" priority="64" operator="equal">
      <formula>"MUY ALTA"</formula>
    </cfRule>
    <cfRule type="cellIs" dxfId="585" priority="65" operator="equal">
      <formula>"MEDIA"</formula>
    </cfRule>
    <cfRule type="cellIs" dxfId="584" priority="66" operator="equal">
      <formula>"BAJA"</formula>
    </cfRule>
    <cfRule type="cellIs" dxfId="583" priority="67" operator="equal">
      <formula>"MUY BAJA"</formula>
    </cfRule>
  </conditionalFormatting>
  <conditionalFormatting sqref="N16 N19 N22 N46 N48 N50">
    <cfRule type="cellIs" dxfId="582" priority="1056" operator="equal">
      <formula>"CATASTRÓFICO (RC-F)"</formula>
    </cfRule>
    <cfRule type="cellIs" dxfId="581" priority="1057" operator="equal">
      <formula>"MAYOR (RC-F)"</formula>
    </cfRule>
    <cfRule type="cellIs" dxfId="580" priority="1058" operator="equal">
      <formula>"MODERADO (RC-F)"</formula>
    </cfRule>
    <cfRule type="cellIs" dxfId="579" priority="1059" operator="equal">
      <formula>"CATASTRÓFICO"</formula>
    </cfRule>
    <cfRule type="cellIs" dxfId="578" priority="1060" operator="equal">
      <formula>"MAYOR"</formula>
    </cfRule>
    <cfRule type="cellIs" dxfId="577" priority="1061" operator="equal">
      <formula>"MODERADO"</formula>
    </cfRule>
    <cfRule type="cellIs" dxfId="576" priority="1062" operator="equal">
      <formula>"MENOR"</formula>
    </cfRule>
    <cfRule type="cellIs" dxfId="575" priority="1063" operator="equal">
      <formula>"LEVE"</formula>
    </cfRule>
    <cfRule type="cellIs" dxfId="574" priority="1072" operator="equal">
      <formula>#REF!</formula>
    </cfRule>
  </conditionalFormatting>
  <conditionalFormatting sqref="N25">
    <cfRule type="cellIs" dxfId="573" priority="636" operator="equal">
      <formula>"CATASTRÓFICO (RC-F)"</formula>
    </cfRule>
    <cfRule type="cellIs" dxfId="572" priority="637" operator="equal">
      <formula>"MAYOR (RC-F)"</formula>
    </cfRule>
    <cfRule type="cellIs" dxfId="571" priority="638" operator="equal">
      <formula>"MODERADO (RC-F)"</formula>
    </cfRule>
    <cfRule type="cellIs" dxfId="570" priority="639" operator="equal">
      <formula>"CATASTRÓFICO"</formula>
    </cfRule>
    <cfRule type="cellIs" dxfId="569" priority="640" operator="equal">
      <formula>"MAYOR"</formula>
    </cfRule>
    <cfRule type="cellIs" dxfId="568" priority="641" operator="equal">
      <formula>"MODERADO"</formula>
    </cfRule>
    <cfRule type="cellIs" dxfId="567" priority="642" operator="equal">
      <formula>"MENOR"</formula>
    </cfRule>
    <cfRule type="cellIs" dxfId="566" priority="643" operator="equal">
      <formula>"LEVE"</formula>
    </cfRule>
    <cfRule type="cellIs" dxfId="565" priority="650" operator="equal">
      <formula>#REF!</formula>
    </cfRule>
  </conditionalFormatting>
  <conditionalFormatting sqref="N31">
    <cfRule type="cellIs" dxfId="564" priority="531" operator="equal">
      <formula>"CATASTRÓFICO (RC-F)"</formula>
    </cfRule>
    <cfRule type="cellIs" dxfId="563" priority="532" operator="equal">
      <formula>"MAYOR (RC-F)"</formula>
    </cfRule>
    <cfRule type="cellIs" dxfId="562" priority="533" operator="equal">
      <formula>"MODERADO (RC-F)"</formula>
    </cfRule>
    <cfRule type="cellIs" dxfId="561" priority="534" operator="equal">
      <formula>"CATASTRÓFICO"</formula>
    </cfRule>
    <cfRule type="cellIs" dxfId="560" priority="535" operator="equal">
      <formula>"MAYOR"</formula>
    </cfRule>
    <cfRule type="cellIs" dxfId="559" priority="536" operator="equal">
      <formula>"MODERADO"</formula>
    </cfRule>
    <cfRule type="cellIs" dxfId="558" priority="537" operator="equal">
      <formula>"MENOR"</formula>
    </cfRule>
    <cfRule type="cellIs" dxfId="557" priority="538" operator="equal">
      <formula>"LEVE"</formula>
    </cfRule>
    <cfRule type="cellIs" dxfId="556" priority="545" operator="equal">
      <formula>#REF!</formula>
    </cfRule>
  </conditionalFormatting>
  <conditionalFormatting sqref="N34 N39">
    <cfRule type="cellIs" dxfId="555" priority="846" operator="equal">
      <formula>"CATASTRÓFICO (RC-F)"</formula>
    </cfRule>
    <cfRule type="cellIs" dxfId="554" priority="847" operator="equal">
      <formula>"MAYOR (RC-F)"</formula>
    </cfRule>
    <cfRule type="cellIs" dxfId="553" priority="848" operator="equal">
      <formula>"MODERADO (RC-F)"</formula>
    </cfRule>
    <cfRule type="cellIs" dxfId="552" priority="849" operator="equal">
      <formula>"CATASTRÓFICO"</formula>
    </cfRule>
    <cfRule type="cellIs" dxfId="551" priority="850" operator="equal">
      <formula>"MAYOR"</formula>
    </cfRule>
    <cfRule type="cellIs" dxfId="550" priority="851" operator="equal">
      <formula>"MODERADO"</formula>
    </cfRule>
    <cfRule type="cellIs" dxfId="549" priority="852" operator="equal">
      <formula>"MENOR"</formula>
    </cfRule>
    <cfRule type="cellIs" dxfId="548" priority="853" operator="equal">
      <formula>"LEVE"</formula>
    </cfRule>
    <cfRule type="cellIs" dxfId="547" priority="860" operator="equal">
      <formula>#REF!</formula>
    </cfRule>
  </conditionalFormatting>
  <conditionalFormatting sqref="N42">
    <cfRule type="cellIs" dxfId="546" priority="741" operator="equal">
      <formula>"CATASTRÓFICO (RC-F)"</formula>
    </cfRule>
    <cfRule type="cellIs" dxfId="545" priority="742" operator="equal">
      <formula>"MAYOR (RC-F)"</formula>
    </cfRule>
    <cfRule type="cellIs" dxfId="544" priority="743" operator="equal">
      <formula>"MODERADO (RC-F)"</formula>
    </cfRule>
    <cfRule type="cellIs" dxfId="543" priority="744" operator="equal">
      <formula>"CATASTRÓFICO"</formula>
    </cfRule>
    <cfRule type="cellIs" dxfId="542" priority="745" operator="equal">
      <formula>"MAYOR"</formula>
    </cfRule>
    <cfRule type="cellIs" dxfId="541" priority="746" operator="equal">
      <formula>"MODERADO"</formula>
    </cfRule>
    <cfRule type="cellIs" dxfId="540" priority="747" operator="equal">
      <formula>"MENOR"</formula>
    </cfRule>
    <cfRule type="cellIs" dxfId="539" priority="748" operator="equal">
      <formula>"LEVE"</formula>
    </cfRule>
    <cfRule type="cellIs" dxfId="538" priority="755" operator="equal">
      <formula>#REF!</formula>
    </cfRule>
  </conditionalFormatting>
  <conditionalFormatting sqref="N56 N58 N60">
    <cfRule type="cellIs" dxfId="537" priority="216" operator="equal">
      <formula>"CATASTRÓFICO (RC-F)"</formula>
    </cfRule>
    <cfRule type="cellIs" dxfId="536" priority="217" operator="equal">
      <formula>"MAYOR (RC-F)"</formula>
    </cfRule>
    <cfRule type="cellIs" dxfId="535" priority="218" operator="equal">
      <formula>"MODERADO (RC-F)"</formula>
    </cfRule>
    <cfRule type="cellIs" dxfId="534" priority="219" operator="equal">
      <formula>"CATASTRÓFICO"</formula>
    </cfRule>
    <cfRule type="cellIs" dxfId="533" priority="220" operator="equal">
      <formula>"MAYOR"</formula>
    </cfRule>
    <cfRule type="cellIs" dxfId="532" priority="221" operator="equal">
      <formula>"MODERADO"</formula>
    </cfRule>
    <cfRule type="cellIs" dxfId="531" priority="222" operator="equal">
      <formula>"MENOR"</formula>
    </cfRule>
    <cfRule type="cellIs" dxfId="530" priority="223" operator="equal">
      <formula>"LEVE"</formula>
    </cfRule>
    <cfRule type="cellIs" dxfId="529" priority="230" operator="equal">
      <formula>#REF!</formula>
    </cfRule>
  </conditionalFormatting>
  <conditionalFormatting sqref="N62 N65">
    <cfRule type="cellIs" dxfId="528" priority="321" operator="equal">
      <formula>"CATASTRÓFICO (RC-F)"</formula>
    </cfRule>
    <cfRule type="cellIs" dxfId="527" priority="322" operator="equal">
      <formula>"MAYOR (RC-F)"</formula>
    </cfRule>
    <cfRule type="cellIs" dxfId="526" priority="323" operator="equal">
      <formula>"MODERADO (RC-F)"</formula>
    </cfRule>
    <cfRule type="cellIs" dxfId="525" priority="324" operator="equal">
      <formula>"CATASTRÓFICO"</formula>
    </cfRule>
    <cfRule type="cellIs" dxfId="524" priority="325" operator="equal">
      <formula>"MAYOR"</formula>
    </cfRule>
    <cfRule type="cellIs" dxfId="523" priority="326" operator="equal">
      <formula>"MODERADO"</formula>
    </cfRule>
    <cfRule type="cellIs" dxfId="522" priority="327" operator="equal">
      <formula>"MENOR"</formula>
    </cfRule>
    <cfRule type="cellIs" dxfId="521" priority="328" operator="equal">
      <formula>"LEVE"</formula>
    </cfRule>
    <cfRule type="cellIs" dxfId="520" priority="335" operator="equal">
      <formula>#REF!</formula>
    </cfRule>
  </conditionalFormatting>
  <conditionalFormatting sqref="N67:N68">
    <cfRule type="cellIs" dxfId="519" priority="426" operator="equal">
      <formula>"CATASTRÓFICO (RC-F)"</formula>
    </cfRule>
    <cfRule type="cellIs" dxfId="518" priority="427" operator="equal">
      <formula>"MAYOR (RC-F)"</formula>
    </cfRule>
    <cfRule type="cellIs" dxfId="517" priority="428" operator="equal">
      <formula>"MODERADO (RC-F)"</formula>
    </cfRule>
    <cfRule type="cellIs" dxfId="516" priority="429" operator="equal">
      <formula>"CATASTRÓFICO"</formula>
    </cfRule>
    <cfRule type="cellIs" dxfId="515" priority="430" operator="equal">
      <formula>"MAYOR"</formula>
    </cfRule>
    <cfRule type="cellIs" dxfId="514" priority="431" operator="equal">
      <formula>"MODERADO"</formula>
    </cfRule>
    <cfRule type="cellIs" dxfId="513" priority="432" operator="equal">
      <formula>"MENOR"</formula>
    </cfRule>
    <cfRule type="cellIs" dxfId="512" priority="433" operator="equal">
      <formula>"LEVE"</formula>
    </cfRule>
    <cfRule type="cellIs" dxfId="511" priority="440" operator="equal">
      <formula>#REF!</formula>
    </cfRule>
  </conditionalFormatting>
  <conditionalFormatting sqref="N71">
    <cfRule type="cellIs" dxfId="510" priority="951" operator="equal">
      <formula>"CATASTRÓFICO (RC-F)"</formula>
    </cfRule>
    <cfRule type="cellIs" dxfId="509" priority="952" operator="equal">
      <formula>"MAYOR (RC-F)"</formula>
    </cfRule>
    <cfRule type="cellIs" dxfId="508" priority="953" operator="equal">
      <formula>"MODERADO (RC-F)"</formula>
    </cfRule>
    <cfRule type="cellIs" dxfId="507" priority="954" operator="equal">
      <formula>"CATASTRÓFICO"</formula>
    </cfRule>
    <cfRule type="cellIs" dxfId="506" priority="955" operator="equal">
      <formula>"MAYOR"</formula>
    </cfRule>
    <cfRule type="cellIs" dxfId="505" priority="956" operator="equal">
      <formula>"MODERADO"</formula>
    </cfRule>
    <cfRule type="cellIs" dxfId="504" priority="957" operator="equal">
      <formula>"MENOR"</formula>
    </cfRule>
    <cfRule type="cellIs" dxfId="503" priority="958" operator="equal">
      <formula>"LEVE"</formula>
    </cfRule>
    <cfRule type="cellIs" dxfId="502" priority="965" operator="equal">
      <formula>#REF!</formula>
    </cfRule>
  </conditionalFormatting>
  <conditionalFormatting sqref="N73:N76">
    <cfRule type="cellIs" dxfId="501" priority="55" operator="equal">
      <formula>"CATASTRÓFICO (RC-F)"</formula>
    </cfRule>
    <cfRule type="cellIs" dxfId="500" priority="56" operator="equal">
      <formula>"MAYOR (RC-F)"</formula>
    </cfRule>
    <cfRule type="cellIs" dxfId="499" priority="57" operator="equal">
      <formula>"MODERADO (RC-F)"</formula>
    </cfRule>
    <cfRule type="cellIs" dxfId="498" priority="58" operator="equal">
      <formula>"CATASTRÓFICO"</formula>
    </cfRule>
    <cfRule type="cellIs" dxfId="497" priority="59" operator="equal">
      <formula>"MAYOR"</formula>
    </cfRule>
    <cfRule type="cellIs" dxfId="496" priority="60" operator="equal">
      <formula>"MODERADO"</formula>
    </cfRule>
    <cfRule type="cellIs" dxfId="495" priority="61" operator="equal">
      <formula>"MENOR"</formula>
    </cfRule>
    <cfRule type="cellIs" dxfId="494" priority="62" operator="equal">
      <formula>"LEVE"</formula>
    </cfRule>
    <cfRule type="cellIs" dxfId="493" priority="69" operator="equal">
      <formula>#REF!</formula>
    </cfRule>
  </conditionalFormatting>
  <conditionalFormatting sqref="Q16 Q19 Q22 Q46 Q48 Q50">
    <cfRule type="cellIs" dxfId="492" priority="1071" operator="equal">
      <formula>#REF!</formula>
    </cfRule>
    <cfRule type="cellIs" dxfId="491" priority="1073" operator="equal">
      <formula>#REF!</formula>
    </cfRule>
    <cfRule type="cellIs" dxfId="490" priority="1076" operator="equal">
      <formula>#REF!</formula>
    </cfRule>
    <cfRule type="cellIs" dxfId="489" priority="1080" operator="equal">
      <formula>#REF!</formula>
    </cfRule>
    <cfRule type="cellIs" dxfId="488" priority="1092" operator="equal">
      <formula>#REF!</formula>
    </cfRule>
    <cfRule type="cellIs" dxfId="487" priority="1094" operator="equal">
      <formula>#REF!</formula>
    </cfRule>
    <cfRule type="cellIs" dxfId="486" priority="1095" operator="equal">
      <formula>#REF!</formula>
    </cfRule>
    <cfRule type="cellIs" dxfId="485" priority="1096" operator="equal">
      <formula>#REF!</formula>
    </cfRule>
    <cfRule type="cellIs" dxfId="484" priority="1097" operator="equal">
      <formula>#REF!</formula>
    </cfRule>
    <cfRule type="cellIs" dxfId="483" priority="1099" operator="equal">
      <formula>#REF!</formula>
    </cfRule>
    <cfRule type="cellIs" dxfId="482" priority="1100" operator="equal">
      <formula>#REF!</formula>
    </cfRule>
    <cfRule type="cellIs" dxfId="481" priority="1103" operator="equal">
      <formula>#REF!</formula>
    </cfRule>
    <cfRule type="cellIs" dxfId="480" priority="1104" operator="equal">
      <formula>#REF!</formula>
    </cfRule>
    <cfRule type="cellIs" dxfId="479" priority="1105" operator="equal">
      <formula>#REF!</formula>
    </cfRule>
    <cfRule type="cellIs" dxfId="478" priority="1106" operator="equal">
      <formula>#REF!</formula>
    </cfRule>
    <cfRule type="cellIs" dxfId="477" priority="1108" operator="equal">
      <formula>#REF!</formula>
    </cfRule>
  </conditionalFormatting>
  <conditionalFormatting sqref="Q25">
    <cfRule type="cellIs" dxfId="476" priority="649" operator="equal">
      <formula>#REF!</formula>
    </cfRule>
    <cfRule type="cellIs" dxfId="475" priority="651" operator="equal">
      <formula>#REF!</formula>
    </cfRule>
    <cfRule type="cellIs" dxfId="474" priority="654" operator="equal">
      <formula>#REF!</formula>
    </cfRule>
    <cfRule type="cellIs" dxfId="473" priority="658" operator="equal">
      <formula>#REF!</formula>
    </cfRule>
    <cfRule type="cellIs" dxfId="472" priority="670" operator="equal">
      <formula>#REF!</formula>
    </cfRule>
    <cfRule type="cellIs" dxfId="471" priority="672" operator="equal">
      <formula>#REF!</formula>
    </cfRule>
    <cfRule type="cellIs" dxfId="470" priority="673" operator="equal">
      <formula>#REF!</formula>
    </cfRule>
    <cfRule type="cellIs" dxfId="469" priority="674" operator="equal">
      <formula>#REF!</formula>
    </cfRule>
    <cfRule type="cellIs" dxfId="468" priority="675" operator="equal">
      <formula>#REF!</formula>
    </cfRule>
    <cfRule type="cellIs" dxfId="467" priority="677" operator="equal">
      <formula>#REF!</formula>
    </cfRule>
    <cfRule type="cellIs" dxfId="466" priority="678" operator="equal">
      <formula>#REF!</formula>
    </cfRule>
    <cfRule type="cellIs" dxfId="465" priority="681" operator="equal">
      <formula>#REF!</formula>
    </cfRule>
    <cfRule type="cellIs" dxfId="464" priority="682" operator="equal">
      <formula>#REF!</formula>
    </cfRule>
    <cfRule type="cellIs" dxfId="463" priority="683" operator="equal">
      <formula>#REF!</formula>
    </cfRule>
    <cfRule type="cellIs" dxfId="462" priority="684" operator="equal">
      <formula>#REF!</formula>
    </cfRule>
    <cfRule type="cellIs" dxfId="461" priority="686" operator="equal">
      <formula>#REF!</formula>
    </cfRule>
  </conditionalFormatting>
  <conditionalFormatting sqref="Q31">
    <cfRule type="cellIs" dxfId="460" priority="544" operator="equal">
      <formula>#REF!</formula>
    </cfRule>
    <cfRule type="cellIs" dxfId="459" priority="546" operator="equal">
      <formula>#REF!</formula>
    </cfRule>
    <cfRule type="cellIs" dxfId="458" priority="549" operator="equal">
      <formula>#REF!</formula>
    </cfRule>
    <cfRule type="cellIs" dxfId="457" priority="553" operator="equal">
      <formula>#REF!</formula>
    </cfRule>
    <cfRule type="cellIs" dxfId="456" priority="565" operator="equal">
      <formula>#REF!</formula>
    </cfRule>
    <cfRule type="cellIs" dxfId="455" priority="567" operator="equal">
      <formula>#REF!</formula>
    </cfRule>
    <cfRule type="cellIs" dxfId="454" priority="568" operator="equal">
      <formula>#REF!</formula>
    </cfRule>
    <cfRule type="cellIs" dxfId="453" priority="569" operator="equal">
      <formula>#REF!</formula>
    </cfRule>
    <cfRule type="cellIs" dxfId="452" priority="570" operator="equal">
      <formula>#REF!</formula>
    </cfRule>
    <cfRule type="cellIs" dxfId="451" priority="572" operator="equal">
      <formula>#REF!</formula>
    </cfRule>
    <cfRule type="cellIs" dxfId="450" priority="573" operator="equal">
      <formula>#REF!</formula>
    </cfRule>
    <cfRule type="cellIs" dxfId="449" priority="576" operator="equal">
      <formula>#REF!</formula>
    </cfRule>
    <cfRule type="cellIs" dxfId="448" priority="577" operator="equal">
      <formula>#REF!</formula>
    </cfRule>
    <cfRule type="cellIs" dxfId="447" priority="578" operator="equal">
      <formula>#REF!</formula>
    </cfRule>
    <cfRule type="cellIs" dxfId="446" priority="579" operator="equal">
      <formula>#REF!</formula>
    </cfRule>
    <cfRule type="cellIs" dxfId="445" priority="581" operator="equal">
      <formula>#REF!</formula>
    </cfRule>
  </conditionalFormatting>
  <conditionalFormatting sqref="Q34">
    <cfRule type="cellIs" dxfId="444" priority="859" operator="equal">
      <formula>#REF!</formula>
    </cfRule>
    <cfRule type="cellIs" dxfId="443" priority="861" operator="equal">
      <formula>#REF!</formula>
    </cfRule>
    <cfRule type="cellIs" dxfId="442" priority="864" operator="equal">
      <formula>#REF!</formula>
    </cfRule>
    <cfRule type="cellIs" dxfId="441" priority="868" operator="equal">
      <formula>#REF!</formula>
    </cfRule>
    <cfRule type="cellIs" dxfId="440" priority="880" operator="equal">
      <formula>#REF!</formula>
    </cfRule>
    <cfRule type="cellIs" dxfId="439" priority="882" operator="equal">
      <formula>#REF!</formula>
    </cfRule>
    <cfRule type="cellIs" dxfId="438" priority="883" operator="equal">
      <formula>#REF!</formula>
    </cfRule>
    <cfRule type="cellIs" dxfId="437" priority="884" operator="equal">
      <formula>#REF!</formula>
    </cfRule>
    <cfRule type="cellIs" dxfId="436" priority="885" operator="equal">
      <formula>#REF!</formula>
    </cfRule>
    <cfRule type="cellIs" dxfId="435" priority="887" operator="equal">
      <formula>#REF!</formula>
    </cfRule>
    <cfRule type="cellIs" dxfId="434" priority="888" operator="equal">
      <formula>#REF!</formula>
    </cfRule>
    <cfRule type="cellIs" dxfId="433" priority="891" operator="equal">
      <formula>#REF!</formula>
    </cfRule>
    <cfRule type="cellIs" dxfId="432" priority="892" operator="equal">
      <formula>#REF!</formula>
    </cfRule>
    <cfRule type="cellIs" dxfId="431" priority="893" operator="equal">
      <formula>#REF!</formula>
    </cfRule>
    <cfRule type="cellIs" dxfId="430" priority="894" operator="equal">
      <formula>#REF!</formula>
    </cfRule>
    <cfRule type="cellIs" dxfId="429" priority="896" operator="equal">
      <formula>#REF!</formula>
    </cfRule>
  </conditionalFormatting>
  <conditionalFormatting sqref="Q39">
    <cfRule type="cellIs" dxfId="428" priority="106" operator="equal">
      <formula>"EXTREMO (RC/F)"</formula>
    </cfRule>
    <cfRule type="cellIs" dxfId="427" priority="107" operator="equal">
      <formula>"ALTO (RC/F)"</formula>
    </cfRule>
    <cfRule type="cellIs" dxfId="426" priority="108" operator="equal">
      <formula>"MODERADO (RC/F)"</formula>
    </cfRule>
    <cfRule type="cellIs" dxfId="425" priority="109" operator="equal">
      <formula>"EXTREMO"</formula>
    </cfRule>
    <cfRule type="cellIs" dxfId="424" priority="110" operator="equal">
      <formula>"ALTO"</formula>
    </cfRule>
    <cfRule type="cellIs" dxfId="423" priority="111" operator="equal">
      <formula>"MODERADO"</formula>
    </cfRule>
    <cfRule type="cellIs" dxfId="422" priority="112" operator="equal">
      <formula>"BAJO"</formula>
    </cfRule>
    <cfRule type="cellIs" dxfId="421" priority="113" operator="equal">
      <formula>#REF!</formula>
    </cfRule>
    <cfRule type="cellIs" dxfId="420" priority="114" operator="equal">
      <formula>#REF!</formula>
    </cfRule>
    <cfRule type="cellIs" dxfId="419" priority="117" operator="equal">
      <formula>#REF!</formula>
    </cfRule>
    <cfRule type="cellIs" dxfId="418" priority="121" operator="equal">
      <formula>#REF!</formula>
    </cfRule>
    <cfRule type="cellIs" dxfId="417" priority="133" operator="equal">
      <formula>#REF!</formula>
    </cfRule>
    <cfRule type="cellIs" dxfId="416" priority="135" operator="equal">
      <formula>#REF!</formula>
    </cfRule>
    <cfRule type="cellIs" dxfId="415" priority="136" operator="equal">
      <formula>#REF!</formula>
    </cfRule>
    <cfRule type="cellIs" dxfId="414" priority="137" operator="equal">
      <formula>#REF!</formula>
    </cfRule>
    <cfRule type="cellIs" dxfId="413" priority="138" operator="equal">
      <formula>#REF!</formula>
    </cfRule>
    <cfRule type="cellIs" dxfId="412" priority="140" operator="equal">
      <formula>#REF!</formula>
    </cfRule>
    <cfRule type="cellIs" dxfId="411" priority="141" operator="equal">
      <formula>#REF!</formula>
    </cfRule>
    <cfRule type="cellIs" dxfId="410" priority="144" operator="equal">
      <formula>#REF!</formula>
    </cfRule>
    <cfRule type="cellIs" dxfId="409" priority="145" operator="equal">
      <formula>#REF!</formula>
    </cfRule>
    <cfRule type="cellIs" dxfId="408" priority="146" operator="equal">
      <formula>#REF!</formula>
    </cfRule>
    <cfRule type="cellIs" dxfId="407" priority="147" operator="equal">
      <formula>#REF!</formula>
    </cfRule>
    <cfRule type="cellIs" dxfId="406" priority="149" operator="equal">
      <formula>#REF!</formula>
    </cfRule>
  </conditionalFormatting>
  <conditionalFormatting sqref="Q42">
    <cfRule type="cellIs" dxfId="405" priority="754" operator="equal">
      <formula>#REF!</formula>
    </cfRule>
    <cfRule type="cellIs" dxfId="404" priority="756" operator="equal">
      <formula>#REF!</formula>
    </cfRule>
    <cfRule type="cellIs" dxfId="403" priority="759" operator="equal">
      <formula>#REF!</formula>
    </cfRule>
    <cfRule type="cellIs" dxfId="402" priority="763" operator="equal">
      <formula>#REF!</formula>
    </cfRule>
    <cfRule type="cellIs" dxfId="401" priority="775" operator="equal">
      <formula>#REF!</formula>
    </cfRule>
    <cfRule type="cellIs" dxfId="400" priority="777" operator="equal">
      <formula>#REF!</formula>
    </cfRule>
    <cfRule type="cellIs" dxfId="399" priority="778" operator="equal">
      <formula>#REF!</formula>
    </cfRule>
    <cfRule type="cellIs" dxfId="398" priority="779" operator="equal">
      <formula>#REF!</formula>
    </cfRule>
    <cfRule type="cellIs" dxfId="397" priority="780" operator="equal">
      <formula>#REF!</formula>
    </cfRule>
    <cfRule type="cellIs" dxfId="396" priority="782" operator="equal">
      <formula>#REF!</formula>
    </cfRule>
    <cfRule type="cellIs" dxfId="395" priority="783" operator="equal">
      <formula>#REF!</formula>
    </cfRule>
    <cfRule type="cellIs" dxfId="394" priority="786" operator="equal">
      <formula>#REF!</formula>
    </cfRule>
    <cfRule type="cellIs" dxfId="393" priority="787" operator="equal">
      <formula>#REF!</formula>
    </cfRule>
    <cfRule type="cellIs" dxfId="392" priority="788" operator="equal">
      <formula>#REF!</formula>
    </cfRule>
    <cfRule type="cellIs" dxfId="391" priority="789" operator="equal">
      <formula>#REF!</formula>
    </cfRule>
    <cfRule type="cellIs" dxfId="390" priority="791" operator="equal">
      <formula>#REF!</formula>
    </cfRule>
  </conditionalFormatting>
  <conditionalFormatting sqref="Q56 Q58 Q60">
    <cfRule type="cellIs" dxfId="389" priority="229" operator="equal">
      <formula>#REF!</formula>
    </cfRule>
    <cfRule type="cellIs" dxfId="388" priority="231" operator="equal">
      <formula>#REF!</formula>
    </cfRule>
    <cfRule type="cellIs" dxfId="387" priority="234" operator="equal">
      <formula>#REF!</formula>
    </cfRule>
    <cfRule type="cellIs" dxfId="386" priority="238" operator="equal">
      <formula>#REF!</formula>
    </cfRule>
    <cfRule type="cellIs" dxfId="385" priority="250" operator="equal">
      <formula>#REF!</formula>
    </cfRule>
    <cfRule type="cellIs" dxfId="384" priority="252" operator="equal">
      <formula>#REF!</formula>
    </cfRule>
    <cfRule type="cellIs" dxfId="383" priority="253" operator="equal">
      <formula>#REF!</formula>
    </cfRule>
    <cfRule type="cellIs" dxfId="382" priority="254" operator="equal">
      <formula>#REF!</formula>
    </cfRule>
    <cfRule type="cellIs" dxfId="381" priority="255" operator="equal">
      <formula>#REF!</formula>
    </cfRule>
    <cfRule type="cellIs" dxfId="380" priority="257" operator="equal">
      <formula>#REF!</formula>
    </cfRule>
    <cfRule type="cellIs" dxfId="379" priority="258" operator="equal">
      <formula>#REF!</formula>
    </cfRule>
    <cfRule type="cellIs" dxfId="378" priority="261" operator="equal">
      <formula>#REF!</formula>
    </cfRule>
    <cfRule type="cellIs" dxfId="377" priority="262" operator="equal">
      <formula>#REF!</formula>
    </cfRule>
    <cfRule type="cellIs" dxfId="376" priority="263" operator="equal">
      <formula>#REF!</formula>
    </cfRule>
    <cfRule type="cellIs" dxfId="375" priority="264" operator="equal">
      <formula>#REF!</formula>
    </cfRule>
    <cfRule type="cellIs" dxfId="374" priority="266" operator="equal">
      <formula>#REF!</formula>
    </cfRule>
  </conditionalFormatting>
  <conditionalFormatting sqref="Q62 Q65">
    <cfRule type="cellIs" dxfId="373" priority="334" operator="equal">
      <formula>#REF!</formula>
    </cfRule>
    <cfRule type="cellIs" dxfId="372" priority="336" operator="equal">
      <formula>#REF!</formula>
    </cfRule>
    <cfRule type="cellIs" dxfId="371" priority="339" operator="equal">
      <formula>#REF!</formula>
    </cfRule>
    <cfRule type="cellIs" dxfId="370" priority="343" operator="equal">
      <formula>#REF!</formula>
    </cfRule>
    <cfRule type="cellIs" dxfId="369" priority="355" operator="equal">
      <formula>#REF!</formula>
    </cfRule>
    <cfRule type="cellIs" dxfId="368" priority="357" operator="equal">
      <formula>#REF!</formula>
    </cfRule>
    <cfRule type="cellIs" dxfId="367" priority="358" operator="equal">
      <formula>#REF!</formula>
    </cfRule>
    <cfRule type="cellIs" dxfId="366" priority="359" operator="equal">
      <formula>#REF!</formula>
    </cfRule>
    <cfRule type="cellIs" dxfId="365" priority="360" operator="equal">
      <formula>#REF!</formula>
    </cfRule>
    <cfRule type="cellIs" dxfId="364" priority="362" operator="equal">
      <formula>#REF!</formula>
    </cfRule>
    <cfRule type="cellIs" dxfId="363" priority="363" operator="equal">
      <formula>#REF!</formula>
    </cfRule>
    <cfRule type="cellIs" dxfId="362" priority="366" operator="equal">
      <formula>#REF!</formula>
    </cfRule>
    <cfRule type="cellIs" dxfId="361" priority="367" operator="equal">
      <formula>#REF!</formula>
    </cfRule>
    <cfRule type="cellIs" dxfId="360" priority="368" operator="equal">
      <formula>#REF!</formula>
    </cfRule>
    <cfRule type="cellIs" dxfId="359" priority="369" operator="equal">
      <formula>#REF!</formula>
    </cfRule>
    <cfRule type="cellIs" dxfId="358" priority="371" operator="equal">
      <formula>#REF!</formula>
    </cfRule>
  </conditionalFormatting>
  <conditionalFormatting sqref="Q67:Q68">
    <cfRule type="cellIs" dxfId="357" priority="439" operator="equal">
      <formula>#REF!</formula>
    </cfRule>
    <cfRule type="cellIs" dxfId="356" priority="441" operator="equal">
      <formula>#REF!</formula>
    </cfRule>
    <cfRule type="cellIs" dxfId="355" priority="444" operator="equal">
      <formula>#REF!</formula>
    </cfRule>
    <cfRule type="cellIs" dxfId="354" priority="448" operator="equal">
      <formula>#REF!</formula>
    </cfRule>
    <cfRule type="cellIs" dxfId="353" priority="460" operator="equal">
      <formula>#REF!</formula>
    </cfRule>
    <cfRule type="cellIs" dxfId="352" priority="462" operator="equal">
      <formula>#REF!</formula>
    </cfRule>
    <cfRule type="cellIs" dxfId="351" priority="463" operator="equal">
      <formula>#REF!</formula>
    </cfRule>
    <cfRule type="cellIs" dxfId="350" priority="464" operator="equal">
      <formula>#REF!</formula>
    </cfRule>
    <cfRule type="cellIs" dxfId="349" priority="465" operator="equal">
      <formula>#REF!</formula>
    </cfRule>
    <cfRule type="cellIs" dxfId="348" priority="467" operator="equal">
      <formula>#REF!</formula>
    </cfRule>
    <cfRule type="cellIs" dxfId="347" priority="468" operator="equal">
      <formula>#REF!</formula>
    </cfRule>
    <cfRule type="cellIs" dxfId="346" priority="471" operator="equal">
      <formula>#REF!</formula>
    </cfRule>
    <cfRule type="cellIs" dxfId="345" priority="472" operator="equal">
      <formula>#REF!</formula>
    </cfRule>
    <cfRule type="cellIs" dxfId="344" priority="473" operator="equal">
      <formula>#REF!</formula>
    </cfRule>
    <cfRule type="cellIs" dxfId="343" priority="474" operator="equal">
      <formula>#REF!</formula>
    </cfRule>
    <cfRule type="cellIs" dxfId="342" priority="476" operator="equal">
      <formula>#REF!</formula>
    </cfRule>
  </conditionalFormatting>
  <conditionalFormatting sqref="Q71 Q73">
    <cfRule type="cellIs" dxfId="341" priority="985" operator="equal">
      <formula>#REF!</formula>
    </cfRule>
    <cfRule type="cellIs" dxfId="340" priority="987" operator="equal">
      <formula>#REF!</formula>
    </cfRule>
    <cfRule type="cellIs" dxfId="339" priority="988" operator="equal">
      <formula>#REF!</formula>
    </cfRule>
    <cfRule type="cellIs" dxfId="338" priority="989" operator="equal">
      <formula>#REF!</formula>
    </cfRule>
    <cfRule type="cellIs" dxfId="337" priority="990" operator="equal">
      <formula>#REF!</formula>
    </cfRule>
    <cfRule type="cellIs" dxfId="336" priority="992" operator="equal">
      <formula>#REF!</formula>
    </cfRule>
    <cfRule type="cellIs" dxfId="335" priority="993" operator="equal">
      <formula>#REF!</formula>
    </cfRule>
    <cfRule type="cellIs" dxfId="334" priority="996" operator="equal">
      <formula>#REF!</formula>
    </cfRule>
    <cfRule type="cellIs" dxfId="333" priority="997" operator="equal">
      <formula>#REF!</formula>
    </cfRule>
    <cfRule type="cellIs" dxfId="332" priority="998" operator="equal">
      <formula>#REF!</formula>
    </cfRule>
    <cfRule type="cellIs" dxfId="331" priority="999" operator="equal">
      <formula>#REF!</formula>
    </cfRule>
    <cfRule type="cellIs" dxfId="330" priority="1001" operator="equal">
      <formula>#REF!</formula>
    </cfRule>
  </conditionalFormatting>
  <conditionalFormatting sqref="Q71">
    <cfRule type="cellIs" dxfId="329" priority="964" operator="equal">
      <formula>#REF!</formula>
    </cfRule>
    <cfRule type="cellIs" dxfId="328" priority="966" operator="equal">
      <formula>#REF!</formula>
    </cfRule>
    <cfRule type="cellIs" dxfId="327" priority="969" operator="equal">
      <formula>#REF!</formula>
    </cfRule>
    <cfRule type="cellIs" dxfId="326" priority="973" operator="equal">
      <formula>#REF!</formula>
    </cfRule>
  </conditionalFormatting>
  <conditionalFormatting sqref="Q73:Q76">
    <cfRule type="cellIs" dxfId="325" priority="68" operator="equal">
      <formula>#REF!</formula>
    </cfRule>
    <cfRule type="cellIs" dxfId="324" priority="70" operator="equal">
      <formula>#REF!</formula>
    </cfRule>
    <cfRule type="cellIs" dxfId="323" priority="92" operator="equal">
      <formula>#REF!</formula>
    </cfRule>
    <cfRule type="cellIs" dxfId="322" priority="93" operator="equal">
      <formula>#REF!</formula>
    </cfRule>
  </conditionalFormatting>
  <conditionalFormatting sqref="Q74:Q76">
    <cfRule type="cellIs" dxfId="321" priority="73" operator="equal">
      <formula>#REF!</formula>
    </cfRule>
    <cfRule type="cellIs" dxfId="320" priority="77" operator="equal">
      <formula>#REF!</formula>
    </cfRule>
    <cfRule type="cellIs" dxfId="319" priority="89" operator="equal">
      <formula>#REF!</formula>
    </cfRule>
    <cfRule type="cellIs" dxfId="318" priority="91" operator="equal">
      <formula>#REF!</formula>
    </cfRule>
    <cfRule type="cellIs" dxfId="317" priority="94" operator="equal">
      <formula>#REF!</formula>
    </cfRule>
    <cfRule type="cellIs" dxfId="316" priority="96" operator="equal">
      <formula>#REF!</formula>
    </cfRule>
    <cfRule type="cellIs" dxfId="315" priority="97" operator="equal">
      <formula>#REF!</formula>
    </cfRule>
    <cfRule type="cellIs" dxfId="314" priority="100" operator="equal">
      <formula>#REF!</formula>
    </cfRule>
    <cfRule type="cellIs" dxfId="313" priority="101" operator="equal">
      <formula>#REF!</formula>
    </cfRule>
    <cfRule type="cellIs" dxfId="312" priority="102" operator="equal">
      <formula>#REF!</formula>
    </cfRule>
    <cfRule type="cellIs" dxfId="311" priority="103" operator="equal">
      <formula>#REF!</formula>
    </cfRule>
    <cfRule type="cellIs" dxfId="310" priority="105" operator="equal">
      <formula>#REF!</formula>
    </cfRule>
  </conditionalFormatting>
  <conditionalFormatting sqref="AE16:AE17">
    <cfRule type="cellIs" dxfId="309" priority="1044" operator="equal">
      <formula>"MUY ALTA"</formula>
    </cfRule>
    <cfRule type="cellIs" dxfId="308" priority="1045" operator="equal">
      <formula>"ALTA"</formula>
    </cfRule>
    <cfRule type="cellIs" dxfId="307" priority="1046" operator="equal">
      <formula>"MEDIA"</formula>
    </cfRule>
    <cfRule type="cellIs" dxfId="306" priority="1047" operator="equal">
      <formula>"BAJA"</formula>
    </cfRule>
    <cfRule type="cellIs" dxfId="305" priority="1048" operator="equal">
      <formula>"MUY BAJA"</formula>
    </cfRule>
  </conditionalFormatting>
  <conditionalFormatting sqref="AE19:AE39">
    <cfRule type="cellIs" dxfId="304" priority="519" operator="equal">
      <formula>"MUY ALTA"</formula>
    </cfRule>
    <cfRule type="cellIs" dxfId="303" priority="520" operator="equal">
      <formula>"ALTA"</formula>
    </cfRule>
    <cfRule type="cellIs" dxfId="302" priority="521" operator="equal">
      <formula>"MEDIA"</formula>
    </cfRule>
    <cfRule type="cellIs" dxfId="301" priority="522" operator="equal">
      <formula>"BAJA"</formula>
    </cfRule>
    <cfRule type="cellIs" dxfId="300" priority="523" operator="equal">
      <formula>"MUY BAJA"</formula>
    </cfRule>
  </conditionalFormatting>
  <conditionalFormatting sqref="AE41:AE52">
    <cfRule type="cellIs" dxfId="299" priority="729" operator="equal">
      <formula>"MUY ALTA"</formula>
    </cfRule>
    <cfRule type="cellIs" dxfId="298" priority="730" operator="equal">
      <formula>"ALTA"</formula>
    </cfRule>
    <cfRule type="cellIs" dxfId="297" priority="731" operator="equal">
      <formula>"MEDIA"</formula>
    </cfRule>
    <cfRule type="cellIs" dxfId="296" priority="732" operator="equal">
      <formula>"BAJA"</formula>
    </cfRule>
    <cfRule type="cellIs" dxfId="295" priority="733" operator="equal">
      <formula>"MUY BAJA"</formula>
    </cfRule>
  </conditionalFormatting>
  <conditionalFormatting sqref="AE55:AE56 AE58 AE60">
    <cfRule type="cellIs" dxfId="294" priority="204" operator="equal">
      <formula>"MUY ALTA"</formula>
    </cfRule>
    <cfRule type="cellIs" dxfId="293" priority="205" operator="equal">
      <formula>"ALTA"</formula>
    </cfRule>
    <cfRule type="cellIs" dxfId="292" priority="206" operator="equal">
      <formula>"MEDIA"</formula>
    </cfRule>
    <cfRule type="cellIs" dxfId="291" priority="207" operator="equal">
      <formula>"BAJA"</formula>
    </cfRule>
    <cfRule type="cellIs" dxfId="290" priority="208" operator="equal">
      <formula>"MUY BAJA"</formula>
    </cfRule>
  </conditionalFormatting>
  <conditionalFormatting sqref="AE62:AE68">
    <cfRule type="cellIs" dxfId="289" priority="309" operator="equal">
      <formula>"MUY ALTA"</formula>
    </cfRule>
    <cfRule type="cellIs" dxfId="288" priority="310" operator="equal">
      <formula>"ALTA"</formula>
    </cfRule>
    <cfRule type="cellIs" dxfId="287" priority="311" operator="equal">
      <formula>"MEDIA"</formula>
    </cfRule>
    <cfRule type="cellIs" dxfId="286" priority="312" operator="equal">
      <formula>"BAJA"</formula>
    </cfRule>
    <cfRule type="cellIs" dxfId="285" priority="313" operator="equal">
      <formula>"MUY BAJA"</formula>
    </cfRule>
  </conditionalFormatting>
  <conditionalFormatting sqref="AE70:AE77">
    <cfRule type="cellIs" dxfId="284" priority="43" operator="equal">
      <formula>"MUY ALTA"</formula>
    </cfRule>
    <cfRule type="cellIs" dxfId="283" priority="44" operator="equal">
      <formula>"ALTA"</formula>
    </cfRule>
    <cfRule type="cellIs" dxfId="282" priority="45" operator="equal">
      <formula>"MEDIA"</formula>
    </cfRule>
    <cfRule type="cellIs" dxfId="281" priority="46" operator="equal">
      <formula>"BAJA"</formula>
    </cfRule>
    <cfRule type="cellIs" dxfId="280" priority="47" operator="equal">
      <formula>"MUY BAJA"</formula>
    </cfRule>
  </conditionalFormatting>
  <conditionalFormatting sqref="AG16 AG19 AG22 AG46 AG48 AG50">
    <cfRule type="cellIs" dxfId="279" priority="1039" operator="equal">
      <formula>"CATASTROFICO"</formula>
    </cfRule>
    <cfRule type="cellIs" dxfId="278" priority="1040" operator="equal">
      <formula>"MAYOR"</formula>
    </cfRule>
    <cfRule type="cellIs" dxfId="277" priority="1041" operator="equal">
      <formula>"MODERADO"</formula>
    </cfRule>
    <cfRule type="cellIs" dxfId="276" priority="1042" operator="equal">
      <formula>"MENOR"</formula>
    </cfRule>
    <cfRule type="cellIs" dxfId="275" priority="1043" operator="equal">
      <formula>"LEVE"</formula>
    </cfRule>
  </conditionalFormatting>
  <conditionalFormatting sqref="AG25">
    <cfRule type="cellIs" dxfId="274" priority="619" operator="equal">
      <formula>"CATASTROFICO"</formula>
    </cfRule>
    <cfRule type="cellIs" dxfId="273" priority="620" operator="equal">
      <formula>"MAYOR"</formula>
    </cfRule>
    <cfRule type="cellIs" dxfId="272" priority="621" operator="equal">
      <formula>"MODERADO"</formula>
    </cfRule>
    <cfRule type="cellIs" dxfId="271" priority="622" operator="equal">
      <formula>"MENOR"</formula>
    </cfRule>
    <cfRule type="cellIs" dxfId="270" priority="623" operator="equal">
      <formula>"LEVE"</formula>
    </cfRule>
  </conditionalFormatting>
  <conditionalFormatting sqref="AG31">
    <cfRule type="cellIs" dxfId="269" priority="514" operator="equal">
      <formula>"CATASTROFICO"</formula>
    </cfRule>
    <cfRule type="cellIs" dxfId="268" priority="515" operator="equal">
      <formula>"MAYOR"</formula>
    </cfRule>
    <cfRule type="cellIs" dxfId="267" priority="516" operator="equal">
      <formula>"MODERADO"</formula>
    </cfRule>
    <cfRule type="cellIs" dxfId="266" priority="517" operator="equal">
      <formula>"MENOR"</formula>
    </cfRule>
    <cfRule type="cellIs" dxfId="265" priority="518" operator="equal">
      <formula>"LEVE"</formula>
    </cfRule>
  </conditionalFormatting>
  <conditionalFormatting sqref="AG34 AG39">
    <cfRule type="cellIs" dxfId="264" priority="829" operator="equal">
      <formula>"CATASTROFICO"</formula>
    </cfRule>
    <cfRule type="cellIs" dxfId="263" priority="830" operator="equal">
      <formula>"MAYOR"</formula>
    </cfRule>
    <cfRule type="cellIs" dxfId="262" priority="831" operator="equal">
      <formula>"MODERADO"</formula>
    </cfRule>
    <cfRule type="cellIs" dxfId="261" priority="832" operator="equal">
      <formula>"MENOR"</formula>
    </cfRule>
    <cfRule type="cellIs" dxfId="260" priority="833" operator="equal">
      <formula>"LEVE"</formula>
    </cfRule>
  </conditionalFormatting>
  <conditionalFormatting sqref="AG42">
    <cfRule type="cellIs" dxfId="259" priority="724" operator="equal">
      <formula>"CATASTROFICO"</formula>
    </cfRule>
    <cfRule type="cellIs" dxfId="258" priority="725" operator="equal">
      <formula>"MAYOR"</formula>
    </cfRule>
    <cfRule type="cellIs" dxfId="257" priority="726" operator="equal">
      <formula>"MODERADO"</formula>
    </cfRule>
    <cfRule type="cellIs" dxfId="256" priority="727" operator="equal">
      <formula>"MENOR"</formula>
    </cfRule>
    <cfRule type="cellIs" dxfId="255" priority="728" operator="equal">
      <formula>"LEVE"</formula>
    </cfRule>
  </conditionalFormatting>
  <conditionalFormatting sqref="AG56 AG58 AG60">
    <cfRule type="cellIs" dxfId="254" priority="199" operator="equal">
      <formula>"CATASTROFICO"</formula>
    </cfRule>
    <cfRule type="cellIs" dxfId="253" priority="200" operator="equal">
      <formula>"MAYOR"</formula>
    </cfRule>
    <cfRule type="cellIs" dxfId="252" priority="201" operator="equal">
      <formula>"MODERADO"</formula>
    </cfRule>
    <cfRule type="cellIs" dxfId="251" priority="202" operator="equal">
      <formula>"MENOR"</formula>
    </cfRule>
    <cfRule type="cellIs" dxfId="250" priority="203" operator="equal">
      <formula>"LEVE"</formula>
    </cfRule>
  </conditionalFormatting>
  <conditionalFormatting sqref="AG62 AG65">
    <cfRule type="cellIs" dxfId="249" priority="304" operator="equal">
      <formula>"CATASTROFICO"</formula>
    </cfRule>
    <cfRule type="cellIs" dxfId="248" priority="305" operator="equal">
      <formula>"MAYOR"</formula>
    </cfRule>
    <cfRule type="cellIs" dxfId="247" priority="306" operator="equal">
      <formula>"MODERADO"</formula>
    </cfRule>
    <cfRule type="cellIs" dxfId="246" priority="307" operator="equal">
      <formula>"MENOR"</formula>
    </cfRule>
    <cfRule type="cellIs" dxfId="245" priority="308" operator="equal">
      <formula>"LEVE"</formula>
    </cfRule>
  </conditionalFormatting>
  <conditionalFormatting sqref="AG67:AG68">
    <cfRule type="cellIs" dxfId="244" priority="409" operator="equal">
      <formula>"CATASTROFICO"</formula>
    </cfRule>
    <cfRule type="cellIs" dxfId="243" priority="410" operator="equal">
      <formula>"MAYOR"</formula>
    </cfRule>
    <cfRule type="cellIs" dxfId="242" priority="411" operator="equal">
      <formula>"MODERADO"</formula>
    </cfRule>
    <cfRule type="cellIs" dxfId="241" priority="412" operator="equal">
      <formula>"MENOR"</formula>
    </cfRule>
    <cfRule type="cellIs" dxfId="240" priority="413" operator="equal">
      <formula>"LEVE"</formula>
    </cfRule>
  </conditionalFormatting>
  <conditionalFormatting sqref="AG71">
    <cfRule type="cellIs" dxfId="239" priority="934" operator="equal">
      <formula>"CATASTROFICO"</formula>
    </cfRule>
    <cfRule type="cellIs" dxfId="238" priority="935" operator="equal">
      <formula>"MAYOR"</formula>
    </cfRule>
    <cfRule type="cellIs" dxfId="237" priority="936" operator="equal">
      <formula>"MODERADO"</formula>
    </cfRule>
    <cfRule type="cellIs" dxfId="236" priority="937" operator="equal">
      <formula>"MENOR"</formula>
    </cfRule>
    <cfRule type="cellIs" dxfId="235" priority="938" operator="equal">
      <formula>"LEVE"</formula>
    </cfRule>
  </conditionalFormatting>
  <conditionalFormatting sqref="AG73:AG76">
    <cfRule type="cellIs" dxfId="234" priority="38" operator="equal">
      <formula>"CATASTROFICO"</formula>
    </cfRule>
    <cfRule type="cellIs" dxfId="233" priority="39" operator="equal">
      <formula>"MAYOR"</formula>
    </cfRule>
    <cfRule type="cellIs" dxfId="232" priority="40" operator="equal">
      <formula>"MODERADO"</formula>
    </cfRule>
    <cfRule type="cellIs" dxfId="231" priority="41" operator="equal">
      <formula>"MENOR"</formula>
    </cfRule>
    <cfRule type="cellIs" dxfId="230" priority="42" operator="equal">
      <formula>"LEVE"</formula>
    </cfRule>
  </conditionalFormatting>
  <conditionalFormatting sqref="AI16 AI19 AI22 AI46 AI48 AI50 Q16 Q19 Q22 Q46 Q48 Q50">
    <cfRule type="cellIs" dxfId="229" priority="1049" operator="equal">
      <formula>"EXTREMO (RC/F)"</formula>
    </cfRule>
    <cfRule type="cellIs" dxfId="228" priority="1050" operator="equal">
      <formula>"ALTO (RC/F)"</formula>
    </cfRule>
    <cfRule type="cellIs" dxfId="227" priority="1051" operator="equal">
      <formula>"MODERADO (RC/F)"</formula>
    </cfRule>
    <cfRule type="cellIs" dxfId="226" priority="1052" operator="equal">
      <formula>"EXTREMO"</formula>
    </cfRule>
    <cfRule type="cellIs" dxfId="225" priority="1053" operator="equal">
      <formula>"ALTO"</formula>
    </cfRule>
    <cfRule type="cellIs" dxfId="224" priority="1054" operator="equal">
      <formula>"MODERADO"</formula>
    </cfRule>
    <cfRule type="cellIs" dxfId="223" priority="1055" operator="equal">
      <formula>"BAJO"</formula>
    </cfRule>
  </conditionalFormatting>
  <conditionalFormatting sqref="AI16 AI19 AI22 AI46 AI48 AI50">
    <cfRule type="cellIs" dxfId="222" priority="1002" operator="equal">
      <formula>#REF!</formula>
    </cfRule>
    <cfRule type="cellIs" dxfId="221" priority="1003" operator="equal">
      <formula>#REF!</formula>
    </cfRule>
    <cfRule type="cellIs" dxfId="220" priority="1006" operator="equal">
      <formula>#REF!</formula>
    </cfRule>
    <cfRule type="cellIs" dxfId="219" priority="1010" operator="equal">
      <formula>#REF!</formula>
    </cfRule>
    <cfRule type="cellIs" dxfId="218" priority="1022" operator="equal">
      <formula>#REF!</formula>
    </cfRule>
    <cfRule type="cellIs" dxfId="217" priority="1024" operator="equal">
      <formula>#REF!</formula>
    </cfRule>
    <cfRule type="cellIs" dxfId="216" priority="1025" operator="equal">
      <formula>#REF!</formula>
    </cfRule>
    <cfRule type="cellIs" dxfId="215" priority="1026" operator="equal">
      <formula>#REF!</formula>
    </cfRule>
    <cfRule type="cellIs" dxfId="214" priority="1027" operator="equal">
      <formula>#REF!</formula>
    </cfRule>
    <cfRule type="cellIs" dxfId="213" priority="1029" operator="equal">
      <formula>#REF!</formula>
    </cfRule>
    <cfRule type="cellIs" dxfId="212" priority="1030" operator="equal">
      <formula>#REF!</formula>
    </cfRule>
    <cfRule type="cellIs" dxfId="211" priority="1033" operator="equal">
      <formula>#REF!</formula>
    </cfRule>
    <cfRule type="cellIs" dxfId="210" priority="1034" operator="equal">
      <formula>#REF!</formula>
    </cfRule>
    <cfRule type="cellIs" dxfId="209" priority="1035" operator="equal">
      <formula>#REF!</formula>
    </cfRule>
    <cfRule type="cellIs" dxfId="208" priority="1036" operator="equal">
      <formula>#REF!</formula>
    </cfRule>
    <cfRule type="cellIs" dxfId="207" priority="1038" operator="equal">
      <formula>#REF!</formula>
    </cfRule>
  </conditionalFormatting>
  <conditionalFormatting sqref="AI25 Q25">
    <cfRule type="cellIs" dxfId="206" priority="629" operator="equal">
      <formula>"EXTREMO (RC/F)"</formula>
    </cfRule>
    <cfRule type="cellIs" dxfId="205" priority="630" operator="equal">
      <formula>"ALTO (RC/F)"</formula>
    </cfRule>
    <cfRule type="cellIs" dxfId="204" priority="631" operator="equal">
      <formula>"MODERADO (RC/F)"</formula>
    </cfRule>
    <cfRule type="cellIs" dxfId="203" priority="632" operator="equal">
      <formula>"EXTREMO"</formula>
    </cfRule>
    <cfRule type="cellIs" dxfId="202" priority="633" operator="equal">
      <formula>"ALTO"</formula>
    </cfRule>
    <cfRule type="cellIs" dxfId="201" priority="634" operator="equal">
      <formula>"MODERADO"</formula>
    </cfRule>
    <cfRule type="cellIs" dxfId="200" priority="635" operator="equal">
      <formula>"BAJO"</formula>
    </cfRule>
  </conditionalFormatting>
  <conditionalFormatting sqref="AI25">
    <cfRule type="cellIs" dxfId="199" priority="582" operator="equal">
      <formula>#REF!</formula>
    </cfRule>
    <cfRule type="cellIs" dxfId="198" priority="583" operator="equal">
      <formula>#REF!</formula>
    </cfRule>
    <cfRule type="cellIs" dxfId="197" priority="586" operator="equal">
      <formula>#REF!</formula>
    </cfRule>
    <cfRule type="cellIs" dxfId="196" priority="590" operator="equal">
      <formula>#REF!</formula>
    </cfRule>
    <cfRule type="cellIs" dxfId="195" priority="602" operator="equal">
      <formula>#REF!</formula>
    </cfRule>
    <cfRule type="cellIs" dxfId="194" priority="604" operator="equal">
      <formula>#REF!</formula>
    </cfRule>
    <cfRule type="cellIs" dxfId="193" priority="605" operator="equal">
      <formula>#REF!</formula>
    </cfRule>
    <cfRule type="cellIs" dxfId="192" priority="606" operator="equal">
      <formula>#REF!</formula>
    </cfRule>
    <cfRule type="cellIs" dxfId="191" priority="607" operator="equal">
      <formula>#REF!</formula>
    </cfRule>
    <cfRule type="cellIs" dxfId="190" priority="609" operator="equal">
      <formula>#REF!</formula>
    </cfRule>
    <cfRule type="cellIs" dxfId="189" priority="610" operator="equal">
      <formula>#REF!</formula>
    </cfRule>
    <cfRule type="cellIs" dxfId="188" priority="613" operator="equal">
      <formula>#REF!</formula>
    </cfRule>
    <cfRule type="cellIs" dxfId="187" priority="614" operator="equal">
      <formula>#REF!</formula>
    </cfRule>
    <cfRule type="cellIs" dxfId="186" priority="615" operator="equal">
      <formula>#REF!</formula>
    </cfRule>
    <cfRule type="cellIs" dxfId="185" priority="616" operator="equal">
      <formula>#REF!</formula>
    </cfRule>
    <cfRule type="cellIs" dxfId="184" priority="618" operator="equal">
      <formula>#REF!</formula>
    </cfRule>
  </conditionalFormatting>
  <conditionalFormatting sqref="AI31 Q31">
    <cfRule type="cellIs" dxfId="183" priority="524" operator="equal">
      <formula>"EXTREMO (RC/F)"</formula>
    </cfRule>
    <cfRule type="cellIs" dxfId="182" priority="525" operator="equal">
      <formula>"ALTO (RC/F)"</formula>
    </cfRule>
    <cfRule type="cellIs" dxfId="181" priority="526" operator="equal">
      <formula>"MODERADO (RC/F)"</formula>
    </cfRule>
    <cfRule type="cellIs" dxfId="180" priority="527" operator="equal">
      <formula>"EXTREMO"</formula>
    </cfRule>
    <cfRule type="cellIs" dxfId="179" priority="528" operator="equal">
      <formula>"ALTO"</formula>
    </cfRule>
    <cfRule type="cellIs" dxfId="178" priority="529" operator="equal">
      <formula>"MODERADO"</formula>
    </cfRule>
    <cfRule type="cellIs" dxfId="177" priority="530" operator="equal">
      <formula>"BAJO"</formula>
    </cfRule>
  </conditionalFormatting>
  <conditionalFormatting sqref="AI31">
    <cfRule type="cellIs" dxfId="176" priority="477" operator="equal">
      <formula>#REF!</formula>
    </cfRule>
    <cfRule type="cellIs" dxfId="175" priority="478" operator="equal">
      <formula>#REF!</formula>
    </cfRule>
    <cfRule type="cellIs" dxfId="174" priority="481" operator="equal">
      <formula>#REF!</formula>
    </cfRule>
    <cfRule type="cellIs" dxfId="173" priority="485" operator="equal">
      <formula>#REF!</formula>
    </cfRule>
    <cfRule type="cellIs" dxfId="172" priority="497" operator="equal">
      <formula>#REF!</formula>
    </cfRule>
    <cfRule type="cellIs" dxfId="171" priority="499" operator="equal">
      <formula>#REF!</formula>
    </cfRule>
    <cfRule type="cellIs" dxfId="170" priority="500" operator="equal">
      <formula>#REF!</formula>
    </cfRule>
    <cfRule type="cellIs" dxfId="169" priority="501" operator="equal">
      <formula>#REF!</formula>
    </cfRule>
    <cfRule type="cellIs" dxfId="168" priority="502" operator="equal">
      <formula>#REF!</formula>
    </cfRule>
    <cfRule type="cellIs" dxfId="167" priority="504" operator="equal">
      <formula>#REF!</formula>
    </cfRule>
    <cfRule type="cellIs" dxfId="166" priority="505" operator="equal">
      <formula>#REF!</formula>
    </cfRule>
    <cfRule type="cellIs" dxfId="165" priority="508" operator="equal">
      <formula>#REF!</formula>
    </cfRule>
    <cfRule type="cellIs" dxfId="164" priority="509" operator="equal">
      <formula>#REF!</formula>
    </cfRule>
    <cfRule type="cellIs" dxfId="163" priority="510" operator="equal">
      <formula>#REF!</formula>
    </cfRule>
    <cfRule type="cellIs" dxfId="162" priority="511" operator="equal">
      <formula>#REF!</formula>
    </cfRule>
    <cfRule type="cellIs" dxfId="161" priority="513" operator="equal">
      <formula>#REF!</formula>
    </cfRule>
  </conditionalFormatting>
  <conditionalFormatting sqref="AI34 AI39 Q34">
    <cfRule type="cellIs" dxfId="160" priority="839" operator="equal">
      <formula>"EXTREMO (RC/F)"</formula>
    </cfRule>
    <cfRule type="cellIs" dxfId="159" priority="840" operator="equal">
      <formula>"ALTO (RC/F)"</formula>
    </cfRule>
    <cfRule type="cellIs" dxfId="158" priority="841" operator="equal">
      <formula>"MODERADO (RC/F)"</formula>
    </cfRule>
    <cfRule type="cellIs" dxfId="157" priority="842" operator="equal">
      <formula>"EXTREMO"</formula>
    </cfRule>
    <cfRule type="cellIs" dxfId="156" priority="843" operator="equal">
      <formula>"ALTO"</formula>
    </cfRule>
    <cfRule type="cellIs" dxfId="155" priority="844" operator="equal">
      <formula>"MODERADO"</formula>
    </cfRule>
    <cfRule type="cellIs" dxfId="154" priority="845" operator="equal">
      <formula>"BAJO"</formula>
    </cfRule>
  </conditionalFormatting>
  <conditionalFormatting sqref="AI34 AI39">
    <cfRule type="cellIs" dxfId="153" priority="792" operator="equal">
      <formula>#REF!</formula>
    </cfRule>
    <cfRule type="cellIs" dxfId="152" priority="793" operator="equal">
      <formula>#REF!</formula>
    </cfRule>
    <cfRule type="cellIs" dxfId="151" priority="796" operator="equal">
      <formula>#REF!</formula>
    </cfRule>
    <cfRule type="cellIs" dxfId="150" priority="800" operator="equal">
      <formula>#REF!</formula>
    </cfRule>
    <cfRule type="cellIs" dxfId="149" priority="812" operator="equal">
      <formula>#REF!</formula>
    </cfRule>
    <cfRule type="cellIs" dxfId="148" priority="814" operator="equal">
      <formula>#REF!</formula>
    </cfRule>
    <cfRule type="cellIs" dxfId="147" priority="815" operator="equal">
      <formula>#REF!</formula>
    </cfRule>
    <cfRule type="cellIs" dxfId="146" priority="816" operator="equal">
      <formula>#REF!</formula>
    </cfRule>
    <cfRule type="cellIs" dxfId="145" priority="817" operator="equal">
      <formula>#REF!</formula>
    </cfRule>
    <cfRule type="cellIs" dxfId="144" priority="819" operator="equal">
      <formula>#REF!</formula>
    </cfRule>
    <cfRule type="cellIs" dxfId="143" priority="820" operator="equal">
      <formula>#REF!</formula>
    </cfRule>
    <cfRule type="cellIs" dxfId="142" priority="823" operator="equal">
      <formula>#REF!</formula>
    </cfRule>
    <cfRule type="cellIs" dxfId="141" priority="824" operator="equal">
      <formula>#REF!</formula>
    </cfRule>
    <cfRule type="cellIs" dxfId="140" priority="825" operator="equal">
      <formula>#REF!</formula>
    </cfRule>
    <cfRule type="cellIs" dxfId="139" priority="826" operator="equal">
      <formula>#REF!</formula>
    </cfRule>
    <cfRule type="cellIs" dxfId="138" priority="828" operator="equal">
      <formula>#REF!</formula>
    </cfRule>
  </conditionalFormatting>
  <conditionalFormatting sqref="AI42 Q42">
    <cfRule type="cellIs" dxfId="137" priority="734" operator="equal">
      <formula>"EXTREMO (RC/F)"</formula>
    </cfRule>
    <cfRule type="cellIs" dxfId="136" priority="735" operator="equal">
      <formula>"ALTO (RC/F)"</formula>
    </cfRule>
    <cfRule type="cellIs" dxfId="135" priority="736" operator="equal">
      <formula>"MODERADO (RC/F)"</formula>
    </cfRule>
    <cfRule type="cellIs" dxfId="134" priority="737" operator="equal">
      <formula>"EXTREMO"</formula>
    </cfRule>
    <cfRule type="cellIs" dxfId="133" priority="738" operator="equal">
      <formula>"ALTO"</formula>
    </cfRule>
    <cfRule type="cellIs" dxfId="132" priority="739" operator="equal">
      <formula>"MODERADO"</formula>
    </cfRule>
    <cfRule type="cellIs" dxfId="131" priority="740" operator="equal">
      <formula>"BAJO"</formula>
    </cfRule>
  </conditionalFormatting>
  <conditionalFormatting sqref="AI42">
    <cfRule type="cellIs" dxfId="130" priority="687" operator="equal">
      <formula>#REF!</formula>
    </cfRule>
    <cfRule type="cellIs" dxfId="129" priority="688" operator="equal">
      <formula>#REF!</formula>
    </cfRule>
    <cfRule type="cellIs" dxfId="128" priority="691" operator="equal">
      <formula>#REF!</formula>
    </cfRule>
    <cfRule type="cellIs" dxfId="127" priority="695" operator="equal">
      <formula>#REF!</formula>
    </cfRule>
    <cfRule type="cellIs" dxfId="126" priority="707" operator="equal">
      <formula>#REF!</formula>
    </cfRule>
    <cfRule type="cellIs" dxfId="125" priority="709" operator="equal">
      <formula>#REF!</formula>
    </cfRule>
    <cfRule type="cellIs" dxfId="124" priority="710" operator="equal">
      <formula>#REF!</formula>
    </cfRule>
    <cfRule type="cellIs" dxfId="123" priority="711" operator="equal">
      <formula>#REF!</formula>
    </cfRule>
    <cfRule type="cellIs" dxfId="122" priority="712" operator="equal">
      <formula>#REF!</formula>
    </cfRule>
    <cfRule type="cellIs" dxfId="121" priority="714" operator="equal">
      <formula>#REF!</formula>
    </cfRule>
    <cfRule type="cellIs" dxfId="120" priority="715" operator="equal">
      <formula>#REF!</formula>
    </cfRule>
    <cfRule type="cellIs" dxfId="119" priority="718" operator="equal">
      <formula>#REF!</formula>
    </cfRule>
    <cfRule type="cellIs" dxfId="118" priority="719" operator="equal">
      <formula>#REF!</formula>
    </cfRule>
    <cfRule type="cellIs" dxfId="117" priority="720" operator="equal">
      <formula>#REF!</formula>
    </cfRule>
    <cfRule type="cellIs" dxfId="116" priority="721" operator="equal">
      <formula>#REF!</formula>
    </cfRule>
    <cfRule type="cellIs" dxfId="115" priority="723" operator="equal">
      <formula>#REF!</formula>
    </cfRule>
  </conditionalFormatting>
  <conditionalFormatting sqref="AI56 AI58 AI60 Q56 Q58 Q60">
    <cfRule type="cellIs" dxfId="114" priority="209" operator="equal">
      <formula>"EXTREMO (RC/F)"</formula>
    </cfRule>
    <cfRule type="cellIs" dxfId="113" priority="210" operator="equal">
      <formula>"ALTO (RC/F)"</formula>
    </cfRule>
    <cfRule type="cellIs" dxfId="112" priority="211" operator="equal">
      <formula>"MODERADO (RC/F)"</formula>
    </cfRule>
    <cfRule type="cellIs" dxfId="111" priority="212" operator="equal">
      <formula>"EXTREMO"</formula>
    </cfRule>
    <cfRule type="cellIs" dxfId="110" priority="213" operator="equal">
      <formula>"ALTO"</formula>
    </cfRule>
    <cfRule type="cellIs" dxfId="109" priority="214" operator="equal">
      <formula>"MODERADO"</formula>
    </cfRule>
    <cfRule type="cellIs" dxfId="108" priority="215" operator="equal">
      <formula>"BAJO"</formula>
    </cfRule>
  </conditionalFormatting>
  <conditionalFormatting sqref="AI56 AI58 AI60">
    <cfRule type="cellIs" dxfId="107" priority="162" operator="equal">
      <formula>#REF!</formula>
    </cfRule>
    <cfRule type="cellIs" dxfId="106" priority="163" operator="equal">
      <formula>#REF!</formula>
    </cfRule>
    <cfRule type="cellIs" dxfId="105" priority="166" operator="equal">
      <formula>#REF!</formula>
    </cfRule>
    <cfRule type="cellIs" dxfId="104" priority="170" operator="equal">
      <formula>#REF!</formula>
    </cfRule>
    <cfRule type="cellIs" dxfId="103" priority="182" operator="equal">
      <formula>#REF!</formula>
    </cfRule>
    <cfRule type="cellIs" dxfId="102" priority="184" operator="equal">
      <formula>#REF!</formula>
    </cfRule>
    <cfRule type="cellIs" dxfId="101" priority="185" operator="equal">
      <formula>#REF!</formula>
    </cfRule>
    <cfRule type="cellIs" dxfId="100" priority="186" operator="equal">
      <formula>#REF!</formula>
    </cfRule>
    <cfRule type="cellIs" dxfId="99" priority="187" operator="equal">
      <formula>#REF!</formula>
    </cfRule>
    <cfRule type="cellIs" dxfId="98" priority="189" operator="equal">
      <formula>#REF!</formula>
    </cfRule>
    <cfRule type="cellIs" dxfId="97" priority="190" operator="equal">
      <formula>#REF!</formula>
    </cfRule>
    <cfRule type="cellIs" dxfId="96" priority="193" operator="equal">
      <formula>#REF!</formula>
    </cfRule>
    <cfRule type="cellIs" dxfId="95" priority="194" operator="equal">
      <formula>#REF!</formula>
    </cfRule>
    <cfRule type="cellIs" dxfId="94" priority="195" operator="equal">
      <formula>#REF!</formula>
    </cfRule>
    <cfRule type="cellIs" dxfId="93" priority="196" operator="equal">
      <formula>#REF!</formula>
    </cfRule>
    <cfRule type="cellIs" dxfId="92" priority="198" operator="equal">
      <formula>#REF!</formula>
    </cfRule>
  </conditionalFormatting>
  <conditionalFormatting sqref="AI62 AI65 Q62 Q65">
    <cfRule type="cellIs" dxfId="91" priority="314" operator="equal">
      <formula>"EXTREMO (RC/F)"</formula>
    </cfRule>
    <cfRule type="cellIs" dxfId="90" priority="315" operator="equal">
      <formula>"ALTO (RC/F)"</formula>
    </cfRule>
    <cfRule type="cellIs" dxfId="89" priority="316" operator="equal">
      <formula>"MODERADO (RC/F)"</formula>
    </cfRule>
    <cfRule type="cellIs" dxfId="88" priority="317" operator="equal">
      <formula>"EXTREMO"</formula>
    </cfRule>
    <cfRule type="cellIs" dxfId="87" priority="318" operator="equal">
      <formula>"ALTO"</formula>
    </cfRule>
    <cfRule type="cellIs" dxfId="86" priority="319" operator="equal">
      <formula>"MODERADO"</formula>
    </cfRule>
    <cfRule type="cellIs" dxfId="85" priority="320" operator="equal">
      <formula>"BAJO"</formula>
    </cfRule>
  </conditionalFormatting>
  <conditionalFormatting sqref="AI62 AI65">
    <cfRule type="cellIs" dxfId="84" priority="267" operator="equal">
      <formula>#REF!</formula>
    </cfRule>
    <cfRule type="cellIs" dxfId="83" priority="268" operator="equal">
      <formula>#REF!</formula>
    </cfRule>
    <cfRule type="cellIs" dxfId="82" priority="271" operator="equal">
      <formula>#REF!</formula>
    </cfRule>
    <cfRule type="cellIs" dxfId="81" priority="275" operator="equal">
      <formula>#REF!</formula>
    </cfRule>
    <cfRule type="cellIs" dxfId="80" priority="287" operator="equal">
      <formula>#REF!</formula>
    </cfRule>
    <cfRule type="cellIs" dxfId="79" priority="289" operator="equal">
      <formula>#REF!</formula>
    </cfRule>
    <cfRule type="cellIs" dxfId="78" priority="290" operator="equal">
      <formula>#REF!</formula>
    </cfRule>
    <cfRule type="cellIs" dxfId="77" priority="291" operator="equal">
      <formula>#REF!</formula>
    </cfRule>
    <cfRule type="cellIs" dxfId="76" priority="292" operator="equal">
      <formula>#REF!</formula>
    </cfRule>
    <cfRule type="cellIs" dxfId="75" priority="294" operator="equal">
      <formula>#REF!</formula>
    </cfRule>
    <cfRule type="cellIs" dxfId="74" priority="295" operator="equal">
      <formula>#REF!</formula>
    </cfRule>
    <cfRule type="cellIs" dxfId="73" priority="298" operator="equal">
      <formula>#REF!</formula>
    </cfRule>
    <cfRule type="cellIs" dxfId="72" priority="299" operator="equal">
      <formula>#REF!</formula>
    </cfRule>
    <cfRule type="cellIs" dxfId="71" priority="300" operator="equal">
      <formula>#REF!</formula>
    </cfRule>
    <cfRule type="cellIs" dxfId="70" priority="301" operator="equal">
      <formula>#REF!</formula>
    </cfRule>
    <cfRule type="cellIs" dxfId="69" priority="303" operator="equal">
      <formula>#REF!</formula>
    </cfRule>
  </conditionalFormatting>
  <conditionalFormatting sqref="AI67:AI68 Q67:Q68">
    <cfRule type="cellIs" dxfId="68" priority="419" operator="equal">
      <formula>"EXTREMO (RC/F)"</formula>
    </cfRule>
    <cfRule type="cellIs" dxfId="67" priority="420" operator="equal">
      <formula>"ALTO (RC/F)"</formula>
    </cfRule>
    <cfRule type="cellIs" dxfId="66" priority="421" operator="equal">
      <formula>"MODERADO (RC/F)"</formula>
    </cfRule>
    <cfRule type="cellIs" dxfId="65" priority="422" operator="equal">
      <formula>"EXTREMO"</formula>
    </cfRule>
    <cfRule type="cellIs" dxfId="64" priority="423" operator="equal">
      <formula>"ALTO"</formula>
    </cfRule>
    <cfRule type="cellIs" dxfId="63" priority="424" operator="equal">
      <formula>"MODERADO"</formula>
    </cfRule>
    <cfRule type="cellIs" dxfId="62" priority="425" operator="equal">
      <formula>"BAJO"</formula>
    </cfRule>
  </conditionalFormatting>
  <conditionalFormatting sqref="AI67:AI68">
    <cfRule type="cellIs" dxfId="61" priority="372" operator="equal">
      <formula>#REF!</formula>
    </cfRule>
    <cfRule type="cellIs" dxfId="60" priority="373" operator="equal">
      <formula>#REF!</formula>
    </cfRule>
    <cfRule type="cellIs" dxfId="59" priority="376" operator="equal">
      <formula>#REF!</formula>
    </cfRule>
    <cfRule type="cellIs" dxfId="58" priority="380" operator="equal">
      <formula>#REF!</formula>
    </cfRule>
    <cfRule type="cellIs" dxfId="57" priority="392" operator="equal">
      <formula>#REF!</formula>
    </cfRule>
    <cfRule type="cellIs" dxfId="56" priority="394" operator="equal">
      <formula>#REF!</formula>
    </cfRule>
    <cfRule type="cellIs" dxfId="55" priority="395" operator="equal">
      <formula>#REF!</formula>
    </cfRule>
    <cfRule type="cellIs" dxfId="54" priority="396" operator="equal">
      <formula>#REF!</formula>
    </cfRule>
    <cfRule type="cellIs" dxfId="53" priority="397" operator="equal">
      <formula>#REF!</formula>
    </cfRule>
    <cfRule type="cellIs" dxfId="52" priority="399" operator="equal">
      <formula>#REF!</formula>
    </cfRule>
    <cfRule type="cellIs" dxfId="51" priority="400" operator="equal">
      <formula>#REF!</formula>
    </cfRule>
    <cfRule type="cellIs" dxfId="50" priority="403" operator="equal">
      <formula>#REF!</formula>
    </cfRule>
    <cfRule type="cellIs" dxfId="49" priority="404" operator="equal">
      <formula>#REF!</formula>
    </cfRule>
    <cfRule type="cellIs" dxfId="48" priority="405" operator="equal">
      <formula>#REF!</formula>
    </cfRule>
    <cfRule type="cellIs" dxfId="47" priority="406" operator="equal">
      <formula>#REF!</formula>
    </cfRule>
    <cfRule type="cellIs" dxfId="46" priority="408" operator="equal">
      <formula>#REF!</formula>
    </cfRule>
  </conditionalFormatting>
  <conditionalFormatting sqref="AI71 AI73 Q71">
    <cfRule type="cellIs" dxfId="45" priority="944" operator="equal">
      <formula>"EXTREMO (RC/F)"</formula>
    </cfRule>
    <cfRule type="cellIs" dxfId="44" priority="945" operator="equal">
      <formula>"ALTO (RC/F)"</formula>
    </cfRule>
    <cfRule type="cellIs" dxfId="43" priority="946" operator="equal">
      <formula>"MODERADO (RC/F)"</formula>
    </cfRule>
    <cfRule type="cellIs" dxfId="42" priority="947" operator="equal">
      <formula>"EXTREMO"</formula>
    </cfRule>
    <cfRule type="cellIs" dxfId="41" priority="948" operator="equal">
      <formula>"ALTO"</formula>
    </cfRule>
    <cfRule type="cellIs" dxfId="40" priority="949" operator="equal">
      <formula>"MODERADO"</formula>
    </cfRule>
    <cfRule type="cellIs" dxfId="39" priority="950" operator="equal">
      <formula>"BAJO"</formula>
    </cfRule>
  </conditionalFormatting>
  <conditionalFormatting sqref="AI71 AI73">
    <cfRule type="cellIs" dxfId="38" priority="917" operator="equal">
      <formula>#REF!</formula>
    </cfRule>
    <cfRule type="cellIs" dxfId="37" priority="919" operator="equal">
      <formula>#REF!</formula>
    </cfRule>
    <cfRule type="cellIs" dxfId="36" priority="920" operator="equal">
      <formula>#REF!</formula>
    </cfRule>
    <cfRule type="cellIs" dxfId="35" priority="921" operator="equal">
      <formula>#REF!</formula>
    </cfRule>
    <cfRule type="cellIs" dxfId="34" priority="922" operator="equal">
      <formula>#REF!</formula>
    </cfRule>
    <cfRule type="cellIs" dxfId="33" priority="924" operator="equal">
      <formula>#REF!</formula>
    </cfRule>
    <cfRule type="cellIs" dxfId="32" priority="925" operator="equal">
      <formula>#REF!</formula>
    </cfRule>
    <cfRule type="cellIs" dxfId="31" priority="928" operator="equal">
      <formula>#REF!</formula>
    </cfRule>
    <cfRule type="cellIs" dxfId="30" priority="929" operator="equal">
      <formula>#REF!</formula>
    </cfRule>
    <cfRule type="cellIs" dxfId="29" priority="930" operator="equal">
      <formula>#REF!</formula>
    </cfRule>
    <cfRule type="cellIs" dxfId="28" priority="931" operator="equal">
      <formula>#REF!</formula>
    </cfRule>
    <cfRule type="cellIs" dxfId="27" priority="933" operator="equal">
      <formula>#REF!</formula>
    </cfRule>
  </conditionalFormatting>
  <conditionalFormatting sqref="AI71">
    <cfRule type="cellIs" dxfId="26" priority="897" operator="equal">
      <formula>#REF!</formula>
    </cfRule>
    <cfRule type="cellIs" dxfId="25" priority="898" operator="equal">
      <formula>#REF!</formula>
    </cfRule>
    <cfRule type="cellIs" dxfId="24" priority="901" operator="equal">
      <formula>#REF!</formula>
    </cfRule>
    <cfRule type="cellIs" dxfId="23" priority="905" operator="equal">
      <formula>#REF!</formula>
    </cfRule>
  </conditionalFormatting>
  <conditionalFormatting sqref="AI73:AI76">
    <cfRule type="cellIs" dxfId="22" priority="1" operator="equal">
      <formula>#REF!</formula>
    </cfRule>
    <cfRule type="cellIs" dxfId="21" priority="2" operator="equal">
      <formula>#REF!</formula>
    </cfRule>
    <cfRule type="cellIs" dxfId="20" priority="24" operator="equal">
      <formula>#REF!</formula>
    </cfRule>
    <cfRule type="cellIs" dxfId="19" priority="25" operator="equal">
      <formula>#REF!</formula>
    </cfRule>
  </conditionalFormatting>
  <conditionalFormatting sqref="AI74:AI76 Q73:Q76">
    <cfRule type="cellIs" dxfId="18" priority="48" operator="equal">
      <formula>"EXTREMO (RC/F)"</formula>
    </cfRule>
    <cfRule type="cellIs" dxfId="17" priority="49" operator="equal">
      <formula>"ALTO (RC/F)"</formula>
    </cfRule>
    <cfRule type="cellIs" dxfId="16" priority="50" operator="equal">
      <formula>"MODERADO (RC/F)"</formula>
    </cfRule>
    <cfRule type="cellIs" dxfId="15" priority="51" operator="equal">
      <formula>"EXTREMO"</formula>
    </cfRule>
    <cfRule type="cellIs" dxfId="14" priority="52" operator="equal">
      <formula>"ALTO"</formula>
    </cfRule>
    <cfRule type="cellIs" dxfId="13" priority="53" operator="equal">
      <formula>"MODERADO"</formula>
    </cfRule>
    <cfRule type="cellIs" dxfId="12" priority="54" operator="equal">
      <formula>"BAJO"</formula>
    </cfRule>
  </conditionalFormatting>
  <conditionalFormatting sqref="AI74:AI76">
    <cfRule type="cellIs" dxfId="11" priority="5" operator="equal">
      <formula>#REF!</formula>
    </cfRule>
    <cfRule type="cellIs" dxfId="10" priority="9" operator="equal">
      <formula>#REF!</formula>
    </cfRule>
    <cfRule type="cellIs" dxfId="9" priority="21" operator="equal">
      <formula>#REF!</formula>
    </cfRule>
    <cfRule type="cellIs" dxfId="8" priority="23" operator="equal">
      <formula>#REF!</formula>
    </cfRule>
    <cfRule type="cellIs" dxfId="7" priority="26" operator="equal">
      <formula>#REF!</formula>
    </cfRule>
    <cfRule type="cellIs" dxfId="6" priority="28" operator="equal">
      <formula>#REF!</formula>
    </cfRule>
    <cfRule type="cellIs" dxfId="5" priority="29" operator="equal">
      <formula>#REF!</formula>
    </cfRule>
    <cfRule type="cellIs" dxfId="4" priority="32" operator="equal">
      <formula>#REF!</formula>
    </cfRule>
    <cfRule type="cellIs" dxfId="3" priority="33" operator="equal">
      <formula>#REF!</formula>
    </cfRule>
    <cfRule type="cellIs" dxfId="2" priority="34" operator="equal">
      <formula>#REF!</formula>
    </cfRule>
    <cfRule type="cellIs" dxfId="1" priority="35" operator="equal">
      <formula>#REF!</formula>
    </cfRule>
    <cfRule type="cellIs" dxfId="0" priority="37" operator="equal">
      <formula>#REF!</formula>
    </cfRule>
  </conditionalFormatting>
  <dataValidations count="4">
    <dataValidation type="list" allowBlank="1" showInputMessage="1" showErrorMessage="1" sqref="F74 F76" xr:uid="{00000000-0002-0000-0000-000000000000}">
      <formula1>"Interna y Externa,Interna,Externa"</formula1>
    </dataValidation>
    <dataValidation type="list" allowBlank="1" showInputMessage="1" showErrorMessage="1" sqref="Q74:Q77 AI74:AI77" xr:uid="{00000000-0002-0000-0000-000001000000}">
      <formula1>"EXTREMO,ALTO,MODERADO,BAJO"</formula1>
    </dataValidation>
    <dataValidation type="list" allowBlank="1" showInputMessage="1" showErrorMessage="1" sqref="L74:L77" xr:uid="{00000000-0002-0000-0000-000002000000}">
      <formula1>"Muy Alta,Alta,Media,Baja,Muy Baja"</formula1>
    </dataValidation>
    <dataValidation type="list" allowBlank="1" showInputMessage="1" showErrorMessage="1" sqref="N74:N77" xr:uid="{00000000-0002-0000-0000-000003000000}">
      <formula1>"Catastrófico,Mayor,Moderado,Menor,Leve"</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'C:\Users\jhon montes\Documents\MINISTERIO CIT\RIESGOS\Matrices de Riesgos\Actualización controles\[DE-FM-022 Matriz Riesgos Corrupción y Fraude V7.xlsx]Datos Validacion'!#REF!</xm:f>
          </x14:formula1>
          <xm:sqref>AB47 S47 X47 U47:V47 Z47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topLeftCell="A10" zoomScale="70" zoomScaleNormal="70" workbookViewId="0">
      <selection activeCell="N18" sqref="N18"/>
    </sheetView>
  </sheetViews>
  <sheetFormatPr baseColWidth="10" defaultRowHeight="14.5" x14ac:dyDescent="0.35"/>
  <cols>
    <col min="1" max="1" width="2.1796875" customWidth="1"/>
    <col min="2" max="3" width="11.7265625" bestFit="1" customWidth="1"/>
    <col min="4" max="7" width="12.7265625" customWidth="1"/>
    <col min="8" max="8" width="16.26953125" customWidth="1"/>
    <col min="9" max="9" width="10.54296875" customWidth="1"/>
    <col min="10" max="11" width="11.7265625" bestFit="1" customWidth="1"/>
    <col min="12" max="12" width="22.81640625" customWidth="1"/>
    <col min="13" max="13" width="23.81640625" customWidth="1"/>
    <col min="14" max="14" width="21.7265625" customWidth="1"/>
  </cols>
  <sheetData>
    <row r="1" spans="1:14" ht="42.75" customHeight="1" x14ac:dyDescent="0.35">
      <c r="A1" s="184"/>
      <c r="B1" s="184"/>
      <c r="C1" s="184"/>
      <c r="D1" s="184"/>
      <c r="E1" s="246" t="s">
        <v>403</v>
      </c>
      <c r="F1" s="246"/>
      <c r="G1" s="246"/>
      <c r="H1" s="246"/>
      <c r="I1" s="246"/>
      <c r="J1" s="246"/>
      <c r="K1" s="246"/>
      <c r="L1" s="246"/>
      <c r="M1" s="246"/>
      <c r="N1" s="246"/>
    </row>
    <row r="3" spans="1:14" x14ac:dyDescent="0.35">
      <c r="A3" s="247" t="s">
        <v>404</v>
      </c>
      <c r="B3" s="247"/>
      <c r="C3" s="247"/>
      <c r="D3" s="247"/>
      <c r="E3" s="247"/>
      <c r="F3" s="247"/>
      <c r="G3" s="247"/>
      <c r="H3" s="247"/>
    </row>
    <row r="4" spans="1:14" x14ac:dyDescent="0.35">
      <c r="G4" s="248" t="s">
        <v>405</v>
      </c>
      <c r="H4" s="249"/>
    </row>
    <row r="5" spans="1:14" ht="15.75" customHeight="1" x14ac:dyDescent="0.35">
      <c r="G5" s="66" t="s">
        <v>406</v>
      </c>
      <c r="H5" s="67"/>
    </row>
    <row r="6" spans="1:14" ht="15.75" customHeight="1" x14ac:dyDescent="0.35">
      <c r="G6" s="66" t="s">
        <v>407</v>
      </c>
      <c r="H6" s="68"/>
    </row>
    <row r="7" spans="1:14" x14ac:dyDescent="0.35">
      <c r="G7" s="66" t="s">
        <v>408</v>
      </c>
      <c r="H7" s="69"/>
    </row>
    <row r="8" spans="1:14" x14ac:dyDescent="0.35">
      <c r="G8" s="66" t="s">
        <v>409</v>
      </c>
      <c r="H8" s="70"/>
    </row>
    <row r="10" spans="1:14" ht="15.5" x14ac:dyDescent="0.35">
      <c r="B10" s="250" t="s">
        <v>410</v>
      </c>
      <c r="C10" s="250"/>
      <c r="D10" s="250"/>
      <c r="E10" s="250"/>
      <c r="F10" s="250"/>
      <c r="G10" s="250"/>
      <c r="H10" s="250"/>
      <c r="I10" s="250"/>
      <c r="J10" s="250"/>
      <c r="K10" s="250"/>
      <c r="L10" s="250"/>
      <c r="M10" s="250"/>
      <c r="N10" s="250"/>
    </row>
    <row r="11" spans="1:14" ht="9" customHeight="1" thickBot="1" x14ac:dyDescent="0.4"/>
    <row r="12" spans="1:14" ht="16.5" customHeight="1" thickTop="1" thickBot="1" x14ac:dyDescent="0.4">
      <c r="B12" s="251" t="s">
        <v>27</v>
      </c>
      <c r="C12" s="252"/>
      <c r="D12" s="253" t="s">
        <v>411</v>
      </c>
      <c r="E12" s="254"/>
      <c r="F12" s="254"/>
      <c r="G12" s="254"/>
      <c r="H12" s="255"/>
      <c r="J12" s="259" t="s">
        <v>27</v>
      </c>
      <c r="K12" s="260"/>
      <c r="L12" s="261" t="s">
        <v>455</v>
      </c>
      <c r="M12" s="262"/>
      <c r="N12" s="263"/>
    </row>
    <row r="13" spans="1:14" ht="15" thickBot="1" x14ac:dyDescent="0.4">
      <c r="B13" s="71" t="s">
        <v>412</v>
      </c>
      <c r="C13" s="72" t="s">
        <v>413</v>
      </c>
      <c r="D13" s="256"/>
      <c r="E13" s="257"/>
      <c r="F13" s="257"/>
      <c r="G13" s="257"/>
      <c r="H13" s="258"/>
      <c r="J13" s="73" t="s">
        <v>412</v>
      </c>
      <c r="K13" s="74" t="s">
        <v>414</v>
      </c>
      <c r="L13" s="264"/>
      <c r="M13" s="265"/>
      <c r="N13" s="266"/>
    </row>
    <row r="14" spans="1:14" ht="50.15" customHeight="1" thickBot="1" x14ac:dyDescent="0.4">
      <c r="B14" s="75" t="s">
        <v>415</v>
      </c>
      <c r="C14" s="76">
        <v>1</v>
      </c>
      <c r="D14" s="77"/>
      <c r="E14" s="78"/>
      <c r="F14" s="78"/>
      <c r="G14" s="78"/>
      <c r="H14" s="79"/>
      <c r="J14" s="75" t="s">
        <v>415</v>
      </c>
      <c r="K14" s="76">
        <v>1</v>
      </c>
      <c r="L14" s="77"/>
      <c r="M14" s="78"/>
      <c r="N14" s="79"/>
    </row>
    <row r="15" spans="1:14" ht="50.15" customHeight="1" thickBot="1" x14ac:dyDescent="0.4">
      <c r="B15" s="75" t="s">
        <v>416</v>
      </c>
      <c r="C15" s="76">
        <v>0.8</v>
      </c>
      <c r="D15" s="80"/>
      <c r="E15" s="81"/>
      <c r="F15" s="82"/>
      <c r="G15" s="82"/>
      <c r="H15" s="83"/>
      <c r="J15" s="75" t="s">
        <v>416</v>
      </c>
      <c r="K15" s="76">
        <v>0.8</v>
      </c>
      <c r="L15" s="84"/>
      <c r="M15" s="82"/>
      <c r="N15" s="83"/>
    </row>
    <row r="16" spans="1:14" ht="50.15" customHeight="1" thickBot="1" x14ac:dyDescent="0.4">
      <c r="B16" s="75" t="s">
        <v>417</v>
      </c>
      <c r="C16" s="76">
        <v>0.6</v>
      </c>
      <c r="D16" s="80"/>
      <c r="E16" s="81"/>
      <c r="F16" s="81"/>
      <c r="G16" s="82"/>
      <c r="H16" s="83"/>
      <c r="J16" s="75" t="s">
        <v>417</v>
      </c>
      <c r="K16" s="76">
        <v>0.6</v>
      </c>
      <c r="L16" s="80"/>
      <c r="M16" s="82"/>
      <c r="N16" s="83"/>
    </row>
    <row r="17" spans="2:14" ht="94.5" customHeight="1" thickBot="1" x14ac:dyDescent="0.4">
      <c r="B17" s="75" t="s">
        <v>418</v>
      </c>
      <c r="C17" s="76">
        <v>0.4</v>
      </c>
      <c r="D17" s="85"/>
      <c r="E17" s="81"/>
      <c r="F17" s="81"/>
      <c r="G17" s="82"/>
      <c r="H17" s="83"/>
      <c r="J17" s="75" t="s">
        <v>418</v>
      </c>
      <c r="K17" s="76">
        <v>0.4</v>
      </c>
      <c r="L17" s="86" t="s">
        <v>457</v>
      </c>
      <c r="M17" s="87" t="s">
        <v>419</v>
      </c>
      <c r="N17" s="88" t="s">
        <v>549</v>
      </c>
    </row>
    <row r="18" spans="2:14" ht="95.25" customHeight="1" thickBot="1" x14ac:dyDescent="0.4">
      <c r="B18" s="75" t="s">
        <v>420</v>
      </c>
      <c r="C18" s="76">
        <v>0.2</v>
      </c>
      <c r="D18" s="89"/>
      <c r="E18" s="90"/>
      <c r="F18" s="91"/>
      <c r="G18" s="92"/>
      <c r="H18" s="93"/>
      <c r="J18" s="75" t="s">
        <v>420</v>
      </c>
      <c r="K18" s="76">
        <v>0.2</v>
      </c>
      <c r="L18" s="94" t="s">
        <v>456</v>
      </c>
      <c r="M18" s="95" t="s">
        <v>421</v>
      </c>
      <c r="N18" s="96"/>
    </row>
    <row r="19" spans="2:14" ht="15.5" thickTop="1" thickBot="1" x14ac:dyDescent="0.4">
      <c r="B19" s="242" t="s">
        <v>29</v>
      </c>
      <c r="C19" s="72" t="s">
        <v>412</v>
      </c>
      <c r="D19" s="72" t="s">
        <v>422</v>
      </c>
      <c r="E19" s="72" t="s">
        <v>423</v>
      </c>
      <c r="F19" s="72" t="s">
        <v>408</v>
      </c>
      <c r="G19" s="72" t="s">
        <v>424</v>
      </c>
      <c r="H19" s="72" t="s">
        <v>425</v>
      </c>
      <c r="J19" s="244" t="s">
        <v>29</v>
      </c>
      <c r="K19" s="74" t="s">
        <v>412</v>
      </c>
      <c r="L19" s="72" t="s">
        <v>408</v>
      </c>
      <c r="M19" s="72" t="s">
        <v>424</v>
      </c>
      <c r="N19" s="72" t="s">
        <v>425</v>
      </c>
    </row>
    <row r="20" spans="2:14" ht="15" thickBot="1" x14ac:dyDescent="0.4">
      <c r="B20" s="243"/>
      <c r="C20" s="72" t="s">
        <v>413</v>
      </c>
      <c r="D20" s="97">
        <v>0.2</v>
      </c>
      <c r="E20" s="97">
        <v>0.4</v>
      </c>
      <c r="F20" s="97">
        <v>0.6</v>
      </c>
      <c r="G20" s="97">
        <v>0.8</v>
      </c>
      <c r="H20" s="97">
        <v>1</v>
      </c>
      <c r="J20" s="245"/>
      <c r="K20" s="74" t="s">
        <v>413</v>
      </c>
      <c r="L20" s="97">
        <v>0.6</v>
      </c>
      <c r="M20" s="97">
        <v>0.8</v>
      </c>
      <c r="N20" s="97">
        <v>1</v>
      </c>
    </row>
    <row r="22" spans="2:14" ht="83.25" customHeight="1" x14ac:dyDescent="0.35"/>
    <row r="24" spans="2:14" ht="83.25" customHeight="1" x14ac:dyDescent="0.35"/>
    <row r="26" spans="2:14" ht="83.25" customHeight="1" x14ac:dyDescent="0.35"/>
    <row r="28" spans="2:14" ht="83.25" customHeight="1" x14ac:dyDescent="0.35"/>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mavar</cp:lastModifiedBy>
  <dcterms:created xsi:type="dcterms:W3CDTF">2022-05-03T16:14:20Z</dcterms:created>
  <dcterms:modified xsi:type="dcterms:W3CDTF">2023-05-03T20:17:35Z</dcterms:modified>
</cp:coreProperties>
</file>