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mavar\Documents\Documentos Min. Comercio, Industria y Turismo\Matriz y Guía\Riesgos de Gestión\Seguimiento Riesgos de Gestión 2023\"/>
    </mc:Choice>
  </mc:AlternateContent>
  <xr:revisionPtr revIDLastSave="0" documentId="8_{884DCA7F-869D-469B-88AF-37A55C260CE7}"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'!$A$13:$BI$314</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6" i="1" l="1"/>
  <c r="Y16" i="1"/>
  <c r="W17" i="1"/>
  <c r="Y17" i="1"/>
  <c r="W18" i="1"/>
  <c r="Y18" i="1"/>
  <c r="W19" i="1"/>
  <c r="Y19" i="1"/>
  <c r="W20" i="1"/>
  <c r="Y20" i="1"/>
  <c r="W21" i="1"/>
  <c r="Y21" i="1"/>
  <c r="W22" i="1"/>
  <c r="Y22" i="1"/>
  <c r="W23" i="1"/>
  <c r="Y23" i="1"/>
  <c r="W24" i="1"/>
  <c r="Y24" i="1"/>
  <c r="W25" i="1"/>
  <c r="Y25" i="1"/>
  <c r="W26" i="1"/>
  <c r="Y26" i="1"/>
  <c r="W27" i="1"/>
  <c r="Y27" i="1"/>
  <c r="W28" i="1"/>
  <c r="Y28" i="1"/>
  <c r="W29" i="1"/>
  <c r="Y29" i="1"/>
  <c r="W30" i="1"/>
  <c r="Y30" i="1"/>
  <c r="W31" i="1"/>
  <c r="Y31" i="1"/>
  <c r="W32" i="1"/>
  <c r="Y32" i="1"/>
  <c r="W33" i="1"/>
  <c r="Y33" i="1"/>
  <c r="W34" i="1"/>
  <c r="Y34" i="1"/>
  <c r="W35" i="1"/>
  <c r="Y35" i="1"/>
  <c r="W36" i="1"/>
  <c r="Y36" i="1"/>
  <c r="W38" i="1"/>
  <c r="Y38" i="1"/>
  <c r="W40" i="1"/>
  <c r="Y40" i="1"/>
  <c r="W41" i="1"/>
  <c r="Y41" i="1"/>
  <c r="W42" i="1"/>
  <c r="Y42" i="1"/>
  <c r="W43" i="1"/>
  <c r="Y43" i="1"/>
  <c r="W44" i="1"/>
  <c r="Y44" i="1"/>
  <c r="W45" i="1"/>
  <c r="Y45" i="1"/>
  <c r="W46" i="1"/>
  <c r="Y46" i="1"/>
  <c r="W47" i="1"/>
  <c r="Y47" i="1"/>
  <c r="W48" i="1"/>
  <c r="Y48" i="1"/>
  <c r="W49" i="1"/>
  <c r="Y49" i="1"/>
  <c r="W50" i="1"/>
  <c r="Y50" i="1"/>
  <c r="W65" i="1"/>
  <c r="Y65" i="1"/>
  <c r="W66" i="1"/>
  <c r="Y66" i="1"/>
  <c r="W67" i="1"/>
  <c r="Y67" i="1"/>
  <c r="W68" i="1"/>
  <c r="Y68" i="1"/>
  <c r="W69" i="1"/>
  <c r="Y69" i="1"/>
  <c r="W70" i="1"/>
  <c r="Y70" i="1"/>
  <c r="W71" i="1"/>
  <c r="Y71" i="1"/>
  <c r="W72" i="1"/>
  <c r="Y72" i="1"/>
  <c r="W73" i="1"/>
  <c r="Y73" i="1"/>
  <c r="W74" i="1"/>
  <c r="Y74" i="1"/>
  <c r="W75" i="1"/>
  <c r="Y75" i="1"/>
  <c r="W76" i="1"/>
  <c r="Y76" i="1"/>
  <c r="W79" i="1"/>
  <c r="Y79" i="1"/>
  <c r="W80" i="1"/>
  <c r="Y80" i="1"/>
  <c r="W81" i="1"/>
  <c r="Y81" i="1"/>
  <c r="W82" i="1"/>
  <c r="Y82" i="1"/>
  <c r="W83" i="1"/>
  <c r="Y83" i="1"/>
  <c r="W84" i="1"/>
  <c r="Y84" i="1"/>
  <c r="W85" i="1"/>
  <c r="Y85" i="1"/>
  <c r="W86" i="1"/>
  <c r="Y86" i="1"/>
  <c r="W87" i="1"/>
  <c r="Y87" i="1"/>
  <c r="W88" i="1"/>
  <c r="Y88" i="1"/>
  <c r="W89" i="1"/>
  <c r="Y89" i="1"/>
  <c r="W90" i="1"/>
  <c r="Y90" i="1"/>
  <c r="W91" i="1"/>
  <c r="Y91" i="1"/>
  <c r="W92" i="1"/>
  <c r="Y92" i="1"/>
  <c r="W93" i="1"/>
  <c r="Y93" i="1"/>
  <c r="W94" i="1"/>
  <c r="Y94" i="1"/>
  <c r="W95" i="1"/>
  <c r="Y95" i="1"/>
  <c r="W96" i="1"/>
  <c r="Y96" i="1"/>
  <c r="W97" i="1"/>
  <c r="Y97" i="1"/>
  <c r="W98" i="1"/>
  <c r="Y98" i="1"/>
  <c r="W99" i="1"/>
  <c r="Y99" i="1"/>
  <c r="W100" i="1"/>
  <c r="Y100" i="1"/>
  <c r="W101" i="1"/>
  <c r="Y101" i="1"/>
  <c r="W103" i="1"/>
  <c r="Y103" i="1"/>
  <c r="W104" i="1"/>
  <c r="Y104" i="1"/>
  <c r="W107" i="1"/>
  <c r="Y107" i="1"/>
  <c r="W108" i="1"/>
  <c r="Y108" i="1"/>
  <c r="W109" i="1"/>
  <c r="Y109" i="1"/>
  <c r="W110" i="1"/>
  <c r="Y110" i="1"/>
  <c r="W111" i="1"/>
  <c r="Y111" i="1"/>
  <c r="W112" i="1"/>
  <c r="W113" i="1"/>
  <c r="W116" i="1"/>
  <c r="Y116" i="1"/>
  <c r="W117" i="1"/>
  <c r="Y117" i="1"/>
  <c r="W119" i="1"/>
  <c r="Y119" i="1"/>
  <c r="W121" i="1"/>
  <c r="Y121" i="1"/>
  <c r="W125" i="1"/>
  <c r="Y125" i="1"/>
  <c r="W126" i="1"/>
  <c r="Y126" i="1"/>
  <c r="W129" i="1"/>
  <c r="Y129" i="1"/>
  <c r="W134" i="1"/>
  <c r="Y134" i="1"/>
  <c r="W136" i="1"/>
  <c r="Y136" i="1"/>
  <c r="W137" i="1"/>
  <c r="Y137" i="1"/>
  <c r="W138" i="1"/>
  <c r="Y138" i="1"/>
  <c r="W139" i="1"/>
  <c r="Y139" i="1"/>
  <c r="W140" i="1"/>
  <c r="Y140" i="1"/>
  <c r="W141" i="1"/>
  <c r="Y141" i="1"/>
  <c r="W142" i="1"/>
  <c r="Y142" i="1"/>
  <c r="W143" i="1"/>
  <c r="Y143" i="1"/>
  <c r="W145" i="1"/>
  <c r="Y145" i="1"/>
  <c r="W146" i="1"/>
  <c r="Y146" i="1"/>
  <c r="W147" i="1"/>
  <c r="Y147" i="1"/>
  <c r="W148" i="1"/>
  <c r="Y148" i="1"/>
  <c r="W149" i="1"/>
  <c r="Y149" i="1"/>
  <c r="W150" i="1"/>
  <c r="Y150" i="1"/>
  <c r="W151" i="1"/>
  <c r="Y151" i="1"/>
  <c r="W152" i="1"/>
  <c r="Y152" i="1"/>
  <c r="W153" i="1"/>
  <c r="Y153" i="1"/>
  <c r="W154" i="1"/>
  <c r="Y154" i="1"/>
  <c r="W155" i="1"/>
  <c r="Y155" i="1"/>
  <c r="W156" i="1"/>
  <c r="Y156" i="1"/>
  <c r="W157" i="1"/>
  <c r="Y157" i="1"/>
  <c r="W158" i="1"/>
  <c r="Y158" i="1"/>
  <c r="W159" i="1"/>
  <c r="Y159" i="1"/>
  <c r="W160" i="1"/>
  <c r="Y160" i="1"/>
  <c r="W161" i="1"/>
  <c r="Y161" i="1"/>
  <c r="W162" i="1"/>
  <c r="Y162" i="1"/>
  <c r="W163" i="1"/>
  <c r="Y163" i="1"/>
  <c r="W164" i="1"/>
  <c r="Y164" i="1"/>
  <c r="W165" i="1"/>
  <c r="Y165" i="1"/>
  <c r="W166" i="1"/>
  <c r="Y166" i="1"/>
  <c r="W167" i="1"/>
  <c r="Y167" i="1"/>
  <c r="W168" i="1"/>
  <c r="Y168" i="1"/>
  <c r="W169" i="1"/>
  <c r="Y169" i="1"/>
  <c r="W170" i="1"/>
  <c r="Y170" i="1"/>
  <c r="W171" i="1"/>
  <c r="Y171" i="1"/>
  <c r="W172" i="1"/>
  <c r="Y172" i="1"/>
  <c r="W173" i="1"/>
  <c r="Y173" i="1"/>
  <c r="W174" i="1"/>
  <c r="Y174" i="1"/>
  <c r="W175" i="1"/>
  <c r="Y175" i="1"/>
  <c r="W176" i="1"/>
  <c r="Y176" i="1"/>
  <c r="W177" i="1"/>
  <c r="Y177" i="1"/>
  <c r="W178" i="1"/>
  <c r="Y178" i="1"/>
  <c r="W179" i="1"/>
  <c r="Y179" i="1"/>
  <c r="W180" i="1"/>
  <c r="Y180" i="1"/>
  <c r="W181" i="1"/>
  <c r="Y181" i="1"/>
  <c r="W182" i="1"/>
  <c r="Y182" i="1"/>
  <c r="W183" i="1"/>
  <c r="Y183" i="1"/>
  <c r="W184" i="1"/>
  <c r="Y184" i="1"/>
  <c r="W185" i="1"/>
  <c r="Y185" i="1"/>
  <c r="W186" i="1"/>
  <c r="Y186" i="1"/>
  <c r="W187" i="1"/>
  <c r="Y187" i="1"/>
  <c r="W188" i="1"/>
  <c r="Y188" i="1"/>
  <c r="W189" i="1"/>
  <c r="Y189" i="1"/>
  <c r="W190" i="1"/>
  <c r="Y190" i="1"/>
  <c r="W191" i="1"/>
  <c r="Y191" i="1"/>
  <c r="W192" i="1"/>
  <c r="Y192" i="1"/>
  <c r="W193" i="1"/>
  <c r="Y193" i="1"/>
  <c r="W194" i="1"/>
  <c r="Y194" i="1"/>
  <c r="W195" i="1"/>
  <c r="Y195" i="1"/>
  <c r="W196" i="1"/>
  <c r="Y196" i="1"/>
  <c r="W197" i="1"/>
  <c r="Y197" i="1"/>
  <c r="W198" i="1"/>
  <c r="Y198" i="1"/>
  <c r="W199" i="1"/>
  <c r="Y199" i="1"/>
  <c r="W200" i="1"/>
  <c r="Y200" i="1"/>
  <c r="W201" i="1"/>
  <c r="Y201" i="1"/>
  <c r="W202" i="1"/>
  <c r="Y202" i="1"/>
  <c r="W203" i="1"/>
  <c r="Y203" i="1"/>
  <c r="W204" i="1"/>
  <c r="Y204" i="1"/>
  <c r="W205" i="1"/>
  <c r="Y205" i="1"/>
  <c r="W206" i="1"/>
  <c r="Y206" i="1"/>
  <c r="W207" i="1"/>
  <c r="Y207" i="1"/>
  <c r="W208" i="1"/>
  <c r="Y208" i="1"/>
  <c r="W209" i="1"/>
  <c r="Y209" i="1"/>
  <c r="W210" i="1"/>
  <c r="Y210" i="1"/>
  <c r="W211" i="1"/>
  <c r="Y211" i="1"/>
  <c r="W212" i="1"/>
  <c r="Y212" i="1"/>
  <c r="W213" i="1"/>
  <c r="Y213" i="1"/>
  <c r="W214" i="1"/>
  <c r="Y214" i="1"/>
  <c r="W215" i="1"/>
  <c r="Y215" i="1"/>
  <c r="W216" i="1"/>
  <c r="Y216" i="1"/>
  <c r="W217" i="1"/>
  <c r="Y217" i="1"/>
  <c r="W218" i="1"/>
  <c r="Y218" i="1"/>
  <c r="W219" i="1"/>
  <c r="Y219" i="1"/>
  <c r="W220" i="1"/>
  <c r="Y220" i="1"/>
  <c r="W221" i="1"/>
  <c r="Y221" i="1"/>
  <c r="W222" i="1"/>
  <c r="Y222" i="1"/>
  <c r="W223" i="1"/>
  <c r="Y223" i="1"/>
  <c r="W224" i="1"/>
  <c r="Y224" i="1"/>
  <c r="W225" i="1"/>
  <c r="Y225" i="1"/>
  <c r="W226" i="1"/>
  <c r="Y226" i="1"/>
  <c r="W227" i="1"/>
  <c r="Y227" i="1"/>
  <c r="W228" i="1"/>
  <c r="Y228" i="1"/>
  <c r="W229" i="1"/>
  <c r="Y229" i="1"/>
  <c r="W230" i="1"/>
  <c r="Y230" i="1"/>
  <c r="W231" i="1"/>
  <c r="Y231" i="1"/>
  <c r="W232" i="1"/>
  <c r="Y232" i="1"/>
  <c r="W233" i="1"/>
  <c r="Y233" i="1"/>
  <c r="W234" i="1"/>
  <c r="Y234" i="1"/>
  <c r="W235" i="1"/>
  <c r="Y235" i="1"/>
  <c r="W236" i="1"/>
  <c r="Y236" i="1"/>
  <c r="W237" i="1"/>
  <c r="Y237" i="1"/>
  <c r="W238" i="1"/>
  <c r="Y238" i="1"/>
  <c r="W239" i="1"/>
  <c r="Y239" i="1"/>
  <c r="W240" i="1"/>
  <c r="Y240" i="1"/>
  <c r="W244" i="1"/>
  <c r="Y244" i="1"/>
  <c r="W246" i="1"/>
  <c r="Y246" i="1"/>
  <c r="W247" i="1"/>
  <c r="Y247" i="1"/>
  <c r="W248" i="1"/>
  <c r="Y248" i="1"/>
  <c r="W249" i="1"/>
  <c r="Y249" i="1"/>
  <c r="W250" i="1"/>
  <c r="Y250" i="1"/>
  <c r="W251" i="1"/>
  <c r="Y251" i="1"/>
  <c r="W252" i="1"/>
  <c r="Y252" i="1"/>
  <c r="W253" i="1"/>
  <c r="Y253" i="1"/>
  <c r="W254" i="1"/>
  <c r="Y254" i="1"/>
  <c r="W255" i="1"/>
  <c r="Y255" i="1"/>
  <c r="W256" i="1"/>
  <c r="Y256" i="1"/>
  <c r="W257" i="1"/>
  <c r="Y257" i="1"/>
  <c r="W258" i="1"/>
  <c r="Y258" i="1"/>
  <c r="W259" i="1"/>
  <c r="Y259" i="1"/>
  <c r="W260" i="1"/>
  <c r="Y260" i="1"/>
  <c r="W261" i="1"/>
  <c r="Y261" i="1"/>
  <c r="W262" i="1"/>
  <c r="Y262" i="1"/>
  <c r="W263" i="1"/>
  <c r="Y263" i="1"/>
  <c r="W265" i="1"/>
  <c r="Y265" i="1"/>
  <c r="W266" i="1"/>
  <c r="Y266" i="1"/>
  <c r="W268" i="1"/>
  <c r="Y268" i="1"/>
  <c r="W270" i="1"/>
  <c r="Y270" i="1"/>
  <c r="W272" i="1"/>
  <c r="Y272" i="1"/>
  <c r="W273" i="1"/>
  <c r="Y273" i="1"/>
  <c r="W274" i="1"/>
  <c r="Y274" i="1"/>
  <c r="W275" i="1"/>
  <c r="Y275" i="1"/>
  <c r="W276" i="1"/>
  <c r="Y276" i="1"/>
  <c r="W277" i="1"/>
  <c r="Y277" i="1"/>
  <c r="W278" i="1"/>
  <c r="Y278" i="1"/>
  <c r="W279" i="1"/>
  <c r="Y279" i="1"/>
  <c r="W281" i="1"/>
  <c r="Y281" i="1"/>
  <c r="W282" i="1"/>
  <c r="Y282" i="1"/>
  <c r="W284" i="1"/>
  <c r="Y284" i="1"/>
  <c r="W287" i="1"/>
  <c r="Y287" i="1"/>
  <c r="W288" i="1"/>
  <c r="Y288" i="1"/>
  <c r="W289" i="1"/>
  <c r="Y289" i="1"/>
  <c r="W290" i="1"/>
  <c r="Y290" i="1"/>
  <c r="W291" i="1"/>
  <c r="Y291" i="1"/>
  <c r="W292" i="1"/>
  <c r="Y292" i="1"/>
  <c r="W293" i="1"/>
  <c r="Y293" i="1"/>
  <c r="W294" i="1"/>
  <c r="Y294" i="1"/>
  <c r="W295" i="1"/>
  <c r="Y295" i="1"/>
  <c r="W296" i="1"/>
  <c r="Y296" i="1"/>
  <c r="W297" i="1"/>
  <c r="Y297" i="1"/>
  <c r="W298" i="1"/>
  <c r="Y298" i="1"/>
  <c r="W299" i="1"/>
  <c r="Y299" i="1"/>
  <c r="W300" i="1"/>
  <c r="Y300" i="1"/>
  <c r="W301" i="1"/>
  <c r="Y301" i="1"/>
  <c r="W302" i="1"/>
  <c r="Y302" i="1"/>
  <c r="W303" i="1"/>
  <c r="Y303" i="1"/>
  <c r="W304" i="1"/>
  <c r="Y304" i="1"/>
  <c r="W305" i="1"/>
  <c r="Y305" i="1"/>
  <c r="W306" i="1"/>
  <c r="Y306" i="1"/>
  <c r="W307" i="1"/>
  <c r="Y307" i="1"/>
  <c r="W308" i="1"/>
  <c r="Y308" i="1"/>
  <c r="W309" i="1"/>
  <c r="Y309" i="1"/>
  <c r="W310" i="1"/>
  <c r="Y310" i="1"/>
  <c r="W311" i="1"/>
  <c r="Y311" i="1"/>
  <c r="W312" i="1"/>
  <c r="Y312" i="1"/>
  <c r="W313" i="1"/>
  <c r="Y313" i="1"/>
  <c r="AM314" i="1"/>
  <c r="BG180" i="1" l="1"/>
  <c r="BG176" i="1"/>
  <c r="BG175" i="1"/>
  <c r="BG174" i="1"/>
  <c r="BG173" i="1"/>
  <c r="BG171" i="1"/>
  <c r="BF171" i="1"/>
  <c r="BC171" i="1"/>
  <c r="AZ171" i="1"/>
  <c r="AW171" i="1"/>
  <c r="AT171" i="1"/>
  <c r="AQ171" i="1"/>
  <c r="AN171" i="1"/>
  <c r="BG155" i="1"/>
  <c r="BF155" i="1"/>
  <c r="BC155" i="1"/>
  <c r="AZ155" i="1"/>
  <c r="AW155" i="1"/>
  <c r="AT155" i="1"/>
  <c r="AQ155" i="1"/>
  <c r="AN155" i="1"/>
  <c r="BG147" i="1"/>
  <c r="BF147" i="1"/>
  <c r="BC147" i="1"/>
  <c r="AZ147" i="1"/>
  <c r="AW147" i="1"/>
  <c r="AT147" i="1"/>
  <c r="AQ147" i="1"/>
  <c r="AN147" i="1"/>
  <c r="AH119" i="1" l="1"/>
  <c r="AG119" i="1" s="1"/>
  <c r="AH121" i="1"/>
  <c r="AG121" i="1" s="1"/>
  <c r="AH128" i="1"/>
  <c r="AG128" i="1" s="1"/>
  <c r="AH131" i="1"/>
  <c r="AG131" i="1" s="1"/>
  <c r="AH133" i="1"/>
  <c r="AG133" i="1" s="1"/>
  <c r="AH112" i="1"/>
  <c r="AG112" i="1" s="1"/>
  <c r="AD114" i="1"/>
  <c r="AD115" i="1"/>
  <c r="AD118" i="1"/>
  <c r="AD120" i="1"/>
  <c r="AD122" i="1"/>
  <c r="AD123" i="1"/>
  <c r="AD124" i="1"/>
  <c r="AD127" i="1"/>
  <c r="AD128" i="1"/>
  <c r="AF128" i="1" s="1"/>
  <c r="AD129" i="1"/>
  <c r="AD130" i="1"/>
  <c r="AD131" i="1"/>
  <c r="AF131" i="1" s="1"/>
  <c r="AD132" i="1"/>
  <c r="AD133" i="1"/>
  <c r="AF133" i="1" s="1"/>
  <c r="AE133" i="1" s="1"/>
  <c r="AD135" i="1"/>
  <c r="AD113" i="1"/>
  <c r="AD112" i="1"/>
  <c r="AF112" i="1" s="1"/>
  <c r="AD125" i="1" l="1"/>
  <c r="AD134" i="1"/>
  <c r="AF134" i="1" s="1"/>
  <c r="AD119" i="1"/>
  <c r="AF119" i="1" s="1"/>
  <c r="AE119" i="1" s="1"/>
  <c r="AD126" i="1"/>
  <c r="AD121" i="1"/>
  <c r="AF121" i="1" s="1"/>
  <c r="AE121" i="1" s="1"/>
  <c r="AD117" i="1"/>
  <c r="AD116" i="1"/>
  <c r="AE112" i="1"/>
  <c r="AF113" i="1"/>
  <c r="AE128" i="1"/>
  <c r="AF129" i="1"/>
  <c r="AE131" i="1"/>
  <c r="AF132" i="1"/>
  <c r="AE132" i="1" s="1"/>
  <c r="O279" i="1"/>
  <c r="AH279" i="1" s="1"/>
  <c r="AG279" i="1" s="1"/>
  <c r="M279" i="1"/>
  <c r="AF270" i="1"/>
  <c r="O143" i="1"/>
  <c r="M143" i="1"/>
  <c r="O141" i="1"/>
  <c r="AH141" i="1" s="1"/>
  <c r="AG141" i="1" s="1"/>
  <c r="M141" i="1"/>
  <c r="O139" i="1"/>
  <c r="AH139" i="1" s="1"/>
  <c r="AG139" i="1" s="1"/>
  <c r="M139" i="1"/>
  <c r="O138" i="1"/>
  <c r="AH138" i="1" s="1"/>
  <c r="AG138" i="1" s="1"/>
  <c r="M138" i="1"/>
  <c r="O136" i="1"/>
  <c r="AH136" i="1" s="1"/>
  <c r="AG136" i="1" s="1"/>
  <c r="M136" i="1"/>
  <c r="O110" i="1"/>
  <c r="AH110" i="1" s="1"/>
  <c r="AG110" i="1" s="1"/>
  <c r="M110" i="1"/>
  <c r="O48" i="1"/>
  <c r="AH48" i="1" s="1"/>
  <c r="AG48" i="1" s="1"/>
  <c r="M48" i="1"/>
  <c r="O45" i="1"/>
  <c r="AH45" i="1" s="1"/>
  <c r="AG45" i="1" s="1"/>
  <c r="M45" i="1"/>
  <c r="O42" i="1"/>
  <c r="AH42" i="1" s="1"/>
  <c r="AG42" i="1" s="1"/>
  <c r="M42" i="1"/>
  <c r="AF120" i="1" l="1"/>
  <c r="AE120" i="1" s="1"/>
  <c r="AF122" i="1"/>
  <c r="AE122" i="1" s="1"/>
  <c r="AD146" i="1"/>
  <c r="AE134" i="1"/>
  <c r="AF135" i="1"/>
  <c r="AE135" i="1" s="1"/>
  <c r="AF130" i="1"/>
  <c r="AE130" i="1" s="1"/>
  <c r="AE129" i="1"/>
  <c r="AE113" i="1"/>
  <c r="AF114" i="1"/>
  <c r="AD279" i="1"/>
  <c r="AF279" i="1" s="1"/>
  <c r="AE279" i="1" s="1"/>
  <c r="AD274" i="1"/>
  <c r="AD277" i="1"/>
  <c r="AD276" i="1"/>
  <c r="AD278" i="1"/>
  <c r="AD145" i="1"/>
  <c r="AD270" i="1"/>
  <c r="AD273" i="1"/>
  <c r="AD272" i="1"/>
  <c r="AF272" i="1" s="1"/>
  <c r="AD275" i="1"/>
  <c r="AD139" i="1"/>
  <c r="AF139" i="1" s="1"/>
  <c r="AE270" i="1"/>
  <c r="AD143" i="1"/>
  <c r="AF143" i="1" s="1"/>
  <c r="AE143" i="1" s="1"/>
  <c r="AD142" i="1"/>
  <c r="AD138" i="1"/>
  <c r="AF138" i="1" s="1"/>
  <c r="AE138" i="1" s="1"/>
  <c r="AD111" i="1"/>
  <c r="AD136" i="1"/>
  <c r="AF136" i="1" s="1"/>
  <c r="AD140" i="1"/>
  <c r="AD141" i="1"/>
  <c r="AF141" i="1" s="1"/>
  <c r="AD137" i="1"/>
  <c r="AD110" i="1"/>
  <c r="AF110" i="1" s="1"/>
  <c r="AE110" i="1" s="1"/>
  <c r="AD46" i="1"/>
  <c r="AD49" i="1"/>
  <c r="AD42" i="1"/>
  <c r="AF42" i="1" s="1"/>
  <c r="AD44" i="1"/>
  <c r="AD45" i="1"/>
  <c r="AF45" i="1" s="1"/>
  <c r="AD47" i="1"/>
  <c r="AD48" i="1"/>
  <c r="AF48" i="1" s="1"/>
  <c r="AE48" i="1" s="1"/>
  <c r="AD43" i="1"/>
  <c r="AF123" i="1" l="1"/>
  <c r="AF124" i="1" s="1"/>
  <c r="AF125" i="1" s="1"/>
  <c r="AE125" i="1" s="1"/>
  <c r="AF115" i="1"/>
  <c r="AF116" i="1" s="1"/>
  <c r="AF117" i="1" s="1"/>
  <c r="AE114" i="1"/>
  <c r="AF142" i="1"/>
  <c r="AE142" i="1" s="1"/>
  <c r="AE272" i="1"/>
  <c r="AF273" i="1"/>
  <c r="AF137" i="1"/>
  <c r="AE137" i="1" s="1"/>
  <c r="AE136" i="1"/>
  <c r="AF145" i="1"/>
  <c r="AE145" i="1" s="1"/>
  <c r="AF111" i="1"/>
  <c r="AE111" i="1" s="1"/>
  <c r="AE141" i="1"/>
  <c r="AE139" i="1"/>
  <c r="AF140" i="1"/>
  <c r="AE140" i="1" s="1"/>
  <c r="AF46" i="1"/>
  <c r="AF47" i="1" s="1"/>
  <c r="AE47" i="1" s="1"/>
  <c r="AE45" i="1"/>
  <c r="AF49" i="1"/>
  <c r="AE49" i="1" s="1"/>
  <c r="AF43" i="1"/>
  <c r="AE42" i="1"/>
  <c r="AE124" i="1" l="1"/>
  <c r="AF126" i="1"/>
  <c r="AE126" i="1" s="1"/>
  <c r="AE123" i="1"/>
  <c r="AF118" i="1"/>
  <c r="AE118" i="1" s="1"/>
  <c r="AE117" i="1"/>
  <c r="AE116" i="1"/>
  <c r="AE115" i="1"/>
  <c r="AE46" i="1"/>
  <c r="AF146" i="1"/>
  <c r="AE146" i="1" s="1"/>
  <c r="AE273" i="1"/>
  <c r="AF274" i="1"/>
  <c r="AE43" i="1"/>
  <c r="AF44" i="1"/>
  <c r="AE44" i="1" s="1"/>
  <c r="AF127" i="1" l="1"/>
  <c r="AE127" i="1" s="1"/>
  <c r="AE274" i="1"/>
  <c r="AF275" i="1"/>
  <c r="AF276" i="1" l="1"/>
  <c r="AE275" i="1"/>
  <c r="AE276" i="1" l="1"/>
  <c r="AF277" i="1"/>
  <c r="AE277" i="1" l="1"/>
  <c r="AF278" i="1"/>
  <c r="AE278" i="1" s="1"/>
  <c r="AH79" i="1" l="1"/>
  <c r="AG79" i="1" s="1"/>
  <c r="AD79" i="1" l="1"/>
  <c r="AF79" i="1" s="1"/>
  <c r="AE79" i="1" s="1"/>
  <c r="AD80" i="1"/>
  <c r="AD81" i="1"/>
  <c r="O76" i="1"/>
  <c r="AH76" i="1" s="1"/>
  <c r="AG76" i="1" s="1"/>
  <c r="M76" i="1"/>
  <c r="O69" i="1"/>
  <c r="AH69" i="1" s="1"/>
  <c r="AG69" i="1" s="1"/>
  <c r="M69" i="1"/>
  <c r="O65" i="1"/>
  <c r="AH65" i="1" s="1"/>
  <c r="AG65" i="1" s="1"/>
  <c r="M65" i="1"/>
  <c r="AF80" i="1" l="1"/>
  <c r="AF81" i="1" s="1"/>
  <c r="AE81" i="1" s="1"/>
  <c r="AD66" i="1"/>
  <c r="AD74" i="1"/>
  <c r="AD65" i="1"/>
  <c r="AF65" i="1" s="1"/>
  <c r="AD68" i="1"/>
  <c r="AD69" i="1"/>
  <c r="AF69" i="1" s="1"/>
  <c r="AE69" i="1" s="1"/>
  <c r="AD71" i="1"/>
  <c r="AD73" i="1"/>
  <c r="AD76" i="1"/>
  <c r="AF76" i="1" s="1"/>
  <c r="AE76" i="1" s="1"/>
  <c r="AD75" i="1"/>
  <c r="AD70" i="1"/>
  <c r="AD67" i="1"/>
  <c r="AD72" i="1"/>
  <c r="AE80" i="1" l="1"/>
  <c r="AF66" i="1"/>
  <c r="AE66" i="1" s="1"/>
  <c r="AF70" i="1"/>
  <c r="AE70" i="1" s="1"/>
  <c r="AE65" i="1"/>
  <c r="AF71" i="1" l="1"/>
  <c r="AE71" i="1" s="1"/>
  <c r="AF67" i="1"/>
  <c r="AE67" i="1" s="1"/>
  <c r="AF72" i="1" l="1"/>
  <c r="AE72" i="1" s="1"/>
  <c r="AF68" i="1"/>
  <c r="AE68" i="1" s="1"/>
  <c r="AF73" i="1" l="1"/>
  <c r="AF74" i="1" s="1"/>
  <c r="AE73" i="1" l="1"/>
  <c r="AF75" i="1"/>
  <c r="AE75" i="1" s="1"/>
  <c r="AE74" i="1"/>
  <c r="AD260" i="1" l="1"/>
  <c r="AD169" i="1" l="1"/>
  <c r="AD180" i="1"/>
  <c r="AD98" i="1"/>
  <c r="AF98" i="1" s="1"/>
  <c r="AE98" i="1" s="1"/>
  <c r="AD152" i="1"/>
  <c r="AD96" i="1"/>
  <c r="AF96" i="1" s="1"/>
  <c r="AE96" i="1" s="1"/>
  <c r="AD97" i="1"/>
  <c r="AF97" i="1" s="1"/>
  <c r="AE97" i="1" s="1"/>
  <c r="AD99" i="1"/>
  <c r="AF99" i="1" s="1"/>
  <c r="AE99" i="1" s="1"/>
  <c r="O312" i="1" l="1"/>
  <c r="AH312" i="1" s="1"/>
  <c r="AG312" i="1" s="1"/>
  <c r="M312" i="1"/>
  <c r="O311" i="1"/>
  <c r="AH311" i="1" s="1"/>
  <c r="AG311" i="1" s="1"/>
  <c r="M311" i="1"/>
  <c r="O310" i="1"/>
  <c r="AH310" i="1" s="1"/>
  <c r="AG310" i="1" s="1"/>
  <c r="M310" i="1"/>
  <c r="O309" i="1"/>
  <c r="AH309" i="1" s="1"/>
  <c r="AG309" i="1" s="1"/>
  <c r="M309" i="1"/>
  <c r="O306" i="1"/>
  <c r="AH306" i="1" s="1"/>
  <c r="AG306" i="1" s="1"/>
  <c r="M306" i="1"/>
  <c r="O302" i="1"/>
  <c r="M302" i="1"/>
  <c r="O301" i="1"/>
  <c r="AH301" i="1" s="1"/>
  <c r="AG301" i="1" s="1"/>
  <c r="M301" i="1"/>
  <c r="O298" i="1"/>
  <c r="AH298" i="1" s="1"/>
  <c r="AG298" i="1" s="1"/>
  <c r="M298" i="1"/>
  <c r="O295" i="1"/>
  <c r="AH295" i="1" s="1"/>
  <c r="AG295" i="1" s="1"/>
  <c r="M295" i="1"/>
  <c r="O292" i="1"/>
  <c r="M292" i="1"/>
  <c r="O290" i="1"/>
  <c r="AH290" i="1" s="1"/>
  <c r="AG290" i="1" s="1"/>
  <c r="M290" i="1"/>
  <c r="O289" i="1"/>
  <c r="AH289" i="1" s="1"/>
  <c r="AG289" i="1" s="1"/>
  <c r="M289" i="1"/>
  <c r="O287" i="1"/>
  <c r="AH287" i="1" s="1"/>
  <c r="AG287" i="1" s="1"/>
  <c r="M287" i="1"/>
  <c r="O281" i="1"/>
  <c r="AH281" i="1" s="1"/>
  <c r="AG281" i="1" s="1"/>
  <c r="M281" i="1"/>
  <c r="O261" i="1"/>
  <c r="AH261" i="1" s="1"/>
  <c r="AG261" i="1" s="1"/>
  <c r="M261" i="1"/>
  <c r="O259" i="1"/>
  <c r="AH259" i="1" s="1"/>
  <c r="AG259" i="1" s="1"/>
  <c r="M259" i="1"/>
  <c r="O257" i="1"/>
  <c r="AH257" i="1" s="1"/>
  <c r="AG257" i="1" s="1"/>
  <c r="M257" i="1"/>
  <c r="O255" i="1"/>
  <c r="AH255" i="1" s="1"/>
  <c r="AG255" i="1" s="1"/>
  <c r="M255" i="1"/>
  <c r="O254" i="1"/>
  <c r="AH254" i="1" s="1"/>
  <c r="AG254" i="1" s="1"/>
  <c r="M254" i="1"/>
  <c r="O250" i="1"/>
  <c r="AH250" i="1" s="1"/>
  <c r="M250" i="1"/>
  <c r="AD245" i="1"/>
  <c r="O244" i="1"/>
  <c r="AH244" i="1" s="1"/>
  <c r="AG244" i="1" s="1"/>
  <c r="M244" i="1"/>
  <c r="AD243" i="1"/>
  <c r="AH242" i="1"/>
  <c r="AG242" i="1" s="1"/>
  <c r="AD242" i="1"/>
  <c r="AF242" i="1" s="1"/>
  <c r="O240" i="1"/>
  <c r="AH240" i="1" s="1"/>
  <c r="AG240" i="1" s="1"/>
  <c r="M240" i="1"/>
  <c r="O235" i="1"/>
  <c r="AH235" i="1" s="1"/>
  <c r="AG235" i="1" s="1"/>
  <c r="M235" i="1"/>
  <c r="O225" i="1"/>
  <c r="AH225" i="1" s="1"/>
  <c r="AG225" i="1" s="1"/>
  <c r="M225" i="1"/>
  <c r="AH220" i="1"/>
  <c r="AG220" i="1" s="1"/>
  <c r="M220" i="1"/>
  <c r="O211" i="1"/>
  <c r="AH211" i="1" s="1"/>
  <c r="AG211" i="1" s="1"/>
  <c r="M211" i="1"/>
  <c r="O208" i="1"/>
  <c r="AH208" i="1" s="1"/>
  <c r="AG208" i="1" s="1"/>
  <c r="M208" i="1"/>
  <c r="O206" i="1"/>
  <c r="AH206" i="1" s="1"/>
  <c r="AG206" i="1" s="1"/>
  <c r="M206" i="1"/>
  <c r="O201" i="1"/>
  <c r="AH201" i="1" s="1"/>
  <c r="AG201" i="1" s="1"/>
  <c r="M201" i="1"/>
  <c r="O194" i="1"/>
  <c r="AH194" i="1" s="1"/>
  <c r="AG194" i="1" s="1"/>
  <c r="M194" i="1"/>
  <c r="O188" i="1"/>
  <c r="AH188" i="1" s="1"/>
  <c r="AG188" i="1" s="1"/>
  <c r="M188" i="1"/>
  <c r="O186" i="1"/>
  <c r="AH186" i="1" s="1"/>
  <c r="AG186" i="1" s="1"/>
  <c r="M186" i="1"/>
  <c r="O184" i="1"/>
  <c r="AH184" i="1" s="1"/>
  <c r="AG184" i="1" s="1"/>
  <c r="M184" i="1"/>
  <c r="O183" i="1"/>
  <c r="AH183" i="1" s="1"/>
  <c r="AG183" i="1" s="1"/>
  <c r="M183" i="1"/>
  <c r="O181" i="1"/>
  <c r="AH181" i="1" s="1"/>
  <c r="AG181" i="1" s="1"/>
  <c r="M181" i="1"/>
  <c r="O171" i="1"/>
  <c r="AH171" i="1" s="1"/>
  <c r="AG171" i="1" s="1"/>
  <c r="M171" i="1"/>
  <c r="O167" i="1"/>
  <c r="AH167" i="1" s="1"/>
  <c r="AG167" i="1" s="1"/>
  <c r="M167" i="1"/>
  <c r="O158" i="1"/>
  <c r="AH158" i="1" s="1"/>
  <c r="AG158" i="1" s="1"/>
  <c r="M158" i="1"/>
  <c r="O155" i="1"/>
  <c r="M155" i="1"/>
  <c r="O150" i="1"/>
  <c r="AH150" i="1" s="1"/>
  <c r="AG150" i="1" s="1"/>
  <c r="M150" i="1"/>
  <c r="O147" i="1"/>
  <c r="AH147" i="1" s="1"/>
  <c r="AG147" i="1" s="1"/>
  <c r="M147" i="1"/>
  <c r="O101" i="1"/>
  <c r="AH101" i="1" s="1"/>
  <c r="AG101" i="1" s="1"/>
  <c r="M101" i="1"/>
  <c r="AG95" i="1"/>
  <c r="O95" i="1"/>
  <c r="M95" i="1"/>
  <c r="O88" i="1"/>
  <c r="AH88" i="1" s="1"/>
  <c r="AG88" i="1" s="1"/>
  <c r="M88" i="1"/>
  <c r="O85" i="1"/>
  <c r="AH85" i="1" s="1"/>
  <c r="AG85" i="1" s="1"/>
  <c r="M85" i="1"/>
  <c r="O83" i="1"/>
  <c r="AH83" i="1" s="1"/>
  <c r="AG83" i="1" s="1"/>
  <c r="M83" i="1"/>
  <c r="O82" i="1"/>
  <c r="AH82" i="1" s="1"/>
  <c r="AG82" i="1" s="1"/>
  <c r="M82" i="1"/>
  <c r="AD64" i="1"/>
  <c r="AH63" i="1"/>
  <c r="AG63" i="1" s="1"/>
  <c r="AD63" i="1"/>
  <c r="AF63" i="1" s="1"/>
  <c r="AH61" i="1"/>
  <c r="AG61" i="1" s="1"/>
  <c r="AD61" i="1"/>
  <c r="AF61" i="1" s="1"/>
  <c r="AE61" i="1" s="1"/>
  <c r="AD60" i="1"/>
  <c r="AH59" i="1"/>
  <c r="AG59" i="1" s="1"/>
  <c r="AD59" i="1"/>
  <c r="AF59" i="1" s="1"/>
  <c r="AD58" i="1"/>
  <c r="AD57" i="1"/>
  <c r="AH56" i="1"/>
  <c r="AG56" i="1" s="1"/>
  <c r="AD56" i="1"/>
  <c r="AF56" i="1" s="1"/>
  <c r="AD55" i="1"/>
  <c r="AF55" i="1" s="1"/>
  <c r="AE55" i="1" s="1"/>
  <c r="AH54" i="1"/>
  <c r="AG54" i="1" s="1"/>
  <c r="AD54" i="1"/>
  <c r="AF54" i="1" s="1"/>
  <c r="AE54" i="1" s="1"/>
  <c r="AD53" i="1"/>
  <c r="AH52" i="1"/>
  <c r="AG52" i="1" s="1"/>
  <c r="AD52" i="1"/>
  <c r="AF52" i="1" s="1"/>
  <c r="AH50" i="1"/>
  <c r="AG50" i="1" s="1"/>
  <c r="O180" i="1"/>
  <c r="AH180" i="1" s="1"/>
  <c r="AG180" i="1" s="1"/>
  <c r="M180" i="1"/>
  <c r="AF180" i="1" s="1"/>
  <c r="AE180" i="1" s="1"/>
  <c r="O173" i="1"/>
  <c r="AH173" i="1" s="1"/>
  <c r="AG173" i="1" s="1"/>
  <c r="M173" i="1"/>
  <c r="O41" i="1"/>
  <c r="AH41" i="1" s="1"/>
  <c r="AG41" i="1" s="1"/>
  <c r="M41" i="1"/>
  <c r="O40" i="1"/>
  <c r="AH40" i="1" s="1"/>
  <c r="AG40" i="1" s="1"/>
  <c r="M40" i="1"/>
  <c r="O36" i="1"/>
  <c r="AH36" i="1" s="1"/>
  <c r="AG36" i="1" s="1"/>
  <c r="M36" i="1"/>
  <c r="O31" i="1"/>
  <c r="AH31" i="1" s="1"/>
  <c r="AG31" i="1" s="1"/>
  <c r="M31" i="1"/>
  <c r="O29" i="1"/>
  <c r="AH29" i="1" s="1"/>
  <c r="AG29" i="1" s="1"/>
  <c r="M29" i="1"/>
  <c r="O28" i="1"/>
  <c r="AH28" i="1" s="1"/>
  <c r="AG28" i="1" s="1"/>
  <c r="M28" i="1"/>
  <c r="O27" i="1"/>
  <c r="AH27" i="1" s="1"/>
  <c r="AG27" i="1" s="1"/>
  <c r="M27" i="1"/>
  <c r="O22" i="1"/>
  <c r="AH22" i="1" s="1"/>
  <c r="AG22" i="1" s="1"/>
  <c r="M22" i="1"/>
  <c r="O17" i="1"/>
  <c r="AH17" i="1" s="1"/>
  <c r="AG17" i="1" s="1"/>
  <c r="M17" i="1"/>
  <c r="O16" i="1"/>
  <c r="AH16" i="1" s="1"/>
  <c r="AG16" i="1" s="1"/>
  <c r="M16" i="1"/>
  <c r="AH155" i="1" l="1"/>
  <c r="AG155" i="1" s="1"/>
  <c r="AD100" i="1"/>
  <c r="AF100" i="1" s="1"/>
  <c r="AE100" i="1" s="1"/>
  <c r="AD22" i="1"/>
  <c r="AF22" i="1" s="1"/>
  <c r="AE22" i="1" s="1"/>
  <c r="AD32" i="1"/>
  <c r="AD38" i="1"/>
  <c r="AD188" i="1"/>
  <c r="AF188" i="1" s="1"/>
  <c r="AE188" i="1" s="1"/>
  <c r="AD195" i="1"/>
  <c r="AD197" i="1"/>
  <c r="AD199" i="1"/>
  <c r="AD236" i="1"/>
  <c r="AD238" i="1"/>
  <c r="AD230" i="1"/>
  <c r="AD250" i="1"/>
  <c r="AF250" i="1" s="1"/>
  <c r="AD256" i="1"/>
  <c r="AD257" i="1"/>
  <c r="AF257" i="1" s="1"/>
  <c r="AE257" i="1" s="1"/>
  <c r="AD189" i="1"/>
  <c r="AD191" i="1"/>
  <c r="AD209" i="1"/>
  <c r="AD226" i="1"/>
  <c r="AD232" i="1"/>
  <c r="AD201" i="1"/>
  <c r="AF201" i="1" s="1"/>
  <c r="AE201" i="1" s="1"/>
  <c r="AD107" i="1"/>
  <c r="AD289" i="1"/>
  <c r="AF289" i="1" s="1"/>
  <c r="AE289" i="1" s="1"/>
  <c r="AD290" i="1"/>
  <c r="AF290" i="1" s="1"/>
  <c r="AE290" i="1" s="1"/>
  <c r="AD155" i="1"/>
  <c r="AF155" i="1" s="1"/>
  <c r="AD186" i="1"/>
  <c r="AF186" i="1" s="1"/>
  <c r="AD50" i="1"/>
  <c r="AF50" i="1" s="1"/>
  <c r="AE50" i="1" s="1"/>
  <c r="AD291" i="1"/>
  <c r="AD300" i="1"/>
  <c r="AD304" i="1"/>
  <c r="AD308" i="1"/>
  <c r="AD310" i="1"/>
  <c r="AF310" i="1" s="1"/>
  <c r="AE310" i="1" s="1"/>
  <c r="AD86" i="1"/>
  <c r="AD89" i="1"/>
  <c r="AD234" i="1"/>
  <c r="AD235" i="1"/>
  <c r="AF235" i="1" s="1"/>
  <c r="AD237" i="1"/>
  <c r="AD294" i="1"/>
  <c r="AH292" i="1" s="1"/>
  <c r="AG292" i="1" s="1"/>
  <c r="AD254" i="1"/>
  <c r="AF254" i="1" s="1"/>
  <c r="AE254" i="1" s="1"/>
  <c r="AD261" i="1"/>
  <c r="AF261" i="1" s="1"/>
  <c r="AD303" i="1"/>
  <c r="AD156" i="1"/>
  <c r="AD164" i="1"/>
  <c r="AD181" i="1"/>
  <c r="AF181" i="1" s="1"/>
  <c r="AD158" i="1"/>
  <c r="AF158" i="1" s="1"/>
  <c r="AD160" i="1"/>
  <c r="AD165" i="1"/>
  <c r="AD171" i="1"/>
  <c r="AF171" i="1" s="1"/>
  <c r="AD187" i="1"/>
  <c r="AD196" i="1"/>
  <c r="AD198" i="1"/>
  <c r="AD214" i="1"/>
  <c r="AD218" i="1"/>
  <c r="AD223" i="1"/>
  <c r="AD244" i="1"/>
  <c r="AF244" i="1" s="1"/>
  <c r="AD288" i="1"/>
  <c r="AD301" i="1"/>
  <c r="AF301" i="1" s="1"/>
  <c r="AE301" i="1" s="1"/>
  <c r="AD17" i="1"/>
  <c r="AF17" i="1" s="1"/>
  <c r="AD26" i="1"/>
  <c r="AD41" i="1"/>
  <c r="AF41" i="1" s="1"/>
  <c r="AE41" i="1" s="1"/>
  <c r="AD177" i="1"/>
  <c r="AD284" i="1"/>
  <c r="AD36" i="1"/>
  <c r="AF36" i="1" s="1"/>
  <c r="AD85" i="1"/>
  <c r="AF85" i="1" s="1"/>
  <c r="AD88" i="1"/>
  <c r="AF88" i="1" s="1"/>
  <c r="AD95" i="1"/>
  <c r="AF95" i="1" s="1"/>
  <c r="AD204" i="1"/>
  <c r="AD213" i="1"/>
  <c r="AD215" i="1"/>
  <c r="AD219" i="1"/>
  <c r="AD222" i="1"/>
  <c r="AD231" i="1"/>
  <c r="AD249" i="1"/>
  <c r="AD295" i="1"/>
  <c r="AF295" i="1" s="1"/>
  <c r="AE295" i="1" s="1"/>
  <c r="AD298" i="1"/>
  <c r="AF298" i="1" s="1"/>
  <c r="AD176" i="1"/>
  <c r="AD157" i="1"/>
  <c r="AD159" i="1"/>
  <c r="AD207" i="1"/>
  <c r="AD216" i="1"/>
  <c r="AD221" i="1"/>
  <c r="AD24" i="1"/>
  <c r="AD35" i="1"/>
  <c r="AD227" i="1"/>
  <c r="AD229" i="1"/>
  <c r="AD258" i="1"/>
  <c r="AF258" i="1" s="1"/>
  <c r="AE258" i="1" s="1"/>
  <c r="AD281" i="1"/>
  <c r="AF281" i="1" s="1"/>
  <c r="AE281" i="1" s="1"/>
  <c r="AD103" i="1"/>
  <c r="AD150" i="1"/>
  <c r="AF150" i="1" s="1"/>
  <c r="AD163" i="1"/>
  <c r="AD206" i="1"/>
  <c r="AF206" i="1" s="1"/>
  <c r="AE206" i="1" s="1"/>
  <c r="AD210" i="1"/>
  <c r="AD233" i="1"/>
  <c r="AD259" i="1"/>
  <c r="AF259" i="1" s="1"/>
  <c r="AD263" i="1"/>
  <c r="AD287" i="1"/>
  <c r="AF287" i="1" s="1"/>
  <c r="AD293" i="1"/>
  <c r="AD307" i="1"/>
  <c r="AD19" i="1"/>
  <c r="AD25" i="1"/>
  <c r="AD34" i="1"/>
  <c r="AD175" i="1"/>
  <c r="AD92" i="1"/>
  <c r="AD94" i="1"/>
  <c r="AD101" i="1"/>
  <c r="AF101" i="1" s="1"/>
  <c r="AE101" i="1" s="1"/>
  <c r="AD108" i="1"/>
  <c r="AD170" i="1"/>
  <c r="AD172" i="1"/>
  <c r="AD185" i="1"/>
  <c r="AD202" i="1"/>
  <c r="AD224" i="1"/>
  <c r="AD239" i="1"/>
  <c r="AD247" i="1"/>
  <c r="AD252" i="1"/>
  <c r="AD292" i="1"/>
  <c r="AF292" i="1" s="1"/>
  <c r="AD296" i="1"/>
  <c r="AD302" i="1"/>
  <c r="AF302" i="1" s="1"/>
  <c r="AD312" i="1"/>
  <c r="AF312" i="1" s="1"/>
  <c r="AE312" i="1" s="1"/>
  <c r="AD27" i="1"/>
  <c r="AF27" i="1" s="1"/>
  <c r="AE27" i="1" s="1"/>
  <c r="AD28" i="1"/>
  <c r="AF28" i="1" s="1"/>
  <c r="AE28" i="1" s="1"/>
  <c r="AF243" i="1"/>
  <c r="AE243" i="1" s="1"/>
  <c r="AE242" i="1"/>
  <c r="AD23" i="1"/>
  <c r="AD30" i="1"/>
  <c r="AD148" i="1"/>
  <c r="AD154" i="1"/>
  <c r="AD161" i="1"/>
  <c r="AD183" i="1"/>
  <c r="AF183" i="1" s="1"/>
  <c r="AE183" i="1" s="1"/>
  <c r="AD194" i="1"/>
  <c r="AF194" i="1" s="1"/>
  <c r="AD205" i="1"/>
  <c r="AD246" i="1"/>
  <c r="AD266" i="1"/>
  <c r="AD282" i="1"/>
  <c r="AD305" i="1"/>
  <c r="AH302" i="1" s="1"/>
  <c r="AG302" i="1" s="1"/>
  <c r="AD311" i="1"/>
  <c r="AF311" i="1" s="1"/>
  <c r="AE311" i="1" s="1"/>
  <c r="AD21" i="1"/>
  <c r="AD174" i="1"/>
  <c r="AD82" i="1"/>
  <c r="AF82" i="1" s="1"/>
  <c r="AE82" i="1" s="1"/>
  <c r="AD109" i="1"/>
  <c r="AD192" i="1"/>
  <c r="AD200" i="1"/>
  <c r="AD212" i="1"/>
  <c r="AD262" i="1"/>
  <c r="AD268" i="1"/>
  <c r="AD299" i="1"/>
  <c r="AD33" i="1"/>
  <c r="AD18" i="1"/>
  <c r="AD31" i="1"/>
  <c r="AF31" i="1" s="1"/>
  <c r="AD40" i="1"/>
  <c r="AF40" i="1" s="1"/>
  <c r="AE40" i="1" s="1"/>
  <c r="AD84" i="1"/>
  <c r="AD87" i="1"/>
  <c r="AD93" i="1"/>
  <c r="AD104" i="1"/>
  <c r="AD167" i="1"/>
  <c r="AF167" i="1" s="1"/>
  <c r="AD193" i="1"/>
  <c r="AD208" i="1"/>
  <c r="AF208" i="1" s="1"/>
  <c r="AD225" i="1"/>
  <c r="AF225" i="1" s="1"/>
  <c r="AD228" i="1"/>
  <c r="AD248" i="1"/>
  <c r="AD253" i="1"/>
  <c r="AD255" i="1"/>
  <c r="AF255" i="1" s="1"/>
  <c r="AD306" i="1"/>
  <c r="AF306" i="1" s="1"/>
  <c r="AD16" i="1"/>
  <c r="AF16" i="1" s="1"/>
  <c r="AE16" i="1" s="1"/>
  <c r="AD29" i="1"/>
  <c r="AF29" i="1" s="1"/>
  <c r="AD173" i="1"/>
  <c r="AF173" i="1" s="1"/>
  <c r="AD178" i="1"/>
  <c r="AD90" i="1"/>
  <c r="AD162" i="1"/>
  <c r="AD182" i="1"/>
  <c r="AD184" i="1"/>
  <c r="AF184" i="1" s="1"/>
  <c r="AD190" i="1"/>
  <c r="AD203" i="1"/>
  <c r="AD211" i="1"/>
  <c r="AF211" i="1" s="1"/>
  <c r="AD217" i="1"/>
  <c r="AD220" i="1"/>
  <c r="AF220" i="1" s="1"/>
  <c r="AE220" i="1" s="1"/>
  <c r="AD179" i="1"/>
  <c r="AD83" i="1"/>
  <c r="AF83" i="1" s="1"/>
  <c r="AD91" i="1"/>
  <c r="AD151" i="1"/>
  <c r="AD166" i="1"/>
  <c r="AD168" i="1"/>
  <c r="AD240" i="1"/>
  <c r="AF240" i="1" s="1"/>
  <c r="AE240" i="1" s="1"/>
  <c r="AD251" i="1"/>
  <c r="AD265" i="1"/>
  <c r="AD309" i="1"/>
  <c r="AF309" i="1" s="1"/>
  <c r="AE309" i="1" s="1"/>
  <c r="AF60" i="1"/>
  <c r="AE60" i="1" s="1"/>
  <c r="AE59" i="1"/>
  <c r="AD20" i="1"/>
  <c r="AE52" i="1"/>
  <c r="AF53" i="1"/>
  <c r="AE53" i="1" s="1"/>
  <c r="AE56" i="1"/>
  <c r="AF57" i="1"/>
  <c r="AE63" i="1"/>
  <c r="AF64" i="1"/>
  <c r="AE64" i="1" s="1"/>
  <c r="AD153" i="1"/>
  <c r="AD149" i="1"/>
  <c r="AD147" i="1"/>
  <c r="AF147" i="1" s="1"/>
  <c r="AD313" i="1"/>
  <c r="AF296" i="1" l="1"/>
  <c r="AF30" i="1"/>
  <c r="AE30" i="1" s="1"/>
  <c r="AF202" i="1"/>
  <c r="AF203" i="1" s="1"/>
  <c r="AF89" i="1"/>
  <c r="AE89" i="1" s="1"/>
  <c r="AE88" i="1"/>
  <c r="AF262" i="1"/>
  <c r="AF263" i="1" s="1"/>
  <c r="AF265" i="1" s="1"/>
  <c r="AF266" i="1" s="1"/>
  <c r="AF268" i="1" s="1"/>
  <c r="AF103" i="1"/>
  <c r="AE103" i="1" s="1"/>
  <c r="AF86" i="1"/>
  <c r="AF87" i="1" s="1"/>
  <c r="AE87" i="1" s="1"/>
  <c r="AF291" i="1"/>
  <c r="AE291" i="1" s="1"/>
  <c r="AF172" i="1"/>
  <c r="AE172" i="1" s="1"/>
  <c r="AE171" i="1"/>
  <c r="AF37" i="1"/>
  <c r="AE36" i="1"/>
  <c r="AF303" i="1"/>
  <c r="AF304" i="1" s="1"/>
  <c r="AE304" i="1" s="1"/>
  <c r="AF212" i="1"/>
  <c r="AE212" i="1" s="1"/>
  <c r="AF282" i="1"/>
  <c r="AE282" i="1" s="1"/>
  <c r="AF18" i="1"/>
  <c r="AF19" i="1" s="1"/>
  <c r="AE17" i="1"/>
  <c r="AF251" i="1"/>
  <c r="AF252" i="1" s="1"/>
  <c r="AF253" i="1" s="1"/>
  <c r="AF189" i="1"/>
  <c r="AF207" i="1"/>
  <c r="AE207" i="1" s="1"/>
  <c r="AE298" i="1"/>
  <c r="AF299" i="1"/>
  <c r="AE299" i="1" s="1"/>
  <c r="AE95" i="1"/>
  <c r="AF260" i="1"/>
  <c r="AE260" i="1" s="1"/>
  <c r="AE259" i="1"/>
  <c r="AE302" i="1"/>
  <c r="AE85" i="1"/>
  <c r="AF23" i="1"/>
  <c r="AE23" i="1" s="1"/>
  <c r="AE31" i="1"/>
  <c r="AF32" i="1"/>
  <c r="AE32" i="1" s="1"/>
  <c r="AE292" i="1"/>
  <c r="AF293" i="1"/>
  <c r="AE293" i="1" s="1"/>
  <c r="AF307" i="1"/>
  <c r="AE307" i="1" s="1"/>
  <c r="AE306" i="1"/>
  <c r="AE173" i="1"/>
  <c r="AF174" i="1"/>
  <c r="AF221" i="1"/>
  <c r="AE221" i="1" s="1"/>
  <c r="AF195" i="1"/>
  <c r="AE194" i="1"/>
  <c r="AE158" i="1"/>
  <c r="AF159" i="1"/>
  <c r="AE211" i="1"/>
  <c r="AE29" i="1"/>
  <c r="AF245" i="1"/>
  <c r="AE244" i="1"/>
  <c r="AF313" i="1"/>
  <c r="AE313" i="1" s="1"/>
  <c r="AE167" i="1"/>
  <c r="AF168" i="1"/>
  <c r="AF169" i="1" s="1"/>
  <c r="AE169" i="1" s="1"/>
  <c r="AF182" i="1"/>
  <c r="AE182" i="1" s="1"/>
  <c r="AE181" i="1"/>
  <c r="AF226" i="1"/>
  <c r="AE225" i="1"/>
  <c r="AF209" i="1"/>
  <c r="AE208" i="1"/>
  <c r="AE287" i="1"/>
  <c r="AF288" i="1"/>
  <c r="AE288" i="1" s="1"/>
  <c r="AE184" i="1"/>
  <c r="AF185" i="1"/>
  <c r="AE185" i="1" s="1"/>
  <c r="AF84" i="1"/>
  <c r="AE84" i="1" s="1"/>
  <c r="AE83" i="1"/>
  <c r="AE235" i="1"/>
  <c r="AF236" i="1"/>
  <c r="AE150" i="1"/>
  <c r="AF151" i="1"/>
  <c r="AF152" i="1" s="1"/>
  <c r="AE152" i="1" s="1"/>
  <c r="AF256" i="1"/>
  <c r="AE256" i="1" s="1"/>
  <c r="AE255" i="1"/>
  <c r="AF187" i="1"/>
  <c r="AE187" i="1" s="1"/>
  <c r="AE186" i="1"/>
  <c r="AE147" i="1"/>
  <c r="AF148" i="1"/>
  <c r="AF58" i="1"/>
  <c r="AE58" i="1" s="1"/>
  <c r="AE57" i="1"/>
  <c r="AF90" i="1" l="1"/>
  <c r="AE86" i="1"/>
  <c r="AE202" i="1"/>
  <c r="AE18" i="1"/>
  <c r="AF284" i="1"/>
  <c r="AE284" i="1" s="1"/>
  <c r="AF213" i="1"/>
  <c r="AE213" i="1" s="1"/>
  <c r="AE303" i="1"/>
  <c r="AF104" i="1"/>
  <c r="AF107" i="1" s="1"/>
  <c r="AF24" i="1"/>
  <c r="AE24" i="1" s="1"/>
  <c r="AF33" i="1"/>
  <c r="AF34" i="1" s="1"/>
  <c r="AE37" i="1"/>
  <c r="AF38" i="1"/>
  <c r="AE38" i="1" s="1"/>
  <c r="AE189" i="1"/>
  <c r="AF190" i="1"/>
  <c r="AE245" i="1"/>
  <c r="AF246" i="1"/>
  <c r="AE195" i="1"/>
  <c r="AF196" i="1"/>
  <c r="AE159" i="1"/>
  <c r="AF160" i="1"/>
  <c r="AF308" i="1"/>
  <c r="AE308" i="1" s="1"/>
  <c r="AF222" i="1"/>
  <c r="AE222" i="1" s="1"/>
  <c r="AE168" i="1"/>
  <c r="AF170" i="1"/>
  <c r="AE170" i="1" s="1"/>
  <c r="AF175" i="1"/>
  <c r="AE174" i="1"/>
  <c r="AE19" i="1"/>
  <c r="AF20" i="1"/>
  <c r="AF149" i="1"/>
  <c r="AE149" i="1" s="1"/>
  <c r="AE148" i="1"/>
  <c r="AF227" i="1"/>
  <c r="AE226" i="1"/>
  <c r="AF153" i="1"/>
  <c r="AE151" i="1"/>
  <c r="AE236" i="1"/>
  <c r="AF237" i="1"/>
  <c r="AE203" i="1"/>
  <c r="AF204" i="1"/>
  <c r="AF210" i="1"/>
  <c r="AE210" i="1" s="1"/>
  <c r="AE209" i="1"/>
  <c r="AE90" i="1"/>
  <c r="AF91" i="1"/>
  <c r="AE33" i="1" l="1"/>
  <c r="AF214" i="1"/>
  <c r="AE214" i="1" s="1"/>
  <c r="AE104" i="1"/>
  <c r="AF25" i="1"/>
  <c r="AF26" i="1" s="1"/>
  <c r="AE26" i="1" s="1"/>
  <c r="AF223" i="1"/>
  <c r="AF224" i="1" s="1"/>
  <c r="AE224" i="1" s="1"/>
  <c r="AF191" i="1"/>
  <c r="AE190" i="1"/>
  <c r="AE175" i="1"/>
  <c r="AF176" i="1"/>
  <c r="AF247" i="1"/>
  <c r="AE246" i="1"/>
  <c r="AF161" i="1"/>
  <c r="AE160" i="1"/>
  <c r="AE196" i="1"/>
  <c r="AF197" i="1"/>
  <c r="AE237" i="1"/>
  <c r="AF238" i="1"/>
  <c r="AE20" i="1"/>
  <c r="AF21" i="1"/>
  <c r="AE21" i="1" s="1"/>
  <c r="AF154" i="1"/>
  <c r="AE153" i="1"/>
  <c r="AF215" i="1"/>
  <c r="AE34" i="1"/>
  <c r="AF35" i="1"/>
  <c r="AE35" i="1" s="1"/>
  <c r="AE204" i="1"/>
  <c r="AF205" i="1"/>
  <c r="AE205" i="1" s="1"/>
  <c r="AF108" i="1"/>
  <c r="AE107" i="1"/>
  <c r="AF92" i="1"/>
  <c r="AE91" i="1"/>
  <c r="AF228" i="1"/>
  <c r="AE227" i="1"/>
  <c r="AE25" i="1" l="1"/>
  <c r="AE154" i="1"/>
  <c r="AE223" i="1"/>
  <c r="AE191" i="1"/>
  <c r="AF192" i="1"/>
  <c r="AE197" i="1"/>
  <c r="AF198" i="1"/>
  <c r="AE161" i="1"/>
  <c r="AF162" i="1"/>
  <c r="AF177" i="1"/>
  <c r="AE176" i="1"/>
  <c r="AE247" i="1"/>
  <c r="AF248" i="1"/>
  <c r="AE108" i="1"/>
  <c r="AF109" i="1"/>
  <c r="AE109" i="1" s="1"/>
  <c r="AE228" i="1"/>
  <c r="AF229" i="1"/>
  <c r="AE92" i="1"/>
  <c r="AF93" i="1"/>
  <c r="AE215" i="1"/>
  <c r="AF216" i="1"/>
  <c r="AF239" i="1"/>
  <c r="AE239" i="1" s="1"/>
  <c r="AE238" i="1"/>
  <c r="AF156" i="1" l="1"/>
  <c r="AE155" i="1"/>
  <c r="AE192" i="1"/>
  <c r="AF193" i="1"/>
  <c r="AE193" i="1" s="1"/>
  <c r="AE177" i="1"/>
  <c r="AF178" i="1"/>
  <c r="AF199" i="1"/>
  <c r="AE198" i="1"/>
  <c r="AE248" i="1"/>
  <c r="AF249" i="1"/>
  <c r="AE249" i="1" s="1"/>
  <c r="AF163" i="1"/>
  <c r="AE162" i="1"/>
  <c r="AF230" i="1"/>
  <c r="AE229" i="1"/>
  <c r="AE216" i="1"/>
  <c r="AF217" i="1"/>
  <c r="AE93" i="1"/>
  <c r="AF94" i="1"/>
  <c r="AE94" i="1" s="1"/>
  <c r="AE156" i="1" l="1"/>
  <c r="AF157" i="1"/>
  <c r="AE157" i="1" s="1"/>
  <c r="AE163" i="1"/>
  <c r="AF164" i="1"/>
  <c r="AE199" i="1"/>
  <c r="AF200" i="1"/>
  <c r="AE200" i="1" s="1"/>
  <c r="AF179" i="1"/>
  <c r="AE179" i="1" s="1"/>
  <c r="AE178" i="1"/>
  <c r="AE217" i="1"/>
  <c r="AF218" i="1"/>
  <c r="AE230" i="1"/>
  <c r="AF231" i="1"/>
  <c r="AF165" i="1" l="1"/>
  <c r="AE164" i="1"/>
  <c r="AE218" i="1"/>
  <c r="AF219" i="1"/>
  <c r="AE219" i="1" s="1"/>
  <c r="AE231" i="1"/>
  <c r="AF232" i="1"/>
  <c r="AE165" i="1" l="1"/>
  <c r="AF166" i="1"/>
  <c r="AE166" i="1" s="1"/>
  <c r="AE232" i="1"/>
  <c r="AF233" i="1"/>
  <c r="AE233" i="1" l="1"/>
  <c r="AF234" i="1"/>
  <c r="AE2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mavar</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50" authorId="0" shapeId="0" xr:uid="{00000000-0006-0000-0000-000012000000}">
      <text>
        <r>
          <rPr>
            <b/>
            <sz val="9"/>
            <color indexed="81"/>
            <rFont val="Tahoma"/>
            <family val="2"/>
          </rPr>
          <t>El control es preventivo, dectectivo o correctivo</t>
        </r>
      </text>
    </comment>
    <comment ref="G127"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7"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32"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 ref="R235" authorId="6" shapeId="0" xr:uid="{421D1828-6658-400D-B2F6-26890639DDBF}">
      <text>
        <r>
          <rPr>
            <b/>
            <sz val="9"/>
            <color indexed="81"/>
            <rFont val="Tahoma"/>
            <family val="2"/>
          </rPr>
          <t>mavar:</t>
        </r>
        <r>
          <rPr>
            <sz val="9"/>
            <color indexed="81"/>
            <rFont val="Tahoma"/>
            <family val="2"/>
          </rPr>
          <t xml:space="preserve">
NOTA: Este trámite ya no es manual por lo tanto, el funcionamiento del módulo está en cabeza de la OSI</t>
        </r>
      </text>
    </comment>
  </commentList>
</comments>
</file>

<file path=xl/sharedStrings.xml><?xml version="1.0" encoding="utf-8"?>
<sst xmlns="http://schemas.openxmlformats.org/spreadsheetml/2006/main" count="5508" uniqueCount="2042">
  <si>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</si>
  <si>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</si>
  <si>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</si>
  <si>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</si>
  <si>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</si>
  <si>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</si>
  <si>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</si>
  <si>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</si>
  <si>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</si>
  <si>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</si>
  <si>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</si>
  <si>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</si>
  <si>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</si>
  <si>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</si>
  <si>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</si>
  <si>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</si>
  <si>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</si>
  <si>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</si>
  <si>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</si>
  <si>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</si>
  <si>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</si>
  <si>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</si>
  <si>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</si>
  <si>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</si>
  <si>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</si>
  <si>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</si>
  <si>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</si>
  <si>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</si>
  <si>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</si>
  <si>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</si>
  <si>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</si>
  <si>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</si>
  <si>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</si>
  <si>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</si>
  <si>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</si>
  <si>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</si>
  <si>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</si>
  <si>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</si>
  <si>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</si>
  <si>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</si>
  <si>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</si>
  <si>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</si>
  <si>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</si>
  <si>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</si>
  <si>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</si>
  <si>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</si>
  <si>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</si>
  <si>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</si>
  <si>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</si>
  <si>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</si>
  <si>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</si>
  <si>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</si>
  <si>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</si>
  <si>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</si>
  <si>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</si>
  <si>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</si>
  <si>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</si>
  <si>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</si>
  <si>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</si>
  <si>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</si>
  <si>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</si>
  <si>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</si>
  <si>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</si>
  <si>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</si>
  <si>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</si>
  <si>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</si>
  <si>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</si>
  <si>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</si>
  <si>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</si>
  <si>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</si>
  <si>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</si>
  <si>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</si>
  <si>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</si>
  <si>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</si>
  <si>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</si>
  <si>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</si>
  <si>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</si>
  <si>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</si>
  <si>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</si>
  <si>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</si>
  <si>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</si>
  <si>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</si>
  <si>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</si>
  <si>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</si>
  <si>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</si>
  <si>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</si>
  <si>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</si>
  <si>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</si>
  <si>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</si>
  <si>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</si>
  <si>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</si>
  <si>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</si>
  <si>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</si>
  <si>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</si>
  <si>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</si>
  <si>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</si>
  <si>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</si>
  <si>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</si>
  <si>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</si>
  <si>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</si>
  <si>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</si>
  <si>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</si>
  <si>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</si>
  <si>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</si>
  <si>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</si>
  <si>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</si>
  <si>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</si>
  <si>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</si>
  <si>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</si>
  <si>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</si>
  <si>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</si>
  <si>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</si>
  <si>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</si>
  <si>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</si>
  <si>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</si>
  <si>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</si>
  <si>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</si>
  <si>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</si>
  <si>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</si>
  <si>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</si>
  <si>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</si>
  <si>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</si>
  <si>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</si>
  <si>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</si>
  <si>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</si>
  <si>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</si>
  <si>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</si>
  <si>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</si>
  <si>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</si>
  <si>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</si>
  <si>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</si>
  <si>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</si>
  <si>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</si>
  <si>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</si>
  <si>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</si>
  <si>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</si>
  <si>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</si>
  <si>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</si>
  <si>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</si>
  <si>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</si>
  <si>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</si>
  <si>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</si>
  <si>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</si>
  <si>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</si>
  <si>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</si>
  <si>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</si>
  <si>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</si>
  <si>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</si>
  <si>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</si>
  <si>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</si>
  <si>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</si>
  <si>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</si>
  <si>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</si>
  <si>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</si>
  <si>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</si>
  <si>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</si>
  <si>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</si>
  <si>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</si>
  <si>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</si>
  <si>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</si>
  <si>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</si>
  <si>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</si>
  <si>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</si>
  <si>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</si>
  <si>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</si>
  <si>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</si>
  <si>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</si>
  <si>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</si>
  <si>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</si>
  <si>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</si>
  <si>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</si>
  <si>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</si>
  <si>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</si>
  <si>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</si>
  <si>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</si>
  <si>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</si>
  <si>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</si>
  <si>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</si>
  <si>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</si>
  <si>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</si>
  <si>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</si>
  <si>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</si>
  <si>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</si>
  <si>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</si>
  <si>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</si>
  <si>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</si>
  <si>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</si>
  <si>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</si>
  <si>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</si>
  <si>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</si>
  <si>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</si>
  <si>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</si>
  <si>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</si>
  <si>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</si>
  <si>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</si>
  <si>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</si>
  <si>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</si>
  <si>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</si>
  <si>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</si>
  <si>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</si>
  <si>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</si>
  <si>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</si>
  <si>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</si>
  <si>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</si>
  <si>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</si>
  <si>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</si>
  <si>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</si>
  <si>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</si>
  <si>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</si>
  <si>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</si>
  <si>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</si>
  <si>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</si>
  <si>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</si>
  <si>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</si>
  <si>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</si>
  <si>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</si>
  <si>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</si>
  <si>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</si>
  <si>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</si>
  <si>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</si>
  <si>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</si>
  <si>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</si>
  <si>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</si>
  <si>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</si>
  <si>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</si>
  <si>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</si>
  <si>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</si>
  <si>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</si>
  <si>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</si>
  <si>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</si>
  <si>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</si>
  <si>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</si>
  <si>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</si>
  <si>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</si>
  <si>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</si>
  <si>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</si>
  <si>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</si>
  <si>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</si>
  <si>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</si>
  <si>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</si>
  <si>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</si>
  <si>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</si>
  <si>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</si>
  <si>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</si>
  <si>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</si>
  <si>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</si>
  <si>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</si>
  <si>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</si>
  <si>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</si>
  <si>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</si>
  <si>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</si>
  <si>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</si>
  <si>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</si>
  <si>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</si>
  <si>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</si>
  <si>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</si>
  <si>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</si>
  <si>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</si>
  <si>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</si>
  <si>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</si>
  <si>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</si>
  <si>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</si>
  <si>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</si>
  <si>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</si>
  <si>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</si>
  <si>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</si>
  <si>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</si>
  <si>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</si>
  <si>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</si>
  <si>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</si>
  <si>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</si>
  <si>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</si>
  <si>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</si>
  <si>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</si>
  <si>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</si>
  <si>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</si>
  <si>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</si>
  <si>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</si>
  <si>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</si>
  <si>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</si>
  <si>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</si>
  <si>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</si>
  <si>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</si>
  <si>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</si>
  <si>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</si>
  <si>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</si>
  <si>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</si>
  <si>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</si>
  <si>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</si>
  <si>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</si>
  <si>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</si>
  <si>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</si>
  <si>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</si>
  <si>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</si>
  <si>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</si>
  <si>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</si>
  <si>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</si>
  <si>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</si>
  <si>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</si>
  <si>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</si>
  <si>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</si>
  <si>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</si>
  <si>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</si>
  <si>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</si>
  <si>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</si>
  <si>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</si>
  <si>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</si>
  <si>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</si>
  <si>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</si>
  <si>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</si>
  <si>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</si>
  <si>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</si>
  <si>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</si>
  <si>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</si>
  <si>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</si>
  <si>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</si>
  <si>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</si>
  <si>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</si>
  <si>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</si>
  <si>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</si>
  <si>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</si>
  <si>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</si>
  <si>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</si>
  <si>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</si>
  <si>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</si>
  <si>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</si>
  <si>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</si>
  <si>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</si>
  <si>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</si>
  <si>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</si>
  <si>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</si>
  <si>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</si>
  <si>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</si>
  <si>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</si>
  <si>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</si>
  <si>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</si>
  <si>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</si>
  <si>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</si>
  <si>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</si>
  <si>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</si>
  <si>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</si>
  <si>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</si>
  <si>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</si>
  <si>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</si>
  <si>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</si>
  <si>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</si>
  <si>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</si>
  <si>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</si>
  <si>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</si>
  <si>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</si>
  <si>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</si>
  <si>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</si>
  <si>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</si>
  <si>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</si>
  <si>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</si>
  <si>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</si>
  <si>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</si>
  <si>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</si>
  <si>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</si>
  <si>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</si>
  <si>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</si>
  <si>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</si>
  <si>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</si>
  <si>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</si>
  <si>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</si>
  <si>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</si>
  <si>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</si>
  <si>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</si>
  <si>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</si>
  <si>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</si>
  <si>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</si>
  <si>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</si>
  <si>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</si>
  <si>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</si>
  <si>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</si>
  <si>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</si>
  <si>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</si>
  <si>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</si>
  <si>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</si>
  <si>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</si>
  <si>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</si>
  <si>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</si>
  <si>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</si>
  <si>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</si>
  <si>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</si>
  <si>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</si>
  <si>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</si>
  <si>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</si>
  <si>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</si>
  <si>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</si>
  <si>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</si>
  <si>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</si>
  <si>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</si>
  <si>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</si>
  <si>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</si>
  <si>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</si>
  <si>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</si>
  <si>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</si>
  <si>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</si>
  <si>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</si>
  <si>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</si>
  <si>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</si>
  <si>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</si>
  <si>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</si>
  <si>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</si>
  <si>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</si>
  <si>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</si>
  <si>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</si>
  <si>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</si>
  <si>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</si>
  <si>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</si>
  <si>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</si>
  <si>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</si>
  <si>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</si>
  <si>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</si>
  <si>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</si>
  <si>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</si>
  <si>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</si>
  <si>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</si>
  <si>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</si>
  <si>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</si>
  <si>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</si>
  <si>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</si>
  <si>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</si>
  <si>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</si>
  <si>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</si>
  <si>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</si>
  <si>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</si>
  <si>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</si>
  <si>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</si>
  <si>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</si>
  <si>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</si>
  <si>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</si>
  <si>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</si>
  <si>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</si>
  <si>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</si>
  <si>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</si>
  <si>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</si>
  <si>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</si>
  <si>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</si>
  <si>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</si>
  <si>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</si>
  <si>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</si>
  <si>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</si>
  <si>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</si>
  <si>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</si>
  <si>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</si>
  <si>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</si>
  <si>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</si>
  <si>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</si>
  <si>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</si>
  <si>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</si>
  <si>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</si>
  <si>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</si>
  <si>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</si>
  <si>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</si>
  <si>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</si>
  <si>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</si>
  <si>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</si>
  <si>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</si>
  <si>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</si>
  <si>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</si>
  <si>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</si>
  <si>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</si>
  <si>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</si>
  <si>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</si>
  <si>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</si>
  <si>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</si>
  <si>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</si>
  <si>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</si>
  <si>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</si>
  <si>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</si>
  <si>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</si>
  <si>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</si>
  <si>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</si>
  <si>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</si>
  <si>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</si>
  <si>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</si>
  <si>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</si>
  <si>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</si>
  <si>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</si>
  <si>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</si>
  <si>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</si>
  <si>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</si>
  <si>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</si>
  <si>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</si>
  <si>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</si>
  <si>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</si>
  <si>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</si>
  <si>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</si>
  <si>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</si>
  <si>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</si>
  <si>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</si>
  <si>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</si>
  <si>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</si>
  <si>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</si>
  <si>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</si>
  <si>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</si>
  <si>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</si>
  <si>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</si>
  <si>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</si>
  <si>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</si>
  <si>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</si>
  <si>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</si>
  <si>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</si>
  <si>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</si>
  <si>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</si>
  <si>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</si>
  <si>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</si>
  <si>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</si>
  <si>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</si>
  <si>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</si>
  <si>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</si>
  <si>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</si>
  <si>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</si>
  <si>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</si>
  <si>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</si>
  <si>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</si>
  <si>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</si>
  <si>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</si>
  <si>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</si>
  <si>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</si>
  <si>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</si>
  <si>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</si>
  <si>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</si>
  <si>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</si>
  <si>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</si>
  <si>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</si>
  <si>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</si>
  <si>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</si>
  <si>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</si>
  <si>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</si>
  <si>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</si>
  <si>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</si>
  <si>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</si>
  <si>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</si>
  <si>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</si>
  <si>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</si>
  <si>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</si>
  <si>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</si>
  <si>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</si>
  <si>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</si>
  <si>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</si>
  <si>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</si>
  <si>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</si>
  <si>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</si>
  <si>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</si>
  <si>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</si>
  <si>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</si>
  <si>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</si>
  <si>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</si>
  <si>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</si>
  <si>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</si>
  <si>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</si>
  <si>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</si>
  <si>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</si>
  <si>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</si>
  <si>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</si>
  <si>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</si>
  <si>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</si>
  <si>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</si>
  <si>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</si>
  <si>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</si>
  <si>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</si>
  <si>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</si>
  <si>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</si>
  <si>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</si>
  <si>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</si>
  <si>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</si>
  <si>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</si>
  <si>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</si>
  <si>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</si>
  <si>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</si>
  <si>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</si>
  <si>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</si>
  <si>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</si>
  <si>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</si>
  <si>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</si>
  <si>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</si>
  <si>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</si>
  <si>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</si>
  <si>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</si>
  <si>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</si>
  <si>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</si>
  <si>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</si>
  <si>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</si>
  <si>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</si>
  <si>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</si>
  <si>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</si>
  <si>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</si>
  <si>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</si>
  <si>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</si>
  <si>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</si>
  <si>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</si>
  <si>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</si>
  <si>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</si>
  <si>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</si>
  <si>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</si>
  <si>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</si>
  <si>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</si>
  <si>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</si>
  <si>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</si>
  <si>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</si>
  <si>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</si>
  <si>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</si>
  <si>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</si>
  <si>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</si>
  <si>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</si>
  <si>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</si>
  <si>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</si>
  <si>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</si>
  <si>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</si>
  <si>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</si>
  <si>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</si>
  <si>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</si>
  <si>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</si>
  <si>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</si>
  <si>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</si>
  <si>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</si>
  <si>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</si>
  <si>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</si>
  <si>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</si>
  <si>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</si>
  <si>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</si>
  <si>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</si>
  <si>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</si>
  <si>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</si>
  <si>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</si>
  <si>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</si>
  <si>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</si>
  <si>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</si>
  <si>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</si>
  <si>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</si>
  <si>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</si>
  <si>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</si>
  <si>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</si>
  <si>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</si>
  <si>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</si>
  <si>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</si>
  <si>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</si>
  <si>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</si>
  <si>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</si>
  <si>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</si>
  <si>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</si>
  <si>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</si>
  <si>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</si>
  <si>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</si>
  <si>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</si>
  <si>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</si>
  <si>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</si>
  <si>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</si>
  <si>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</si>
  <si>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</si>
  <si>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</si>
  <si>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</si>
  <si>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</si>
  <si>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</si>
  <si>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</si>
  <si>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</si>
  <si>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</si>
  <si>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</si>
  <si>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</si>
  <si>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</si>
  <si>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</si>
  <si>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</si>
  <si>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</si>
  <si>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</si>
  <si>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</si>
  <si>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</si>
  <si>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</si>
  <si>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</si>
  <si>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</si>
  <si>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</si>
  <si>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</si>
  <si>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</si>
  <si>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</si>
  <si>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</si>
  <si>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</si>
  <si>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</si>
  <si>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</si>
  <si>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</si>
  <si>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</si>
  <si>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</si>
  <si>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</si>
  <si>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</si>
  <si>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</si>
  <si>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</si>
  <si>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</si>
  <si>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</si>
  <si>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</si>
  <si>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</si>
  <si>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</si>
  <si>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</si>
  <si>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</si>
  <si>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</si>
  <si>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</si>
  <si>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</si>
  <si>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</si>
  <si>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</si>
  <si>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</si>
  <si>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</si>
  <si>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</si>
  <si>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</si>
  <si>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</si>
  <si>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</si>
  <si>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</si>
  <si>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</si>
  <si>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</si>
  <si>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</si>
  <si>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</si>
  <si>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</si>
  <si>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</si>
  <si>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</si>
  <si>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</si>
  <si>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</si>
  <si>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</si>
  <si>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</si>
  <si>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</si>
  <si>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</si>
  <si>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</si>
  <si>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</si>
  <si>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</si>
  <si>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</si>
  <si>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</si>
  <si>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</si>
  <si>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</si>
  <si>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</si>
  <si>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</si>
  <si>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</si>
  <si>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</si>
  <si>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</si>
  <si>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</si>
  <si>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</si>
  <si>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</si>
  <si>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</si>
  <si>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</si>
  <si>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</si>
  <si>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</si>
  <si>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</si>
  <si>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</si>
  <si>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</si>
  <si>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</si>
  <si>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</si>
  <si>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</si>
  <si>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</si>
  <si>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</si>
  <si>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</si>
  <si>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</si>
  <si>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</si>
  <si>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</si>
  <si>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</si>
  <si>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</si>
  <si>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</si>
  <si>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</si>
  <si>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</si>
  <si>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</si>
  <si>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</si>
  <si>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</si>
  <si>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</si>
  <si>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</si>
  <si>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</si>
  <si>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</si>
  <si>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</si>
  <si>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</si>
  <si>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</si>
  <si>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</si>
  <si>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</si>
  <si>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</si>
  <si>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</si>
  <si>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</si>
  <si>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</si>
  <si>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</si>
  <si>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</si>
  <si>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</si>
  <si>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</si>
  <si>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</si>
  <si>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</si>
  <si>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</si>
  <si>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</si>
  <si>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</si>
  <si>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</si>
  <si>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</si>
  <si>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</si>
  <si>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</si>
  <si>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</si>
  <si>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</si>
  <si>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</si>
  <si>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</si>
  <si>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</si>
  <si>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</si>
  <si>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</si>
  <si>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</si>
  <si>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</si>
  <si>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</si>
  <si>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</si>
  <si>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</si>
  <si>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</si>
  <si>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</si>
  <si>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</si>
  <si>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</si>
  <si>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</si>
  <si>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</si>
  <si>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</si>
  <si>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</si>
  <si>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</si>
  <si>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</si>
  <si>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</si>
  <si>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</si>
  <si>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</si>
  <si>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</si>
  <si>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</si>
  <si>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</si>
  <si>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</si>
  <si>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</si>
  <si>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</si>
  <si>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</si>
  <si>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</si>
  <si>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</si>
  <si>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</si>
  <si>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</si>
  <si>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</si>
  <si>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</si>
  <si>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</si>
  <si>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</si>
  <si>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</si>
  <si>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</si>
  <si>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</si>
  <si>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</si>
  <si>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</si>
  <si>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</si>
  <si>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</si>
  <si>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</si>
  <si>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</si>
  <si>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</si>
  <si>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</si>
  <si>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</si>
  <si>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</si>
  <si>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</si>
  <si>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</si>
  <si>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</si>
  <si>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</si>
  <si>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</si>
  <si>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</si>
  <si>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</si>
  <si>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</si>
  <si>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</si>
  <si>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</si>
  <si>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</si>
  <si>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</si>
  <si>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</si>
  <si>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</si>
  <si>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</si>
  <si>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</si>
  <si>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</si>
  <si>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</si>
  <si>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</si>
  <si>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</si>
  <si>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</si>
  <si>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</si>
  <si>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</si>
  <si>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</si>
  <si>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</si>
  <si>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</si>
  <si>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</si>
  <si>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</si>
  <si>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</si>
  <si>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</si>
  <si>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</si>
  <si>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</si>
  <si>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</si>
  <si>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</si>
  <si>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</si>
  <si>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</si>
  <si>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</si>
  <si>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</si>
  <si>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</si>
  <si>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</si>
  <si>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</si>
  <si>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</si>
  <si>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</si>
  <si>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</si>
  <si>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</si>
  <si>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</si>
  <si>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</si>
  <si>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</si>
  <si>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Oficina de Control Interno - OAPS</t>
  </si>
  <si>
    <t>Jefe Oficina Control Interno
Jefe Oficina OAPS</t>
  </si>
  <si>
    <t>ES- R1</t>
  </si>
  <si>
    <t>Jefe de oficina de control interno</t>
  </si>
  <si>
    <t>ES-PR-004 Auditoría Interna de Gestión (Act. 4)</t>
  </si>
  <si>
    <t>Ayudas de memoria - Controles de asistencia</t>
  </si>
  <si>
    <t>Rotación o reducción del equipo de auditoría de la OCI</t>
  </si>
  <si>
    <t xml:space="preserve">No contar con auditores internos formados y competentes </t>
  </si>
  <si>
    <t>ES-R2</t>
  </si>
  <si>
    <t>Probabilidad de afectación reputacional, por incumplimiento de las  auditorías internas a los sistemas de gestión</t>
  </si>
  <si>
    <t>Perdida del certificado - Sanciones
Incumplimiento del plan anual de auditorías del MinCIT</t>
  </si>
  <si>
    <t>No se afecta la imagen institucional de forma significativa.
Incumplimiento legal SST</t>
  </si>
  <si>
    <t>Seleccionar Auditores - Educación, Formación y Experirencia de Auditores Internos en las normas de los Sistemas de Gestión implementados</t>
  </si>
  <si>
    <t>Jefe Of. Asesora de Planeación Sectorial</t>
  </si>
  <si>
    <t>ES-PR-005 Auditoría Interna al Sistema Integrado de Gestión - 4. Condiciones Generales (Act. 2)</t>
  </si>
  <si>
    <t>Certificado de Auditor</t>
  </si>
  <si>
    <t>No contar con los recursos económicos para contratar las auditorias internas</t>
  </si>
  <si>
    <t>Asignar recursos por proyecto de inversión, para formar o para contratar las auditorias internas.</t>
  </si>
  <si>
    <t>Proyecto de Inversión</t>
  </si>
  <si>
    <t>Ficha BPIN, Plan Anual de Adquisiciones, Contrato</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</si>
  <si>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</si>
  <si>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</si>
  <si>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</si>
  <si>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</si>
  <si>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</si>
  <si>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</si>
  <si>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</si>
  <si>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</si>
  <si>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Revisar el Plan de Auditoria SIG</t>
  </si>
  <si>
    <t>ES-PR-005 Auditoría Interna al Sistema Integrado de Gestión (Act. 3)</t>
  </si>
  <si>
    <t>Debilidades en la presentación de las situaciones identificadas (hallazgos, observaciones).</t>
  </si>
  <si>
    <t>Revisión de las situaciones identificadas antes de emitir el informe, realizar los ajustes pertinentes y remitir el informe preliminar.</t>
  </si>
  <si>
    <t>Jefe de oficina de control interno
Lider del SIG</t>
  </si>
  <si>
    <t>ES-PR-004 Auditoría Interna de Gestión (Act. 11)
ES-PR-005 Auditoría Interna al Sistema Integrado de Gestión (Act. 9)</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</si>
  <si>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</si>
  <si>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</si>
  <si>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</si>
  <si>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</si>
  <si>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</si>
  <si>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</si>
  <si>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Jefe de oficina de control interno, Jefe Of. Asesora de Planeación Sectorial</t>
  </si>
  <si>
    <t>ES-GU-002 Guía de auditoria Interna de Gestión 5.2. 
ES-PR-005 Auditoría Interna al Sistema Integrado de Gestión - 4. Condiciones Generales</t>
  </si>
  <si>
    <t>Control de Asistencia, Ayudas de memoria, Papeles de trabajo, * Certificado de Auditor, Ficha BPIN, Plan Anual de Adquisiciones, Contrato</t>
  </si>
  <si>
    <t>Elaborar informe de auditoria interna SIG</t>
  </si>
  <si>
    <t>Jefe Of. Asesora de Planeación Sectorial, Equipo Auditor</t>
  </si>
  <si>
    <t>ES-PR-005 Auditoría Interna al Sistema Integrado de Gestión (Act. 9)</t>
  </si>
  <si>
    <t>Listado de asistencia</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</si>
  <si>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</si>
  <si>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</si>
  <si>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</si>
  <si>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</si>
  <si>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</si>
  <si>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</si>
  <si>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</si>
  <si>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</si>
  <si>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</si>
  <si>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</si>
  <si>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</si>
  <si>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</si>
  <si>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</si>
  <si>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</si>
  <si>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</si>
  <si>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</si>
  <si>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</si>
  <si>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</si>
  <si>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</si>
  <si>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</si>
  <si>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</si>
  <si>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</si>
  <si>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</si>
  <si>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</si>
  <si>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</si>
  <si>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</si>
  <si>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</si>
  <si>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</si>
  <si>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</si>
  <si>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</si>
  <si>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</si>
  <si>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</si>
  <si>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</si>
  <si>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</si>
  <si>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</si>
  <si>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</si>
  <si>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</si>
  <si>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</si>
  <si>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</si>
  <si>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</si>
  <si>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</si>
  <si>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</si>
  <si>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</si>
  <si>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</si>
  <si>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</si>
  <si>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</si>
  <si>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</si>
  <si>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</si>
  <si>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</si>
  <si>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</si>
  <si>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</si>
  <si>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</si>
  <si>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</si>
  <si>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</si>
  <si>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</si>
  <si>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</si>
  <si>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</si>
  <si>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</si>
  <si>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</si>
  <si>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</si>
  <si>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</si>
  <si>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</si>
  <si>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</si>
  <si>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</si>
  <si>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</si>
  <si>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</si>
  <si>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</si>
  <si>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</si>
  <si>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</si>
  <si>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</si>
  <si>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</si>
  <si>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</si>
  <si>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</si>
  <si>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</si>
  <si>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</si>
  <si>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</si>
  <si>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</si>
  <si>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</si>
  <si>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</si>
  <si>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</si>
  <si>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</si>
  <si>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</si>
  <si>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</si>
  <si>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</si>
  <si>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</si>
  <si>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</si>
  <si>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</si>
  <si>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</si>
  <si>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</si>
  <si>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</si>
  <si>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</si>
  <si>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</si>
  <si>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</si>
  <si>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</si>
  <si>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</si>
  <si>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</si>
  <si>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</si>
  <si>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</si>
  <si>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</si>
  <si>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</si>
  <si>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</si>
  <si>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</si>
  <si>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</si>
  <si>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</si>
  <si>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</si>
  <si>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</si>
  <si>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</si>
  <si>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</si>
  <si>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</si>
  <si>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</si>
  <si>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</si>
  <si>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</si>
  <si>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</si>
  <si>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</si>
  <si>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</si>
  <si>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</si>
  <si>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</si>
  <si>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</si>
  <si>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</si>
  <si>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</si>
  <si>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</si>
  <si>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</si>
  <si>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</si>
  <si>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</si>
  <si>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</si>
  <si>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</si>
  <si>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</si>
  <si>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</si>
  <si>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</si>
  <si>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</si>
  <si>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</si>
  <si>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</si>
  <si>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</si>
  <si>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</si>
  <si>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</si>
  <si>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</si>
  <si>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</si>
  <si>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</si>
  <si>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</si>
  <si>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</si>
  <si>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</si>
  <si>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</si>
  <si>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</si>
  <si>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</si>
  <si>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</si>
  <si>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</si>
  <si>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</si>
  <si>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</si>
  <si>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</si>
  <si>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</si>
  <si>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</si>
  <si>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</si>
  <si>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</si>
  <si>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</si>
  <si>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</si>
  <si>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</si>
  <si>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</si>
  <si>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</si>
  <si>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</si>
  <si>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</si>
  <si>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</si>
  <si>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</si>
  <si>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</si>
  <si>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</si>
  <si>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</si>
  <si>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</si>
  <si>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</si>
  <si>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</si>
  <si>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</si>
  <si>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</si>
  <si>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</si>
  <si>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</si>
  <si>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</si>
  <si>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</si>
  <si>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</si>
  <si>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</si>
  <si>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</si>
  <si>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</si>
  <si>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</si>
  <si>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</si>
  <si>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</si>
  <si>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</si>
  <si>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</si>
  <si>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</si>
  <si>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</si>
  <si>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</si>
  <si>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</si>
  <si>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</si>
  <si>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</si>
  <si>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</si>
  <si>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</si>
  <si>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</si>
  <si>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</si>
  <si>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</si>
  <si>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</si>
  <si>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</si>
  <si>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</si>
  <si>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</si>
  <si>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</si>
  <si>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</si>
  <si>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</si>
  <si>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</si>
  <si>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</si>
  <si>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</si>
  <si>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Reporte de seguimiento mensual en el aplicativo SPI (Sistema de Seguimiento a Proyectos de Inversion) del DNP</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</si>
  <si>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</si>
  <si>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</si>
  <si>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</si>
  <si>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</si>
  <si>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</si>
  <si>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</si>
  <si>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</si>
  <si>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</si>
  <si>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</si>
  <si>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</si>
  <si>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</si>
  <si>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</si>
  <si>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</si>
  <si>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</si>
  <si>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</si>
  <si>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</si>
  <si>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</si>
  <si>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</si>
  <si>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</si>
  <si>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</si>
  <si>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</si>
  <si>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</si>
  <si>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</si>
  <si>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</si>
  <si>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</si>
  <si>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</si>
  <si>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</si>
  <si>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</si>
  <si>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</si>
  <si>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</si>
  <si>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</si>
  <si>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</si>
  <si>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</si>
  <si>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</si>
  <si>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</si>
  <si>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</si>
  <si>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</si>
  <si>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</si>
  <si>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</si>
  <si>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</si>
  <si>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</si>
  <si>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</si>
  <si>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</si>
  <si>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</si>
  <si>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</si>
  <si>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</si>
  <si>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</si>
  <si>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</si>
  <si>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</si>
  <si>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</si>
  <si>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</si>
  <si>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</si>
  <si>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</si>
  <si>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</si>
  <si>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</si>
  <si>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</si>
  <si>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</si>
  <si>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</si>
  <si>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</si>
  <si>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</si>
  <si>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</si>
  <si>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</si>
  <si>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</si>
  <si>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</si>
  <si>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</si>
  <si>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</si>
  <si>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</si>
  <si>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</si>
  <si>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</si>
  <si>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</si>
  <si>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</si>
  <si>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</si>
  <si>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</si>
  <si>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</si>
  <si>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</si>
  <si>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</si>
  <si>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</si>
  <si>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</si>
  <si>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</si>
  <si>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</si>
  <si>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</si>
  <si>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</si>
  <si>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</si>
  <si>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</si>
  <si>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</si>
  <si>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</si>
  <si>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</si>
  <si>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</si>
  <si>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</si>
  <si>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</si>
  <si>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</si>
  <si>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</si>
  <si>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</si>
  <si>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</si>
  <si>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</si>
  <si>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</si>
  <si>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</si>
  <si>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</si>
  <si>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</si>
  <si>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</si>
  <si>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</si>
  <si>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</si>
  <si>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</si>
  <si>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</si>
  <si>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</si>
  <si>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</si>
  <si>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</si>
  <si>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</si>
  <si>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</si>
  <si>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</si>
  <si>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</si>
  <si>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</si>
  <si>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</si>
  <si>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</si>
  <si>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</si>
  <si>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</si>
  <si>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</si>
  <si>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</si>
  <si>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</si>
  <si>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</si>
  <si>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</si>
  <si>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</si>
  <si>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</si>
  <si>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</si>
  <si>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</si>
  <si>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</si>
  <si>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</si>
  <si>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</si>
  <si>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</si>
  <si>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</si>
  <si>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</si>
  <si>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</si>
  <si>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</si>
  <si>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</si>
  <si>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</si>
  <si>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</si>
  <si>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</si>
  <si>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</si>
  <si>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</si>
  <si>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</si>
  <si>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</si>
  <si>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</si>
  <si>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</si>
  <si>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</si>
  <si>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</si>
  <si>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</si>
  <si>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</si>
  <si>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</si>
  <si>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</si>
  <si>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</si>
  <si>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</si>
  <si>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</si>
  <si>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</si>
  <si>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</si>
  <si>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</si>
  <si>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</si>
  <si>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</si>
  <si>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</si>
  <si>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</si>
  <si>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</si>
  <si>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</si>
  <si>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</si>
  <si>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</si>
  <si>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</si>
  <si>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</si>
  <si>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</si>
  <si>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</si>
  <si>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</si>
  <si>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</si>
  <si>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</si>
  <si>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</si>
  <si>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</si>
  <si>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</si>
  <si>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</si>
  <si>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</si>
  <si>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</si>
  <si>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</si>
  <si>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</si>
  <si>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</si>
  <si>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</si>
  <si>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</si>
  <si>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</si>
  <si>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</si>
  <si>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</si>
  <si>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</si>
  <si>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</si>
  <si>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</si>
  <si>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</si>
  <si>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</si>
  <si>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</si>
  <si>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</si>
  <si>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</si>
  <si>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</si>
  <si>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</si>
  <si>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</si>
  <si>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</si>
  <si>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</si>
  <si>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</si>
  <si>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</si>
  <si>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</si>
  <si>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</si>
  <si>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</si>
  <si>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</si>
  <si>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</si>
  <si>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</si>
  <si>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</si>
  <si>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</si>
  <si>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</si>
  <si>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</si>
  <si>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</si>
  <si>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</si>
  <si>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</si>
  <si>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</si>
  <si>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</si>
  <si>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</si>
  <si>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</si>
  <si>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</si>
  <si>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</si>
  <si>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</si>
  <si>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</si>
  <si>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</si>
  <si>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</si>
  <si>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</si>
  <si>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</si>
  <si>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</si>
  <si>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</si>
  <si>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</si>
  <si>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</si>
  <si>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</si>
  <si>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</si>
  <si>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</si>
  <si>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</si>
  <si>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</si>
  <si>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</si>
  <si>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</si>
  <si>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</si>
  <si>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</si>
  <si>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</si>
  <si>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</si>
  <si>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</si>
  <si>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</si>
  <si>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</si>
  <si>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</si>
  <si>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</si>
  <si>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</si>
  <si>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</si>
  <si>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</si>
  <si>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</si>
  <si>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</si>
  <si>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</si>
  <si>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</si>
  <si>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</si>
  <si>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</si>
  <si>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</si>
  <si>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</si>
  <si>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</si>
  <si>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</si>
  <si>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</si>
  <si>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</si>
  <si>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</si>
  <si>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</si>
  <si>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</si>
  <si>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</si>
  <si>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</si>
  <si>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</si>
  <si>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</si>
  <si>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</si>
  <si>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</si>
  <si>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</si>
  <si>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</si>
  <si>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</si>
  <si>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</si>
  <si>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</si>
  <si>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</si>
  <si>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</si>
  <si>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</si>
  <si>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</si>
  <si>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</si>
  <si>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</si>
  <si>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</si>
  <si>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</si>
  <si>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</si>
  <si>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</si>
  <si>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</si>
  <si>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</si>
  <si>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</si>
  <si>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</si>
  <si>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</si>
  <si>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</si>
  <si>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</si>
  <si>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</si>
  <si>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</si>
  <si>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</si>
  <si>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</si>
  <si>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</si>
  <si>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</si>
  <si>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</si>
  <si>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</si>
  <si>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</si>
  <si>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</si>
  <si>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</si>
  <si>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Oficina Asesora de Planeación, Grupo Administrativa, Grupo de Talento Humano </t>
  </si>
  <si>
    <t xml:space="preserve">Jefe Oficina Asesora de Planeación, Coordinador Grupo Administrativa, Coordinador Grupo de Talento Humano </t>
  </si>
  <si>
    <t>Falta de recursos.</t>
  </si>
  <si>
    <t>SG-R1</t>
  </si>
  <si>
    <t>Posiblidad de afectación reputacional para el MinCit por tener el sistema integrado de gestión sin mejora continua, debido a la falta de articulación al interior de la entidad.</t>
  </si>
  <si>
    <t>Afectación de la imagen de la entidad</t>
  </si>
  <si>
    <t>No se afecta la imagen institucional de forma significativa.</t>
  </si>
  <si>
    <t>Revisar la actualización y viabilizar el proyecto</t>
  </si>
  <si>
    <t>Profesional OAPS - Jefe Oficina OAPS</t>
  </si>
  <si>
    <t>DE-PR-017 Registro y Seguimiento a Proeyctos de Inversión (Act. 3)</t>
  </si>
  <si>
    <t>Fichas BPIN - Registro en SUIFP(*)</t>
  </si>
  <si>
    <t xml:space="preserve">Estructura del SIG desarticulada al interior de la entidad. </t>
  </si>
  <si>
    <t>Designar Gestores y responsabilidades.</t>
  </si>
  <si>
    <t>Profesional OAPS</t>
  </si>
  <si>
    <t>Resolución de asignación MIPG</t>
  </si>
  <si>
    <t>Realizar ciclos de sensibilización en temas de SIG al interior del ministerio</t>
  </si>
  <si>
    <t>Plan Institucional de Capacitación</t>
  </si>
  <si>
    <t>Listas asistencias 
Videos (si son virtuales)</t>
  </si>
  <si>
    <t xml:space="preserve">Jefe Oficina Asesora de Planeación, Grupo Administrativa, Grupo de Talento Humano </t>
  </si>
  <si>
    <t>Falta de articulación entre los objetivos Institucionales y los planes de Gestión del SIG.</t>
  </si>
  <si>
    <t>SG-R2</t>
  </si>
  <si>
    <t xml:space="preserve">Posibilidad de afectación reputacional y económica, por incumplimiento de las metas, objetivos y programas establecidos en el SIG, debido a la falta de articulación entre los objetivos institucionales y los planes de Gestión del SIG. </t>
  </si>
  <si>
    <t>Incumplimiento de los objetivos, 
Multas, 
Sanciones, 
Quejas de usuarios,
Daño ambiental</t>
  </si>
  <si>
    <t>Revisión y aprobación de los objetivos de cada Subsistema de Gestión</t>
  </si>
  <si>
    <t>GD-MO-001 Manual Operativo del Sistema Integrado de Gestión (Roles y responsabilidades del SIG)</t>
  </si>
  <si>
    <t>Correos electrónicos - Actas de Comité Institucional de Gestión y Desempeño - Documentos aprobados y firmados por el ministro - MIPG</t>
  </si>
  <si>
    <t>Inadecuado seguimiento, control y trazabalidad del SIG</t>
  </si>
  <si>
    <t>Presentar y realizar revisión (Revisión por la dirección)</t>
  </si>
  <si>
    <t>Comité Institucional de Gestión y Desempeño</t>
  </si>
  <si>
    <t>SG-FM-072 Resultados de la Revisión por la Dirección</t>
  </si>
  <si>
    <t>Verificar el reporte del avance y revisar la coherencia y calidad de la información reportada.</t>
  </si>
  <si>
    <t>Equipo Oficina Asesora de Planeación Sectorial</t>
  </si>
  <si>
    <t>DE-PR-014 Formulación y Seguimiento de la Planeación Estratégica Sectorial-PES (Act. 14)</t>
  </si>
  <si>
    <t>Plataforma institucional vigente</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</si>
  <si>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</si>
  <si>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</si>
  <si>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</si>
  <si>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</si>
  <si>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</si>
  <si>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</si>
  <si>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</si>
  <si>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</si>
  <si>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</si>
  <si>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</si>
  <si>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</si>
  <si>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</si>
  <si>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</si>
  <si>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</si>
  <si>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</si>
  <si>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</si>
  <si>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</si>
  <si>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</si>
  <si>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</si>
  <si>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</si>
  <si>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</si>
  <si>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</si>
  <si>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</si>
  <si>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</si>
  <si>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</si>
  <si>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</si>
  <si>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</si>
  <si>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</si>
  <si>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</si>
  <si>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</si>
  <si>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</si>
  <si>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</si>
  <si>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</si>
  <si>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</si>
  <si>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</si>
  <si>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</si>
  <si>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</si>
  <si>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</si>
  <si>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</si>
  <si>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</si>
  <si>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</si>
  <si>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</si>
  <si>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</si>
  <si>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</si>
  <si>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</si>
  <si>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</si>
  <si>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</si>
  <si>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</si>
  <si>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</si>
  <si>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</si>
  <si>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</si>
  <si>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</si>
  <si>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</si>
  <si>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</si>
  <si>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</si>
  <si>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</si>
  <si>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</si>
  <si>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</si>
  <si>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</si>
  <si>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</si>
  <si>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</si>
  <si>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</si>
  <si>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</si>
  <si>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</si>
  <si>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</si>
  <si>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</si>
  <si>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</si>
  <si>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</si>
  <si>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</si>
  <si>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</si>
  <si>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</si>
  <si>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</si>
  <si>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</si>
  <si>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</si>
  <si>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</si>
  <si>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</si>
  <si>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</si>
  <si>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</si>
  <si>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</si>
  <si>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</si>
  <si>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</si>
  <si>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</si>
  <si>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</si>
  <si>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</si>
  <si>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</si>
  <si>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</si>
  <si>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</si>
  <si>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</si>
  <si>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</si>
  <si>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</si>
  <si>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</si>
  <si>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</si>
  <si>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</si>
  <si>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</si>
  <si>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</si>
  <si>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</si>
  <si>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</si>
  <si>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</si>
  <si>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</si>
  <si>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</si>
  <si>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</si>
  <si>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</si>
  <si>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</si>
  <si>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</si>
  <si>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</si>
  <si>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</si>
  <si>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</si>
  <si>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</si>
  <si>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</si>
  <si>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</si>
  <si>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</si>
  <si>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</si>
  <si>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</si>
  <si>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</si>
  <si>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</si>
  <si>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</si>
  <si>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</si>
  <si>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</si>
  <si>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</si>
  <si>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</si>
  <si>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</si>
  <si>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</si>
  <si>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</si>
  <si>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</si>
  <si>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</si>
  <si>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</si>
  <si>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</si>
  <si>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</si>
  <si>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</si>
  <si>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</si>
  <si>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</si>
  <si>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</si>
  <si>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</si>
  <si>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</si>
  <si>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</si>
  <si>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</si>
  <si>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</si>
  <si>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</si>
  <si>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</si>
  <si>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</si>
  <si>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</si>
  <si>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</si>
  <si>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</si>
  <si>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</si>
  <si>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</si>
  <si>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</si>
  <si>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</si>
  <si>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</si>
  <si>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</si>
  <si>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</si>
  <si>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</si>
  <si>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</si>
  <si>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</si>
  <si>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</si>
  <si>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</si>
  <si>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</si>
  <si>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</si>
  <si>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</si>
  <si>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</si>
  <si>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</si>
  <si>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</si>
  <si>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</si>
  <si>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</si>
  <si>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</si>
  <si>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</si>
  <si>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</si>
  <si>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</si>
  <si>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</si>
  <si>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</si>
  <si>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</si>
  <si>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</si>
  <si>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</si>
  <si>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</si>
  <si>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</si>
  <si>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</si>
  <si>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</si>
  <si>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</si>
  <si>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</si>
  <si>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</si>
  <si>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</si>
  <si>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</si>
  <si>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</si>
  <si>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</si>
  <si>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</si>
  <si>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</si>
  <si>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</si>
  <si>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</si>
  <si>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</si>
  <si>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</si>
  <si>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</si>
  <si>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</si>
  <si>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</si>
  <si>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</si>
  <si>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</si>
  <si>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</si>
  <si>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</si>
  <si>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</si>
  <si>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</si>
  <si>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</si>
  <si>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</si>
  <si>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</si>
  <si>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</si>
  <si>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</si>
  <si>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</si>
  <si>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</si>
  <si>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</si>
  <si>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</si>
  <si>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</si>
  <si>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</si>
  <si>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</si>
  <si>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</si>
  <si>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</si>
  <si>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</si>
  <si>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</si>
  <si>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</si>
  <si>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</si>
  <si>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</si>
  <si>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</si>
  <si>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</si>
  <si>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</si>
  <si>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</si>
  <si>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</si>
  <si>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</si>
  <si>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</si>
  <si>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</si>
  <si>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</si>
  <si>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</si>
  <si>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</si>
  <si>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</si>
  <si>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</si>
  <si>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</si>
  <si>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</si>
  <si>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</si>
  <si>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</si>
  <si>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</si>
  <si>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</si>
  <si>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</si>
  <si>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</si>
  <si>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</si>
  <si>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</si>
  <si>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</si>
  <si>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</si>
  <si>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</si>
  <si>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</si>
  <si>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</si>
  <si>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</si>
  <si>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GR-R3          FC-R2
FP-R1           DE-R3
FP-R2          DE-R7
FP-R3          SG-R1
FP-R4          PI-R5
TH-R4
GRF-R2
GRF-R5</t>
  </si>
  <si>
    <t>FP-R6
ES-R2
DE-R2
PI-R6</t>
  </si>
  <si>
    <t>AP-R1
DE-R8
PI-R4</t>
  </si>
  <si>
    <t>AP-R5
AP-R6
GR-R1
GR-R2
TH-R1
DE-R1
SG-R2
PI-R1</t>
  </si>
  <si>
    <t>AP-R4
FP-R7
PI-R2
PI-R8</t>
  </si>
  <si>
    <t>IC-R4
GTI-R3
GTI-R5
PE-R11
PI-R11</t>
  </si>
  <si>
    <t>AP-R3
SG-R4
PE-R10
BS-R2
PI-R10
PI-R13</t>
  </si>
  <si>
    <t>GR-R4        PE-R8
GTI-R1       BS-R4
GJ-R2         ES-R1
GJ-R3         PI-R3
GJ-R4
ES-R1
TH-R8</t>
  </si>
  <si>
    <t xml:space="preserve">AP-R1
AP-R5
IC-R3
PI-R4
</t>
  </si>
  <si>
    <t>FP-R1       GRF-R2          DE-R3
FP-R2       GRF-R3         DE-R7
FP-R3       GRF-R5       SG-R1
FP-R4        FC-R1         BS-R3
FP-R6        FC-R2        BS-R5
TH-R4       FC-R4          PI-R5
TH-R5       ES-R2          PI-R6
GRF-R1          DE-R2</t>
  </si>
  <si>
    <t>AP-R4        DE-R1
AP-R6        DE-R8
GR-R1        SG-R2
GR-R2        IC-R2
FP-R7        PI-R1
TH-R1        PI-R2
TH-R7        PI-R7
FC-R3        PI-R10</t>
  </si>
  <si>
    <t>PI-R12
PE-R11
PI-R8
PI-R11
PI-R12</t>
  </si>
  <si>
    <t>Consolidada Riesgos de Gestión</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</si>
  <si>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</si>
  <si>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</si>
  <si>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</si>
  <si>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</si>
  <si>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30/05/23023</t>
  </si>
  <si>
    <t>GR-R4          PI-R9
GTI-R1         PI-R14
GTI-R2         
TH-R8
GJ-R1
DE-R6
PE-R12
PI-R3</t>
  </si>
  <si>
    <t>AP-R2          GJ-R1     GD-R1
AP-R3          ES-R3     PI-R13
GTI-R2         DE-R6    PI-R14
GTI-R3         SG-R4    GTI-R5         IC-R4      TH-R2          PE-R9
TH-R3          PE-10
PE-R12        BS-R2</t>
  </si>
  <si>
    <t>Se eliminaron los Riesgos PI-R15 y PI-R16, dado que los proyectos ya no se encuentran vigentes</t>
  </si>
  <si>
    <t xml:space="preserve">Rodrigo Jimenez - Asesor Oficina de Planeación Sectorial
Mónica Vargas - Contratista </t>
  </si>
  <si>
    <t>Se realiza primer seguimiento cuatrimestral del año 2023, para los riesgos ubicados en zona alta y extrema, conforme a lo establecido por la Política y Metodología para la administración de riesgos y oportunidades DE-DR-001</t>
  </si>
  <si>
    <t>ZULMA CHICUASUQUE CALDERON 
Jefe Oficina Asesora de Planeación Sectorial</t>
  </si>
  <si>
    <t>"MONITOREO Y REVISION" (Primera Línea)</t>
  </si>
  <si>
    <t>"MONITOREO Y REVISION" (Segunda Línea)</t>
  </si>
  <si>
    <t>Profesional especializado</t>
  </si>
  <si>
    <t>Debido a que se han aplicado los controles respectivo tanto en los documentos de análisis económico (periodico y especificos), como tambien en la elaboración de los productos estadisticos.</t>
  </si>
  <si>
    <t>Porque el control que a sido definido evita que el riesgo se materialice.</t>
  </si>
  <si>
    <t>Se han aplicado las actividades necesarias para su ejecucion del control en el desarrollo de las actividades en la OEE. Además se cuenta en sus procedimientos de la OEE en el SIG (Subsistema de Calidad).</t>
  </si>
  <si>
    <t>No Aplica</t>
  </si>
  <si>
    <t>El riesgo actual esta indentificado plenamente de una manera adecuada, de acuerdo con las actividades que realiza la OEE.</t>
  </si>
  <si>
    <t>No hay observaciones ni comentarios al respecto.</t>
  </si>
  <si>
    <t>JUNIO 30 DE 2023</t>
  </si>
  <si>
    <t>GRUPO PRESUPUESTO</t>
  </si>
  <si>
    <t xml:space="preserve"> El riesgo no se materializo </t>
  </si>
  <si>
    <t xml:space="preserve">Los controles en los procesos y  procedimientos evitan que el riesgo se materialice </t>
  </si>
  <si>
    <t>x</t>
  </si>
  <si>
    <t>Los controles se han ejecutado adecuadamente de acuerdo a cada actividad del procedimiento</t>
  </si>
  <si>
    <t xml:space="preserve">Los controles pueden ser mejorados de acuerdo al seguimiento y mejora continua </t>
  </si>
  <si>
    <t>El indicador del riesgo se cumplio</t>
  </si>
  <si>
    <t>El Riesgo No requiere ser actualizado</t>
  </si>
  <si>
    <t>N.A.</t>
  </si>
  <si>
    <t xml:space="preserve">GRUPO PRESUPUESTO </t>
  </si>
  <si>
    <t>Se elaboraron las certificaciónes de proyectos derivados de los comités ditectivos realizados en el semestre I de 2023</t>
  </si>
  <si>
    <t xml:space="preserve">Es una herramienta válidad para controlar los pryectos aprobados </t>
  </si>
  <si>
    <t>Se expiden las certificaciones en los tiempos adecuados</t>
  </si>
  <si>
    <t>La certificaciones son adecuadas para realizar el seguimiento y control del riiesgo</t>
  </si>
  <si>
    <t>N/A</t>
  </si>
  <si>
    <t>El riesgo está acorde con la actividad que se realiza respecto a los proyectos</t>
  </si>
  <si>
    <t>Las evidencias se cargan a https://mincitco.sharepoint.com/sites/Planeacion/Documentos%20compartidos/Forms/AllItems.aspx?id=%2Fsites%2FPlaneacion%2FDocumentos%20compartidos%2FGESTI%C3%93N%20RIESGOS%2FEvidencias%20Dir%2E%20An%C3%A1lisis%20Sectorial&amp;p=true&amp;ga=1</t>
  </si>
  <si>
    <t>Se han utilizado los controles correspondientes</t>
  </si>
  <si>
    <t>Las planillas y formatos de entregga de material son un instrumento para el seguimiento y control de la materialización del riesgo</t>
  </si>
  <si>
    <t>Se ha mantenido la relación de las entregas de material físico y audivisual en las planillas y ofrmatos correspondientes</t>
  </si>
  <si>
    <t>Las actuales planillas y formatos que se diligencian son adecuadas para cotrolar la materialización del riego</t>
  </si>
  <si>
    <t>El reisgo está acorde con la actividad que se raliza respecto a la entrega de material</t>
  </si>
  <si>
    <t>Se estan aprobando los proyectos que atienden a las metas del proyecto de inversión</t>
  </si>
  <si>
    <t>Porque  los proyectos se han aprobado de manera normal ddurante la vigencia</t>
  </si>
  <si>
    <t>No sehan presentado inconvenientes en la aprobación de proyectos</t>
  </si>
  <si>
    <t>No se ha evidenciado la necesidad de controles adicionales</t>
  </si>
  <si>
    <t>La formulación del riego no atiende a la dinámica del proyecto de inversión, como tampoco a la operación del Patrimonio Autónomo FONTUR</t>
  </si>
  <si>
    <t>Se requiere agendar mesa de trabajo para revisar la pertinencia de este riesgo, teniendo en cuenta la dinámica del Patrimonio Autónomo FONTUR, con respecto al proyecto de Inversión</t>
  </si>
  <si>
    <t xml:space="preserve"> </t>
  </si>
  <si>
    <t>TECNICO ADMINISTRATIVO</t>
  </si>
  <si>
    <t>NO SE HA MATERIALIZADO EL RIESGO, YA QUE NO SE HAN PRESENTADO INCUMPLIMIENTO A LO ESTABLECIDO LEGALMENTE Y ADEMAS NO SE HA RECIBIDO NOTIFICACION POR ALGUN ENTE DE CONTROL FRENTE AL INCUMPLIENTO SOBRE LA ALGUNA CERTIFICACIÓN SOLICITADA POR UN TERCERO.</t>
  </si>
  <si>
    <t>PORQUE SE ESTÀN GENERANDO SEGUIMIENTOS OPORTUNOS A LOS CANALES DISPUESTOS PARA RECIBIR SOLICITUDES FRENTE A CERTIFICACIONES (CORREO, SISTEMA DE GESTIÓN, RECEPCION PERSONAL.)</t>
  </si>
  <si>
    <t>SI, PORQUE EL SEMÁFORO QUE  ENCONTRAMOS EN EL SISTEMA DE GESTIÓN DOCUMENTAL, NOS AYUDA A ESTAR PENDIENTE DEL TIEMPO QUE TENEMOS PARA LA RESPUESTA OPORTUNA.</t>
  </si>
  <si>
    <t>LOS CONTROLES ACTUALES SON SUFICIENTES  PARA EVITAR QUE EL RIESGO SE MATERIALICE</t>
  </si>
  <si>
    <t>NO PORQUE SE HAN SANCIONES DE ENTES DE CONTROL, DEBIDO A INCUMPLIMIENTOS EN LA ATENCIÓN DE SOLICITUDES</t>
  </si>
  <si>
    <t xml:space="preserve">NO PORQUE LAS ACCIONES ESTÁN ENCAMINADAS A DISMINUIR O ELIMINAR LAS CAUSAS IDENTIFICADAS EN LA GESTIÓN DE LOS RIESGOS.  </t>
  </si>
  <si>
    <t>GD-PR-014 GESTIÓN DE DOCUMENTOS OFICIALES</t>
  </si>
  <si>
    <t>PROFESIONAL ESPECIALIZADO</t>
  </si>
  <si>
    <t>SE HA MATERIALIZADO POR LA DEMANDA DE ACTIVIDADES EN EL ÁREA,  LA INCONSISTENCIA EN LA INFORMACIÓN RECOPILADA POR EL SISTEMA DE NÓMINA, LA MODIFICACIÓN Y CONFIGURACIÓN DEL SOFTWARE, ERRORES AL INGRESO DE LAS NOVEDADES.</t>
  </si>
  <si>
    <t>SE HA REDUCIDO EL NIVEL DE ERRORES MEDIANTE LISTAS DE CHEQUEO Y MATRICES DE CONTROLES APLICADAS A CADA PROCEDIMIENTO.</t>
  </si>
  <si>
    <t xml:space="preserve">SE EFECTÚAN LOS CONTROLES ENTRE LOS SERVIDORES DEL ÁREA DE NÓMINA YLA COORDINACIÓN DEL GRUPO DE TALENTO HUMANO CON ANTERIORIDAD A LA ENTREGA Y LIQUIDACIÓN DE LA NÓMINA MENSUAL. </t>
  </si>
  <si>
    <t>LA MEJORÍA SE FUNDAMENTA EN LA OPTIMIZACIÓN DE LAS ACTIVIDADES DESARROLLADAS, CON EL PROPÓSITO DE DISMINUIR LOS ERRORES.</t>
  </si>
  <si>
    <t>SE HA GENERADO ERRORES EN LA INCLUSIÓN DE NOVEDADES DE NÓMINA.</t>
  </si>
  <si>
    <t>SE ENCUENTRA ADECUADAMENTE ESTABLECIDO AL ENTORNO ACTUAL DE LOS PROCESOS DE NÓMINA.</t>
  </si>
  <si>
    <t>TH-PR-020 - GESTIÓN DEL TALENTO HUMANO - NÓMINA</t>
  </si>
  <si>
    <t>DE IGUAL MANERA LA VALIDACIÓN PREVIA DE LOS RESÚMENES DE NÓMINA HA CONTRARRESTADO LAS INCONSITENCIAS DE MANERA MENSUAL.</t>
  </si>
  <si>
    <t>LOS TIEMPOS PARA DAR EL TRÁMITE DE LAS LIQUIDACIONES DE PRESTACIONES SOCIALES SE HA EXTENTIDO DEBIDO A LA NECESIDAD DE EFECTUAR MODIFICACIONES EN LA CONFIGURACIÓN DEL SISTEMA MEDIANTE EL PROVEEDOR.</t>
  </si>
  <si>
    <t>SE HA APLICADO REVISIONES PREVIAS PARA LA ELABORACIÓN Y EXPEDICIÓN DE LAS LIQUIDACIONES DE PRESTACIONES SOCIALES DE EXFUNCIONARIOS.</t>
  </si>
  <si>
    <t xml:space="preserve">PROFESIONAL /CONTRATISTA </t>
  </si>
  <si>
    <t xml:space="preserve">NO SE HA MATERIALIZADO EL RIESGO, YA QUE NO SE HAN PRESENTADO INCUMPLIMIENTO A LO ESTABLECIDO LEGALMENTE EN LOS PLANES DE BIENESTAR SOCIAL Y CAPACITACIÓN </t>
  </si>
  <si>
    <t xml:space="preserve">PORQUE SE ESTÀN GENERANDO SEGUIMIENTOS OPORTUNOS A LOS PLANES EN SU EJECUCIÓN A TRAVÉS DE MEDICIÒN DE INDICADORES Y DEMÁS DENTRO DE LO QUE ESTABLECE LA NORMA.   </t>
  </si>
  <si>
    <t>PORQUE VAN ALINEADOS A LO QUE ESTABLECE LA NORMA  Y DENTRO DE LOS TIEMPOS ESTABLECIDOS</t>
  </si>
  <si>
    <t>CON LOS CONTROLES ACTUALES NO SE HAN MATERILIZADO RIESGO ALGUNO</t>
  </si>
  <si>
    <t xml:space="preserve">PORQUE NO SE HAN GENERADO INCUMPLIMIENTO ALGUNO A LOS PLANES ESTABLECIDOS  </t>
  </si>
  <si>
    <t xml:space="preserve">POR QUE SE HA IDENTIFICADO CORRECTAMENTE </t>
  </si>
  <si>
    <t>TH-PR-019 GESTIÓN DEL TALENTO HUMANO VINCULACIÓN Y RETIRO</t>
  </si>
  <si>
    <t xml:space="preserve">CONTRATISTA </t>
  </si>
  <si>
    <t>NO SE HA MATERIALIZADO EL RIESGO, DADO A QUE NO SE HAN PRESENTADO INCUMPLIMIENTO DE LOS REQUISITOS LEGALES Y OTROS ASOCIADOS AL  SUB SISTEMA DE SEGURIDAD Y SALUD EN EL TRABAJO</t>
  </si>
  <si>
    <t xml:space="preserve">POR QUE LOS PROCEDIEMINTOS Y DEMÁS ACCIONES ENCAMINADAS PARA LA GESTIÓN DE LOS RIESGOS LABORALES HAN PERMITIDO LA CORRECTA IDENTIFICACIÓN DE LOS REQUISITOS LEGALES  </t>
  </si>
  <si>
    <t>PORQUE LOS CONTROLES HACEN PARTE DE LOS PROEDIMIENTOS PARA LA GESTÓN DEL SUSB SISTEMA DE SST</t>
  </si>
  <si>
    <t xml:space="preserve">EN LA MEDIDA QUE SE ACTUALICEN LOS REQUSITOS LEGALES </t>
  </si>
  <si>
    <t xml:space="preserve">PORQUE NO SE HAN GENERADO INCUMPLIMIENTOS O SANCIONES PARA LA ENTIDAD </t>
  </si>
  <si>
    <t xml:space="preserve">CUMPLE CON EL OBJETIVO PROPUESTO </t>
  </si>
  <si>
    <t>A LA FECHA EL SUBSISTEMA CUENTA CON INDICADORES DE ACCIDENTALIDAD BAJOS Y QUE HAN SIDO CONSIDERAS DOS POR LA ENTIDAD</t>
  </si>
  <si>
    <t>POR QUE LOS PROCEDIEMINTOS Y DEMÁS ACCIONES ENCAMINADAS PARA LA GESTIÓN DE LOS RIESGOS LABORALES HAN PERMITIDO LA CORRECTA IDENTIFICACIÓN DE LOS PELIGROS Y RIESGOS DISMINUYENDO EL INDICADOR DE AUSENTISMO POR CAUSA DE AT Y EL</t>
  </si>
  <si>
    <t xml:space="preserve">SI EL SUBSISTEMA DE SST ESTA EN UNA ETAPA DE MADURACIÓN, EN CUENTO CUMPLIMIENTO DE REQUISTOS LEGALES EVIDENCIADO EN LA ULTIMA AUDITORIA Y CONFORME A LA NORMATIVIDAD LEGAL VIGENTE  </t>
  </si>
  <si>
    <t xml:space="preserve">PERO EN EL MOMENTO EL MINISTERIO CUENTA CON EL PERSONAL IDONEO Y UN PROCEDIMEINTO CONFORME A LO REQUERIDO NORMATIVAMENTE, </t>
  </si>
  <si>
    <t xml:space="preserve">SI, DADO A QUE LA CORRECTA EJECUCIÓN DE LA IDENTIFCACIÓN DE LOS PELIGROS EN LOS PUESTOS DE TRABAJO DISMINUYENDO LA OCURRENCIA DE ACCIDENTES Y LA DETERMINACIÓN DE ENFERMEDADES LABORALES </t>
  </si>
  <si>
    <t xml:space="preserve">Porque el  estado de los bienes muebles se verifica de acuerdo a su programa de mantenimiento.
Porque se supervisan los trabajos realizados en los talleres de mantenimiento y correctivo.
Porque se hace entrega de bienes devolutivos o elementos de consumo a dependencia solicitante según sus necesidades  quienes ejercen el control sobre ellos.
Porque se  hace periódicamente actualización  de inventarios  para validar la existencia física del bien. 
Porque se hace periódicamente el reporte a la aseguradora de la ubicación de los bienes/muebles para la reposición en caso de siniestros.        
</t>
  </si>
  <si>
    <t>Porque se aplican rigurosamente  y están bien diseñados</t>
  </si>
  <si>
    <t>Porque se sigue lo dispuesto en el proceso de gestión de recursos físicos y en la matriz de riesgos</t>
  </si>
  <si>
    <t xml:space="preserve">Porque todo proceso administrativo puede y de ser necesario ser sujeto de mejora continua. </t>
  </si>
  <si>
    <t>El riesgo no tiene indicador</t>
  </si>
  <si>
    <t>porque  el riesgo no se ha materializado, ni hay cambios normativos o administrativos relacionados con el manejo de bienes  muebles  e inventarios de elementos de consumo que motive la modificación o actualización</t>
  </si>
  <si>
    <t>Porque se verifica el  estado de los inmuebles de acuerdo a su programa de mantenimiento.
Porque en cumplimiento de los contratos de administración delegada a terceros, realizan periódicamente vistas de inspección a los inmuebles arrendados y se llegan a acuerdos de mantenimiento; esto es reportado al Mincit mediante informe periódico. (Grupo de Zonas Francas y Bienes Inmuebles)</t>
  </si>
  <si>
    <t>Porque se sigue lo dispuesto en el proceso de gestión de recursos físicos, procedimiento asociado y en la matriz de riesgos</t>
  </si>
  <si>
    <t xml:space="preserve">El riesgo no tiene indicador </t>
  </si>
  <si>
    <t>porque  el riesgo no se ha materializado, ni hay cambios normativos o administrativos relacionados con el manejo de bienes  inmuebles  que motive la modificación o actualización</t>
  </si>
  <si>
    <t>Porque el cierre mensual de la cuenta de almacén está dentro de un aplicativo que genera el reporte, el cual a la vez esta en linea con los sistemas de informacion del Grupo de Contabilidad, cruzando la informacion entre estos para determinar su validez</t>
  </si>
  <si>
    <t>Porque la calidad de la información del reporte del cierre mensual de almacén y bienes inmuebles es conciliada con la información que tiene el Grupo de Contabilidad para  detectar posibles inconsistencias</t>
  </si>
  <si>
    <t xml:space="preserve">Porque sigue lo dispuesto en el proceso de Gestión de Recursos Físicos y que interactúa con el proceso de Gestión de Recursos Financieros. </t>
  </si>
  <si>
    <t>porque  el riesgo no se ha materializado, ni hay cambios normativos o administrativos relacionados con el manejo de bienes  muebles  que motive la modificación o actualización</t>
  </si>
  <si>
    <t>Porque el cierre mensual de la cuenta de inmuebles está dentro de un aplicativo que genera el reporte, cruzando la informacion entre estos para determinar su validez, para posterior envio al Grupo de Contabilidad</t>
  </si>
  <si>
    <t xml:space="preserve">Hortensia Maldonado- Coordinadora Grupo Administrativa
Carolina Rivera, Melissa Sandoval- Profesionales Equipo de Asuntos Ambientales
</t>
  </si>
  <si>
    <t>Se considera que los controles han sido realizados de manera efectiva y responden a la naturaleza del riesgo</t>
  </si>
  <si>
    <t>Los controles responden a las necesidades que representa el riesgo y se han desigando los recursos requeridos para la implementación del SGA y su proceso de certificación.</t>
  </si>
  <si>
    <t>Desde el SGA se solicitan los recursos requeridos para la implemetación del sistema, los cuales han sido aprobados por la alta dirección.</t>
  </si>
  <si>
    <t>Se propone fortalecer los recusos humanos y técnicos con que cuenta el SGA para su implementación, en consideración de las acciones incluidas en 2023 para el fortalecimiento de la gestión ambiental institucional en la que se incluyen todos los bienes inmuebles de la entidad.</t>
  </si>
  <si>
    <t>Desde el SGA se considera que el riesgo logró ser controlado.</t>
  </si>
  <si>
    <t>Aunque se incluyen otros bienes inmueble, se considera desde el SGA que las caracteríasticas del riesgo hayan cambiado</t>
  </si>
  <si>
    <t>NA</t>
  </si>
  <si>
    <t>Los controles responden a las necesidades que representa el riesgo y se han llevado a cabo de manera efectiva mediante la herramienta de revisión por la dirección</t>
  </si>
  <si>
    <t>Desde el SGA se ha cumplido con los compromisos de aprobación, presentación y revisión por la dirección de los objetivos y avances realizados, articulándolos con el Plan Nacional de Desarrollo</t>
  </si>
  <si>
    <t>Son adecuados de acuerdo a la naturaleza del riesgo</t>
  </si>
  <si>
    <t>Desde el SGA se considera que el riesgo logró ser controlado</t>
  </si>
  <si>
    <t>Desde el SGA no se considera que las caracteríasticas del riesgo hayan cambiado</t>
  </si>
  <si>
    <t>Desde el SGA se ejecutan de manera adecuada los controles relacionados con la identificación y evaluación de los aspectos e impactos ambientales de acuerdo con los cambios en las actividades (funcionamiento deñ restaurante y del gimnasio), al igual que consideran los resultados de la auditoría interna desarrollada en noviembre de 2022 y de la auditoría externa realizada en marzo de 2023.</t>
  </si>
  <si>
    <t>De acuerdo con el procedimiento de manejo de cajas menores y la Guía que describe detalladamente la gestión de estas, los responsables de las cajas menores tienen conocieminto de los procedimientos necesarios para el adecuado uso de las cajas menores</t>
  </si>
  <si>
    <t>De acuerdo con el procedieminto y guia que describe detalladamente la gestión de las cajas menores cada responsable ha mantenido el correcto uso de las mismas sin presentar afectaciones econimicas</t>
  </si>
  <si>
    <t>porque los responsables han mantenido el uso correcto de las cajas menores si afectaciones que puedan presentar un riego finnaciero a la entidad</t>
  </si>
  <si>
    <t>porque  el riesgo no se ha materializado, ni hay cambios normativos o administrativos relacionados con el manejo de cajas menores  que motive la modificación o actualización</t>
  </si>
  <si>
    <t xml:space="preserve">Coordinador Administrativa </t>
  </si>
  <si>
    <t xml:space="preserve">Porque  el proyecto del plan Anual de Adquisiciones se revisa detalladamente para que  cumpla con los requisitos mínimos establecidos por Colombia compra Eficiente. </t>
  </si>
  <si>
    <t xml:space="preserve">Porque el Plan Anual de Aquisiciones lo elaboran y revisan en diferentes niveles  de la función administrativa.   </t>
  </si>
  <si>
    <t>Porque se sigue lo dispuesto en el proceso de Adquisición de Bienes y servicios  y en la matriz de riesgos</t>
  </si>
  <si>
    <t>Porque todo proceso administrativo debe ser sujeto de la mejorado  continua</t>
  </si>
  <si>
    <t xml:space="preserve">Este riesgo no tiene indicador </t>
  </si>
  <si>
    <t xml:space="preserve">Porque  el riesgo no se ha materializado, ni hay cambios normativos o administrativos de fondo relacionados con la elaboración del Plan Anual de Adquisiciones. </t>
  </si>
  <si>
    <t>Asesor</t>
  </si>
  <si>
    <t>Se han adelantado las sesiones previstas y se han abierto los espacios de socializacion.</t>
  </si>
  <si>
    <t xml:space="preserve">Se adelanta el seguimiento y control a todas las actividades relacionadas con las instancias </t>
  </si>
  <si>
    <t xml:space="preserve">Todos los temas de la agenda se han tratado en las instancias </t>
  </si>
  <si>
    <t>No se requiere</t>
  </si>
  <si>
    <t xml:space="preserve">Se han adelantado las sesiones programadas </t>
  </si>
  <si>
    <t xml:space="preserve">Esta funcionando con la actual formulación </t>
  </si>
  <si>
    <t>Se estan realizando las actividades de acuerdo con los procedimientos internos establecidos.</t>
  </si>
  <si>
    <t>1, De acuerdo con los compromisos adquridos con la Oficina Asesora de Planeación se realizan dos capacitaciones de sensibilización de riesgos de Gestión y Corrupción al año de las cuales la primera se realizó el día 29 de junio de 2023.
2.Se continua con el proceso de actualización del Reglamento Técnico de Talleres de conversión por lo cual se realizó una reunión con todos los actores, por lo que se dío prorroga al reglamento técnico por medio de la Resolución 0723 de 2023, igualmente se encuentra en aprobación de la OAJ para poner en consulta de los actores interesados el reglamento técnico completo.</t>
  </si>
  <si>
    <t>Se realizaron las actividades de acuerdo con los procedimientos internos establecidos.</t>
  </si>
  <si>
    <t>Las actividades de seguimiento cumplen con el objetivo de minizar el riesgo</t>
  </si>
  <si>
    <t>No se han expedido reglamentos técnicos que generen un obstaculo técnico al comercio y se ha contado con la participación de todos lo intesados para la creación de estos actos administrativos</t>
  </si>
  <si>
    <t>Se estan realizando las actividades de acuerdo con los procedimientos internos establecidos</t>
  </si>
  <si>
    <t>1.Se estan ejecutando los controles de la columna R filas 261, 262,263,264 yb 265{</t>
  </si>
  <si>
    <t>Para las notificaciones de OTC Y MSF se hacen las controle establecidos en la plataforma eping.org y en la plataforma de la CAN el SIRT, lo anterior, dado que en ésta se encuentran los formularios para su diligenciamiento, evitando error.
Además se lleva a cabo el procedimiento establecido en el SIG del MinCIT.</t>
  </si>
  <si>
    <t>Claro que si dado que todos los sistemas y procedimientos son susceptibles de mejora continúa.  Sin embargo, los sistemas externos son continuamente mejorados por la Comunidad Andina, por la Organización Mundial del Comercio.
A futuro se solicita que quienes manejan estos sistemas sean capacitadas.</t>
  </si>
  <si>
    <t>Porque a hoy se han atendido dentro de los terminos de ley todas y cada una de las solicitudes de notificación, tanto OTC como MSF.</t>
  </si>
  <si>
    <t xml:space="preserve">Se deben hacer capacitaciones continuas. </t>
  </si>
  <si>
    <t>De acuerdo con los compromisos adquridos con la Oficina Asesora de Planeación se realizan dos capacitaciones de sensibilización de riesgos de Gestión y Corrupción al año de las cuales la primera se realizó el día 29 de junio de 2023.</t>
  </si>
  <si>
    <t xml:space="preserve">no se han generando retrasos en el desarrollo de los progamas y metas del proyecto. </t>
  </si>
  <si>
    <t>Las actividades de seguimiento cumplen con el objetivo de minimizar el riesgo</t>
  </si>
  <si>
    <t xml:space="preserve"> Las normas contabiles, de información financiera y aseguramiento de la información, se aplican de una manera oportuna y correcta</t>
  </si>
  <si>
    <t>De acuerdo con los compromisos adquridos con la Oficina Asesora de Planeación se realizan dos capacitaciones de sensibilización de riesgos de Gestión y Corrupción al año de</t>
  </si>
  <si>
    <t>No se han recibido PQRS sobre el mal funcionamiento del aplicativo.</t>
  </si>
  <si>
    <t>Profesional Especializado Oficina Asesora de Planeación Sectorial</t>
  </si>
  <si>
    <t>Se han  implementado adecuadamente los controles y han evitado que se materialice el riesgo.</t>
  </si>
  <si>
    <t>No aplica. Este riesgo no tiene indicadores asociados.</t>
  </si>
  <si>
    <t>Este riesgo solo es responsabilidad de la Oficina de Control Interno, por tal razón  se debe eliminar del responsable del riesgo al Jefe Oficina OAPS</t>
  </si>
  <si>
    <t>Se han implementado adecuadamente los controles y han evitado que se materialice el riesgo.</t>
  </si>
  <si>
    <t>Es necesario modificar el responsable del riesgo, ya que la Oficina Asesora de Planeación no va a realizar ni gestionar las auditorias Internas a los Sistemas de Gestión. La Auditorias a los Sistemas de Gestión Ambiental, Seguridad y Salud en el Trabajo y Módelo Empresa Familiarmente Responsable, están a cargo de sus líderes respectivamente.</t>
  </si>
  <si>
    <t>Es necesario actualizar el riesgo, ya que, se creo el Modelo Institucional de Operación - MIO que reemplaza el Sistema Integrado de Gestión. En el Ministerio se trabajará bajo el MIO, que lo compone el MIPG - Modelo Insttucional de Planeación y Gestión y los Sistemas de Gestión Ambiental, Seguridad y Salud en el Trabajo y el Modelo Empresa Familiarmente Responsable.</t>
  </si>
  <si>
    <t>COORDINADOR GRUPO DE CONTRATOS</t>
  </si>
  <si>
    <t>N.A</t>
  </si>
  <si>
    <t xml:space="preserve">En algunos de los procesos suscritos en el semestre de la vigencia 2023 , se recibieron observaciones por parte de intereseados en los mismos sobre las condiciones del proceso, las cuales fueron analizadase y respondidas de fondo y de ser necesario en algunos casos generaron las modificaciones que se encontraton pertinentes. </t>
  </si>
  <si>
    <t>Se viene realizando la revisión previa por parte del área técnica y del Grupo de Contratos de los estudios y documentos previos que se presentan para el tramite de procesos de contratación ante el Grupo de Contratos.</t>
  </si>
  <si>
    <t xml:space="preserve">Se encuentra en proceso de implementacion de mejoras en la plataforma de contratación, para generar un formato que permita a las areas interesadas mayor agilidad y precision en la informacion requerida en un estudio previo </t>
  </si>
  <si>
    <t xml:space="preserve">Por que se cuenta con evidencias de la ejecucuioin y seguimiento al control, lo cual ha evitado una materizlizacion del riesgo. </t>
  </si>
  <si>
    <t xml:space="preserve">El control a permitido prevenir la materializacion del riesgo, </t>
  </si>
  <si>
    <t xml:space="preserve">Para esta vigencia se esta aplicando en un 100%  la inclusión de la información contractual en el aplicativo de contratación y que este a su vez genera automaticamente el certifcado de recibido a satisfaccion </t>
  </si>
  <si>
    <t>Se certifica el cumplimiento o incumplimiento de las obligaciones del contratista a través del formato establecido para ello que se genera  a través de la plataforma de contratación posterior a la presentación del respectivo informe de supervisión,  previo al al  pago.</t>
  </si>
  <si>
    <t xml:space="preserve">Se actualizo la herramienta  de seguimiento a los contratos - Plataforma de servicios en la Version Nro. 02 , con la que cuenta el Ministerio para el seguimiento de los contratos, la cual esta siendo implementada al 100% en esta vigencia. </t>
  </si>
  <si>
    <t>Se viene realizando recordatorios a los supervisores de los contratos proximos a vencer .</t>
  </si>
  <si>
    <t>Se realizo un levantamiento de informacion relacionada con las liquidaciones de los contratos, la cual es el insumo para realizar los requerimientos a los supervisores para que suscriban el acta de liquidación</t>
  </si>
  <si>
    <t>Implementacion por parte del Grupo de Contratos y  la  Oficina de Sistemas de Información, alarmas desarrolladas en el aplicativo interno, para que de manera evolutiva se genere la alerta a los supervisores.</t>
  </si>
  <si>
    <t>El Grupo de Contratos en procura de la mejora continua realizara para el segundo semestre una sensibilizacion por  a los Supervisores, relacionado con los terminos legales para la liquidacion de los contratos.</t>
  </si>
  <si>
    <t>Código: DE-FM-022
Versión: 02
Fecha de Vigencia: 25/07/2023</t>
  </si>
  <si>
    <t>Asesora Comité de importaciones y Coordinadora Grupo VUCE</t>
  </si>
  <si>
    <t xml:space="preserve">Porque han permitido que no se presente materialización del riesgo </t>
  </si>
  <si>
    <t>Con ellos se ha dado cumplimiento a las normas que regulan el procedimiento</t>
  </si>
  <si>
    <t>De momento no se considera necesario, pero eventualmente podrían mejorarse si se requiere</t>
  </si>
  <si>
    <t>Permitió que no se materializara el riesgo porque cumplió con la función de prevenir la afectación reputacional</t>
  </si>
  <si>
    <r>
      <t xml:space="preserve">Se considera adecuado el que está vigente para el Comité de mportaciones. </t>
    </r>
    <r>
      <rPr>
        <b/>
        <sz val="10"/>
        <rFont val="Arial"/>
        <family val="2"/>
      </rPr>
      <t>Para el grupo VUCE el registro electrónico de usuarios paso de ser de revisión manual a aprobación automática;  por lo tanto, el riesgo debe ser actualizado</t>
    </r>
  </si>
  <si>
    <t>La norma que regula el registro  electrónico de usuarios automática es la Circular 011 de 2022</t>
  </si>
  <si>
    <t>Jefe Oficina Sistemas de Información
Coordinador Grupo Desarrollo y Mantenimiento de Aplicaciones
Coordinación Grupo Ingenieria y Soporte Técnico
Profesional Especializado</t>
  </si>
  <si>
    <t>PSPI - Programa Datos Personales (PDP): Actualización de los Registros de Bases de Datos, PQRS e Incidentes en RNBD-SIC, Inventario de Bases con Datos Personales.</t>
  </si>
  <si>
    <t>PSPI - Programa Datos Personales (PDP): se realiza seguimiento a las actividades definidas.</t>
  </si>
  <si>
    <t>PSPI - Programa Datos Personales (PDP): el seguimiento a las actividades definidas permite determinar compromisos que deban ajustarse para cumplirla gestión prevista.</t>
  </si>
  <si>
    <t>Acorde con el resultado de la gestión tecnológica y el entorno institucional puede ser redefinido atendiendo el entorno institucional.</t>
  </si>
  <si>
    <t>PI GR</t>
  </si>
  <si>
    <t>Acceso Servicios TI: monitoreo a servicios TI y aplicaciones web</t>
  </si>
  <si>
    <t>Acceso Servicios TI: gestión de usuarios en Mesa de Ayuda y Aplicaciones.</t>
  </si>
  <si>
    <t xml:space="preserve">Acceso Servicios TI: se implemento el Multifactor para los usuarios de la plataforma Oficce 365 y doble autenticación para servicios que se acceden desde el Sitio Web Institucional. </t>
  </si>
  <si>
    <t>Contrato No. GC109 de 2023, desarrollo del servicio de vigilancia tecnológica para la prevención de exposicion de información no autorizada o fuga de información y gestión de vulnerabilidades y remediaciones.</t>
  </si>
  <si>
    <t>Contrato No. GC109 de 2023,  se adelanta la detención, contención y reemdiación de incidentes, alertas de seguridad sobre los servicios, monitoreo del trafico de las aplicacaiones y usuarios, se implementa las pruebas de vulnerabilidad para aseguramiento de dispositivos, aplicaciones y redes.</t>
  </si>
  <si>
    <t xml:space="preserve">Contrato No. GC109 de 2023, se evita la materialización de riesgos de seguridad digital con el seguimiento periodico de los resultados de la gestión de incidentes, alertas de seguridad sobre los servicios,  monitoreo del trafico de las aplicaciones y usuarios, y pruebas de vulnerabilidad </t>
  </si>
  <si>
    <t xml:space="preserve">PSPI - Programa Datos Personales (PDP): Como parte de la Gestión de Activos de Información se adelanto con las áreas la revisión de caracterizaciones de bases con datos personales.  </t>
  </si>
  <si>
    <t>Gestores Territoriales</t>
  </si>
  <si>
    <t xml:space="preserve">No se ha materializado el riesgo, teniedo en cuanta que el plan de trabajo se logró realizar con actores públicos- privados </t>
  </si>
  <si>
    <t>Teniendo en cuenta que se han aplicado los controles y seguimientos a los instrumentos para que no se materialice el riesgo</t>
  </si>
  <si>
    <t>Se han realizado de acuerdo con los instrumentos y tiempos estipulados</t>
  </si>
  <si>
    <t>Si bien, se concidera que todos los instrumentos son suceptibles de mejora, hasta el momento con los monitoreos existentes se han ejecutado adecuadamente</t>
  </si>
  <si>
    <t>Hasta el momento el riesgo se ha podido controlar</t>
  </si>
  <si>
    <t>Porque siempre hay verificacion de que la documentacion de la solicitud de concesión llegue completa para su evaluacion</t>
  </si>
  <si>
    <t>Por que no han permitido la materializacion del riesgo</t>
  </si>
  <si>
    <t>Porque se hace un seguimiento y control de los tiempos de las personas intervinientes</t>
  </si>
  <si>
    <t>Porque en la redaccion del control se menciona que nosostros expedimos una certificacion, cuando en realidad expedimos una constancia determinando nuestro concepto</t>
  </si>
  <si>
    <t>Se solicita modificar la redaccion del control</t>
  </si>
  <si>
    <t>Profesional</t>
  </si>
  <si>
    <t>Se ha realizado los controles correspondientes</t>
  </si>
  <si>
    <t>Las acciones previas permiten evitar que el riesgo de materialice</t>
  </si>
  <si>
    <t>Los controles se han ejecutado de acuerdo al procedimiento</t>
  </si>
  <si>
    <t>Si, cuando se identifica una opcion de mejora se aplica</t>
  </si>
  <si>
    <t>No hay indicadores ni metas asociadas a estos riesgos</t>
  </si>
  <si>
    <t>Una vez se actualice el procedimiento de acuerdo a los nuevos lineamientos de gobierno, se realizará la actualización correspondiente</t>
  </si>
  <si>
    <t>En relación a PROFIA, durante le primer semestre 2023 no se realizaron requerimientos de ajuste a las solicitudes analizadas</t>
  </si>
  <si>
    <t>Se han realizado ejercicios de seguimiento a los instrumentos</t>
  </si>
  <si>
    <t>El seguimiento a los instrumentos permite identificar su correcta ejecución y diseño</t>
  </si>
  <si>
    <t>Los controlse se han ejecutado de acuerdo al procedimiento</t>
  </si>
  <si>
    <t>No se requiere por el momento</t>
  </si>
  <si>
    <t>Se han venido realizando reuniones y ejercicios de seguimiento para revisar de manera constante los instrumentos</t>
  </si>
  <si>
    <t>El monitoreo permite identificar su correcta ejecución y diseño</t>
  </si>
  <si>
    <t xml:space="preserve">La  ejecucion avanza acorde a las metas y objetivos propuestos </t>
  </si>
  <si>
    <t>Coordinadora Grupo Relación con el Ciudadano</t>
  </si>
  <si>
    <t>Los controles funcionan</t>
  </si>
  <si>
    <t>funcionan bien</t>
  </si>
  <si>
    <t>ninguno</t>
  </si>
  <si>
    <t>Se han efectuado los controles respectivos</t>
  </si>
  <si>
    <t>Los controles actuales evitan que se materialice el riesgo, ya que el documento diseñado se ha sometido a varias revisiones y validaciones</t>
  </si>
  <si>
    <t xml:space="preserve">Si ya que a la fecha no se ha materializado el riesgo </t>
  </si>
  <si>
    <t>No se considera necesario ya que han cumplido el fin para el cual fueron creados</t>
  </si>
  <si>
    <t xml:space="preserve">El riesgo no se ha materializado </t>
  </si>
  <si>
    <t>No se considera necesario un cambio, ya que este ha funcionado.</t>
  </si>
  <si>
    <t>La aplicación de los controles permitió el desarrollo óptimo de los programas y actividades.</t>
  </si>
  <si>
    <t>Se ha documentado el proceso de planeación técnica y presupuestal, así como se han implementado mecanismos de seguimiento periódicos a los operadores de los programas y actividades.</t>
  </si>
  <si>
    <t>Funcionan de forma correcta</t>
  </si>
  <si>
    <t>Se mantiene en riesgo bajo, ya que no se ha impactado el presupuesto asignado y por ende, el cumplimiento de la meta</t>
  </si>
  <si>
    <t>Se mantiene el mismo riesgo en el proyecto de inversión</t>
  </si>
  <si>
    <t>Se garantiza ejecución con los controles</t>
  </si>
  <si>
    <t>Se realiza la transferencia de recursos al Patrimonio Autónomo mediante Resolución</t>
  </si>
  <si>
    <t>Se ha evitado materializar riesgo y realizar seguimiento a las métricas de forma adecuada</t>
  </si>
  <si>
    <t>No se considera necesario un cambio.</t>
  </si>
  <si>
    <t>El seguimiento técnico, jurídico y financiero previo, durante y posterior a la ejecución de los instrumentos permite mitigar riesgos de retraso y generar así los planes de contigencia correspondientes para equilibrar los planes operativos de ejecución.</t>
  </si>
  <si>
    <t>Conforme a un cronograma establecido para la realización de mesas técnicas con los patrimonios autonomos e identificar posibles cuellos de botella permite ejecutar acciones de prevención.</t>
  </si>
  <si>
    <t>El seguimiento tecnico y financiero realizado permite mitigar lo correspondiente.</t>
  </si>
  <si>
    <t>Se mantiene en riesgo bajo ya que no ha impactado de manera considerable el presupuesto asignado.</t>
  </si>
  <si>
    <t>El seguimiento técnico y financiero realizado permite mitigar lo correspondiente.</t>
  </si>
  <si>
    <t>Se debe tener en cuenta que para el caso de la atención con proyectos para población victima se debe generar una curva de aprendizaje cuya horizonte minimo de atención de 8 meses. Lo anterior indica que en una vigencia fiscal el seguimiento tecnico y financiero corresponde a instrumentos que se están ejecutando de la vigencia fiscal inmediatamente anterior y de actual.</t>
  </si>
  <si>
    <t xml:space="preserve">No fue posible verificar la efectividad de los controles, dado que no se aportaron las evidencias por parte de la Primera Linea de defensa. 
Adicionalmente se hace necesario ajustar las etapas de identificación y tratamiento. </t>
  </si>
  <si>
    <t>El control a sido suficientemente eficaz, para el manejo del riesgo que se tiene en la OEE.</t>
  </si>
  <si>
    <t xml:space="preserve">Dentro de las evidencias reportadas por la primera línea de defensa, no fue posible validar la Matriz de seguimiento a liquidación de contratos, ni la base de datos. </t>
  </si>
  <si>
    <t>Coordinadora Grupo Diseño de Operaciones de Comercio Exterior</t>
  </si>
  <si>
    <t>Se realizaron las publicaciones en la página de la VUCE en las fechas estipuladas en la normatividad.</t>
  </si>
  <si>
    <t>Permite realizar las publicaciones de manera oportuna.</t>
  </si>
  <si>
    <t>No se materializo el riesgo</t>
  </si>
  <si>
    <t xml:space="preserve">Subdirector de Prácticas Comerciales </t>
  </si>
  <si>
    <t xml:space="preserve">Se dio cumplimiento a las normas que regulan los procedimientos </t>
  </si>
  <si>
    <t>Se ejercieron los controles respectivos que evitan se incurra en incumplimientos</t>
  </si>
  <si>
    <t>Se realizaron las actividades de convocatorias, revisiones técnicas y normativas de los Informes técnicos de las investigaciones  y asuntos a presentar en el Comité AAA y Prácticas Comerciales y   se generaron los cronogramas de las mismas, se proyectaron, revisaron  y tramitaron los proyectos de decretos y Resoluciones.</t>
  </si>
  <si>
    <t xml:space="preserve">Aunque se han cumplido con todos los controles, siempre se puede realizar mejoras.  </t>
  </si>
  <si>
    <t>Se dio cumplimiento a las normas que regulan los procedimientos y se ejercieron los controles respectivos.</t>
  </si>
  <si>
    <t xml:space="preserve">Los riesgos cumplen con la función de prevenir causar una afectación. </t>
  </si>
  <si>
    <t xml:space="preserve">Las evidencias se encuentran acordes con lo establecido. Adicionalmente se recomienda que la Teecera Línea de defensa a traves de los mecanismos pertienentes evaluae la efectividad de los controles. </t>
  </si>
  <si>
    <t xml:space="preserve">Se solicita reunión focal, para revisar y ajujstar las etapas del riesgo de en linea con la sociailización recibida. </t>
  </si>
  <si>
    <t xml:space="preserve">Se hace necesario ajustar las etapas de identificación y tratamiento. </t>
  </si>
  <si>
    <t xml:space="preserve">Se se hace necesario ajustar las etapas de identificación y tratamiento. </t>
  </si>
  <si>
    <t>Equipo de Planeación (OAPS)</t>
  </si>
  <si>
    <t>Si. Revisar si los controles son suficientes y si se están definiendo exactamente</t>
  </si>
  <si>
    <t>Si. Revisar si los controles son suficientes y si se están definiendo exactamente. Ver comentario en el campo de CONTROL</t>
  </si>
  <si>
    <t>Creo que el riesgo está bien definido, pero quizá sea bueno revisar los controles y las consecuencias</t>
  </si>
  <si>
    <t>Debemos revisar si para los controles identificados tenemos alguna eviidencia,pues no tnemos como saber si se perdió la credibilidad ante los cooperantes, por ejemplo.</t>
  </si>
  <si>
    <t>El riesgo y los controles asociados están siendo revisados en función de la identificación de situaciones que pueden afectar el proceso</t>
  </si>
  <si>
    <t xml:space="preserve"> El último control establecido (control en la plataforma ER+ para que cuando se presente un reporte inadecuado y la OAPS lo rechace, el responsable no pueda avanzar en el siguiente reporte hasta que no atienda las observaciones objeto de la devolución) no fue implementado en 2022 por cuanto la plataforma ER+ no había sido modificada.</t>
  </si>
  <si>
    <t>El riesgo no cuenta con un indicador establecido</t>
  </si>
  <si>
    <t xml:space="preserve">RECOMENDACIÓN DEL INFORME DE LA OCI: Se recomienda la revisión, análisis y formulación de acciones correctivas. Es importante adelantar un trabajo articulado con las direcciones técnicas en las que se presentó la materialización del riesgo de incumplimiento de metas, con el fin de socializar los lineamientos definidos en la Política y Metodología para la Administración de Riesgo y Oportunidades frente al reporte de la materialización del mismo, esto en caso de presentarse en la vigencia 2023. Así mismo se sugiere realizar la toma de acciones correctivas pertinentes para adelantar la actualización del mapa riesgo en torno a la mejora de la descripción del riesgo, fortalecimiento de controles y cambio en la valoración del mismo. </t>
  </si>
  <si>
    <t>Entre octubre de 2022 y junio 2023, frente al desafío de garantizar el crecimiento económico para generar riqueza y desarrollo inclusivo y sostenible mediante, la implementación de las políticas de comercio exterior, reindustrialización y turismo, se llevó a cabo el proceso de construcción del nuevo Plan Estratégico Sectorial que identifica los cambios que deben producirse en el sector, alineados con las transformaciones del PND. El seguimiento de los indicadores del Plan comenzará a partir del segundo semestre de 2023.</t>
  </si>
  <si>
    <t xml:space="preserve">No fue posible verificar la evidencia de aplicación de los controles, dado que no se obtuvo reporte del monitoreo y seguimiento por parte de la Primera Linea de defensa. 
Adicionalmente se hace necesario ajustar las etapas de identificación y tratamiento. </t>
  </si>
  <si>
    <t xml:space="preserve">No fue posible verificar la la evidencia de aplicación de los controles, dado que no se obtuvo reporte del monitoreo y seguimiento por parte de la Primera Linea de defensa. Adicionalmente se hace necesario ajustar las etapas de identificación y tratamiento. </t>
  </si>
  <si>
    <t xml:space="preserve">No fue posible verificar la evidencia de aplicación de los controles, dado que no se obtuvo reporte del monitoreo y seguimiento por parte de la Primera Linea de defensa. Adicionalmente se hace necesario ajustar las etapas de identificación y tratamiento. </t>
  </si>
  <si>
    <t xml:space="preserve">No fue posible verificar la evidencia de aplicación de los controles, dado que no se obtuvo reporte del monitoreo y seguimiento por parte de la Primera Linea de defensa. </t>
  </si>
  <si>
    <t xml:space="preserve">No fue posible verificar la evidencia de aplicación de los controles, dado que no se aportaron las evidencias por parte de la Primera Linea de defensa. 
Adicionalmente se hace necesario ajustar las etapas de identificación y tratamiento. </t>
  </si>
  <si>
    <t xml:space="preserve">No fue posible verificar la evidencia de aplicación de los controles, dado que estas no fueron aportadas por parte de la Primera Linea de defensa. 
Adicionalmente se hace necesario ajustar las etapas de identificación y tratamiento. </t>
  </si>
  <si>
    <t>No fue posible verificar la evidencia de aplicación de los controles, dado que estas no fueron aportadas por parte de la Primera Linea de defensa. 
Validar la posibilidad de unificarse con el GR-R4</t>
  </si>
  <si>
    <t>No fue posible verificar la evidencia de aplicación de los controles, dado que estas no fueron aportadas por parte de la Primera Linea de defensa. 
Validar la posibilidad de unificarse con el GR-R3</t>
  </si>
  <si>
    <t xml:space="preserve">Las evidencias se encuentran acorde con lo establecido. Adicionalmente se recomienda que la Tercera Línea de defensa a través de los mecanismos pertienentes evalue la efectividad de los controles. </t>
  </si>
  <si>
    <t xml:space="preserve">Las evidencias se encuentran acordes con lo establecido. Adicionalmente se recomienda que la Tercera Línea de defensa a través de los mecanismos pertienentes evalue la efectividad de los controles. </t>
  </si>
  <si>
    <t xml:space="preserve">No fue posible verificar  la evidencia de aplicación de los controles, dado que no se obtuvo reporte del monitoreo y seguimiento por parte de la Primera Linea de defensa. </t>
  </si>
  <si>
    <t xml:space="preserve">No fue posible verificar la evidencia de aplicación de los controles, dado que estas no fueron aportadas por parte de la Primera Linea de defensa. </t>
  </si>
  <si>
    <t xml:space="preserve">Las evidencias se encuentran acordes con lo establecido, sin embargo se hace necesario ajustar las etapas de identificación y tratamiento.
Adicionalmente se recomienda que la Tercera Línea de defensa a través de los mecanismos pertienentes evalue la efectividad de los controles. </t>
  </si>
  <si>
    <t>No fue posible verificar la evidencia de aplicación de los controles, dado que no se obtuvo reporte del monitoreo y seguimiento por parte de la Primera Linea de defensa.</t>
  </si>
  <si>
    <t>No fue posible verificar  la evidencia de aplicación de los controles, dado que no se obtuvo reporte del monitoreo y seguimiento por parte de la Primera Linea de defensa.</t>
  </si>
  <si>
    <t xml:space="preserve">No fue posible verificar la evidencia de aplicación de los controles, dado que no se obtuvo reporte del monitoreo y seguimiento por parte de la Primera Linea de defensa. 
Adicionalmente se hace necesario ajustar las etapas de identificación y tratamiento.  </t>
  </si>
  <si>
    <t xml:space="preserve">No fue posible verificar la evidencia de aplicación de los controles, dado que no se aportaron las evidencias por parte de la Primera Linea de defensa. </t>
  </si>
  <si>
    <t xml:space="preserve">No fue posible verificar la  evidencia de aplicación de los controles, dado que la evidencia entregada, no corresponde con la establecida dentro de la etapa de tratamiento. </t>
  </si>
  <si>
    <t>Dentro de las evidencias de aplicación del control reportadas por la primera línea de defensa,  no se identifican las actas, ayuda de memoria, registro de asistencia, oficio, memorando electrónico*, correo electrónico*, Documento técnico de programa o incentivo diseñado*</t>
  </si>
  <si>
    <t xml:space="preserve">Dentro de las evidencias de aplicación del control reportadas por la primera línea de defensa,  no se identifican las listas de chequeo. </t>
  </si>
  <si>
    <t xml:space="preserve">Dentro de las evidencias de aplicación del control reportadas por la primera línea de defensa,  no se identifican la ayuda de memoria o listas de asistencia. </t>
  </si>
  <si>
    <t xml:space="preserve">No fue posible verificar la evidencia de aplicación de los controles, dado que la entregada, no corresponde con la establecida dentro de la etapa de tratamiento. </t>
  </si>
  <si>
    <t>No fue posible verificar la evidencia de aplicación  de los controles, dado que no se obtuvo reporte del monitoreo y seguimiento por parte de la Primera Linea de defensa.</t>
  </si>
  <si>
    <t xml:space="preserve">No fue posible verificar la evidencia de aplicación  de los controles, dado que no se obtuvo reporte del monitoreo y seguimiento por parte de la Primera Linea de defensa.
Adicionalmente se hace necesario ajustar las etapas de identificación y tratamiento.  </t>
  </si>
  <si>
    <t xml:space="preserve">No fue posible verificar la evidencia de aplicación  de los controles, dado que la evidencia entregada, no corresponde con la establecida dentro de la etapa de tratamiento. </t>
  </si>
  <si>
    <t xml:space="preserve">No fue posible verificar la evidencia de aplicación de los controles, dado que la evidencia entregada, no corresponde con la establecida dentro de la etapa de tratamiento. </t>
  </si>
  <si>
    <t xml:space="preserve">No fue posible verificar la la evidencia de aplicación de los controles, dado que la evidencia entregada, no corresponde con la establecida dentro de la etapa de tratamiento. </t>
  </si>
  <si>
    <t>Dentro de las evidencias  de aplicación del control reportadas por la primera línea de defensa, no se identifican los contratos y convenios.
Adicionalmente se  hace necesario ajustar las etapas de identificación y tratamiento.</t>
  </si>
  <si>
    <t>Dentro de las evidencias de aplicación del control reportadas por la primera línea de defensa, no se identifican los correos electrónicos.</t>
  </si>
  <si>
    <t xml:space="preserve">No fue posible verificar la evidencia de aplicación de los controles, dado que no se obtuvo reporte del monitoreo y seguimiento por parte de la Primera Linea de defensa.
Adicionalmente se hace necesario ajustar las etapas de identificación y tratamiento.  </t>
  </si>
  <si>
    <t>Dentro de las evidencias de aplicación del control reportadas por la primera línea de defensa, no se identifican las actas de reunión.
Adicionalmente se  hace necesario ajustar las etapas de identificación y tratamiento.</t>
  </si>
  <si>
    <t xml:space="preserve">No fue posible verificar la evidencia de aplicación de los controles, dado que estas no fueron  aportadas por parte de la Primera Linea de defensa. 
Adicionalmente se solicita por parte del responsable la revisión y ajustes del riesgo. </t>
  </si>
  <si>
    <t xml:space="preserve">Dentro de las evidencias de aplicación del control aportadas por la Primiera linea de defensa no se identifican las Actas, ayuda de memoria, registro de asistencia. </t>
  </si>
  <si>
    <t xml:space="preserve">Las evidencias  de aplicación de los controles aportadas por la Primera Línea de defensa, se encuentran acordes con lo establecido. 
Adicionalmente se recomienda que la Tercera Línea de defensa a través de los mecanismos pertienentes evalue la efectividad de los controles. </t>
  </si>
  <si>
    <t xml:space="preserve">Las evidencias de aplicación del control aportadas por la Primera Línea de defensa, no cumplen con los criterios establecidos para el tratamiento </t>
  </si>
  <si>
    <r>
      <t xml:space="preserve">En el campo de </t>
    </r>
    <r>
      <rPr>
        <b/>
        <sz val="10"/>
        <rFont val="Arial"/>
        <family val="2"/>
      </rPr>
      <t>Consecuencias</t>
    </r>
    <r>
      <rPr>
        <sz val="10"/>
        <rFont val="Arial"/>
        <family val="2"/>
      </rPr>
      <t xml:space="preserve">, no sabría como podemos identificar que se ha dado una </t>
    </r>
    <r>
      <rPr>
        <i/>
        <sz val="10"/>
        <rFont val="Arial"/>
        <family val="2"/>
      </rPr>
      <t>"'Pérdida de confianza por parte de los grupos de valor por incumplimiento de los objetivos institucionales."</t>
    </r>
  </si>
  <si>
    <t>Se realiza primer seguimiento semestral del año 2023, para los riesgos ubicados en zona baja y moderada, conforme a lo establecido por la Política y Metodología para la administración de riesgos y oportunidades DE-DR-001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</si>
</sst>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8"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b/>
      <i/>
      <sz val="10"/>
      <name val="Arial"/>
      <family val="2"/>
    </font>
    <font>
      <i/>
      <sz val="10"/>
      <name val="Arial"/>
      <family val="2"/>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BEFEFE"/>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400">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 fillId="2" borderId="0" xfId="0" applyFont="1" applyFill="1"/>
    <xf numFmtId="0" fontId="10" fillId="2" borderId="1" xfId="0" quotePrefix="1" applyFont="1" applyFill="1" applyBorder="1" applyAlignment="1">
      <alignment horizontal="justify" vertical="center" wrapText="1"/>
    </xf>
    <xf numFmtId="0" fontId="5" fillId="0" borderId="1" xfId="0" applyFont="1" applyBorder="1" applyAlignment="1">
      <alignment vertical="center"/>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15" xfId="0" applyNumberFormat="1" applyFont="1" applyFill="1" applyBorder="1" applyAlignment="1">
      <alignment horizontal="center" vertical="center" wrapText="1"/>
    </xf>
    <xf numFmtId="9" fontId="2" fillId="18" borderId="19" xfId="0" applyNumberFormat="1"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24"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7" borderId="28"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7" borderId="30" xfId="0"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9" fontId="10"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9" fontId="10" fillId="0" borderId="1" xfId="0" applyNumberFormat="1"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8"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5" fillId="0" borderId="1" xfId="0" applyFont="1" applyBorder="1" applyAlignment="1">
      <alignment horizontal="left" vertical="center"/>
    </xf>
    <xf numFmtId="0" fontId="5" fillId="2"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xf>
    <xf numFmtId="0" fontId="6" fillId="0" borderId="0" xfId="0" applyFont="1" applyAlignment="1" applyProtection="1">
      <alignment horizontal="left" vertical="center"/>
      <protection locked="0"/>
    </xf>
    <xf numFmtId="0" fontId="4" fillId="18" borderId="22"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10" fillId="2" borderId="1" xfId="0" applyFont="1" applyFill="1" applyBorder="1" applyAlignment="1" applyProtection="1">
      <alignment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2" fillId="0" borderId="0" xfId="0" applyFont="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alignment horizontal="center" vertical="center" wrapText="1"/>
    </xf>
    <xf numFmtId="1" fontId="10" fillId="0" borderId="0" xfId="0" applyNumberFormat="1" applyFont="1" applyAlignment="1">
      <alignment horizontal="center" vertical="center"/>
    </xf>
    <xf numFmtId="0" fontId="8" fillId="0" borderId="1" xfId="0" applyFont="1" applyBorder="1" applyAlignment="1">
      <alignment horizontal="center" vertical="center" wrapText="1"/>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9" fontId="8" fillId="0" borderId="1" xfId="0" applyNumberFormat="1" applyFont="1" applyBorder="1" applyAlignment="1">
      <alignment horizontal="center" vertical="center"/>
    </xf>
    <xf numFmtId="9" fontId="10" fillId="2" borderId="1" xfId="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2" borderId="1" xfId="0" applyFont="1" applyFill="1" applyBorder="1" applyAlignment="1" applyProtection="1">
      <alignment horizontal="center" vertical="center"/>
      <protection locked="0"/>
    </xf>
    <xf numFmtId="9" fontId="5" fillId="0" borderId="1" xfId="0" applyNumberFormat="1" applyFont="1" applyBorder="1" applyAlignment="1">
      <alignment horizontal="center" vertical="center"/>
    </xf>
    <xf numFmtId="0" fontId="10" fillId="0" borderId="1" xfId="0" applyFont="1" applyBorder="1" applyAlignment="1" applyProtection="1">
      <alignment horizontal="left" vertical="center" wrapText="1"/>
      <protection locked="0"/>
    </xf>
    <xf numFmtId="9" fontId="10" fillId="0" borderId="1" xfId="0" applyNumberFormat="1" applyFont="1" applyBorder="1" applyAlignment="1">
      <alignment horizontal="center" vertical="center" wrapText="1"/>
    </xf>
    <xf numFmtId="9" fontId="10"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2" borderId="1" xfId="0"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2" borderId="1" xfId="0" applyFont="1" applyFill="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9"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9" fontId="10" fillId="2" borderId="1" xfId="0" applyNumberFormat="1" applyFont="1" applyFill="1" applyBorder="1" applyAlignment="1">
      <alignment horizontal="center" vertical="center"/>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3" fillId="3" borderId="1" xfId="0" applyFont="1" applyFill="1" applyBorder="1" applyAlignment="1">
      <alignment horizontal="center" vertical="center" wrapText="1"/>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5" borderId="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0" fontId="5" fillId="0" borderId="1" xfId="0" applyFont="1" applyBorder="1" applyAlignment="1">
      <alignment horizontal="center" vertical="center"/>
    </xf>
    <xf numFmtId="0" fontId="10" fillId="8"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22" fillId="0" borderId="1" xfId="0" applyFont="1" applyBorder="1" applyAlignment="1">
      <alignment horizont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0" fillId="0" borderId="1" xfId="0" applyFont="1" applyBorder="1" applyAlignment="1" applyProtection="1">
      <alignment horizontal="justify" vertical="center" wrapText="1"/>
      <protection locked="0"/>
    </xf>
    <xf numFmtId="0" fontId="5" fillId="0" borderId="1" xfId="0"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xf>
    <xf numFmtId="0" fontId="10" fillId="12" borderId="1" xfId="0" applyFont="1" applyFill="1" applyBorder="1" applyAlignment="1">
      <alignment horizontal="center" vertical="center" wrapText="1"/>
    </xf>
    <xf numFmtId="0" fontId="10" fillId="0" borderId="1" xfId="0" applyFont="1" applyBorder="1" applyAlignment="1">
      <alignment horizontal="justify" vertical="center" wrapText="1"/>
    </xf>
    <xf numFmtId="9" fontId="8"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9" fontId="5" fillId="0" borderId="1" xfId="0" applyNumberFormat="1" applyFont="1" applyBorder="1" applyAlignment="1">
      <alignment horizontal="center" vertical="center" wrapText="1"/>
    </xf>
    <xf numFmtId="0" fontId="10" fillId="13" borderId="1"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10" fillId="2" borderId="1" xfId="0" applyFont="1" applyFill="1" applyBorder="1" applyAlignment="1">
      <alignment horizontal="justify" vertical="center" wrapText="1"/>
    </xf>
    <xf numFmtId="0" fontId="8" fillId="14" borderId="1" xfId="0" applyFont="1" applyFill="1" applyBorder="1" applyAlignment="1">
      <alignment horizontal="center" vertical="center" wrapText="1"/>
    </xf>
    <xf numFmtId="0" fontId="10" fillId="14" borderId="1" xfId="2" applyFill="1" applyBorder="1" applyAlignment="1" applyProtection="1">
      <alignment horizontal="center" vertical="center" wrapText="1"/>
      <protection locked="0"/>
    </xf>
    <xf numFmtId="9" fontId="7" fillId="0" borderId="1" xfId="0" applyNumberFormat="1" applyFont="1" applyBorder="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9" fontId="10" fillId="0" borderId="1" xfId="1" applyFont="1" applyFill="1" applyBorder="1" applyAlignment="1" applyProtection="1">
      <alignment horizontal="justify" vertical="center" wrapText="1"/>
    </xf>
    <xf numFmtId="0" fontId="5"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Border="1" applyAlignment="1">
      <alignment horizontal="left" vertical="center"/>
    </xf>
    <xf numFmtId="0" fontId="7" fillId="0" borderId="1" xfId="0" applyFont="1" applyBorder="1" applyAlignment="1">
      <alignment horizontal="center" vertical="center"/>
    </xf>
    <xf numFmtId="0" fontId="2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0" borderId="9" xfId="3" applyNumberFormat="1" applyFont="1" applyFill="1" applyBorder="1" applyAlignment="1">
      <alignment horizontal="center" vertical="center"/>
    </xf>
    <xf numFmtId="165" fontId="5" fillId="0" borderId="11" xfId="3" applyNumberFormat="1" applyFont="1" applyFill="1" applyBorder="1" applyAlignment="1">
      <alignment horizontal="center" vertical="center"/>
    </xf>
    <xf numFmtId="165" fontId="5" fillId="0" borderId="12" xfId="3" applyNumberFormat="1" applyFont="1" applyFill="1" applyBorder="1" applyAlignment="1">
      <alignment horizontal="center" vertical="center"/>
    </xf>
    <xf numFmtId="165" fontId="5" fillId="2" borderId="9" xfId="3" applyNumberFormat="1" applyFont="1" applyFill="1" applyBorder="1" applyAlignment="1">
      <alignment horizontal="center" vertical="center"/>
    </xf>
    <xf numFmtId="165" fontId="5" fillId="2" borderId="11" xfId="3" applyNumberFormat="1" applyFont="1" applyFill="1" applyBorder="1" applyAlignment="1">
      <alignment horizontal="center" vertical="center"/>
    </xf>
    <xf numFmtId="165" fontId="5" fillId="2" borderId="12" xfId="3" applyNumberFormat="1" applyFont="1" applyFill="1" applyBorder="1" applyAlignment="1">
      <alignment horizontal="center" vertical="center"/>
    </xf>
    <xf numFmtId="0" fontId="10" fillId="13"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13" borderId="1" xfId="0" applyFont="1" applyFill="1" applyBorder="1" applyAlignment="1">
      <alignment horizontal="center" vertical="center"/>
    </xf>
    <xf numFmtId="0" fontId="23" fillId="2" borderId="1" xfId="0" applyFont="1" applyFill="1" applyBorder="1" applyAlignment="1">
      <alignment horizontal="center" vertical="center"/>
    </xf>
    <xf numFmtId="0" fontId="10" fillId="23" borderId="1" xfId="0" applyFont="1" applyFill="1" applyBorder="1" applyAlignment="1">
      <alignment horizontal="center" vertical="center" wrapText="1"/>
    </xf>
    <xf numFmtId="0" fontId="33"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20" borderId="1" xfId="0" applyFont="1" applyFill="1" applyBorder="1" applyAlignment="1">
      <alignment horizontal="center" vertical="center"/>
    </xf>
    <xf numFmtId="0" fontId="8" fillId="20" borderId="1" xfId="0" applyFont="1" applyFill="1" applyBorder="1" applyAlignment="1">
      <alignment horizontal="center" vertical="center" wrapText="1"/>
    </xf>
    <xf numFmtId="0" fontId="10" fillId="22" borderId="1" xfId="0" applyFont="1" applyFill="1" applyBorder="1" applyAlignment="1" applyProtection="1">
      <alignment horizontal="center" vertical="center" wrapText="1"/>
      <protection locked="0"/>
    </xf>
    <xf numFmtId="0" fontId="8" fillId="1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4" fillId="18" borderId="22"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13" xfId="0" applyFont="1" applyFill="1" applyBorder="1" applyAlignment="1">
      <alignment horizontal="center" vertical="center" wrapText="1"/>
    </xf>
    <xf numFmtId="0" fontId="4" fillId="18" borderId="14" xfId="0" applyFont="1" applyFill="1" applyBorder="1" applyAlignment="1">
      <alignment horizontal="center" vertical="center" wrapText="1"/>
    </xf>
    <xf numFmtId="0" fontId="4" fillId="18" borderId="15"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20"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18" borderId="19" xfId="0" applyFont="1" applyFill="1" applyBorder="1" applyAlignment="1">
      <alignment horizontal="center" vertical="center" wrapText="1"/>
    </xf>
    <xf numFmtId="0" fontId="5" fillId="0" borderId="0" xfId="0" applyFont="1" applyAlignment="1">
      <alignment horizontal="justify" vertical="center" wrapText="1"/>
    </xf>
    <xf numFmtId="0" fontId="10" fillId="0" borderId="1" xfId="4"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0" fillId="0" borderId="1" xfId="0" applyFont="1" applyFill="1" applyBorder="1" applyAlignment="1">
      <alignment vertical="center" wrapText="1"/>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16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justify" vertical="center"/>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vertical="center"/>
      <protection locked="0"/>
    </xf>
    <xf numFmtId="164" fontId="10"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wrapText="1"/>
      <protection locked="0"/>
    </xf>
    <xf numFmtId="164"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164" fontId="1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14" fontId="10" fillId="0" borderId="1" xfId="0" applyNumberFormat="1" applyFont="1" applyFill="1" applyBorder="1" applyAlignment="1">
      <alignment horizontal="center" vertical="center" wrapText="1"/>
    </xf>
    <xf numFmtId="0" fontId="10" fillId="0" borderId="1" xfId="0" applyFont="1" applyFill="1" applyBorder="1" applyAlignment="1" applyProtection="1">
      <alignment horizontal="center" vertical="top"/>
      <protection locked="0"/>
    </xf>
    <xf numFmtId="0" fontId="10" fillId="0" borderId="1" xfId="0" applyFont="1" applyFill="1" applyBorder="1" applyAlignment="1" applyProtection="1">
      <alignment vertical="center" wrapText="1"/>
      <protection locked="0"/>
    </xf>
    <xf numFmtId="14" fontId="10" fillId="0" borderId="1" xfId="0" applyNumberFormat="1" applyFont="1" applyFill="1" applyBorder="1" applyAlignment="1" applyProtection="1">
      <alignment horizontal="center" vertical="center"/>
      <protection locked="0"/>
    </xf>
    <xf numFmtId="0" fontId="19" fillId="0" borderId="1" xfId="4" applyFont="1" applyFill="1" applyBorder="1" applyAlignment="1">
      <alignment horizontal="center" vertical="center"/>
    </xf>
    <xf numFmtId="0" fontId="10" fillId="0" borderId="1" xfId="0" applyFont="1" applyFill="1" applyBorder="1" applyAlignment="1" applyProtection="1">
      <alignment horizontal="justify" vertical="center" wrapText="1"/>
      <protection locked="0"/>
    </xf>
    <xf numFmtId="0" fontId="10" fillId="0"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9" borderId="1" xfId="0" applyFont="1" applyFill="1" applyBorder="1" applyAlignment="1">
      <alignment horizontal="center" vertical="center"/>
    </xf>
    <xf numFmtId="0" fontId="8" fillId="4" borderId="1" xfId="0" applyFont="1" applyFill="1" applyBorder="1" applyAlignment="1">
      <alignment horizontal="center" vertical="center" wrapText="1"/>
    </xf>
    <xf numFmtId="9" fontId="14" fillId="4" borderId="1" xfId="1" applyFont="1" applyFill="1" applyBorder="1" applyAlignment="1">
      <alignment horizontal="center" vertical="center" wrapText="1"/>
    </xf>
    <xf numFmtId="0" fontId="15" fillId="10"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164" fontId="10" fillId="8"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2" fillId="2" borderId="1" xfId="0" applyFont="1" applyFill="1" applyBorder="1" applyAlignment="1">
      <alignment horizontal="center" wrapText="1"/>
    </xf>
    <xf numFmtId="164"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23" fillId="0" borderId="1" xfId="0" applyFont="1" applyBorder="1" applyAlignment="1">
      <alignment vertical="center"/>
    </xf>
    <xf numFmtId="0" fontId="23" fillId="0" borderId="1" xfId="0" applyFont="1" applyBorder="1" applyAlignment="1">
      <alignment horizontal="center" vertical="center" wrapText="1"/>
    </xf>
    <xf numFmtId="0" fontId="23" fillId="0" borderId="1" xfId="0" applyFont="1" applyBorder="1" applyAlignment="1" applyProtection="1">
      <alignment vertical="center"/>
      <protection locked="0"/>
    </xf>
    <xf numFmtId="0" fontId="10" fillId="0" borderId="1" xfId="0" applyFont="1" applyFill="1" applyBorder="1" applyAlignment="1">
      <alignment horizontal="center" vertical="center"/>
    </xf>
    <xf numFmtId="0" fontId="5" fillId="2" borderId="1" xfId="0" applyFont="1" applyFill="1" applyBorder="1" applyAlignment="1">
      <alignment vertical="center"/>
    </xf>
    <xf numFmtId="9" fontId="10"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xf>
    <xf numFmtId="0" fontId="10" fillId="2" borderId="1" xfId="0" applyFont="1" applyFill="1" applyBorder="1" applyAlignment="1" applyProtection="1">
      <alignment vertical="center"/>
      <protection locked="0"/>
    </xf>
    <xf numFmtId="0" fontId="2" fillId="2" borderId="1" xfId="0" applyFont="1" applyFill="1" applyBorder="1" applyAlignment="1">
      <alignment horizontal="center" vertical="center" wrapText="1"/>
    </xf>
    <xf numFmtId="14" fontId="10" fillId="0" borderId="1"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justify" vertical="center" wrapText="1"/>
      <protection locked="0"/>
    </xf>
    <xf numFmtId="14" fontId="10" fillId="0" borderId="1" xfId="0" applyNumberFormat="1" applyFont="1" applyFill="1" applyBorder="1" applyAlignment="1" applyProtection="1">
      <alignment horizontal="center" vertical="center" wrapText="1"/>
      <protection locked="0"/>
    </xf>
    <xf numFmtId="0" fontId="10" fillId="12" borderId="1" xfId="0" applyFont="1" applyFill="1" applyBorder="1" applyAlignment="1">
      <alignment horizontal="justify" vertical="center" wrapText="1"/>
    </xf>
    <xf numFmtId="0" fontId="10" fillId="12" borderId="1" xfId="0" applyFont="1" applyFill="1" applyBorder="1" applyAlignment="1">
      <alignment horizontal="justify" vertical="center" wrapText="1"/>
    </xf>
    <xf numFmtId="9" fontId="8"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164" fontId="10" fillId="0" borderId="1" xfId="0" applyNumberFormat="1" applyFont="1" applyFill="1" applyBorder="1" applyAlignment="1">
      <alignment horizontal="center" vertical="center" wrapText="1"/>
    </xf>
    <xf numFmtId="0" fontId="10" fillId="19" borderId="1" xfId="2" applyFill="1" applyBorder="1" applyAlignment="1" applyProtection="1">
      <alignment horizontal="center" vertical="center" wrapText="1"/>
      <protection locked="0"/>
    </xf>
    <xf numFmtId="9" fontId="31" fillId="0" borderId="1" xfId="0" applyNumberFormat="1" applyFont="1" applyBorder="1" applyAlignment="1">
      <alignment horizontal="center" vertical="center"/>
    </xf>
    <xf numFmtId="0" fontId="19" fillId="0" borderId="1" xfId="4" applyFont="1" applyFill="1" applyBorder="1" applyAlignment="1" applyProtection="1">
      <alignment horizontal="center" vertical="center" wrapText="1"/>
      <protection locked="0"/>
    </xf>
    <xf numFmtId="0" fontId="19" fillId="0" borderId="1" xfId="4" applyFont="1" applyFill="1" applyBorder="1" applyAlignment="1" applyProtection="1">
      <alignment horizontal="center" vertical="center"/>
      <protection locked="0"/>
    </xf>
    <xf numFmtId="0" fontId="33" fillId="2" borderId="1" xfId="0" applyFont="1" applyFill="1" applyBorder="1" applyAlignment="1">
      <alignment horizontal="left" vertical="center" wrapText="1"/>
    </xf>
    <xf numFmtId="0" fontId="10" fillId="0" borderId="1" xfId="0" quotePrefix="1" applyFont="1" applyBorder="1" applyAlignment="1" applyProtection="1">
      <alignment horizontal="center" vertical="center" wrapText="1"/>
      <protection locked="0"/>
    </xf>
    <xf numFmtId="0" fontId="10" fillId="0" borderId="1" xfId="0" applyFont="1" applyFill="1" applyBorder="1" applyAlignment="1">
      <alignment horizontal="center"/>
    </xf>
    <xf numFmtId="0" fontId="23" fillId="0" borderId="1" xfId="0" applyFont="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16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xf numFmtId="0" fontId="10" fillId="0" borderId="1" xfId="0" applyFont="1" applyFill="1" applyBorder="1" applyAlignment="1">
      <alignment horizontal="left" vertical="center" wrapText="1"/>
    </xf>
    <xf numFmtId="14" fontId="10" fillId="0" borderId="1" xfId="0" applyNumberFormat="1" applyFont="1" applyFill="1" applyBorder="1" applyAlignment="1" applyProtection="1">
      <alignment horizontal="center" vertical="center"/>
      <protection locked="0"/>
    </xf>
    <xf numFmtId="0" fontId="24" fillId="0" borderId="1" xfId="0" applyFont="1" applyBorder="1" applyAlignment="1" applyProtection="1">
      <alignment horizontal="justify" vertical="center" wrapText="1"/>
      <protection locked="0"/>
    </xf>
    <xf numFmtId="0" fontId="8" fillId="0" borderId="1" xfId="0" applyFont="1" applyBorder="1" applyAlignment="1">
      <alignment horizontal="center" vertical="center"/>
    </xf>
    <xf numFmtId="15" fontId="10" fillId="0" borderId="1" xfId="0" applyNumberFormat="1" applyFont="1" applyFill="1" applyBorder="1" applyAlignment="1" applyProtection="1">
      <alignment horizontal="center" vertical="center"/>
      <protection locked="0"/>
    </xf>
    <xf numFmtId="14" fontId="10"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wrapText="1"/>
    </xf>
    <xf numFmtId="0" fontId="2" fillId="0" borderId="1" xfId="0" applyFont="1" applyBorder="1" applyAlignment="1">
      <alignment horizontal="left" vertical="center" wrapText="1"/>
    </xf>
    <xf numFmtId="0" fontId="10" fillId="0" borderId="1" xfId="0" applyFont="1" applyFill="1" applyBorder="1" applyAlignment="1" applyProtection="1">
      <alignment vertical="center"/>
      <protection locked="0"/>
    </xf>
    <xf numFmtId="0" fontId="5" fillId="0" borderId="1" xfId="0" applyFont="1" applyBorder="1" applyAlignment="1">
      <alignment horizontal="justify" vertical="center"/>
    </xf>
    <xf numFmtId="0" fontId="19" fillId="0" borderId="1" xfId="4" applyFont="1" applyFill="1" applyBorder="1" applyAlignment="1" applyProtection="1">
      <alignment horizontal="center" vertical="center" wrapText="1"/>
      <protection locked="0"/>
    </xf>
    <xf numFmtId="0" fontId="10" fillId="0" borderId="1" xfId="0" applyFont="1" applyBorder="1" applyAlignment="1">
      <alignment horizontal="left" vertical="center"/>
    </xf>
    <xf numFmtId="0" fontId="2" fillId="2" borderId="1" xfId="0" applyFont="1" applyFill="1" applyBorder="1" applyAlignment="1">
      <alignment horizontal="center" vertical="center" wrapText="1"/>
    </xf>
    <xf numFmtId="0" fontId="10" fillId="0" borderId="1" xfId="0" applyFont="1" applyFill="1" applyBorder="1" applyAlignment="1">
      <alignment horizont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6286">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BEFEFE"/>
      <color rgb="FFFFFF99"/>
      <color rgb="FF99CC00"/>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313</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313</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118</xdr:row>
      <xdr:rowOff>0</xdr:rowOff>
    </xdr:from>
    <xdr:to>
      <xdr:col>8</xdr:col>
      <xdr:colOff>0</xdr:colOff>
      <xdr:row>118</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118</xdr:row>
      <xdr:rowOff>0</xdr:rowOff>
    </xdr:from>
    <xdr:to>
      <xdr:col>8</xdr:col>
      <xdr:colOff>0</xdr:colOff>
      <xdr:row>118</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120</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120</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xdr:col>
      <xdr:colOff>82550</xdr:colOff>
      <xdr:row>0</xdr:row>
      <xdr:rowOff>51486</xdr:rowOff>
    </xdr:from>
    <xdr:to>
      <xdr:col>2</xdr:col>
      <xdr:colOff>1260417</xdr:colOff>
      <xdr:row>0</xdr:row>
      <xdr:rowOff>601819</xdr:rowOff>
    </xdr:to>
    <xdr:pic>
      <xdr:nvPicPr>
        <xdr:cNvPr id="4" name="Imagen 2">
          <a:extLst>
            <a:ext uri="{FF2B5EF4-FFF2-40B4-BE49-F238E27FC236}">
              <a16:creationId xmlns:a16="http://schemas.microsoft.com/office/drawing/2014/main" id="{9C9C927F-2F07-4F64-8A1A-AB44ADF1AF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8550" y="51486"/>
          <a:ext cx="2193867"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mincitco-my.sharepoint.com/:f:/g/personal/mrchacon_mincit_gov_co/EptRBrXzlqVEiUQ8fczuWnoBijJPHESM2tlRn8PVNRsbDg?e=7GoNTM" TargetMode="External"/><Relationship Id="rId7" Type="http://schemas.openxmlformats.org/officeDocument/2006/relationships/printerSettings" Target="../printerSettings/printerSettings1.bin"/><Relationship Id="rId2" Type="http://schemas.openxmlformats.org/officeDocument/2006/relationships/hyperlink" Target="https://mincitco-my.sharepoint.com/:f:/g/personal/mrchacon_mincit_gov_co/EptRBrXzlqVEiUQ8fczuWnoBijJPHESM2tlRn8PVNRsbDg?e=7GoNTM" TargetMode="External"/><Relationship Id="rId1" Type="http://schemas.openxmlformats.org/officeDocument/2006/relationships/hyperlink" Target="https://mincitco-my.sharepoint.com/:f:/g/personal/mrchacon_mincit_gov_co/EptRBrXzlqVEiUQ8fczuWnoBijJPHESM2tlRn8PVNRsbDg?e=7GoNTM" TargetMode="External"/><Relationship Id="rId6" Type="http://schemas.openxmlformats.org/officeDocument/2006/relationships/hyperlink" Target="https://mincitco-my.sharepoint.com/:f:/g/personal/mrchacon_mincit_gov_co/EptRBrXzlqVEiUQ8fczuWnoBijJPHESM2tlRn8PVNRsbDg?e=7GoNTM" TargetMode="External"/><Relationship Id="rId11" Type="http://schemas.openxmlformats.org/officeDocument/2006/relationships/comments" Target="../comments1.xml"/><Relationship Id="rId5" Type="http://schemas.openxmlformats.org/officeDocument/2006/relationships/hyperlink" Target="https://mincitco-my.sharepoint.com/:f:/g/personal/mrchacon_mincit_gov_co/EptRBrXzlqVEiUQ8fczuWnoBijJPHESM2tlRn8PVNRsbDg?e=7GoNTM" TargetMode="External"/><Relationship Id="rId10" Type="http://schemas.openxmlformats.org/officeDocument/2006/relationships/vmlDrawing" Target="../drawings/vmlDrawing2.vml"/><Relationship Id="rId4" Type="http://schemas.openxmlformats.org/officeDocument/2006/relationships/hyperlink" Target="https://mincitco-my.sharepoint.com/:f:/g/personal/mrchacon_mincit_gov_co/EptRBrXzlqVEiUQ8fczuWnoBijJPHESM2tlRn8PVNRsbDg?e=7GoNTM"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I357"/>
  <sheetViews>
    <sheetView showGridLines="0" tabSelected="1" showRuler="0" showWhiteSpace="0" zoomScale="50" zoomScaleNormal="50" zoomScaleSheetLayoutView="110" workbookViewId="0">
      <pane xSplit="9" ySplit="15" topLeftCell="BG311" activePane="bottomRight" state="frozen"/>
      <selection pane="topRight" activeCell="J1" sqref="J1"/>
      <selection pane="bottomLeft" activeCell="A16" sqref="A16"/>
      <selection pane="bottomRight" activeCell="BH314" sqref="BH314"/>
    </sheetView>
  </sheetViews>
  <sheetFormatPr baseColWidth="10" defaultColWidth="11.453125" defaultRowHeight="14" x14ac:dyDescent="0.3"/>
  <cols>
    <col min="1" max="1" width="14.453125" style="82" customWidth="1"/>
    <col min="2" max="2" width="14.453125" style="2" customWidth="1"/>
    <col min="3" max="3" width="23.54296875" style="1" customWidth="1"/>
    <col min="4" max="4" width="18.54296875" style="2" customWidth="1"/>
    <col min="5" max="5" width="36.26953125" style="1" customWidth="1"/>
    <col min="6" max="6" width="21.54296875" style="5" customWidth="1"/>
    <col min="7" max="7" width="38.90625" style="2" customWidth="1"/>
    <col min="8" max="8" width="8.26953125" style="1" customWidth="1"/>
    <col min="9" max="9" width="41.7265625" style="1" customWidth="1"/>
    <col min="10" max="10" width="21.7265625" style="1" customWidth="1"/>
    <col min="11" max="11" width="45.7265625" style="1" customWidth="1"/>
    <col min="12" max="12" width="19.7265625" style="1" customWidth="1"/>
    <col min="13" max="13" width="19.726562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customWidth="1"/>
    <col min="38" max="38" width="24.26953125" style="2" customWidth="1"/>
    <col min="39" max="39" width="30.7265625" style="83" customWidth="1"/>
    <col min="40" max="40" width="30.7265625" style="84" customWidth="1"/>
    <col min="41" max="42" width="5.7265625" style="85" customWidth="1"/>
    <col min="43" max="43" width="39" style="84" customWidth="1"/>
    <col min="44" max="45" width="5.7265625" style="85" customWidth="1"/>
    <col min="46" max="46" width="55.54296875" style="86" customWidth="1"/>
    <col min="47" max="48" width="5.7265625" style="85" customWidth="1"/>
    <col min="49" max="49" width="39.1796875" style="84" customWidth="1"/>
    <col min="50" max="51" width="5.7265625" style="85" customWidth="1"/>
    <col min="52" max="52" width="39.1796875" style="84" customWidth="1"/>
    <col min="53" max="54" width="5.7265625" style="85" customWidth="1"/>
    <col min="55" max="55" width="37.6328125" style="84" customWidth="1"/>
    <col min="56" max="57" width="5.7265625" style="85" customWidth="1"/>
    <col min="58" max="58" width="46.7265625" style="35" customWidth="1"/>
    <col min="59" max="59" width="41.1796875" style="85" customWidth="1"/>
    <col min="60" max="60" width="55" style="287" customWidth="1"/>
    <col min="61" max="61" width="18.36328125" style="143" customWidth="1"/>
    <col min="62" max="16384" width="11.453125" style="2"/>
  </cols>
  <sheetData>
    <row r="1" spans="1:61" ht="50.5" customHeight="1" x14ac:dyDescent="0.3">
      <c r="A1" s="181"/>
      <c r="B1" s="181"/>
      <c r="C1" s="181"/>
      <c r="D1" s="181"/>
      <c r="E1" s="182" t="s">
        <v>0</v>
      </c>
      <c r="F1" s="183"/>
      <c r="G1" s="183"/>
      <c r="H1" s="183"/>
      <c r="I1" s="183"/>
      <c r="J1" s="183"/>
      <c r="K1" s="183"/>
      <c r="L1" s="184"/>
      <c r="M1" s="185" t="s">
        <v>1905</v>
      </c>
      <c r="N1" s="186"/>
      <c r="O1" s="186"/>
      <c r="P1" s="187"/>
      <c r="T1" s="2"/>
      <c r="AF1" s="188"/>
      <c r="AG1" s="188"/>
      <c r="AK1" s="1"/>
      <c r="AM1" s="1"/>
      <c r="AN1" s="4"/>
      <c r="AO1" s="4"/>
      <c r="AP1" s="4"/>
      <c r="AQ1" s="5"/>
      <c r="AR1" s="6"/>
      <c r="AS1" s="4"/>
      <c r="AT1" s="1"/>
      <c r="AU1" s="2"/>
      <c r="AV1" s="1"/>
      <c r="AW1" s="5"/>
      <c r="AX1" s="5"/>
      <c r="AY1" s="7"/>
      <c r="AZ1" s="1"/>
      <c r="BA1" s="1"/>
      <c r="BB1" s="2"/>
      <c r="BC1" s="2"/>
      <c r="BD1" s="1"/>
      <c r="BE1" s="2"/>
      <c r="BF1" s="7"/>
      <c r="BG1" s="1"/>
    </row>
    <row r="2" spans="1:61"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61" s="9" customFormat="1" ht="13.5" thickBot="1" x14ac:dyDescent="0.3">
      <c r="D3" s="189"/>
      <c r="E3" s="189"/>
      <c r="F3" s="189"/>
      <c r="G3" s="189"/>
      <c r="H3" s="189"/>
      <c r="J3" s="10"/>
      <c r="L3" s="10"/>
      <c r="M3" s="11"/>
      <c r="N3" s="10"/>
      <c r="O3" s="12"/>
      <c r="Q3" s="10"/>
      <c r="W3" s="11"/>
      <c r="X3" s="190"/>
      <c r="Y3" s="190"/>
      <c r="Z3" s="190"/>
      <c r="AA3" s="190"/>
      <c r="AB3" s="190"/>
      <c r="AC3" s="190"/>
      <c r="AD3" s="190"/>
      <c r="AE3" s="190"/>
      <c r="AF3" s="190"/>
      <c r="AG3" s="190"/>
      <c r="AH3" s="190"/>
      <c r="AI3" s="190"/>
      <c r="AJ3" s="190"/>
      <c r="AK3" s="10"/>
      <c r="AM3" s="10"/>
      <c r="AN3" s="13"/>
      <c r="AO3" s="13"/>
      <c r="AP3" s="13"/>
      <c r="AQ3" s="6"/>
      <c r="AR3" s="6"/>
      <c r="AS3" s="13"/>
      <c r="AT3" s="10"/>
      <c r="AV3" s="10"/>
      <c r="AW3" s="6"/>
      <c r="AX3" s="6"/>
      <c r="AY3" s="14"/>
      <c r="AZ3" s="10"/>
      <c r="BA3" s="10"/>
      <c r="BD3" s="10"/>
      <c r="BF3" s="14"/>
      <c r="BG3" s="10"/>
      <c r="BH3" s="287"/>
      <c r="BI3" s="144"/>
    </row>
    <row r="4" spans="1:61" s="9" customFormat="1" ht="12.75" customHeight="1" thickBot="1" x14ac:dyDescent="0.3">
      <c r="C4" s="197" t="s">
        <v>1</v>
      </c>
      <c r="D4" s="192" t="s">
        <v>2</v>
      </c>
      <c r="E4" s="192"/>
      <c r="F4" s="15" t="s">
        <v>3</v>
      </c>
      <c r="G4" s="198" t="s">
        <v>4</v>
      </c>
      <c r="H4" s="199"/>
      <c r="I4" s="200" t="s">
        <v>1730</v>
      </c>
      <c r="J4" s="200"/>
      <c r="K4" s="200"/>
      <c r="L4" s="16"/>
      <c r="M4" s="17"/>
      <c r="N4" s="16"/>
      <c r="O4" s="18"/>
      <c r="P4" s="19"/>
      <c r="Q4" s="16"/>
      <c r="R4" s="19"/>
      <c r="T4" s="19"/>
      <c r="U4" s="19"/>
      <c r="V4" s="20"/>
      <c r="W4" s="21"/>
      <c r="X4" s="22"/>
      <c r="Y4" s="23"/>
      <c r="Z4" s="22"/>
      <c r="AA4" s="138"/>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c r="BH4" s="287"/>
      <c r="BI4" s="144"/>
    </row>
    <row r="5" spans="1:61" s="9" customFormat="1" ht="34.5" customHeight="1" x14ac:dyDescent="0.3">
      <c r="C5" s="197"/>
      <c r="D5" s="25"/>
      <c r="E5" s="25"/>
      <c r="F5" s="26"/>
      <c r="G5" s="201" t="s">
        <v>5</v>
      </c>
      <c r="H5" s="201"/>
      <c r="I5" s="202"/>
      <c r="J5" s="202"/>
      <c r="K5" s="202"/>
      <c r="L5" s="202"/>
      <c r="M5" s="202"/>
      <c r="N5" s="202"/>
      <c r="O5" s="202"/>
      <c r="P5" s="202"/>
      <c r="Q5" s="16"/>
      <c r="R5" s="19"/>
      <c r="T5" s="19"/>
      <c r="U5" s="19"/>
      <c r="V5" s="20"/>
      <c r="W5" s="21"/>
      <c r="X5" s="27"/>
      <c r="Y5" s="28"/>
      <c r="Z5" s="27"/>
      <c r="AA5" s="138"/>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c r="BH5" s="287"/>
      <c r="BI5" s="144"/>
    </row>
    <row r="6" spans="1:61" s="9" customFormat="1" ht="13.5" thickBot="1" x14ac:dyDescent="0.3">
      <c r="C6" s="197"/>
      <c r="D6" s="25"/>
      <c r="E6" s="25"/>
      <c r="F6" s="26"/>
      <c r="G6" s="22"/>
      <c r="H6" s="29"/>
      <c r="I6" s="10"/>
      <c r="J6" s="10"/>
      <c r="K6" s="19"/>
      <c r="L6" s="16"/>
      <c r="M6" s="17"/>
      <c r="N6" s="16"/>
      <c r="O6" s="18"/>
      <c r="P6" s="19"/>
      <c r="Q6" s="16"/>
      <c r="R6" s="19"/>
      <c r="T6" s="19"/>
      <c r="U6" s="19"/>
      <c r="V6" s="20"/>
      <c r="W6" s="21"/>
      <c r="X6" s="27"/>
      <c r="Y6" s="28"/>
      <c r="Z6" s="27"/>
      <c r="AA6" s="138"/>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c r="BH6" s="287"/>
      <c r="BI6" s="144"/>
    </row>
    <row r="7" spans="1:61" s="9" customFormat="1" ht="13.5" thickBot="1" x14ac:dyDescent="0.3">
      <c r="C7" s="197"/>
      <c r="D7" s="192" t="s">
        <v>6</v>
      </c>
      <c r="E7" s="192"/>
      <c r="F7" s="15"/>
      <c r="G7" s="22"/>
      <c r="H7" s="30"/>
      <c r="I7" s="31"/>
      <c r="J7" s="16"/>
      <c r="K7" s="31"/>
      <c r="L7" s="16"/>
      <c r="M7" s="32"/>
      <c r="N7" s="16"/>
      <c r="O7" s="18"/>
      <c r="P7" s="31"/>
      <c r="Q7" s="16"/>
      <c r="R7" s="31"/>
      <c r="T7" s="31"/>
      <c r="U7" s="31"/>
      <c r="V7" s="20"/>
      <c r="W7" s="21"/>
      <c r="X7" s="22"/>
      <c r="Y7" s="23"/>
      <c r="Z7" s="22"/>
      <c r="AA7" s="138"/>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c r="BH7" s="287"/>
      <c r="BI7" s="144"/>
    </row>
    <row r="8" spans="1:61"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138"/>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c r="BH8" s="287"/>
      <c r="BI8" s="144"/>
    </row>
    <row r="9" spans="1:61" s="9" customFormat="1" ht="13.5" thickBot="1" x14ac:dyDescent="0.3">
      <c r="C9" s="37"/>
      <c r="D9" s="192" t="s">
        <v>7</v>
      </c>
      <c r="E9" s="193"/>
      <c r="F9" s="15"/>
      <c r="G9" s="38"/>
      <c r="H9" s="22"/>
      <c r="I9" s="31"/>
      <c r="J9" s="16"/>
      <c r="K9" s="31"/>
      <c r="L9" s="16"/>
      <c r="M9" s="32"/>
      <c r="N9" s="16"/>
      <c r="O9" s="18"/>
      <c r="P9" s="31"/>
      <c r="Q9" s="16"/>
      <c r="R9" s="31"/>
      <c r="T9" s="31"/>
      <c r="U9" s="31"/>
      <c r="V9" s="20"/>
      <c r="W9" s="21"/>
      <c r="X9" s="22"/>
      <c r="Y9" s="23"/>
      <c r="Z9" s="22"/>
      <c r="AA9" s="138"/>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c r="BH9" s="287"/>
      <c r="BI9" s="144"/>
    </row>
    <row r="10" spans="1:61"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138"/>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c r="BH10" s="287"/>
      <c r="BI10" s="144"/>
    </row>
    <row r="11" spans="1:61" s="9" customFormat="1" ht="12.75" customHeight="1" x14ac:dyDescent="0.3">
      <c r="C11" s="43" t="s">
        <v>8</v>
      </c>
      <c r="D11" s="43"/>
      <c r="E11" s="43"/>
      <c r="F11" s="44">
        <v>45107</v>
      </c>
      <c r="G11" s="194" t="s">
        <v>9</v>
      </c>
      <c r="H11" s="194"/>
      <c r="I11" s="45">
        <v>9</v>
      </c>
      <c r="J11" s="10"/>
      <c r="K11" s="46"/>
      <c r="L11" s="33"/>
      <c r="M11" s="47"/>
      <c r="N11" s="33"/>
      <c r="O11" s="42"/>
      <c r="P11" s="46"/>
      <c r="Q11" s="33"/>
      <c r="R11" s="46"/>
      <c r="S11" s="40"/>
      <c r="T11" s="40"/>
      <c r="U11" s="33"/>
      <c r="V11" s="195"/>
      <c r="W11" s="195"/>
      <c r="X11" s="195"/>
      <c r="Y11" s="195"/>
      <c r="Z11" s="195"/>
      <c r="AA11" s="195"/>
      <c r="AB11" s="195"/>
      <c r="AC11" s="195"/>
      <c r="AD11" s="195"/>
      <c r="AE11" s="195"/>
      <c r="AF11" s="195"/>
      <c r="AG11" s="195"/>
      <c r="AH11" s="195"/>
      <c r="AI11" s="195"/>
      <c r="AJ11" s="33"/>
      <c r="AK11" s="33"/>
      <c r="AL11" s="33"/>
      <c r="AM11" s="33"/>
      <c r="AN11" s="34"/>
      <c r="AO11" s="34"/>
      <c r="AP11" s="34"/>
      <c r="AQ11" s="33"/>
      <c r="AR11" s="33"/>
      <c r="AS11" s="34"/>
      <c r="AT11" s="35"/>
      <c r="AU11" s="35"/>
      <c r="AV11" s="35"/>
      <c r="AW11" s="35"/>
      <c r="AX11" s="35"/>
      <c r="AY11" s="36"/>
      <c r="AZ11" s="35"/>
      <c r="BA11" s="35"/>
      <c r="BB11" s="35"/>
      <c r="BC11" s="35"/>
      <c r="BD11" s="10"/>
      <c r="BF11" s="14"/>
      <c r="BG11" s="10"/>
      <c r="BH11" s="287"/>
      <c r="BI11" s="144"/>
    </row>
    <row r="12" spans="1:61"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c r="BH12" s="287"/>
      <c r="BI12" s="144"/>
    </row>
    <row r="13" spans="1:61" ht="31.5" customHeight="1" x14ac:dyDescent="0.3">
      <c r="A13" s="318" t="s">
        <v>10</v>
      </c>
      <c r="B13" s="318"/>
      <c r="C13" s="318"/>
      <c r="D13" s="318"/>
      <c r="E13" s="318"/>
      <c r="F13" s="318"/>
      <c r="G13" s="318"/>
      <c r="H13" s="318"/>
      <c r="I13" s="318"/>
      <c r="J13" s="318"/>
      <c r="K13" s="318"/>
      <c r="L13" s="319" t="s">
        <v>11</v>
      </c>
      <c r="M13" s="319"/>
      <c r="N13" s="319"/>
      <c r="O13" s="319"/>
      <c r="P13" s="319"/>
      <c r="Q13" s="319"/>
      <c r="R13" s="196" t="s">
        <v>12</v>
      </c>
      <c r="S13" s="196"/>
      <c r="T13" s="196"/>
      <c r="U13" s="196"/>
      <c r="V13" s="196"/>
      <c r="W13" s="196"/>
      <c r="X13" s="196"/>
      <c r="Y13" s="196"/>
      <c r="Z13" s="196"/>
      <c r="AA13" s="196"/>
      <c r="AB13" s="196"/>
      <c r="AC13" s="196"/>
      <c r="AD13" s="196"/>
      <c r="AE13" s="320" t="s">
        <v>13</v>
      </c>
      <c r="AF13" s="320"/>
      <c r="AG13" s="320"/>
      <c r="AH13" s="320"/>
      <c r="AI13" s="320"/>
      <c r="AJ13" s="320"/>
      <c r="AK13" s="208" t="s">
        <v>14</v>
      </c>
      <c r="AL13" s="208" t="s">
        <v>15</v>
      </c>
      <c r="AM13" s="321" t="s">
        <v>1742</v>
      </c>
      <c r="AN13" s="204"/>
      <c r="AO13" s="204"/>
      <c r="AP13" s="204"/>
      <c r="AQ13" s="204"/>
      <c r="AR13" s="204"/>
      <c r="AS13" s="204"/>
      <c r="AT13" s="204"/>
      <c r="AU13" s="204"/>
      <c r="AV13" s="204"/>
      <c r="AW13" s="204"/>
      <c r="AX13" s="204"/>
      <c r="AY13" s="204"/>
      <c r="AZ13" s="204"/>
      <c r="BA13" s="204"/>
      <c r="BB13" s="204"/>
      <c r="BC13" s="204"/>
      <c r="BD13" s="204"/>
      <c r="BE13" s="204"/>
      <c r="BF13" s="204"/>
      <c r="BG13" s="204"/>
      <c r="BH13" s="322" t="s">
        <v>1743</v>
      </c>
    </row>
    <row r="14" spans="1:61" ht="29.25" customHeight="1" x14ac:dyDescent="0.3">
      <c r="A14" s="191" t="s">
        <v>16</v>
      </c>
      <c r="B14" s="191"/>
      <c r="C14" s="323" t="s">
        <v>17</v>
      </c>
      <c r="D14" s="324" t="s">
        <v>18</v>
      </c>
      <c r="E14" s="324" t="s">
        <v>19</v>
      </c>
      <c r="F14" s="324" t="s">
        <v>20</v>
      </c>
      <c r="G14" s="324" t="s">
        <v>21</v>
      </c>
      <c r="H14" s="325" t="s">
        <v>22</v>
      </c>
      <c r="I14" s="324" t="s">
        <v>23</v>
      </c>
      <c r="J14" s="324" t="s">
        <v>24</v>
      </c>
      <c r="K14" s="324" t="s">
        <v>25</v>
      </c>
      <c r="L14" s="326" t="s">
        <v>26</v>
      </c>
      <c r="M14" s="327" t="s">
        <v>27</v>
      </c>
      <c r="N14" s="326" t="s">
        <v>28</v>
      </c>
      <c r="O14" s="327" t="s">
        <v>29</v>
      </c>
      <c r="P14" s="326" t="s">
        <v>30</v>
      </c>
      <c r="Q14" s="328" t="s">
        <v>31</v>
      </c>
      <c r="R14" s="205" t="s">
        <v>32</v>
      </c>
      <c r="S14" s="329" t="s">
        <v>33</v>
      </c>
      <c r="T14" s="329"/>
      <c r="U14" s="205" t="s">
        <v>34</v>
      </c>
      <c r="V14" s="205" t="s">
        <v>35</v>
      </c>
      <c r="W14" s="205"/>
      <c r="X14" s="205" t="s">
        <v>36</v>
      </c>
      <c r="Y14" s="205"/>
      <c r="Z14" s="205" t="s">
        <v>37</v>
      </c>
      <c r="AA14" s="205"/>
      <c r="AB14" s="205" t="s">
        <v>38</v>
      </c>
      <c r="AC14" s="205"/>
      <c r="AD14" s="206" t="s">
        <v>39</v>
      </c>
      <c r="AE14" s="269" t="s">
        <v>26</v>
      </c>
      <c r="AF14" s="330" t="s">
        <v>27</v>
      </c>
      <c r="AG14" s="269" t="s">
        <v>28</v>
      </c>
      <c r="AH14" s="331" t="s">
        <v>29</v>
      </c>
      <c r="AI14" s="332" t="s">
        <v>40</v>
      </c>
      <c r="AJ14" s="333" t="s">
        <v>41</v>
      </c>
      <c r="AK14" s="208"/>
      <c r="AL14" s="208"/>
      <c r="AM14" s="334" t="s">
        <v>42</v>
      </c>
      <c r="AN14" s="204" t="s">
        <v>43</v>
      </c>
      <c r="AO14" s="204" t="s">
        <v>44</v>
      </c>
      <c r="AP14" s="204"/>
      <c r="AQ14" s="204"/>
      <c r="AR14" s="204" t="s">
        <v>45</v>
      </c>
      <c r="AS14" s="204"/>
      <c r="AT14" s="204"/>
      <c r="AU14" s="204" t="s">
        <v>46</v>
      </c>
      <c r="AV14" s="204"/>
      <c r="AW14" s="204"/>
      <c r="AX14" s="204" t="s">
        <v>47</v>
      </c>
      <c r="AY14" s="204"/>
      <c r="AZ14" s="204"/>
      <c r="BA14" s="204" t="s">
        <v>48</v>
      </c>
      <c r="BB14" s="204"/>
      <c r="BC14" s="204"/>
      <c r="BD14" s="204" t="s">
        <v>49</v>
      </c>
      <c r="BE14" s="204"/>
      <c r="BF14" s="204"/>
      <c r="BG14" s="204" t="s">
        <v>50</v>
      </c>
      <c r="BH14" s="322"/>
    </row>
    <row r="15" spans="1:61" s="5" customFormat="1" ht="33" customHeight="1" x14ac:dyDescent="0.35">
      <c r="A15" s="335" t="s">
        <v>51</v>
      </c>
      <c r="B15" s="335" t="s">
        <v>52</v>
      </c>
      <c r="C15" s="323"/>
      <c r="D15" s="324"/>
      <c r="E15" s="324"/>
      <c r="F15" s="324"/>
      <c r="G15" s="324"/>
      <c r="H15" s="325"/>
      <c r="I15" s="324"/>
      <c r="J15" s="324"/>
      <c r="K15" s="324"/>
      <c r="L15" s="326"/>
      <c r="M15" s="327"/>
      <c r="N15" s="326"/>
      <c r="O15" s="327"/>
      <c r="P15" s="326"/>
      <c r="Q15" s="328"/>
      <c r="R15" s="205"/>
      <c r="S15" s="336" t="s">
        <v>53</v>
      </c>
      <c r="T15" s="336" t="s">
        <v>54</v>
      </c>
      <c r="U15" s="205"/>
      <c r="V15" s="337" t="s">
        <v>55</v>
      </c>
      <c r="W15" s="337"/>
      <c r="X15" s="337" t="s">
        <v>56</v>
      </c>
      <c r="Y15" s="337"/>
      <c r="Z15" s="336" t="s">
        <v>57</v>
      </c>
      <c r="AA15" s="336" t="s">
        <v>58</v>
      </c>
      <c r="AB15" s="336" t="s">
        <v>59</v>
      </c>
      <c r="AC15" s="336" t="s">
        <v>60</v>
      </c>
      <c r="AD15" s="206"/>
      <c r="AE15" s="269"/>
      <c r="AF15" s="330"/>
      <c r="AG15" s="269"/>
      <c r="AH15" s="331"/>
      <c r="AI15" s="332"/>
      <c r="AJ15" s="333"/>
      <c r="AK15" s="208"/>
      <c r="AL15" s="208"/>
      <c r="AM15" s="334" t="s">
        <v>42</v>
      </c>
      <c r="AN15" s="204"/>
      <c r="AO15" s="158" t="s">
        <v>61</v>
      </c>
      <c r="AP15" s="158" t="s">
        <v>62</v>
      </c>
      <c r="AQ15" s="158" t="s">
        <v>63</v>
      </c>
      <c r="AR15" s="158" t="s">
        <v>61</v>
      </c>
      <c r="AS15" s="158" t="s">
        <v>62</v>
      </c>
      <c r="AT15" s="158" t="s">
        <v>63</v>
      </c>
      <c r="AU15" s="158" t="s">
        <v>61</v>
      </c>
      <c r="AV15" s="158" t="s">
        <v>62</v>
      </c>
      <c r="AW15" s="158" t="s">
        <v>63</v>
      </c>
      <c r="AX15" s="158" t="s">
        <v>61</v>
      </c>
      <c r="AY15" s="158" t="s">
        <v>62</v>
      </c>
      <c r="AZ15" s="158" t="s">
        <v>63</v>
      </c>
      <c r="BA15" s="158" t="s">
        <v>61</v>
      </c>
      <c r="BB15" s="158" t="s">
        <v>62</v>
      </c>
      <c r="BC15" s="158" t="s">
        <v>63</v>
      </c>
      <c r="BD15" s="158" t="s">
        <v>61</v>
      </c>
      <c r="BE15" s="158" t="s">
        <v>62</v>
      </c>
      <c r="BF15" s="158" t="s">
        <v>63</v>
      </c>
      <c r="BG15" s="204"/>
      <c r="BH15" s="322"/>
      <c r="BI15" s="143"/>
    </row>
    <row r="16" spans="1:61" ht="96" customHeight="1" x14ac:dyDescent="0.3">
      <c r="A16" s="338" t="s">
        <v>3</v>
      </c>
      <c r="B16" s="81"/>
      <c r="C16" s="51" t="s">
        <v>64</v>
      </c>
      <c r="D16" s="110" t="s">
        <v>65</v>
      </c>
      <c r="E16" s="110" t="s">
        <v>66</v>
      </c>
      <c r="F16" s="110" t="s">
        <v>67</v>
      </c>
      <c r="G16" s="49" t="s">
        <v>68</v>
      </c>
      <c r="H16" s="55" t="s">
        <v>69</v>
      </c>
      <c r="I16" s="73" t="s">
        <v>70</v>
      </c>
      <c r="J16" s="110" t="s">
        <v>71</v>
      </c>
      <c r="K16" s="110" t="s">
        <v>72</v>
      </c>
      <c r="L16" s="110" t="s">
        <v>73</v>
      </c>
      <c r="M16" s="52">
        <f>VLOOKUP(L16,'[2]Datos Validacion'!$C$6:$D$10,2,0)</f>
        <v>0.6</v>
      </c>
      <c r="N16" s="150" t="s">
        <v>74</v>
      </c>
      <c r="O16" s="151">
        <f>VLOOKUP(N16,'[2]Datos Validacion'!$E$6:$F$15,2,0)</f>
        <v>0.4</v>
      </c>
      <c r="P16" s="53" t="s">
        <v>75</v>
      </c>
      <c r="Q16" s="149" t="s">
        <v>76</v>
      </c>
      <c r="R16" s="49" t="s">
        <v>77</v>
      </c>
      <c r="S16" s="50" t="s">
        <v>78</v>
      </c>
      <c r="T16" s="110" t="s">
        <v>66</v>
      </c>
      <c r="U16" s="50" t="s">
        <v>79</v>
      </c>
      <c r="V16" s="50" t="s">
        <v>80</v>
      </c>
      <c r="W16" s="52">
        <f>VLOOKUP(V16,'[2]Datos Validacion'!$K$6:$L$8,2,0)</f>
        <v>0.25</v>
      </c>
      <c r="X16" s="51" t="s">
        <v>81</v>
      </c>
      <c r="Y16" s="52">
        <f>VLOOKUP(X16,'[2]Datos Validacion'!$M$6:$N$7,2,0)</f>
        <v>0.25</v>
      </c>
      <c r="Z16" s="50" t="s">
        <v>82</v>
      </c>
      <c r="AA16" s="62" t="s">
        <v>83</v>
      </c>
      <c r="AB16" s="50" t="s">
        <v>84</v>
      </c>
      <c r="AC16" s="51" t="s">
        <v>85</v>
      </c>
      <c r="AD16" s="121">
        <f t="shared" ref="AD16:AD36" si="0">+W16+Y16</f>
        <v>0.5</v>
      </c>
      <c r="AE16" s="109" t="str">
        <f t="shared" ref="AE16" si="1">IF(AF16&lt;=20%,"MUY BAJA",IF(AF16&lt;=40%,"BAJA",IF(AF16&lt;=60%,"MEDIA",IF(AF16&lt;=80%,"ALTA","MUY ALTA"))))</f>
        <v>BAJA</v>
      </c>
      <c r="AF16" s="109">
        <f>IF(OR(V16="prevenir",V16="detectar"),(M16-(M16*AD16)), M16)</f>
        <v>0.3</v>
      </c>
      <c r="AG16" s="109" t="str">
        <f t="shared" ref="AG16" si="2">IF(AH16&lt;=20%,"LEVE",IF(AH16&lt;=40%,"MENOR",IF(AH16&lt;=60%,"MODERADO",IF(AH16&lt;=80%,"MAYOR","CATASTROFICO"))))</f>
        <v>MENOR</v>
      </c>
      <c r="AH16" s="109">
        <f>IF(V16="corregir",(O16-(O16*AD16)), O16)</f>
        <v>0.4</v>
      </c>
      <c r="AI16" s="149" t="s">
        <v>76</v>
      </c>
      <c r="AJ16" s="110" t="s">
        <v>86</v>
      </c>
      <c r="AK16" s="339"/>
      <c r="AL16" s="74"/>
      <c r="AM16" s="340"/>
      <c r="AN16" s="309"/>
      <c r="AO16" s="341"/>
      <c r="AP16" s="342"/>
      <c r="AQ16" s="290"/>
      <c r="AR16" s="341"/>
      <c r="AS16" s="341"/>
      <c r="AT16" s="290"/>
      <c r="AU16" s="341"/>
      <c r="AV16" s="341"/>
      <c r="AW16" s="291"/>
      <c r="AX16" s="341"/>
      <c r="AY16" s="341"/>
      <c r="AZ16" s="343"/>
      <c r="BA16" s="341"/>
      <c r="BB16" s="341"/>
      <c r="BC16" s="290"/>
      <c r="BD16" s="341"/>
      <c r="BE16" s="341"/>
      <c r="BF16" s="290"/>
      <c r="BG16" s="344"/>
      <c r="BH16" s="290" t="s">
        <v>2005</v>
      </c>
    </row>
    <row r="17" spans="1:61" s="48" customFormat="1" ht="38" customHeight="1" x14ac:dyDescent="0.35">
      <c r="A17" s="345" t="s">
        <v>3</v>
      </c>
      <c r="B17" s="203"/>
      <c r="C17" s="160" t="s">
        <v>64</v>
      </c>
      <c r="D17" s="160" t="s">
        <v>87</v>
      </c>
      <c r="E17" s="160" t="s">
        <v>88</v>
      </c>
      <c r="F17" s="169" t="s">
        <v>67</v>
      </c>
      <c r="G17" s="235" t="s">
        <v>89</v>
      </c>
      <c r="H17" s="203" t="s">
        <v>90</v>
      </c>
      <c r="I17" s="169" t="s">
        <v>91</v>
      </c>
      <c r="J17" s="169" t="s">
        <v>71</v>
      </c>
      <c r="K17" s="169" t="s">
        <v>92</v>
      </c>
      <c r="L17" s="159" t="s">
        <v>73</v>
      </c>
      <c r="M17" s="172">
        <f>VLOOKUP(L17,'[3]Datos Validacion'!$C$6:$D$10,2,0)</f>
        <v>0.6</v>
      </c>
      <c r="N17" s="173" t="s">
        <v>76</v>
      </c>
      <c r="O17" s="174">
        <f>VLOOKUP(N17,'[3]Datos Validacion'!$E$6:$F$15,2,0)</f>
        <v>0.6</v>
      </c>
      <c r="P17" s="160" t="s">
        <v>93</v>
      </c>
      <c r="Q17" s="166" t="s">
        <v>76</v>
      </c>
      <c r="R17" s="49" t="s">
        <v>94</v>
      </c>
      <c r="S17" s="50" t="s">
        <v>78</v>
      </c>
      <c r="T17" s="51" t="s">
        <v>95</v>
      </c>
      <c r="U17" s="50" t="s">
        <v>79</v>
      </c>
      <c r="V17" s="50" t="s">
        <v>80</v>
      </c>
      <c r="W17" s="52">
        <f>VLOOKUP(V17,'[3]Datos Validacion'!$K$6:$L$8,2,0)</f>
        <v>0.25</v>
      </c>
      <c r="X17" s="51" t="s">
        <v>96</v>
      </c>
      <c r="Y17" s="52">
        <f>VLOOKUP(X17,'[3]Datos Validacion'!$M$6:$N$7,2,0)</f>
        <v>0.15</v>
      </c>
      <c r="Z17" s="50" t="s">
        <v>82</v>
      </c>
      <c r="AA17" s="69" t="s">
        <v>97</v>
      </c>
      <c r="AB17" s="54" t="s">
        <v>84</v>
      </c>
      <c r="AC17" s="59" t="s">
        <v>98</v>
      </c>
      <c r="AD17" s="121">
        <f t="shared" si="0"/>
        <v>0.4</v>
      </c>
      <c r="AE17" s="109" t="str">
        <f>IF(AF17&lt;=20%,"MUY BAJA",IF(AF17&lt;=40%,"BAJA",IF(AF17&lt;=60%,"MEDIA",IF(AF17&lt;=80%,"ALTA","MUY ALTA"))))</f>
        <v>BAJA</v>
      </c>
      <c r="AF17" s="109">
        <f>IF(OR(V17="prevenir",V17="detectar"),(M17-(M17*AD17)), M17)</f>
        <v>0.36</v>
      </c>
      <c r="AG17" s="162" t="str">
        <f>IF(AH17&lt;=20%,"LEVE",IF(AH17&lt;=40%,"MENOR",IF(AH17&lt;=60%,"MODERADO",IF(AH17&lt;=80%,"MAYOR","CATASTROFICO"))))</f>
        <v>MODERADO</v>
      </c>
      <c r="AH17" s="162">
        <f>IF(V17="corregir",(O17-(O17*AD17)), O17)</f>
        <v>0.6</v>
      </c>
      <c r="AI17" s="166" t="s">
        <v>76</v>
      </c>
      <c r="AJ17" s="159" t="s">
        <v>86</v>
      </c>
      <c r="AK17" s="211"/>
      <c r="AL17" s="168"/>
      <c r="AM17" s="314"/>
      <c r="AN17" s="295"/>
      <c r="AO17" s="293"/>
      <c r="AP17" s="293"/>
      <c r="AQ17" s="346"/>
      <c r="AR17" s="293"/>
      <c r="AS17" s="293"/>
      <c r="AT17" s="346"/>
      <c r="AU17" s="293"/>
      <c r="AV17" s="293"/>
      <c r="AW17" s="317"/>
      <c r="AX17" s="293"/>
      <c r="AY17" s="293"/>
      <c r="AZ17" s="346"/>
      <c r="BA17" s="293"/>
      <c r="BB17" s="293"/>
      <c r="BC17" s="317"/>
      <c r="BD17" s="293"/>
      <c r="BE17" s="293"/>
      <c r="BF17" s="317"/>
      <c r="BG17" s="317"/>
      <c r="BH17" s="317" t="s">
        <v>2006</v>
      </c>
      <c r="BI17" s="144"/>
    </row>
    <row r="18" spans="1:61" s="48" customFormat="1" ht="75" x14ac:dyDescent="0.35">
      <c r="A18" s="345"/>
      <c r="B18" s="203"/>
      <c r="C18" s="160"/>
      <c r="D18" s="160"/>
      <c r="E18" s="160"/>
      <c r="F18" s="169"/>
      <c r="G18" s="235"/>
      <c r="H18" s="203"/>
      <c r="I18" s="169"/>
      <c r="J18" s="169"/>
      <c r="K18" s="169"/>
      <c r="L18" s="159"/>
      <c r="M18" s="172"/>
      <c r="N18" s="173"/>
      <c r="O18" s="174"/>
      <c r="P18" s="160"/>
      <c r="Q18" s="166"/>
      <c r="R18" s="49" t="s">
        <v>99</v>
      </c>
      <c r="S18" s="50" t="s">
        <v>78</v>
      </c>
      <c r="T18" s="51" t="s">
        <v>95</v>
      </c>
      <c r="U18" s="50" t="s">
        <v>79</v>
      </c>
      <c r="V18" s="50" t="s">
        <v>80</v>
      </c>
      <c r="W18" s="52">
        <f>VLOOKUP(V18,'[3]Datos Validacion'!$K$6:$L$8,2,0)</f>
        <v>0.25</v>
      </c>
      <c r="X18" s="51" t="s">
        <v>96</v>
      </c>
      <c r="Y18" s="52">
        <f>VLOOKUP(X18,'[3]Datos Validacion'!$M$6:$N$7,2,0)</f>
        <v>0.15</v>
      </c>
      <c r="Z18" s="50" t="s">
        <v>82</v>
      </c>
      <c r="AA18" s="69" t="s">
        <v>100</v>
      </c>
      <c r="AB18" s="54" t="s">
        <v>84</v>
      </c>
      <c r="AC18" s="59" t="s">
        <v>101</v>
      </c>
      <c r="AD18" s="121">
        <f t="shared" si="0"/>
        <v>0.4</v>
      </c>
      <c r="AE18" s="109" t="str">
        <f t="shared" ref="AE18:AE38" si="3">IF(AF18&lt;=20%,"MUY BAJA",IF(AF18&lt;=40%,"BAJA",IF(AF18&lt;=60%,"MEDIA",IF(AF18&lt;=80%,"ALTA","MUY ALTA"))))</f>
        <v>BAJA</v>
      </c>
      <c r="AF18" s="108">
        <f>+AF17-(AF17*AD18)</f>
        <v>0.216</v>
      </c>
      <c r="AG18" s="162"/>
      <c r="AH18" s="162"/>
      <c r="AI18" s="166"/>
      <c r="AJ18" s="159"/>
      <c r="AK18" s="211"/>
      <c r="AL18" s="168"/>
      <c r="AM18" s="292"/>
      <c r="AN18" s="295"/>
      <c r="AO18" s="293"/>
      <c r="AP18" s="293"/>
      <c r="AQ18" s="346"/>
      <c r="AR18" s="293"/>
      <c r="AS18" s="293"/>
      <c r="AT18" s="346"/>
      <c r="AU18" s="293"/>
      <c r="AV18" s="293"/>
      <c r="AW18" s="317"/>
      <c r="AX18" s="293"/>
      <c r="AY18" s="293"/>
      <c r="AZ18" s="346"/>
      <c r="BA18" s="293"/>
      <c r="BB18" s="293"/>
      <c r="BC18" s="317"/>
      <c r="BD18" s="293"/>
      <c r="BE18" s="293"/>
      <c r="BF18" s="317"/>
      <c r="BG18" s="317"/>
      <c r="BH18" s="317"/>
      <c r="BI18" s="144"/>
    </row>
    <row r="19" spans="1:61" s="48" customFormat="1" ht="25" x14ac:dyDescent="0.35">
      <c r="A19" s="345"/>
      <c r="B19" s="203"/>
      <c r="C19" s="160"/>
      <c r="D19" s="160"/>
      <c r="E19" s="160"/>
      <c r="F19" s="169"/>
      <c r="G19" s="235"/>
      <c r="H19" s="203"/>
      <c r="I19" s="169"/>
      <c r="J19" s="169"/>
      <c r="K19" s="169"/>
      <c r="L19" s="159"/>
      <c r="M19" s="172"/>
      <c r="N19" s="173"/>
      <c r="O19" s="174"/>
      <c r="P19" s="160"/>
      <c r="Q19" s="166"/>
      <c r="R19" s="49" t="s">
        <v>102</v>
      </c>
      <c r="S19" s="50" t="s">
        <v>78</v>
      </c>
      <c r="T19" s="51" t="s">
        <v>95</v>
      </c>
      <c r="U19" s="50" t="s">
        <v>79</v>
      </c>
      <c r="V19" s="50" t="s">
        <v>80</v>
      </c>
      <c r="W19" s="52">
        <f>VLOOKUP(V19,'[3]Datos Validacion'!$K$6:$L$8,2,0)</f>
        <v>0.25</v>
      </c>
      <c r="X19" s="51" t="s">
        <v>96</v>
      </c>
      <c r="Y19" s="52">
        <f>VLOOKUP(X19,'[3]Datos Validacion'!$M$6:$N$7,2,0)</f>
        <v>0.15</v>
      </c>
      <c r="Z19" s="50" t="s">
        <v>82</v>
      </c>
      <c r="AA19" s="69" t="s">
        <v>103</v>
      </c>
      <c r="AB19" s="54" t="s">
        <v>84</v>
      </c>
      <c r="AC19" s="59" t="s">
        <v>98</v>
      </c>
      <c r="AD19" s="121">
        <f t="shared" si="0"/>
        <v>0.4</v>
      </c>
      <c r="AE19" s="109" t="str">
        <f t="shared" si="3"/>
        <v>MUY BAJA</v>
      </c>
      <c r="AF19" s="108">
        <f t="shared" ref="AF19:AF21" si="4">+AF18-(AF18*AD19)</f>
        <v>0.12959999999999999</v>
      </c>
      <c r="AG19" s="162"/>
      <c r="AH19" s="162"/>
      <c r="AI19" s="166"/>
      <c r="AJ19" s="159"/>
      <c r="AK19" s="211"/>
      <c r="AL19" s="168"/>
      <c r="AM19" s="292"/>
      <c r="AN19" s="295"/>
      <c r="AO19" s="293"/>
      <c r="AP19" s="293"/>
      <c r="AQ19" s="346"/>
      <c r="AR19" s="293"/>
      <c r="AS19" s="293"/>
      <c r="AT19" s="346"/>
      <c r="AU19" s="293"/>
      <c r="AV19" s="293"/>
      <c r="AW19" s="317"/>
      <c r="AX19" s="293"/>
      <c r="AY19" s="293"/>
      <c r="AZ19" s="346"/>
      <c r="BA19" s="293"/>
      <c r="BB19" s="293"/>
      <c r="BC19" s="317"/>
      <c r="BD19" s="293"/>
      <c r="BE19" s="293"/>
      <c r="BF19" s="317"/>
      <c r="BG19" s="317"/>
      <c r="BH19" s="317"/>
      <c r="BI19" s="144"/>
    </row>
    <row r="20" spans="1:61" s="48" customFormat="1" ht="61.5" customHeight="1" x14ac:dyDescent="0.35">
      <c r="A20" s="345"/>
      <c r="B20" s="203"/>
      <c r="C20" s="160"/>
      <c r="D20" s="160"/>
      <c r="E20" s="160"/>
      <c r="F20" s="55" t="s">
        <v>104</v>
      </c>
      <c r="G20" s="56" t="s">
        <v>105</v>
      </c>
      <c r="H20" s="203"/>
      <c r="I20" s="169"/>
      <c r="J20" s="169"/>
      <c r="K20" s="169"/>
      <c r="L20" s="159"/>
      <c r="M20" s="172"/>
      <c r="N20" s="173"/>
      <c r="O20" s="174"/>
      <c r="P20" s="160"/>
      <c r="Q20" s="166"/>
      <c r="R20" s="49" t="s">
        <v>106</v>
      </c>
      <c r="S20" s="50" t="s">
        <v>78</v>
      </c>
      <c r="T20" s="51" t="s">
        <v>95</v>
      </c>
      <c r="U20" s="50" t="s">
        <v>79</v>
      </c>
      <c r="V20" s="50" t="s">
        <v>80</v>
      </c>
      <c r="W20" s="52">
        <f>VLOOKUP(V20,'[3]Datos Validacion'!$K$6:$L$8,2,0)</f>
        <v>0.25</v>
      </c>
      <c r="X20" s="51" t="s">
        <v>96</v>
      </c>
      <c r="Y20" s="52">
        <f>VLOOKUP(X20,'[3]Datos Validacion'!$M$6:$N$7,2,0)</f>
        <v>0.15</v>
      </c>
      <c r="Z20" s="50" t="s">
        <v>82</v>
      </c>
      <c r="AA20" s="69" t="s">
        <v>107</v>
      </c>
      <c r="AB20" s="54" t="s">
        <v>84</v>
      </c>
      <c r="AC20" s="59" t="s">
        <v>98</v>
      </c>
      <c r="AD20" s="121">
        <f t="shared" si="0"/>
        <v>0.4</v>
      </c>
      <c r="AE20" s="109" t="str">
        <f t="shared" si="3"/>
        <v>MUY BAJA</v>
      </c>
      <c r="AF20" s="108">
        <f t="shared" si="4"/>
        <v>7.7759999999999996E-2</v>
      </c>
      <c r="AG20" s="162"/>
      <c r="AH20" s="162"/>
      <c r="AI20" s="166"/>
      <c r="AJ20" s="159"/>
      <c r="AK20" s="211"/>
      <c r="AL20" s="168"/>
      <c r="AM20" s="292"/>
      <c r="AN20" s="295"/>
      <c r="AO20" s="293"/>
      <c r="AP20" s="293"/>
      <c r="AQ20" s="346"/>
      <c r="AR20" s="293"/>
      <c r="AS20" s="293"/>
      <c r="AT20" s="346"/>
      <c r="AU20" s="293"/>
      <c r="AV20" s="293"/>
      <c r="AW20" s="317"/>
      <c r="AX20" s="293"/>
      <c r="AY20" s="293"/>
      <c r="AZ20" s="346"/>
      <c r="BA20" s="293"/>
      <c r="BB20" s="293"/>
      <c r="BC20" s="317"/>
      <c r="BD20" s="293"/>
      <c r="BE20" s="293"/>
      <c r="BF20" s="317"/>
      <c r="BG20" s="317"/>
      <c r="BH20" s="317"/>
      <c r="BI20" s="144"/>
    </row>
    <row r="21" spans="1:61" s="57" customFormat="1" ht="61.5" customHeight="1" x14ac:dyDescent="0.3">
      <c r="A21" s="345"/>
      <c r="B21" s="203"/>
      <c r="C21" s="160"/>
      <c r="D21" s="160"/>
      <c r="E21" s="160"/>
      <c r="F21" s="55" t="s">
        <v>104</v>
      </c>
      <c r="G21" s="78" t="s">
        <v>108</v>
      </c>
      <c r="H21" s="203"/>
      <c r="I21" s="169"/>
      <c r="J21" s="169"/>
      <c r="K21" s="169"/>
      <c r="L21" s="159"/>
      <c r="M21" s="172"/>
      <c r="N21" s="173"/>
      <c r="O21" s="174"/>
      <c r="P21" s="160"/>
      <c r="Q21" s="166"/>
      <c r="R21" s="49" t="s">
        <v>109</v>
      </c>
      <c r="S21" s="50" t="s">
        <v>78</v>
      </c>
      <c r="T21" s="51" t="s">
        <v>95</v>
      </c>
      <c r="U21" s="50" t="s">
        <v>79</v>
      </c>
      <c r="V21" s="50" t="s">
        <v>80</v>
      </c>
      <c r="W21" s="52">
        <f>VLOOKUP(V21,'[3]Datos Validacion'!$K$6:$L$8,2,0)</f>
        <v>0.25</v>
      </c>
      <c r="X21" s="51" t="s">
        <v>96</v>
      </c>
      <c r="Y21" s="52">
        <f>VLOOKUP(X21,'[3]Datos Validacion'!$M$6:$N$7,2,0)</f>
        <v>0.15</v>
      </c>
      <c r="Z21" s="50" t="s">
        <v>82</v>
      </c>
      <c r="AA21" s="69" t="s">
        <v>110</v>
      </c>
      <c r="AB21" s="54" t="s">
        <v>84</v>
      </c>
      <c r="AC21" s="59" t="s">
        <v>98</v>
      </c>
      <c r="AD21" s="121">
        <f t="shared" si="0"/>
        <v>0.4</v>
      </c>
      <c r="AE21" s="109" t="str">
        <f t="shared" si="3"/>
        <v>MUY BAJA</v>
      </c>
      <c r="AF21" s="108">
        <f t="shared" si="4"/>
        <v>4.6655999999999996E-2</v>
      </c>
      <c r="AG21" s="162"/>
      <c r="AH21" s="162"/>
      <c r="AI21" s="166"/>
      <c r="AJ21" s="159"/>
      <c r="AK21" s="211"/>
      <c r="AL21" s="168"/>
      <c r="AM21" s="292"/>
      <c r="AN21" s="295"/>
      <c r="AO21" s="293"/>
      <c r="AP21" s="293"/>
      <c r="AQ21" s="346"/>
      <c r="AR21" s="293"/>
      <c r="AS21" s="293"/>
      <c r="AT21" s="346"/>
      <c r="AU21" s="293"/>
      <c r="AV21" s="293"/>
      <c r="AW21" s="317"/>
      <c r="AX21" s="293"/>
      <c r="AY21" s="293"/>
      <c r="AZ21" s="346"/>
      <c r="BA21" s="293"/>
      <c r="BB21" s="293"/>
      <c r="BC21" s="317"/>
      <c r="BD21" s="293"/>
      <c r="BE21" s="293"/>
      <c r="BF21" s="317"/>
      <c r="BG21" s="317"/>
      <c r="BH21" s="317"/>
      <c r="BI21" s="145"/>
    </row>
    <row r="22" spans="1:61" s="57" customFormat="1" ht="73.5" customHeight="1" x14ac:dyDescent="0.3">
      <c r="A22" s="345" t="s">
        <v>3</v>
      </c>
      <c r="B22" s="203"/>
      <c r="C22" s="160" t="s">
        <v>64</v>
      </c>
      <c r="D22" s="159" t="s">
        <v>111</v>
      </c>
      <c r="E22" s="159" t="s">
        <v>112</v>
      </c>
      <c r="F22" s="159" t="s">
        <v>67</v>
      </c>
      <c r="G22" s="160" t="s">
        <v>113</v>
      </c>
      <c r="H22" s="203" t="s">
        <v>114</v>
      </c>
      <c r="I22" s="160" t="s">
        <v>115</v>
      </c>
      <c r="J22" s="159" t="s">
        <v>71</v>
      </c>
      <c r="K22" s="160" t="s">
        <v>116</v>
      </c>
      <c r="L22" s="159" t="s">
        <v>117</v>
      </c>
      <c r="M22" s="172">
        <f>VLOOKUP(L22,'[2]Datos Validacion'!$C$6:$D$10,2,0)</f>
        <v>0.2</v>
      </c>
      <c r="N22" s="173" t="s">
        <v>76</v>
      </c>
      <c r="O22" s="174">
        <f>VLOOKUP(N22,'[2]Datos Validacion'!$E$6:$F$15,2,0)</f>
        <v>0.6</v>
      </c>
      <c r="P22" s="160" t="s">
        <v>118</v>
      </c>
      <c r="Q22" s="166" t="s">
        <v>76</v>
      </c>
      <c r="R22" s="49" t="s">
        <v>119</v>
      </c>
      <c r="S22" s="50" t="s">
        <v>78</v>
      </c>
      <c r="T22" s="51" t="s">
        <v>120</v>
      </c>
      <c r="U22" s="50" t="s">
        <v>79</v>
      </c>
      <c r="V22" s="50" t="s">
        <v>80</v>
      </c>
      <c r="W22" s="52">
        <f>VLOOKUP(V22,'[3]Datos Validacion'!$K$6:$L$8,2,0)</f>
        <v>0.25</v>
      </c>
      <c r="X22" s="51" t="s">
        <v>96</v>
      </c>
      <c r="Y22" s="52">
        <f>VLOOKUP(X22,'[3]Datos Validacion'!$M$6:$N$7,2,0)</f>
        <v>0.15</v>
      </c>
      <c r="Z22" s="50" t="s">
        <v>82</v>
      </c>
      <c r="AA22" s="69" t="s">
        <v>121</v>
      </c>
      <c r="AB22" s="54" t="s">
        <v>84</v>
      </c>
      <c r="AC22" s="59" t="s">
        <v>122</v>
      </c>
      <c r="AD22" s="121">
        <f t="shared" si="0"/>
        <v>0.4</v>
      </c>
      <c r="AE22" s="109" t="str">
        <f t="shared" si="3"/>
        <v>MUY BAJA</v>
      </c>
      <c r="AF22" s="109">
        <f>IF(OR(V22="prevenir",V22="detectar"),(M22-(M22*AD22)), M22)</f>
        <v>0.12</v>
      </c>
      <c r="AG22" s="162" t="str">
        <f t="shared" ref="AG22" si="5">IF(AH22&lt;=20%,"LEVE",IF(AH22&lt;=40%,"MENOR",IF(AH22&lt;=60%,"MODERADO",IF(AH22&lt;=80%,"MAYOR","CATASTROFICO"))))</f>
        <v>MODERADO</v>
      </c>
      <c r="AH22" s="162">
        <f>IF(V22="corregir",(O22-(O22*AD22)), O22)</f>
        <v>0.6</v>
      </c>
      <c r="AI22" s="166" t="s">
        <v>76</v>
      </c>
      <c r="AJ22" s="159" t="s">
        <v>86</v>
      </c>
      <c r="AK22" s="211"/>
      <c r="AL22" s="168"/>
      <c r="AM22" s="294"/>
      <c r="AN22" s="347"/>
      <c r="AO22" s="293"/>
      <c r="AP22" s="293"/>
      <c r="AQ22" s="295"/>
      <c r="AR22" s="293"/>
      <c r="AS22" s="293"/>
      <c r="AT22" s="295"/>
      <c r="AU22" s="293"/>
      <c r="AV22" s="293"/>
      <c r="AW22" s="295"/>
      <c r="AX22" s="293"/>
      <c r="AY22" s="293"/>
      <c r="AZ22" s="295"/>
      <c r="BA22" s="293"/>
      <c r="BB22" s="293"/>
      <c r="BC22" s="295"/>
      <c r="BD22" s="293"/>
      <c r="BE22" s="293"/>
      <c r="BF22" s="295"/>
      <c r="BG22" s="295"/>
      <c r="BH22" s="317" t="s">
        <v>2007</v>
      </c>
      <c r="BI22" s="145"/>
    </row>
    <row r="23" spans="1:61" s="57" customFormat="1" ht="81" customHeight="1" x14ac:dyDescent="0.3">
      <c r="A23" s="345"/>
      <c r="B23" s="203"/>
      <c r="C23" s="160"/>
      <c r="D23" s="159"/>
      <c r="E23" s="159"/>
      <c r="F23" s="159"/>
      <c r="G23" s="160"/>
      <c r="H23" s="203"/>
      <c r="I23" s="160"/>
      <c r="J23" s="159"/>
      <c r="K23" s="160"/>
      <c r="L23" s="159"/>
      <c r="M23" s="172"/>
      <c r="N23" s="173"/>
      <c r="O23" s="174"/>
      <c r="P23" s="160"/>
      <c r="Q23" s="166"/>
      <c r="R23" s="49" t="s">
        <v>124</v>
      </c>
      <c r="S23" s="50" t="s">
        <v>78</v>
      </c>
      <c r="T23" s="51" t="s">
        <v>125</v>
      </c>
      <c r="U23" s="50" t="s">
        <v>79</v>
      </c>
      <c r="V23" s="50" t="s">
        <v>80</v>
      </c>
      <c r="W23" s="52">
        <f>VLOOKUP(V23,'[3]Datos Validacion'!$K$6:$L$8,2,0)</f>
        <v>0.25</v>
      </c>
      <c r="X23" s="51" t="s">
        <v>96</v>
      </c>
      <c r="Y23" s="52">
        <f>VLOOKUP(X23,'[3]Datos Validacion'!$M$6:$N$7,2,0)</f>
        <v>0.15</v>
      </c>
      <c r="Z23" s="50" t="s">
        <v>82</v>
      </c>
      <c r="AA23" s="69" t="s">
        <v>126</v>
      </c>
      <c r="AB23" s="54" t="s">
        <v>84</v>
      </c>
      <c r="AC23" s="59" t="s">
        <v>127</v>
      </c>
      <c r="AD23" s="121">
        <f t="shared" si="0"/>
        <v>0.4</v>
      </c>
      <c r="AE23" s="109" t="str">
        <f t="shared" si="3"/>
        <v>MUY BAJA</v>
      </c>
      <c r="AF23" s="108">
        <f>+AF22-(AF22*AD23)</f>
        <v>7.1999999999999995E-2</v>
      </c>
      <c r="AG23" s="162"/>
      <c r="AH23" s="162"/>
      <c r="AI23" s="166"/>
      <c r="AJ23" s="159"/>
      <c r="AK23" s="211"/>
      <c r="AL23" s="168"/>
      <c r="AM23" s="294"/>
      <c r="AN23" s="347"/>
      <c r="AO23" s="293"/>
      <c r="AP23" s="293"/>
      <c r="AQ23" s="295"/>
      <c r="AR23" s="293"/>
      <c r="AS23" s="293"/>
      <c r="AT23" s="295"/>
      <c r="AU23" s="293"/>
      <c r="AV23" s="293"/>
      <c r="AW23" s="295"/>
      <c r="AX23" s="293"/>
      <c r="AY23" s="293"/>
      <c r="AZ23" s="295"/>
      <c r="BA23" s="293"/>
      <c r="BB23" s="293"/>
      <c r="BC23" s="295"/>
      <c r="BD23" s="293"/>
      <c r="BE23" s="293"/>
      <c r="BF23" s="295"/>
      <c r="BG23" s="295"/>
      <c r="BH23" s="317"/>
      <c r="BI23" s="145"/>
    </row>
    <row r="24" spans="1:61" s="57" customFormat="1" ht="82.5" customHeight="1" x14ac:dyDescent="0.3">
      <c r="A24" s="345"/>
      <c r="B24" s="203"/>
      <c r="C24" s="160"/>
      <c r="D24" s="159"/>
      <c r="E24" s="159"/>
      <c r="F24" s="159"/>
      <c r="G24" s="160"/>
      <c r="H24" s="203"/>
      <c r="I24" s="160"/>
      <c r="J24" s="159"/>
      <c r="K24" s="160"/>
      <c r="L24" s="159"/>
      <c r="M24" s="172"/>
      <c r="N24" s="173"/>
      <c r="O24" s="174"/>
      <c r="P24" s="160"/>
      <c r="Q24" s="166"/>
      <c r="R24" s="58" t="s">
        <v>128</v>
      </c>
      <c r="S24" s="50" t="s">
        <v>78</v>
      </c>
      <c r="T24" s="59" t="s">
        <v>112</v>
      </c>
      <c r="U24" s="50" t="s">
        <v>79</v>
      </c>
      <c r="V24" s="50" t="s">
        <v>80</v>
      </c>
      <c r="W24" s="52">
        <f>VLOOKUP(V24,'[3]Datos Validacion'!$K$6:$L$8,2,0)</f>
        <v>0.25</v>
      </c>
      <c r="X24" s="51" t="s">
        <v>96</v>
      </c>
      <c r="Y24" s="52">
        <f>VLOOKUP(X24,'[3]Datos Validacion'!$M$6:$N$7,2,0)</f>
        <v>0.15</v>
      </c>
      <c r="Z24" s="50" t="s">
        <v>82</v>
      </c>
      <c r="AA24" s="69" t="s">
        <v>129</v>
      </c>
      <c r="AB24" s="54" t="s">
        <v>84</v>
      </c>
      <c r="AC24" s="59" t="s">
        <v>130</v>
      </c>
      <c r="AD24" s="121">
        <f t="shared" si="0"/>
        <v>0.4</v>
      </c>
      <c r="AE24" s="109" t="str">
        <f t="shared" si="3"/>
        <v>MUY BAJA</v>
      </c>
      <c r="AF24" s="108">
        <f t="shared" ref="AF24:AF26" si="6">+AF23-(AF23*AD24)</f>
        <v>4.3199999999999995E-2</v>
      </c>
      <c r="AG24" s="162"/>
      <c r="AH24" s="162"/>
      <c r="AI24" s="166"/>
      <c r="AJ24" s="159"/>
      <c r="AK24" s="211"/>
      <c r="AL24" s="168"/>
      <c r="AM24" s="294"/>
      <c r="AN24" s="347"/>
      <c r="AO24" s="293"/>
      <c r="AP24" s="293"/>
      <c r="AQ24" s="295"/>
      <c r="AR24" s="293"/>
      <c r="AS24" s="293"/>
      <c r="AT24" s="295"/>
      <c r="AU24" s="293"/>
      <c r="AV24" s="293"/>
      <c r="AW24" s="295"/>
      <c r="AX24" s="293"/>
      <c r="AY24" s="293"/>
      <c r="AZ24" s="295"/>
      <c r="BA24" s="293"/>
      <c r="BB24" s="293"/>
      <c r="BC24" s="295"/>
      <c r="BD24" s="293"/>
      <c r="BE24" s="293"/>
      <c r="BF24" s="295"/>
      <c r="BG24" s="295"/>
      <c r="BH24" s="317"/>
      <c r="BI24" s="145"/>
    </row>
    <row r="25" spans="1:61" s="57" customFormat="1" ht="90" customHeight="1" x14ac:dyDescent="0.3">
      <c r="A25" s="345"/>
      <c r="B25" s="203"/>
      <c r="C25" s="160"/>
      <c r="D25" s="159"/>
      <c r="E25" s="159"/>
      <c r="F25" s="159"/>
      <c r="G25" s="160"/>
      <c r="H25" s="203"/>
      <c r="I25" s="160"/>
      <c r="J25" s="159"/>
      <c r="K25" s="160"/>
      <c r="L25" s="159"/>
      <c r="M25" s="172"/>
      <c r="N25" s="173"/>
      <c r="O25" s="174"/>
      <c r="P25" s="160"/>
      <c r="Q25" s="166"/>
      <c r="R25" s="58" t="s">
        <v>131</v>
      </c>
      <c r="S25" s="50" t="s">
        <v>78</v>
      </c>
      <c r="T25" s="59" t="s">
        <v>132</v>
      </c>
      <c r="U25" s="50" t="s">
        <v>79</v>
      </c>
      <c r="V25" s="50" t="s">
        <v>80</v>
      </c>
      <c r="W25" s="52">
        <f>VLOOKUP(V25,'[3]Datos Validacion'!$K$6:$L$8,2,0)</f>
        <v>0.25</v>
      </c>
      <c r="X25" s="51" t="s">
        <v>96</v>
      </c>
      <c r="Y25" s="52">
        <f>VLOOKUP(X25,'[3]Datos Validacion'!$M$6:$N$7,2,0)</f>
        <v>0.15</v>
      </c>
      <c r="Z25" s="50" t="s">
        <v>82</v>
      </c>
      <c r="AA25" s="69" t="s">
        <v>133</v>
      </c>
      <c r="AB25" s="54" t="s">
        <v>84</v>
      </c>
      <c r="AC25" s="59" t="s">
        <v>134</v>
      </c>
      <c r="AD25" s="121">
        <f t="shared" si="0"/>
        <v>0.4</v>
      </c>
      <c r="AE25" s="109" t="str">
        <f t="shared" si="3"/>
        <v>MUY BAJA</v>
      </c>
      <c r="AF25" s="108">
        <f t="shared" si="6"/>
        <v>2.5919999999999995E-2</v>
      </c>
      <c r="AG25" s="162"/>
      <c r="AH25" s="162"/>
      <c r="AI25" s="166"/>
      <c r="AJ25" s="159"/>
      <c r="AK25" s="211"/>
      <c r="AL25" s="168"/>
      <c r="AM25" s="294"/>
      <c r="AN25" s="347"/>
      <c r="AO25" s="293"/>
      <c r="AP25" s="293"/>
      <c r="AQ25" s="295"/>
      <c r="AR25" s="293"/>
      <c r="AS25" s="293"/>
      <c r="AT25" s="295"/>
      <c r="AU25" s="293"/>
      <c r="AV25" s="293"/>
      <c r="AW25" s="295"/>
      <c r="AX25" s="293"/>
      <c r="AY25" s="293"/>
      <c r="AZ25" s="295"/>
      <c r="BA25" s="293"/>
      <c r="BB25" s="293"/>
      <c r="BC25" s="295"/>
      <c r="BD25" s="293"/>
      <c r="BE25" s="293"/>
      <c r="BF25" s="295"/>
      <c r="BG25" s="295"/>
      <c r="BH25" s="317"/>
      <c r="BI25" s="145"/>
    </row>
    <row r="26" spans="1:61" s="57" customFormat="1" ht="90.75" customHeight="1" x14ac:dyDescent="0.3">
      <c r="A26" s="345"/>
      <c r="B26" s="203"/>
      <c r="C26" s="160"/>
      <c r="D26" s="159"/>
      <c r="E26" s="159"/>
      <c r="F26" s="159"/>
      <c r="G26" s="160"/>
      <c r="H26" s="203"/>
      <c r="I26" s="160"/>
      <c r="J26" s="159"/>
      <c r="K26" s="160"/>
      <c r="L26" s="159"/>
      <c r="M26" s="172"/>
      <c r="N26" s="173"/>
      <c r="O26" s="174"/>
      <c r="P26" s="160"/>
      <c r="Q26" s="166"/>
      <c r="R26" s="58" t="s">
        <v>135</v>
      </c>
      <c r="S26" s="50" t="s">
        <v>78</v>
      </c>
      <c r="T26" s="59" t="s">
        <v>132</v>
      </c>
      <c r="U26" s="50" t="s">
        <v>79</v>
      </c>
      <c r="V26" s="50" t="s">
        <v>80</v>
      </c>
      <c r="W26" s="52">
        <f>VLOOKUP(V26,'[3]Datos Validacion'!$K$6:$L$8,2,0)</f>
        <v>0.25</v>
      </c>
      <c r="X26" s="51" t="s">
        <v>96</v>
      </c>
      <c r="Y26" s="52">
        <f>VLOOKUP(X26,'[3]Datos Validacion'!$M$6:$N$7,2,0)</f>
        <v>0.15</v>
      </c>
      <c r="Z26" s="50" t="s">
        <v>82</v>
      </c>
      <c r="AA26" s="69" t="s">
        <v>136</v>
      </c>
      <c r="AB26" s="54" t="s">
        <v>84</v>
      </c>
      <c r="AC26" s="59" t="s">
        <v>137</v>
      </c>
      <c r="AD26" s="121">
        <f t="shared" si="0"/>
        <v>0.4</v>
      </c>
      <c r="AE26" s="109" t="str">
        <f t="shared" si="3"/>
        <v>MUY BAJA</v>
      </c>
      <c r="AF26" s="108">
        <f t="shared" si="6"/>
        <v>1.5551999999999996E-2</v>
      </c>
      <c r="AG26" s="162"/>
      <c r="AH26" s="162"/>
      <c r="AI26" s="166"/>
      <c r="AJ26" s="159"/>
      <c r="AK26" s="211"/>
      <c r="AL26" s="168"/>
      <c r="AM26" s="294"/>
      <c r="AN26" s="347"/>
      <c r="AO26" s="293"/>
      <c r="AP26" s="293"/>
      <c r="AQ26" s="295"/>
      <c r="AR26" s="293"/>
      <c r="AS26" s="293"/>
      <c r="AT26" s="295"/>
      <c r="AU26" s="293"/>
      <c r="AV26" s="293"/>
      <c r="AW26" s="295"/>
      <c r="AX26" s="293"/>
      <c r="AY26" s="293"/>
      <c r="AZ26" s="295"/>
      <c r="BA26" s="293"/>
      <c r="BB26" s="293"/>
      <c r="BC26" s="295"/>
      <c r="BD26" s="293"/>
      <c r="BE26" s="293"/>
      <c r="BF26" s="295"/>
      <c r="BG26" s="295"/>
      <c r="BH26" s="317"/>
      <c r="BI26" s="145"/>
    </row>
    <row r="27" spans="1:61" s="57" customFormat="1" ht="86.25" customHeight="1" x14ac:dyDescent="0.3">
      <c r="A27" s="338" t="s">
        <v>3</v>
      </c>
      <c r="B27" s="348"/>
      <c r="C27" s="59" t="s">
        <v>64</v>
      </c>
      <c r="D27" s="59" t="s">
        <v>138</v>
      </c>
      <c r="E27" s="110" t="s">
        <v>123</v>
      </c>
      <c r="F27" s="110" t="s">
        <v>67</v>
      </c>
      <c r="G27" s="112" t="s">
        <v>139</v>
      </c>
      <c r="H27" s="50" t="s">
        <v>140</v>
      </c>
      <c r="I27" s="112" t="s">
        <v>141</v>
      </c>
      <c r="J27" s="110" t="s">
        <v>71</v>
      </c>
      <c r="K27" s="59" t="s">
        <v>142</v>
      </c>
      <c r="L27" s="110" t="s">
        <v>117</v>
      </c>
      <c r="M27" s="52">
        <f>VLOOKUP(L27,'[2]Datos Validacion'!$C$6:$D$10,2,0)</f>
        <v>0.2</v>
      </c>
      <c r="N27" s="150" t="s">
        <v>74</v>
      </c>
      <c r="O27" s="151">
        <f>VLOOKUP(N27,'[2]Datos Validacion'!$E$6:$F$15,2,0)</f>
        <v>0.4</v>
      </c>
      <c r="P27" s="349" t="s">
        <v>143</v>
      </c>
      <c r="Q27" s="149" t="s">
        <v>146</v>
      </c>
      <c r="R27" s="58" t="s">
        <v>144</v>
      </c>
      <c r="S27" s="50" t="s">
        <v>78</v>
      </c>
      <c r="T27" s="110" t="s">
        <v>123</v>
      </c>
      <c r="U27" s="50" t="s">
        <v>79</v>
      </c>
      <c r="V27" s="50" t="s">
        <v>80</v>
      </c>
      <c r="W27" s="52">
        <f>VLOOKUP(V27,'[2]Datos Validacion'!$K$6:$L$8,2,0)</f>
        <v>0.25</v>
      </c>
      <c r="X27" s="51" t="s">
        <v>96</v>
      </c>
      <c r="Y27" s="52">
        <f>VLOOKUP(X27,'[2]Datos Validacion'!$M$6:$N$7,2,0)</f>
        <v>0.15</v>
      </c>
      <c r="Z27" s="50" t="s">
        <v>82</v>
      </c>
      <c r="AA27" s="134" t="s">
        <v>121</v>
      </c>
      <c r="AB27" s="50" t="s">
        <v>84</v>
      </c>
      <c r="AC27" s="54" t="s">
        <v>145</v>
      </c>
      <c r="AD27" s="121">
        <f t="shared" si="0"/>
        <v>0.4</v>
      </c>
      <c r="AE27" s="109" t="str">
        <f t="shared" si="3"/>
        <v>MUY BAJA</v>
      </c>
      <c r="AF27" s="109">
        <f>IF(OR(V27="prevenir",V27="detectar"),(M27-(M27*AD27)), M27)</f>
        <v>0.12</v>
      </c>
      <c r="AG27" s="109" t="str">
        <f t="shared" ref="AG27:AG29" si="7">IF(AH27&lt;=20%,"LEVE",IF(AH27&lt;=40%,"MENOR",IF(AH27&lt;=60%,"MODERADO",IF(AH27&lt;=80%,"MAYOR","CATASTROFICO"))))</f>
        <v>MENOR</v>
      </c>
      <c r="AH27" s="109">
        <f>IF(V27="corregir",(O27-(O27*AD27)), O27)</f>
        <v>0.4</v>
      </c>
      <c r="AI27" s="149" t="s">
        <v>146</v>
      </c>
      <c r="AJ27" s="110" t="s">
        <v>86</v>
      </c>
      <c r="AK27" s="350"/>
      <c r="AL27" s="350"/>
      <c r="AM27" s="340"/>
      <c r="AN27" s="347"/>
      <c r="AO27" s="344"/>
      <c r="AP27" s="351"/>
      <c r="AQ27" s="290"/>
      <c r="AR27" s="351"/>
      <c r="AS27" s="344"/>
      <c r="AT27" s="290"/>
      <c r="AU27" s="351"/>
      <c r="AV27" s="344"/>
      <c r="AW27" s="290"/>
      <c r="AX27" s="351"/>
      <c r="AY27" s="344"/>
      <c r="AZ27" s="290"/>
      <c r="BA27" s="351"/>
      <c r="BB27" s="344"/>
      <c r="BC27" s="290"/>
      <c r="BD27" s="344"/>
      <c r="BE27" s="351"/>
      <c r="BF27" s="290"/>
      <c r="BG27" s="290"/>
      <c r="BH27" s="290" t="s">
        <v>2008</v>
      </c>
      <c r="BI27" s="145"/>
    </row>
    <row r="28" spans="1:61" ht="183.75" customHeight="1" x14ac:dyDescent="0.3">
      <c r="A28" s="338" t="s">
        <v>3</v>
      </c>
      <c r="B28" s="352"/>
      <c r="C28" s="59" t="s">
        <v>64</v>
      </c>
      <c r="D28" s="68" t="s">
        <v>147</v>
      </c>
      <c r="E28" s="55" t="s">
        <v>123</v>
      </c>
      <c r="F28" s="55" t="s">
        <v>67</v>
      </c>
      <c r="G28" s="66" t="s">
        <v>148</v>
      </c>
      <c r="H28" s="75" t="s">
        <v>149</v>
      </c>
      <c r="I28" s="66" t="s">
        <v>150</v>
      </c>
      <c r="J28" s="55" t="s">
        <v>71</v>
      </c>
      <c r="K28" s="68" t="s">
        <v>151</v>
      </c>
      <c r="L28" s="55" t="s">
        <v>152</v>
      </c>
      <c r="M28" s="77">
        <f>VLOOKUP(L28,'[2]Datos Validacion'!$C$6:$D$10,2,0)</f>
        <v>0.4</v>
      </c>
      <c r="N28" s="150" t="s">
        <v>74</v>
      </c>
      <c r="O28" s="156">
        <f>VLOOKUP(N28,'[2]Datos Validacion'!$E$6:$F$15,2,0)</f>
        <v>0.4</v>
      </c>
      <c r="P28" s="68" t="s">
        <v>153</v>
      </c>
      <c r="Q28" s="157" t="s">
        <v>76</v>
      </c>
      <c r="R28" s="142" t="s">
        <v>154</v>
      </c>
      <c r="S28" s="75" t="s">
        <v>78</v>
      </c>
      <c r="T28" s="55" t="s">
        <v>123</v>
      </c>
      <c r="U28" s="75" t="s">
        <v>79</v>
      </c>
      <c r="V28" s="75" t="s">
        <v>80</v>
      </c>
      <c r="W28" s="77">
        <f>VLOOKUP(V28,'[2]Datos Validacion'!$K$6:$L$8,2,0)</f>
        <v>0.25</v>
      </c>
      <c r="X28" s="76" t="s">
        <v>96</v>
      </c>
      <c r="Y28" s="77">
        <f>VLOOKUP(X28,'[2]Datos Validacion'!$M$6:$N$7,2,0)</f>
        <v>0.15</v>
      </c>
      <c r="Z28" s="75" t="s">
        <v>82</v>
      </c>
      <c r="AA28" s="135" t="s">
        <v>155</v>
      </c>
      <c r="AB28" s="75" t="s">
        <v>84</v>
      </c>
      <c r="AC28" s="76" t="s">
        <v>156</v>
      </c>
      <c r="AD28" s="353">
        <f t="shared" si="0"/>
        <v>0.4</v>
      </c>
      <c r="AE28" s="354" t="str">
        <f t="shared" si="3"/>
        <v>BAJA</v>
      </c>
      <c r="AF28" s="354">
        <f>IF(OR(V28="prevenir",V28="detectar"),(M28-(M28*AD28)), M28)</f>
        <v>0.24</v>
      </c>
      <c r="AG28" s="354" t="str">
        <f t="shared" si="7"/>
        <v>MENOR</v>
      </c>
      <c r="AH28" s="354">
        <f>IF(V28="corregir",(O28-(O28*AD28)), O28)</f>
        <v>0.4</v>
      </c>
      <c r="AI28" s="157" t="s">
        <v>76</v>
      </c>
      <c r="AJ28" s="55" t="s">
        <v>86</v>
      </c>
      <c r="AK28" s="355"/>
      <c r="AL28" s="355"/>
      <c r="AM28" s="340"/>
      <c r="AN28" s="347"/>
      <c r="AO28" s="344"/>
      <c r="AP28" s="351"/>
      <c r="AQ28" s="290"/>
      <c r="AR28" s="351"/>
      <c r="AS28" s="344"/>
      <c r="AT28" s="290"/>
      <c r="AU28" s="351"/>
      <c r="AV28" s="344"/>
      <c r="AW28" s="291"/>
      <c r="AX28" s="351"/>
      <c r="AY28" s="344"/>
      <c r="AZ28" s="290"/>
      <c r="BA28" s="351"/>
      <c r="BB28" s="344"/>
      <c r="BC28" s="290"/>
      <c r="BD28" s="344"/>
      <c r="BE28" s="351"/>
      <c r="BF28" s="290"/>
      <c r="BG28" s="290"/>
      <c r="BH28" s="290" t="s">
        <v>2005</v>
      </c>
    </row>
    <row r="29" spans="1:61" ht="82.5" customHeight="1" x14ac:dyDescent="0.3">
      <c r="A29" s="345" t="s">
        <v>3</v>
      </c>
      <c r="B29" s="210"/>
      <c r="C29" s="171" t="s">
        <v>64</v>
      </c>
      <c r="D29" s="169" t="s">
        <v>157</v>
      </c>
      <c r="E29" s="169" t="s">
        <v>158</v>
      </c>
      <c r="F29" s="55" t="s">
        <v>67</v>
      </c>
      <c r="G29" s="169" t="s">
        <v>159</v>
      </c>
      <c r="H29" s="210" t="s">
        <v>160</v>
      </c>
      <c r="I29" s="234" t="s">
        <v>161</v>
      </c>
      <c r="J29" s="169" t="s">
        <v>71</v>
      </c>
      <c r="K29" s="356" t="s">
        <v>162</v>
      </c>
      <c r="L29" s="159" t="s">
        <v>152</v>
      </c>
      <c r="M29" s="172">
        <f>VLOOKUP(L29,'[2]Datos Validacion'!$C$6:$D$10,2,0)</f>
        <v>0.4</v>
      </c>
      <c r="N29" s="173" t="s">
        <v>74</v>
      </c>
      <c r="O29" s="174">
        <f>VLOOKUP(N29,'[2]Datos Validacion'!$E$6:$F$15,2,0)</f>
        <v>0.4</v>
      </c>
      <c r="P29" s="160" t="s">
        <v>153</v>
      </c>
      <c r="Q29" s="166" t="s">
        <v>76</v>
      </c>
      <c r="R29" s="110" t="s">
        <v>163</v>
      </c>
      <c r="S29" s="50" t="s">
        <v>78</v>
      </c>
      <c r="T29" s="110" t="s">
        <v>164</v>
      </c>
      <c r="U29" s="50" t="s">
        <v>79</v>
      </c>
      <c r="V29" s="50" t="s">
        <v>80</v>
      </c>
      <c r="W29" s="52">
        <f>VLOOKUP(V29,'[2]Datos Validacion'!$K$6:$L$8,2,0)</f>
        <v>0.25</v>
      </c>
      <c r="X29" s="51" t="s">
        <v>96</v>
      </c>
      <c r="Y29" s="52">
        <f>VLOOKUP(X29,'[2]Datos Validacion'!$M$6:$N$7,2,0)</f>
        <v>0.15</v>
      </c>
      <c r="Z29" s="50" t="s">
        <v>82</v>
      </c>
      <c r="AA29" s="62" t="s">
        <v>165</v>
      </c>
      <c r="AB29" s="50" t="s">
        <v>84</v>
      </c>
      <c r="AC29" s="51" t="s">
        <v>166</v>
      </c>
      <c r="AD29" s="121">
        <f t="shared" si="0"/>
        <v>0.4</v>
      </c>
      <c r="AE29" s="109" t="str">
        <f t="shared" si="3"/>
        <v>BAJA</v>
      </c>
      <c r="AF29" s="109">
        <f>IF(OR(V29="prevenir",V29="detectar"),(M29-(M29*AD29)), M29)</f>
        <v>0.24</v>
      </c>
      <c r="AG29" s="162" t="str">
        <f t="shared" si="7"/>
        <v>MENOR</v>
      </c>
      <c r="AH29" s="162">
        <f>IF(V29="corregir",(O29-(O29*AD29)), O29)</f>
        <v>0.4</v>
      </c>
      <c r="AI29" s="166" t="s">
        <v>146</v>
      </c>
      <c r="AJ29" s="159" t="s">
        <v>86</v>
      </c>
      <c r="AK29" s="168"/>
      <c r="AL29" s="168"/>
      <c r="AM29" s="294"/>
      <c r="AN29" s="299"/>
      <c r="AO29" s="292"/>
      <c r="AP29" s="292"/>
      <c r="AQ29" s="299"/>
      <c r="AR29" s="292"/>
      <c r="AS29" s="292"/>
      <c r="AT29" s="299"/>
      <c r="AU29" s="292"/>
      <c r="AV29" s="292"/>
      <c r="AW29" s="299"/>
      <c r="AX29" s="292"/>
      <c r="AY29" s="292"/>
      <c r="AZ29" s="299"/>
      <c r="BA29" s="292"/>
      <c r="BB29" s="292"/>
      <c r="BC29" s="299"/>
      <c r="BD29" s="292"/>
      <c r="BE29" s="292"/>
      <c r="BF29" s="299"/>
      <c r="BG29" s="299"/>
      <c r="BH29" s="317" t="s">
        <v>2008</v>
      </c>
    </row>
    <row r="30" spans="1:61" ht="88.5" customHeight="1" x14ac:dyDescent="0.3">
      <c r="A30" s="345"/>
      <c r="B30" s="210"/>
      <c r="C30" s="171"/>
      <c r="D30" s="169"/>
      <c r="E30" s="169"/>
      <c r="F30" s="55" t="s">
        <v>67</v>
      </c>
      <c r="G30" s="169"/>
      <c r="H30" s="210"/>
      <c r="I30" s="234"/>
      <c r="J30" s="169"/>
      <c r="K30" s="356"/>
      <c r="L30" s="159"/>
      <c r="M30" s="172"/>
      <c r="N30" s="173"/>
      <c r="O30" s="174"/>
      <c r="P30" s="160"/>
      <c r="Q30" s="166"/>
      <c r="R30" s="110" t="s">
        <v>167</v>
      </c>
      <c r="S30" s="50" t="s">
        <v>78</v>
      </c>
      <c r="T30" s="110" t="s">
        <v>168</v>
      </c>
      <c r="U30" s="50" t="s">
        <v>79</v>
      </c>
      <c r="V30" s="50" t="s">
        <v>80</v>
      </c>
      <c r="W30" s="52">
        <f>VLOOKUP(V30,'[2]Datos Validacion'!$K$6:$L$8,2,0)</f>
        <v>0.25</v>
      </c>
      <c r="X30" s="51" t="s">
        <v>96</v>
      </c>
      <c r="Y30" s="52">
        <f>VLOOKUP(X30,'[2]Datos Validacion'!$M$6:$N$7,2,0)</f>
        <v>0.15</v>
      </c>
      <c r="Z30" s="50" t="s">
        <v>82</v>
      </c>
      <c r="AA30" s="62" t="s">
        <v>165</v>
      </c>
      <c r="AB30" s="50" t="s">
        <v>84</v>
      </c>
      <c r="AC30" s="51" t="s">
        <v>169</v>
      </c>
      <c r="AD30" s="121">
        <f t="shared" si="0"/>
        <v>0.4</v>
      </c>
      <c r="AE30" s="109" t="str">
        <f t="shared" si="3"/>
        <v>MUY BAJA</v>
      </c>
      <c r="AF30" s="108">
        <f>+AF29-(AF29*AD30)</f>
        <v>0.14399999999999999</v>
      </c>
      <c r="AG30" s="162"/>
      <c r="AH30" s="162"/>
      <c r="AI30" s="166"/>
      <c r="AJ30" s="159"/>
      <c r="AK30" s="168"/>
      <c r="AL30" s="168"/>
      <c r="AM30" s="294"/>
      <c r="AN30" s="299"/>
      <c r="AO30" s="292"/>
      <c r="AP30" s="292"/>
      <c r="AQ30" s="299"/>
      <c r="AR30" s="292"/>
      <c r="AS30" s="292"/>
      <c r="AT30" s="299"/>
      <c r="AU30" s="292"/>
      <c r="AV30" s="292"/>
      <c r="AW30" s="299"/>
      <c r="AX30" s="292"/>
      <c r="AY30" s="292"/>
      <c r="AZ30" s="299"/>
      <c r="BA30" s="292"/>
      <c r="BB30" s="292"/>
      <c r="BC30" s="299"/>
      <c r="BD30" s="292"/>
      <c r="BE30" s="292"/>
      <c r="BF30" s="299"/>
      <c r="BG30" s="299"/>
      <c r="BH30" s="317"/>
    </row>
    <row r="31" spans="1:61" s="48" customFormat="1" ht="59.25" customHeight="1" x14ac:dyDescent="0.35">
      <c r="A31" s="240" t="s">
        <v>3</v>
      </c>
      <c r="B31" s="203"/>
      <c r="C31" s="212" t="s">
        <v>170</v>
      </c>
      <c r="D31" s="212" t="s">
        <v>171</v>
      </c>
      <c r="E31" s="212" t="s">
        <v>172</v>
      </c>
      <c r="F31" s="212" t="s">
        <v>104</v>
      </c>
      <c r="G31" s="213" t="s">
        <v>173</v>
      </c>
      <c r="H31" s="203" t="s">
        <v>174</v>
      </c>
      <c r="I31" s="159" t="s">
        <v>175</v>
      </c>
      <c r="J31" s="159" t="s">
        <v>71</v>
      </c>
      <c r="K31" s="159" t="s">
        <v>176</v>
      </c>
      <c r="L31" s="159" t="s">
        <v>152</v>
      </c>
      <c r="M31" s="172">
        <f>VLOOKUP(L31,'[4]Datos Validacion'!$C$6:$D$10,2,0)</f>
        <v>0.4</v>
      </c>
      <c r="N31" s="173" t="s">
        <v>74</v>
      </c>
      <c r="O31" s="174">
        <f>VLOOKUP(N31,'[4]Datos Validacion'!$E$6:$F$15,2,0)</f>
        <v>0.4</v>
      </c>
      <c r="P31" s="160" t="s">
        <v>177</v>
      </c>
      <c r="Q31" s="166" t="s">
        <v>76</v>
      </c>
      <c r="R31" s="49" t="s">
        <v>178</v>
      </c>
      <c r="S31" s="50" t="s">
        <v>78</v>
      </c>
      <c r="T31" s="51" t="s">
        <v>179</v>
      </c>
      <c r="U31" s="50" t="s">
        <v>79</v>
      </c>
      <c r="V31" s="50" t="s">
        <v>80</v>
      </c>
      <c r="W31" s="52">
        <f>VLOOKUP(V31,'[4]Datos Validacion'!$K$6:$L$8,2,0)</f>
        <v>0.25</v>
      </c>
      <c r="X31" s="51" t="s">
        <v>81</v>
      </c>
      <c r="Y31" s="52">
        <f>VLOOKUP(X31,'[4]Datos Validacion'!$M$6:$N$7,2,0)</f>
        <v>0.25</v>
      </c>
      <c r="Z31" s="50" t="s">
        <v>82</v>
      </c>
      <c r="AA31" s="62" t="s">
        <v>180</v>
      </c>
      <c r="AB31" s="50" t="s">
        <v>84</v>
      </c>
      <c r="AC31" s="51" t="s">
        <v>181</v>
      </c>
      <c r="AD31" s="121">
        <f t="shared" si="0"/>
        <v>0.5</v>
      </c>
      <c r="AE31" s="109" t="str">
        <f t="shared" si="3"/>
        <v>MUY BAJA</v>
      </c>
      <c r="AF31" s="109">
        <f>IF(OR(V31="prevenir",V31="detectar"),(M31-(M31*AD31)), M31)</f>
        <v>0.2</v>
      </c>
      <c r="AG31" s="162" t="str">
        <f>IF(AH31&lt;=20%,"LEVE",IF(AH31&lt;=40%,"MENOR",IF(AH31&lt;=60%,"MODERADO",IF(AH31&lt;=80%,"MAYOR","CATASTROFICO"))))</f>
        <v>MENOR</v>
      </c>
      <c r="AH31" s="162">
        <f>IF(V31="corregir",(O31-(O31*AD31)), O31)</f>
        <v>0.4</v>
      </c>
      <c r="AI31" s="166" t="s">
        <v>146</v>
      </c>
      <c r="AJ31" s="159" t="s">
        <v>86</v>
      </c>
      <c r="AK31" s="168"/>
      <c r="AL31" s="168"/>
      <c r="AM31" s="294">
        <v>45119</v>
      </c>
      <c r="AN31" s="295" t="s">
        <v>1355</v>
      </c>
      <c r="AO31" s="292"/>
      <c r="AP31" s="292" t="s">
        <v>3</v>
      </c>
      <c r="AQ31" s="296" t="s">
        <v>1820</v>
      </c>
      <c r="AR31" s="292" t="s">
        <v>3</v>
      </c>
      <c r="AS31" s="292"/>
      <c r="AT31" s="296" t="s">
        <v>1821</v>
      </c>
      <c r="AU31" s="292" t="s">
        <v>3</v>
      </c>
      <c r="AV31" s="292"/>
      <c r="AW31" s="296" t="s">
        <v>1822</v>
      </c>
      <c r="AX31" s="292" t="s">
        <v>3</v>
      </c>
      <c r="AY31" s="292"/>
      <c r="AZ31" s="296" t="s">
        <v>1823</v>
      </c>
      <c r="BA31" s="292"/>
      <c r="BB31" s="292"/>
      <c r="BC31" s="297" t="s">
        <v>1824</v>
      </c>
      <c r="BD31" s="292"/>
      <c r="BE31" s="292" t="s">
        <v>3</v>
      </c>
      <c r="BF31" s="296" t="s">
        <v>1825</v>
      </c>
      <c r="BG31" s="299" t="s">
        <v>1766</v>
      </c>
      <c r="BH31" s="317" t="s">
        <v>2009</v>
      </c>
      <c r="BI31" s="144"/>
    </row>
    <row r="32" spans="1:61" s="48" customFormat="1" ht="62.25" customHeight="1" x14ac:dyDescent="0.35">
      <c r="A32" s="240"/>
      <c r="B32" s="203"/>
      <c r="C32" s="212"/>
      <c r="D32" s="212"/>
      <c r="E32" s="212"/>
      <c r="F32" s="212"/>
      <c r="G32" s="213"/>
      <c r="H32" s="203"/>
      <c r="I32" s="159"/>
      <c r="J32" s="159"/>
      <c r="K32" s="159"/>
      <c r="L32" s="159"/>
      <c r="M32" s="172"/>
      <c r="N32" s="173"/>
      <c r="O32" s="174"/>
      <c r="P32" s="160"/>
      <c r="Q32" s="166"/>
      <c r="R32" s="49" t="s">
        <v>182</v>
      </c>
      <c r="S32" s="50" t="s">
        <v>78</v>
      </c>
      <c r="T32" s="51" t="s">
        <v>183</v>
      </c>
      <c r="U32" s="50" t="s">
        <v>79</v>
      </c>
      <c r="V32" s="50" t="s">
        <v>184</v>
      </c>
      <c r="W32" s="52">
        <f>VLOOKUP(V32,'[4]Datos Validacion'!$K$6:$L$8,2,0)</f>
        <v>0.15</v>
      </c>
      <c r="X32" s="51" t="s">
        <v>81</v>
      </c>
      <c r="Y32" s="52">
        <f>VLOOKUP(X32,'[4]Datos Validacion'!$M$6:$N$7,2,0)</f>
        <v>0.25</v>
      </c>
      <c r="Z32" s="50" t="s">
        <v>82</v>
      </c>
      <c r="AA32" s="62" t="s">
        <v>185</v>
      </c>
      <c r="AB32" s="50" t="s">
        <v>84</v>
      </c>
      <c r="AC32" s="51" t="s">
        <v>186</v>
      </c>
      <c r="AD32" s="121">
        <f t="shared" si="0"/>
        <v>0.4</v>
      </c>
      <c r="AE32" s="109" t="str">
        <f t="shared" si="3"/>
        <v>MUY BAJA</v>
      </c>
      <c r="AF32" s="108">
        <f>+AF31-(AF31*AD32)</f>
        <v>0.12</v>
      </c>
      <c r="AG32" s="162"/>
      <c r="AH32" s="162"/>
      <c r="AI32" s="166"/>
      <c r="AJ32" s="159"/>
      <c r="AK32" s="168"/>
      <c r="AL32" s="168"/>
      <c r="AM32" s="294"/>
      <c r="AN32" s="295"/>
      <c r="AO32" s="292"/>
      <c r="AP32" s="292"/>
      <c r="AQ32" s="296"/>
      <c r="AR32" s="292"/>
      <c r="AS32" s="292"/>
      <c r="AT32" s="296"/>
      <c r="AU32" s="292"/>
      <c r="AV32" s="292"/>
      <c r="AW32" s="296"/>
      <c r="AX32" s="292"/>
      <c r="AY32" s="292"/>
      <c r="AZ32" s="296"/>
      <c r="BA32" s="292"/>
      <c r="BB32" s="292"/>
      <c r="BC32" s="297"/>
      <c r="BD32" s="292"/>
      <c r="BE32" s="292"/>
      <c r="BF32" s="296"/>
      <c r="BG32" s="299"/>
      <c r="BH32" s="317"/>
      <c r="BI32" s="144"/>
    </row>
    <row r="33" spans="1:61" ht="79.5" customHeight="1" x14ac:dyDescent="0.3">
      <c r="A33" s="240"/>
      <c r="B33" s="203"/>
      <c r="C33" s="212"/>
      <c r="D33" s="212"/>
      <c r="E33" s="212"/>
      <c r="F33" s="212"/>
      <c r="G33" s="61" t="s">
        <v>187</v>
      </c>
      <c r="H33" s="203"/>
      <c r="I33" s="159"/>
      <c r="J33" s="159"/>
      <c r="K33" s="159"/>
      <c r="L33" s="159"/>
      <c r="M33" s="172"/>
      <c r="N33" s="173"/>
      <c r="O33" s="174"/>
      <c r="P33" s="160"/>
      <c r="Q33" s="166"/>
      <c r="R33" s="49" t="s">
        <v>188</v>
      </c>
      <c r="S33" s="50" t="s">
        <v>78</v>
      </c>
      <c r="T33" s="51" t="s">
        <v>189</v>
      </c>
      <c r="U33" s="50" t="s">
        <v>79</v>
      </c>
      <c r="V33" s="50" t="s">
        <v>80</v>
      </c>
      <c r="W33" s="52">
        <f>VLOOKUP(V33,'[4]Datos Validacion'!$K$6:$L$8,2,0)</f>
        <v>0.25</v>
      </c>
      <c r="X33" s="51" t="s">
        <v>96</v>
      </c>
      <c r="Y33" s="52">
        <f>VLOOKUP(X33,'[4]Datos Validacion'!$M$6:$N$7,2,0)</f>
        <v>0.15</v>
      </c>
      <c r="Z33" s="50" t="s">
        <v>82</v>
      </c>
      <c r="AA33" s="62" t="s">
        <v>190</v>
      </c>
      <c r="AB33" s="50" t="s">
        <v>84</v>
      </c>
      <c r="AC33" s="51" t="s">
        <v>191</v>
      </c>
      <c r="AD33" s="121">
        <f t="shared" si="0"/>
        <v>0.4</v>
      </c>
      <c r="AE33" s="109" t="str">
        <f t="shared" si="3"/>
        <v>MUY BAJA</v>
      </c>
      <c r="AF33" s="108">
        <f t="shared" ref="AF33:AF35" si="8">+AF32-(AF32*AD33)</f>
        <v>7.1999999999999995E-2</v>
      </c>
      <c r="AG33" s="162"/>
      <c r="AH33" s="162"/>
      <c r="AI33" s="166"/>
      <c r="AJ33" s="159"/>
      <c r="AK33" s="168"/>
      <c r="AL33" s="168"/>
      <c r="AM33" s="294"/>
      <c r="AN33" s="295"/>
      <c r="AO33" s="292"/>
      <c r="AP33" s="292"/>
      <c r="AQ33" s="296"/>
      <c r="AR33" s="292"/>
      <c r="AS33" s="292"/>
      <c r="AT33" s="296"/>
      <c r="AU33" s="292"/>
      <c r="AV33" s="292"/>
      <c r="AW33" s="296"/>
      <c r="AX33" s="292"/>
      <c r="AY33" s="292"/>
      <c r="AZ33" s="296"/>
      <c r="BA33" s="292"/>
      <c r="BB33" s="292"/>
      <c r="BC33" s="297"/>
      <c r="BD33" s="292"/>
      <c r="BE33" s="292"/>
      <c r="BF33" s="296"/>
      <c r="BG33" s="299"/>
      <c r="BH33" s="317"/>
    </row>
    <row r="34" spans="1:61" ht="53.25" customHeight="1" x14ac:dyDescent="0.3">
      <c r="A34" s="240"/>
      <c r="B34" s="203"/>
      <c r="C34" s="212"/>
      <c r="D34" s="212"/>
      <c r="E34" s="212"/>
      <c r="F34" s="212"/>
      <c r="G34" s="61" t="s">
        <v>192</v>
      </c>
      <c r="H34" s="203"/>
      <c r="I34" s="159"/>
      <c r="J34" s="159"/>
      <c r="K34" s="159"/>
      <c r="L34" s="159"/>
      <c r="M34" s="172"/>
      <c r="N34" s="173"/>
      <c r="O34" s="174"/>
      <c r="P34" s="160"/>
      <c r="Q34" s="166"/>
      <c r="R34" s="49" t="s">
        <v>193</v>
      </c>
      <c r="S34" s="50" t="s">
        <v>78</v>
      </c>
      <c r="T34" s="51" t="s">
        <v>189</v>
      </c>
      <c r="U34" s="50" t="s">
        <v>79</v>
      </c>
      <c r="V34" s="50" t="s">
        <v>184</v>
      </c>
      <c r="W34" s="52">
        <f>VLOOKUP(V34,'[4]Datos Validacion'!$K$6:$L$8,2,0)</f>
        <v>0.15</v>
      </c>
      <c r="X34" s="51" t="s">
        <v>96</v>
      </c>
      <c r="Y34" s="52">
        <f>VLOOKUP(X34,'[4]Datos Validacion'!$M$6:$N$7,2,0)</f>
        <v>0.15</v>
      </c>
      <c r="Z34" s="50" t="s">
        <v>82</v>
      </c>
      <c r="AA34" s="62" t="s">
        <v>194</v>
      </c>
      <c r="AB34" s="50" t="s">
        <v>84</v>
      </c>
      <c r="AC34" s="51" t="s">
        <v>195</v>
      </c>
      <c r="AD34" s="121">
        <f t="shared" si="0"/>
        <v>0.3</v>
      </c>
      <c r="AE34" s="109" t="str">
        <f t="shared" si="3"/>
        <v>MUY BAJA</v>
      </c>
      <c r="AF34" s="108">
        <f t="shared" si="8"/>
        <v>5.04E-2</v>
      </c>
      <c r="AG34" s="162"/>
      <c r="AH34" s="162"/>
      <c r="AI34" s="166"/>
      <c r="AJ34" s="159"/>
      <c r="AK34" s="168"/>
      <c r="AL34" s="168"/>
      <c r="AM34" s="294"/>
      <c r="AN34" s="295"/>
      <c r="AO34" s="292"/>
      <c r="AP34" s="292"/>
      <c r="AQ34" s="296"/>
      <c r="AR34" s="292"/>
      <c r="AS34" s="292"/>
      <c r="AT34" s="296"/>
      <c r="AU34" s="292"/>
      <c r="AV34" s="292"/>
      <c r="AW34" s="296"/>
      <c r="AX34" s="292"/>
      <c r="AY34" s="292"/>
      <c r="AZ34" s="296"/>
      <c r="BA34" s="292"/>
      <c r="BB34" s="292"/>
      <c r="BC34" s="297"/>
      <c r="BD34" s="292"/>
      <c r="BE34" s="292"/>
      <c r="BF34" s="296"/>
      <c r="BG34" s="299"/>
      <c r="BH34" s="317"/>
    </row>
    <row r="35" spans="1:61" ht="84" customHeight="1" x14ac:dyDescent="0.3">
      <c r="A35" s="240"/>
      <c r="B35" s="203"/>
      <c r="C35" s="212"/>
      <c r="D35" s="212"/>
      <c r="E35" s="212"/>
      <c r="F35" s="212"/>
      <c r="G35" s="61" t="s">
        <v>196</v>
      </c>
      <c r="H35" s="203"/>
      <c r="I35" s="159"/>
      <c r="J35" s="159"/>
      <c r="K35" s="159"/>
      <c r="L35" s="159"/>
      <c r="M35" s="172"/>
      <c r="N35" s="173"/>
      <c r="O35" s="174"/>
      <c r="P35" s="160"/>
      <c r="Q35" s="166"/>
      <c r="R35" s="49" t="s">
        <v>197</v>
      </c>
      <c r="S35" s="50" t="s">
        <v>78</v>
      </c>
      <c r="T35" s="51" t="s">
        <v>198</v>
      </c>
      <c r="U35" s="50" t="s">
        <v>79</v>
      </c>
      <c r="V35" s="50" t="s">
        <v>80</v>
      </c>
      <c r="W35" s="52">
        <f>VLOOKUP(V35,'[4]Datos Validacion'!$K$6:$L$8,2,0)</f>
        <v>0.25</v>
      </c>
      <c r="X35" s="51" t="s">
        <v>81</v>
      </c>
      <c r="Y35" s="52">
        <f>VLOOKUP(X35,'[4]Datos Validacion'!$M$6:$N$7,2,0)</f>
        <v>0.25</v>
      </c>
      <c r="Z35" s="50" t="s">
        <v>82</v>
      </c>
      <c r="AA35" s="134" t="s">
        <v>199</v>
      </c>
      <c r="AB35" s="50" t="s">
        <v>84</v>
      </c>
      <c r="AC35" s="50" t="s">
        <v>200</v>
      </c>
      <c r="AD35" s="121">
        <f t="shared" si="0"/>
        <v>0.5</v>
      </c>
      <c r="AE35" s="109" t="str">
        <f t="shared" si="3"/>
        <v>MUY BAJA</v>
      </c>
      <c r="AF35" s="108">
        <f t="shared" si="8"/>
        <v>2.52E-2</v>
      </c>
      <c r="AG35" s="162"/>
      <c r="AH35" s="162"/>
      <c r="AI35" s="166"/>
      <c r="AJ35" s="159"/>
      <c r="AK35" s="168"/>
      <c r="AL35" s="168"/>
      <c r="AM35" s="294"/>
      <c r="AN35" s="295"/>
      <c r="AO35" s="292"/>
      <c r="AP35" s="292"/>
      <c r="AQ35" s="296"/>
      <c r="AR35" s="292"/>
      <c r="AS35" s="292"/>
      <c r="AT35" s="296"/>
      <c r="AU35" s="292"/>
      <c r="AV35" s="292"/>
      <c r="AW35" s="296"/>
      <c r="AX35" s="292"/>
      <c r="AY35" s="292"/>
      <c r="AZ35" s="296"/>
      <c r="BA35" s="292"/>
      <c r="BB35" s="292"/>
      <c r="BC35" s="297"/>
      <c r="BD35" s="292"/>
      <c r="BE35" s="292"/>
      <c r="BF35" s="296"/>
      <c r="BG35" s="299"/>
      <c r="BH35" s="317"/>
    </row>
    <row r="36" spans="1:61" ht="53.25" customHeight="1" x14ac:dyDescent="0.3">
      <c r="A36" s="240" t="s">
        <v>3</v>
      </c>
      <c r="B36" s="203"/>
      <c r="C36" s="212" t="s">
        <v>170</v>
      </c>
      <c r="D36" s="212" t="s">
        <v>201</v>
      </c>
      <c r="E36" s="212" t="s">
        <v>202</v>
      </c>
      <c r="F36" s="159" t="s">
        <v>104</v>
      </c>
      <c r="G36" s="212" t="s">
        <v>203</v>
      </c>
      <c r="H36" s="203" t="s">
        <v>204</v>
      </c>
      <c r="I36" s="169" t="s">
        <v>205</v>
      </c>
      <c r="J36" s="159" t="s">
        <v>71</v>
      </c>
      <c r="K36" s="159" t="s">
        <v>206</v>
      </c>
      <c r="L36" s="159" t="s">
        <v>152</v>
      </c>
      <c r="M36" s="172">
        <f>VLOOKUP(L36,'[4]Datos Validacion'!$C$6:$D$10,2,0)</f>
        <v>0.4</v>
      </c>
      <c r="N36" s="173" t="s">
        <v>74</v>
      </c>
      <c r="O36" s="174">
        <f>VLOOKUP(N36,'[4]Datos Validacion'!$E$6:$F$15,2,0)</f>
        <v>0.4</v>
      </c>
      <c r="P36" s="160" t="s">
        <v>207</v>
      </c>
      <c r="Q36" s="166" t="s">
        <v>76</v>
      </c>
      <c r="R36" s="49" t="s">
        <v>178</v>
      </c>
      <c r="S36" s="50" t="s">
        <v>78</v>
      </c>
      <c r="T36" s="51" t="s">
        <v>179</v>
      </c>
      <c r="U36" s="50" t="s">
        <v>79</v>
      </c>
      <c r="V36" s="50" t="s">
        <v>80</v>
      </c>
      <c r="W36" s="52">
        <f>VLOOKUP(V36,'[4]Datos Validacion'!$K$6:$L$8,2,0)</f>
        <v>0.25</v>
      </c>
      <c r="X36" s="51" t="s">
        <v>81</v>
      </c>
      <c r="Y36" s="52">
        <f>VLOOKUP(X36,'[4]Datos Validacion'!$M$6:$N$7,2,0)</f>
        <v>0.25</v>
      </c>
      <c r="Z36" s="50" t="s">
        <v>82</v>
      </c>
      <c r="AA36" s="62" t="s">
        <v>180</v>
      </c>
      <c r="AB36" s="50" t="s">
        <v>84</v>
      </c>
      <c r="AC36" s="51" t="s">
        <v>208</v>
      </c>
      <c r="AD36" s="121">
        <f t="shared" si="0"/>
        <v>0.5</v>
      </c>
      <c r="AE36" s="109" t="str">
        <f t="shared" si="3"/>
        <v>MUY BAJA</v>
      </c>
      <c r="AF36" s="109">
        <f>IF(OR(V36="prevenir",V36="detectar"),(M36-(M36*AD36)), M36)</f>
        <v>0.2</v>
      </c>
      <c r="AG36" s="162" t="str">
        <f>IF(AH36&lt;=20%,"LEVE",IF(AH36&lt;=40%,"MENOR",IF(AH36&lt;=60%,"MODERADO",IF(AH36&lt;=80%,"MAYOR","CATASTROFICO"))))</f>
        <v>MENOR</v>
      </c>
      <c r="AH36" s="162">
        <f>IF(V36="corregir",(O36-(O36*AD36)), O36)</f>
        <v>0.4</v>
      </c>
      <c r="AI36" s="166" t="s">
        <v>146</v>
      </c>
      <c r="AJ36" s="159" t="s">
        <v>86</v>
      </c>
      <c r="AK36" s="168"/>
      <c r="AL36" s="168"/>
      <c r="AM36" s="294">
        <v>45119</v>
      </c>
      <c r="AN36" s="299" t="s">
        <v>1355</v>
      </c>
      <c r="AO36" s="292"/>
      <c r="AP36" s="292" t="s">
        <v>3</v>
      </c>
      <c r="AQ36" s="296" t="s">
        <v>1826</v>
      </c>
      <c r="AR36" s="292" t="s">
        <v>3</v>
      </c>
      <c r="AS36" s="292"/>
      <c r="AT36" s="296" t="s">
        <v>1821</v>
      </c>
      <c r="AU36" s="292" t="s">
        <v>3</v>
      </c>
      <c r="AV36" s="292"/>
      <c r="AW36" s="296" t="s">
        <v>1827</v>
      </c>
      <c r="AX36" s="292" t="s">
        <v>3</v>
      </c>
      <c r="AY36" s="292"/>
      <c r="AZ36" s="296" t="s">
        <v>1823</v>
      </c>
      <c r="BA36" s="292"/>
      <c r="BB36" s="292"/>
      <c r="BC36" s="297" t="s">
        <v>1828</v>
      </c>
      <c r="BD36" s="292"/>
      <c r="BE36" s="292" t="s">
        <v>3</v>
      </c>
      <c r="BF36" s="296" t="s">
        <v>1829</v>
      </c>
      <c r="BG36" s="299" t="s">
        <v>1766</v>
      </c>
      <c r="BH36" s="317" t="s">
        <v>2010</v>
      </c>
    </row>
    <row r="37" spans="1:61" ht="53.25" customHeight="1" x14ac:dyDescent="0.3">
      <c r="A37" s="240"/>
      <c r="B37" s="203"/>
      <c r="C37" s="212"/>
      <c r="D37" s="212"/>
      <c r="E37" s="212"/>
      <c r="F37" s="159"/>
      <c r="G37" s="212"/>
      <c r="H37" s="203"/>
      <c r="I37" s="169"/>
      <c r="J37" s="159"/>
      <c r="K37" s="159"/>
      <c r="L37" s="159"/>
      <c r="M37" s="172"/>
      <c r="N37" s="173"/>
      <c r="O37" s="174"/>
      <c r="P37" s="160"/>
      <c r="Q37" s="166"/>
      <c r="R37" s="49" t="s">
        <v>209</v>
      </c>
      <c r="S37" s="50" t="s">
        <v>78</v>
      </c>
      <c r="T37" s="51" t="s">
        <v>179</v>
      </c>
      <c r="U37" s="50" t="s">
        <v>79</v>
      </c>
      <c r="V37" s="50" t="s">
        <v>80</v>
      </c>
      <c r="W37" s="52">
        <v>0.25</v>
      </c>
      <c r="X37" s="51" t="s">
        <v>96</v>
      </c>
      <c r="Y37" s="52">
        <v>0.15</v>
      </c>
      <c r="Z37" s="50" t="s">
        <v>82</v>
      </c>
      <c r="AA37" s="62" t="s">
        <v>210</v>
      </c>
      <c r="AB37" s="50" t="s">
        <v>84</v>
      </c>
      <c r="AC37" s="51" t="s">
        <v>211</v>
      </c>
      <c r="AD37" s="121">
        <v>0.5</v>
      </c>
      <c r="AE37" s="109" t="str">
        <f t="shared" si="3"/>
        <v>MUY BAJA</v>
      </c>
      <c r="AF37" s="109">
        <f>+AF36-(AF36*AD37)</f>
        <v>0.1</v>
      </c>
      <c r="AG37" s="162"/>
      <c r="AH37" s="162"/>
      <c r="AI37" s="166"/>
      <c r="AJ37" s="159"/>
      <c r="AK37" s="168"/>
      <c r="AL37" s="168"/>
      <c r="AM37" s="294"/>
      <c r="AN37" s="299"/>
      <c r="AO37" s="292"/>
      <c r="AP37" s="292"/>
      <c r="AQ37" s="296"/>
      <c r="AR37" s="292"/>
      <c r="AS37" s="292"/>
      <c r="AT37" s="296"/>
      <c r="AU37" s="292"/>
      <c r="AV37" s="292"/>
      <c r="AW37" s="296"/>
      <c r="AX37" s="292"/>
      <c r="AY37" s="292"/>
      <c r="AZ37" s="296"/>
      <c r="BA37" s="292"/>
      <c r="BB37" s="292"/>
      <c r="BC37" s="297"/>
      <c r="BD37" s="292"/>
      <c r="BE37" s="292"/>
      <c r="BF37" s="296"/>
      <c r="BG37" s="299"/>
      <c r="BH37" s="317"/>
    </row>
    <row r="38" spans="1:61" ht="39" customHeight="1" x14ac:dyDescent="0.3">
      <c r="A38" s="240"/>
      <c r="B38" s="203"/>
      <c r="C38" s="212"/>
      <c r="D38" s="212"/>
      <c r="E38" s="212"/>
      <c r="F38" s="159"/>
      <c r="G38" s="61" t="s">
        <v>212</v>
      </c>
      <c r="H38" s="203"/>
      <c r="I38" s="169"/>
      <c r="J38" s="159"/>
      <c r="K38" s="159"/>
      <c r="L38" s="159"/>
      <c r="M38" s="172"/>
      <c r="N38" s="173"/>
      <c r="O38" s="174"/>
      <c r="P38" s="160"/>
      <c r="Q38" s="166"/>
      <c r="R38" s="214" t="s">
        <v>213</v>
      </c>
      <c r="S38" s="203" t="s">
        <v>78</v>
      </c>
      <c r="T38" s="212" t="s">
        <v>214</v>
      </c>
      <c r="U38" s="203" t="s">
        <v>79</v>
      </c>
      <c r="V38" s="203" t="s">
        <v>184</v>
      </c>
      <c r="W38" s="172">
        <f>VLOOKUP(V38,'[4]Datos Validacion'!$K$6:$L$8,2,0)</f>
        <v>0.15</v>
      </c>
      <c r="X38" s="212" t="s">
        <v>96</v>
      </c>
      <c r="Y38" s="172">
        <f>VLOOKUP(X38,'[4]Datos Validacion'!$M$6:$N$7,2,0)</f>
        <v>0.15</v>
      </c>
      <c r="Z38" s="203" t="s">
        <v>82</v>
      </c>
      <c r="AA38" s="175" t="s">
        <v>215</v>
      </c>
      <c r="AB38" s="203" t="s">
        <v>84</v>
      </c>
      <c r="AC38" s="160" t="s">
        <v>211</v>
      </c>
      <c r="AD38" s="164">
        <f>+W38+Y38</f>
        <v>0.3</v>
      </c>
      <c r="AE38" s="162" t="str">
        <f t="shared" si="3"/>
        <v>MUY BAJA</v>
      </c>
      <c r="AF38" s="162">
        <f>+AF37-(AF37*AD38)</f>
        <v>7.0000000000000007E-2</v>
      </c>
      <c r="AG38" s="162"/>
      <c r="AH38" s="162"/>
      <c r="AI38" s="166"/>
      <c r="AJ38" s="159"/>
      <c r="AK38" s="168"/>
      <c r="AL38" s="168"/>
      <c r="AM38" s="294"/>
      <c r="AN38" s="299"/>
      <c r="AO38" s="292"/>
      <c r="AP38" s="292"/>
      <c r="AQ38" s="298"/>
      <c r="AR38" s="292"/>
      <c r="AS38" s="292"/>
      <c r="AT38" s="296"/>
      <c r="AU38" s="292"/>
      <c r="AV38" s="292"/>
      <c r="AW38" s="296"/>
      <c r="AX38" s="292"/>
      <c r="AY38" s="292"/>
      <c r="AZ38" s="296"/>
      <c r="BA38" s="292"/>
      <c r="BB38" s="292"/>
      <c r="BC38" s="297"/>
      <c r="BD38" s="292"/>
      <c r="BE38" s="292"/>
      <c r="BF38" s="296"/>
      <c r="BG38" s="299"/>
      <c r="BH38" s="317"/>
    </row>
    <row r="39" spans="1:61" ht="80.25" customHeight="1" x14ac:dyDescent="0.3">
      <c r="A39" s="240"/>
      <c r="B39" s="203"/>
      <c r="C39" s="212"/>
      <c r="D39" s="212"/>
      <c r="E39" s="212"/>
      <c r="F39" s="159"/>
      <c r="G39" s="61" t="s">
        <v>216</v>
      </c>
      <c r="H39" s="203"/>
      <c r="I39" s="169"/>
      <c r="J39" s="159"/>
      <c r="K39" s="159"/>
      <c r="L39" s="159"/>
      <c r="M39" s="172"/>
      <c r="N39" s="173"/>
      <c r="O39" s="174"/>
      <c r="P39" s="160"/>
      <c r="Q39" s="166"/>
      <c r="R39" s="214"/>
      <c r="S39" s="203"/>
      <c r="T39" s="212"/>
      <c r="U39" s="203"/>
      <c r="V39" s="203"/>
      <c r="W39" s="172"/>
      <c r="X39" s="212"/>
      <c r="Y39" s="172"/>
      <c r="Z39" s="203"/>
      <c r="AA39" s="175"/>
      <c r="AB39" s="203"/>
      <c r="AC39" s="160"/>
      <c r="AD39" s="164"/>
      <c r="AE39" s="162"/>
      <c r="AF39" s="162"/>
      <c r="AG39" s="162"/>
      <c r="AH39" s="162"/>
      <c r="AI39" s="166"/>
      <c r="AJ39" s="159"/>
      <c r="AK39" s="168"/>
      <c r="AL39" s="168"/>
      <c r="AM39" s="294"/>
      <c r="AN39" s="299"/>
      <c r="AO39" s="292"/>
      <c r="AP39" s="292"/>
      <c r="AQ39" s="298"/>
      <c r="AR39" s="292"/>
      <c r="AS39" s="292"/>
      <c r="AT39" s="296"/>
      <c r="AU39" s="292"/>
      <c r="AV39" s="292"/>
      <c r="AW39" s="296"/>
      <c r="AX39" s="292"/>
      <c r="AY39" s="292"/>
      <c r="AZ39" s="296"/>
      <c r="BA39" s="292"/>
      <c r="BB39" s="292"/>
      <c r="BC39" s="297"/>
      <c r="BD39" s="292"/>
      <c r="BE39" s="292"/>
      <c r="BF39" s="296"/>
      <c r="BG39" s="299"/>
      <c r="BH39" s="317"/>
    </row>
    <row r="40" spans="1:61" ht="99" customHeight="1" x14ac:dyDescent="0.3">
      <c r="A40" s="338" t="s">
        <v>3</v>
      </c>
      <c r="B40" s="352"/>
      <c r="C40" s="76" t="s">
        <v>170</v>
      </c>
      <c r="D40" s="76" t="s">
        <v>217</v>
      </c>
      <c r="E40" s="55" t="s">
        <v>1733</v>
      </c>
      <c r="F40" s="55" t="s">
        <v>67</v>
      </c>
      <c r="G40" s="56" t="s">
        <v>219</v>
      </c>
      <c r="H40" s="55" t="s">
        <v>220</v>
      </c>
      <c r="I40" s="55" t="s">
        <v>221</v>
      </c>
      <c r="J40" s="110" t="s">
        <v>71</v>
      </c>
      <c r="K40" s="110" t="s">
        <v>222</v>
      </c>
      <c r="L40" s="110" t="s">
        <v>152</v>
      </c>
      <c r="M40" s="52">
        <f>VLOOKUP(L40,'[4]Datos Validacion'!$C$6:$D$10,2,0)</f>
        <v>0.4</v>
      </c>
      <c r="N40" s="150" t="s">
        <v>223</v>
      </c>
      <c r="O40" s="151">
        <f>VLOOKUP(N40,'[4]Datos Validacion'!$E$6:$F$15,2,0)</f>
        <v>0.2</v>
      </c>
      <c r="P40" s="53" t="s">
        <v>224</v>
      </c>
      <c r="Q40" s="149" t="s">
        <v>146</v>
      </c>
      <c r="R40" s="49" t="s">
        <v>225</v>
      </c>
      <c r="S40" s="50" t="s">
        <v>78</v>
      </c>
      <c r="T40" s="51" t="s">
        <v>226</v>
      </c>
      <c r="U40" s="50" t="s">
        <v>79</v>
      </c>
      <c r="V40" s="50" t="s">
        <v>80</v>
      </c>
      <c r="W40" s="52">
        <f>VLOOKUP(V40,'[4]Datos Validacion'!$K$6:$L$8,2,0)</f>
        <v>0.25</v>
      </c>
      <c r="X40" s="51" t="s">
        <v>96</v>
      </c>
      <c r="Y40" s="52">
        <f>VLOOKUP(X40,'[4]Datos Validacion'!$M$6:$N$7,2,0)</f>
        <v>0.15</v>
      </c>
      <c r="Z40" s="50" t="s">
        <v>82</v>
      </c>
      <c r="AA40" s="62" t="s">
        <v>227</v>
      </c>
      <c r="AB40" s="50" t="s">
        <v>84</v>
      </c>
      <c r="AC40" s="51" t="s">
        <v>228</v>
      </c>
      <c r="AD40" s="121">
        <f t="shared" ref="AD40:AD50" si="9">+W40+Y40</f>
        <v>0.4</v>
      </c>
      <c r="AE40" s="109" t="str">
        <f>IF(AF40&lt;=20%,"MUY BAJA",IF(AF40&lt;=40%,"BAJA",IF(AF40&lt;=60%,"MEDIA",IF(AF40&lt;=80%,"ALTA","MUY ALTA"))))</f>
        <v>BAJA</v>
      </c>
      <c r="AF40" s="109">
        <f>IF(OR(V40="prevenir",V40="detectar"),(M40-(M40*AD40)), M40)</f>
        <v>0.24</v>
      </c>
      <c r="AG40" s="109" t="str">
        <f>IF(AH40&lt;=20%,"LEVE",IF(AH40&lt;=40%,"MENOR",IF(AH40&lt;=60%,"MODERADO",IF(AH40&lt;=80%,"MAYOR","CATASTROFICO"))))</f>
        <v>LEVE</v>
      </c>
      <c r="AH40" s="109">
        <f>IF(V40="corregir",(O40-(O40*AD40)), O40)</f>
        <v>0.2</v>
      </c>
      <c r="AI40" s="149" t="s">
        <v>146</v>
      </c>
      <c r="AJ40" s="110" t="s">
        <v>86</v>
      </c>
      <c r="AK40" s="74"/>
      <c r="AL40" s="74"/>
      <c r="AM40" s="357">
        <v>45119</v>
      </c>
      <c r="AN40" s="291" t="s">
        <v>1355</v>
      </c>
      <c r="AO40" s="341"/>
      <c r="AP40" s="341" t="s">
        <v>3</v>
      </c>
      <c r="AQ40" s="316" t="s">
        <v>1830</v>
      </c>
      <c r="AR40" s="292" t="s">
        <v>3</v>
      </c>
      <c r="AS40" s="292"/>
      <c r="AT40" s="299" t="s">
        <v>1831</v>
      </c>
      <c r="AU40" s="292" t="s">
        <v>3</v>
      </c>
      <c r="AV40" s="292"/>
      <c r="AW40" s="299" t="s">
        <v>1832</v>
      </c>
      <c r="AX40" s="292" t="s">
        <v>3</v>
      </c>
      <c r="AY40" s="292"/>
      <c r="AZ40" s="299" t="s">
        <v>1823</v>
      </c>
      <c r="BA40" s="292"/>
      <c r="BB40" s="292"/>
      <c r="BC40" s="299" t="s">
        <v>1824</v>
      </c>
      <c r="BD40" s="292"/>
      <c r="BE40" s="292" t="s">
        <v>3</v>
      </c>
      <c r="BF40" s="299" t="s">
        <v>1833</v>
      </c>
      <c r="BG40" s="299" t="s">
        <v>1766</v>
      </c>
      <c r="BH40" s="290" t="s">
        <v>2011</v>
      </c>
    </row>
    <row r="41" spans="1:61" ht="121.5" customHeight="1" x14ac:dyDescent="0.3">
      <c r="A41" s="338" t="s">
        <v>3</v>
      </c>
      <c r="B41" s="75"/>
      <c r="C41" s="76" t="s">
        <v>170</v>
      </c>
      <c r="D41" s="76" t="s">
        <v>217</v>
      </c>
      <c r="E41" s="55" t="s">
        <v>218</v>
      </c>
      <c r="F41" s="55" t="s">
        <v>67</v>
      </c>
      <c r="G41" s="56" t="s">
        <v>229</v>
      </c>
      <c r="H41" s="55" t="s">
        <v>230</v>
      </c>
      <c r="I41" s="55" t="s">
        <v>231</v>
      </c>
      <c r="J41" s="110" t="s">
        <v>71</v>
      </c>
      <c r="K41" s="110" t="s">
        <v>222</v>
      </c>
      <c r="L41" s="110" t="s">
        <v>152</v>
      </c>
      <c r="M41" s="52">
        <f>VLOOKUP(L41,'[4]Datos Validacion'!$C$6:$D$10,2,0)</f>
        <v>0.4</v>
      </c>
      <c r="N41" s="150" t="s">
        <v>76</v>
      </c>
      <c r="O41" s="151">
        <f>VLOOKUP(N41,'[4]Datos Validacion'!$E$6:$F$15,2,0)</f>
        <v>0.6</v>
      </c>
      <c r="P41" s="53" t="s">
        <v>232</v>
      </c>
      <c r="Q41" s="149" t="s">
        <v>76</v>
      </c>
      <c r="R41" s="49" t="s">
        <v>233</v>
      </c>
      <c r="S41" s="50" t="s">
        <v>78</v>
      </c>
      <c r="T41" s="51" t="s">
        <v>234</v>
      </c>
      <c r="U41" s="50" t="s">
        <v>79</v>
      </c>
      <c r="V41" s="50" t="s">
        <v>80</v>
      </c>
      <c r="W41" s="52">
        <f>VLOOKUP(V41,'[4]Datos Validacion'!$K$6:$L$8,2,0)</f>
        <v>0.25</v>
      </c>
      <c r="X41" s="51" t="s">
        <v>96</v>
      </c>
      <c r="Y41" s="52">
        <f>VLOOKUP(X41,'[4]Datos Validacion'!$M$6:$N$7,2,0)</f>
        <v>0.15</v>
      </c>
      <c r="Z41" s="50" t="s">
        <v>82</v>
      </c>
      <c r="AA41" s="69" t="s">
        <v>235</v>
      </c>
      <c r="AB41" s="50" t="s">
        <v>84</v>
      </c>
      <c r="AC41" s="51" t="s">
        <v>236</v>
      </c>
      <c r="AD41" s="121">
        <f t="shared" si="9"/>
        <v>0.4</v>
      </c>
      <c r="AE41" s="109" t="str">
        <f>IF(AF41&lt;=20%,"MUY BAJA",IF(AF41&lt;=40%,"BAJA",IF(AF41&lt;=60%,"MEDIA",IF(AF41&lt;=80%,"ALTA","MUY ALTA"))))</f>
        <v>BAJA</v>
      </c>
      <c r="AF41" s="109">
        <f>IF(OR(V41="prevenir",V41="detectar"),(M41-(M41*AD41)), M41)</f>
        <v>0.24</v>
      </c>
      <c r="AG41" s="109" t="str">
        <f>IF(AH41&lt;=20%,"LEVE",IF(AH41&lt;=40%,"MENOR",IF(AH41&lt;=60%,"MODERADO",IF(AH41&lt;=80%,"MAYOR","CATASTROFICO"))))</f>
        <v>MODERADO</v>
      </c>
      <c r="AH41" s="109">
        <f>IF(V41="corregir",(O41-(O41*AD41)), O41)</f>
        <v>0.6</v>
      </c>
      <c r="AI41" s="149" t="s">
        <v>76</v>
      </c>
      <c r="AJ41" s="110" t="s">
        <v>237</v>
      </c>
      <c r="AK41" s="74"/>
      <c r="AL41" s="53"/>
      <c r="AM41" s="357">
        <v>45119</v>
      </c>
      <c r="AN41" s="347" t="s">
        <v>1355</v>
      </c>
      <c r="AO41" s="341"/>
      <c r="AP41" s="341" t="s">
        <v>3</v>
      </c>
      <c r="AQ41" s="316" t="s">
        <v>1834</v>
      </c>
      <c r="AR41" s="292"/>
      <c r="AS41" s="292"/>
      <c r="AT41" s="299"/>
      <c r="AU41" s="292"/>
      <c r="AV41" s="292"/>
      <c r="AW41" s="299"/>
      <c r="AX41" s="292"/>
      <c r="AY41" s="292"/>
      <c r="AZ41" s="299"/>
      <c r="BA41" s="292"/>
      <c r="BB41" s="292"/>
      <c r="BC41" s="299"/>
      <c r="BD41" s="292"/>
      <c r="BE41" s="292"/>
      <c r="BF41" s="299"/>
      <c r="BG41" s="299"/>
      <c r="BH41" s="290" t="s">
        <v>2012</v>
      </c>
    </row>
    <row r="42" spans="1:61" s="48" customFormat="1" ht="50" customHeight="1" x14ac:dyDescent="0.35">
      <c r="A42" s="240" t="s">
        <v>3</v>
      </c>
      <c r="B42" s="203"/>
      <c r="C42" s="207" t="s">
        <v>1437</v>
      </c>
      <c r="D42" s="169" t="s">
        <v>1438</v>
      </c>
      <c r="E42" s="169" t="s">
        <v>1439</v>
      </c>
      <c r="F42" s="55" t="s">
        <v>67</v>
      </c>
      <c r="G42" s="56" t="s">
        <v>1440</v>
      </c>
      <c r="H42" s="169" t="s">
        <v>1441</v>
      </c>
      <c r="I42" s="169" t="s">
        <v>1442</v>
      </c>
      <c r="J42" s="159" t="s">
        <v>71</v>
      </c>
      <c r="K42" s="159" t="s">
        <v>1443</v>
      </c>
      <c r="L42" s="159" t="s">
        <v>152</v>
      </c>
      <c r="M42" s="172">
        <f>VLOOKUP(L42,'[5]Datos Validacion'!$C$6:$D$10,2,0)</f>
        <v>0.4</v>
      </c>
      <c r="N42" s="173" t="s">
        <v>223</v>
      </c>
      <c r="O42" s="174">
        <f>VLOOKUP(N42,'[5]Datos Validacion'!$E$6:$F$15,2,0)</f>
        <v>0.2</v>
      </c>
      <c r="P42" s="160" t="s">
        <v>1444</v>
      </c>
      <c r="Q42" s="166" t="s">
        <v>146</v>
      </c>
      <c r="R42" s="49" t="s">
        <v>1445</v>
      </c>
      <c r="S42" s="50" t="s">
        <v>78</v>
      </c>
      <c r="T42" s="51" t="s">
        <v>1446</v>
      </c>
      <c r="U42" s="50" t="s">
        <v>238</v>
      </c>
      <c r="V42" s="50" t="s">
        <v>80</v>
      </c>
      <c r="W42" s="52">
        <f>VLOOKUP(V42,'[5]Datos Validacion'!$K$6:$L$8,2,0)</f>
        <v>0.25</v>
      </c>
      <c r="X42" s="51" t="s">
        <v>96</v>
      </c>
      <c r="Y42" s="52">
        <f>VLOOKUP(X42,'[5]Datos Validacion'!$M$6:$N$7,2,0)</f>
        <v>0.15</v>
      </c>
      <c r="Z42" s="50" t="s">
        <v>82</v>
      </c>
      <c r="AA42" s="62" t="s">
        <v>1447</v>
      </c>
      <c r="AB42" s="50" t="s">
        <v>84</v>
      </c>
      <c r="AC42" s="51" t="s">
        <v>1448</v>
      </c>
      <c r="AD42" s="130">
        <f t="shared" si="9"/>
        <v>0.4</v>
      </c>
      <c r="AE42" s="109" t="str">
        <f t="shared" ref="AE42:AE48" si="10">IF(AF42&lt;=20%,"MUY BAJA",IF(AF42&lt;=40%,"BAJA",IF(AF42&lt;=60%,"MEDIA",IF(AF42&lt;=80%,"ALTA","MUY ALTA"))))</f>
        <v>BAJA</v>
      </c>
      <c r="AF42" s="109">
        <f>IF(OR(V42="prevenir",V42="detectar"),(M42-(M42*AD42)), M42)</f>
        <v>0.24</v>
      </c>
      <c r="AG42" s="162" t="str">
        <f>IF(AH42&lt;=20%,"LEVE",IF(AH42&lt;=40%,"MENOR",IF(AH42&lt;=60%,"MODERADO",IF(AH42&lt;=80%,"MAYOR","CATASTROFICO"))))</f>
        <v>LEVE</v>
      </c>
      <c r="AH42" s="162">
        <f>IF(V42="corregir",(O42-(O42*AD42)), O42)</f>
        <v>0.2</v>
      </c>
      <c r="AI42" s="166" t="s">
        <v>146</v>
      </c>
      <c r="AJ42" s="159" t="s">
        <v>86</v>
      </c>
      <c r="AK42" s="168"/>
      <c r="AL42" s="168"/>
      <c r="AM42" s="294">
        <v>45119</v>
      </c>
      <c r="AN42" s="299" t="s">
        <v>1835</v>
      </c>
      <c r="AO42" s="292"/>
      <c r="AP42" s="292" t="s">
        <v>3</v>
      </c>
      <c r="AQ42" s="300" t="s">
        <v>1836</v>
      </c>
      <c r="AR42" s="292" t="s">
        <v>3</v>
      </c>
      <c r="AS42" s="292"/>
      <c r="AT42" s="300" t="s">
        <v>1837</v>
      </c>
      <c r="AU42" s="292" t="s">
        <v>3</v>
      </c>
      <c r="AV42" s="292"/>
      <c r="AW42" s="300" t="s">
        <v>1838</v>
      </c>
      <c r="AX42" s="292" t="s">
        <v>3</v>
      </c>
      <c r="AY42" s="292"/>
      <c r="AZ42" s="300" t="s">
        <v>1839</v>
      </c>
      <c r="BA42" s="292" t="s">
        <v>3</v>
      </c>
      <c r="BB42" s="292"/>
      <c r="BC42" s="300" t="s">
        <v>1840</v>
      </c>
      <c r="BD42" s="292"/>
      <c r="BE42" s="292" t="s">
        <v>3</v>
      </c>
      <c r="BF42" s="299" t="s">
        <v>1841</v>
      </c>
      <c r="BG42" s="299" t="s">
        <v>1890</v>
      </c>
      <c r="BH42" s="317" t="s">
        <v>2010</v>
      </c>
      <c r="BI42" s="144"/>
    </row>
    <row r="43" spans="1:61" ht="50" customHeight="1" x14ac:dyDescent="0.3">
      <c r="A43" s="240"/>
      <c r="B43" s="203"/>
      <c r="C43" s="207"/>
      <c r="D43" s="169"/>
      <c r="E43" s="169"/>
      <c r="F43" s="169" t="s">
        <v>67</v>
      </c>
      <c r="G43" s="235" t="s">
        <v>1449</v>
      </c>
      <c r="H43" s="169"/>
      <c r="I43" s="169"/>
      <c r="J43" s="159"/>
      <c r="K43" s="159"/>
      <c r="L43" s="159"/>
      <c r="M43" s="172"/>
      <c r="N43" s="173"/>
      <c r="O43" s="174"/>
      <c r="P43" s="160"/>
      <c r="Q43" s="166"/>
      <c r="R43" s="49" t="s">
        <v>1450</v>
      </c>
      <c r="S43" s="50" t="s">
        <v>78</v>
      </c>
      <c r="T43" s="51" t="s">
        <v>1451</v>
      </c>
      <c r="U43" s="50" t="s">
        <v>238</v>
      </c>
      <c r="V43" s="50" t="s">
        <v>80</v>
      </c>
      <c r="W43" s="52">
        <f>VLOOKUP(V43,'[5]Datos Validacion'!$K$6:$L$8,2,0)</f>
        <v>0.25</v>
      </c>
      <c r="X43" s="51" t="s">
        <v>96</v>
      </c>
      <c r="Y43" s="52">
        <f>VLOOKUP(X43,'[5]Datos Validacion'!$M$6:$N$7,2,0)</f>
        <v>0.15</v>
      </c>
      <c r="Z43" s="50" t="s">
        <v>82</v>
      </c>
      <c r="AA43" s="62" t="s">
        <v>1452</v>
      </c>
      <c r="AB43" s="51" t="s">
        <v>84</v>
      </c>
      <c r="AC43" s="51" t="s">
        <v>1452</v>
      </c>
      <c r="AD43" s="130">
        <f t="shared" si="9"/>
        <v>0.4</v>
      </c>
      <c r="AE43" s="109" t="str">
        <f t="shared" si="10"/>
        <v>MUY BAJA</v>
      </c>
      <c r="AF43" s="108">
        <f>+AF42-(AF42*AD43)</f>
        <v>0.14399999999999999</v>
      </c>
      <c r="AG43" s="162"/>
      <c r="AH43" s="162"/>
      <c r="AI43" s="166"/>
      <c r="AJ43" s="159"/>
      <c r="AK43" s="168"/>
      <c r="AL43" s="168"/>
      <c r="AM43" s="294"/>
      <c r="AN43" s="299"/>
      <c r="AO43" s="292"/>
      <c r="AP43" s="292"/>
      <c r="AQ43" s="300"/>
      <c r="AR43" s="292"/>
      <c r="AS43" s="292"/>
      <c r="AT43" s="300"/>
      <c r="AU43" s="292"/>
      <c r="AV43" s="292"/>
      <c r="AW43" s="300"/>
      <c r="AX43" s="292"/>
      <c r="AY43" s="292"/>
      <c r="AZ43" s="300"/>
      <c r="BA43" s="292"/>
      <c r="BB43" s="292"/>
      <c r="BC43" s="300"/>
      <c r="BD43" s="292"/>
      <c r="BE43" s="292"/>
      <c r="BF43" s="299"/>
      <c r="BG43" s="299"/>
      <c r="BH43" s="317"/>
    </row>
    <row r="44" spans="1:61" ht="50" customHeight="1" x14ac:dyDescent="0.3">
      <c r="A44" s="240"/>
      <c r="B44" s="203"/>
      <c r="C44" s="207"/>
      <c r="D44" s="169"/>
      <c r="E44" s="169"/>
      <c r="F44" s="169"/>
      <c r="G44" s="235"/>
      <c r="H44" s="169"/>
      <c r="I44" s="169"/>
      <c r="J44" s="159"/>
      <c r="K44" s="159"/>
      <c r="L44" s="159"/>
      <c r="M44" s="172"/>
      <c r="N44" s="173"/>
      <c r="O44" s="174"/>
      <c r="P44" s="160"/>
      <c r="Q44" s="166"/>
      <c r="R44" s="49" t="s">
        <v>1453</v>
      </c>
      <c r="S44" s="50" t="s">
        <v>78</v>
      </c>
      <c r="T44" s="51" t="s">
        <v>1451</v>
      </c>
      <c r="U44" s="50" t="s">
        <v>79</v>
      </c>
      <c r="V44" s="50" t="s">
        <v>80</v>
      </c>
      <c r="W44" s="52">
        <f>VLOOKUP(V44,'[5]Datos Validacion'!$K$6:$L$8,2,0)</f>
        <v>0.25</v>
      </c>
      <c r="X44" s="51" t="s">
        <v>96</v>
      </c>
      <c r="Y44" s="52">
        <f>VLOOKUP(X44,'[5]Datos Validacion'!$M$6:$N$7,2,0)</f>
        <v>0.15</v>
      </c>
      <c r="Z44" s="50" t="s">
        <v>82</v>
      </c>
      <c r="AA44" s="62" t="s">
        <v>1454</v>
      </c>
      <c r="AB44" s="51" t="s">
        <v>84</v>
      </c>
      <c r="AC44" s="51" t="s">
        <v>1455</v>
      </c>
      <c r="AD44" s="130">
        <f t="shared" si="9"/>
        <v>0.4</v>
      </c>
      <c r="AE44" s="109" t="str">
        <f t="shared" si="10"/>
        <v>MUY BAJA</v>
      </c>
      <c r="AF44" s="155">
        <f>+AF43-(AF43*AD44)</f>
        <v>8.6399999999999991E-2</v>
      </c>
      <c r="AG44" s="162"/>
      <c r="AH44" s="162"/>
      <c r="AI44" s="166"/>
      <c r="AJ44" s="159"/>
      <c r="AK44" s="168"/>
      <c r="AL44" s="168"/>
      <c r="AM44" s="294"/>
      <c r="AN44" s="299"/>
      <c r="AO44" s="292"/>
      <c r="AP44" s="292"/>
      <c r="AQ44" s="300"/>
      <c r="AR44" s="292"/>
      <c r="AS44" s="292"/>
      <c r="AT44" s="300"/>
      <c r="AU44" s="292"/>
      <c r="AV44" s="292"/>
      <c r="AW44" s="300"/>
      <c r="AX44" s="292"/>
      <c r="AY44" s="292"/>
      <c r="AZ44" s="300"/>
      <c r="BA44" s="292"/>
      <c r="BB44" s="292"/>
      <c r="BC44" s="300"/>
      <c r="BD44" s="292"/>
      <c r="BE44" s="292"/>
      <c r="BF44" s="299"/>
      <c r="BG44" s="299"/>
      <c r="BH44" s="317"/>
    </row>
    <row r="45" spans="1:61" ht="59.5" customHeight="1" x14ac:dyDescent="0.3">
      <c r="A45" s="240" t="s">
        <v>3</v>
      </c>
      <c r="B45" s="203"/>
      <c r="C45" s="207" t="s">
        <v>1437</v>
      </c>
      <c r="D45" s="169" t="s">
        <v>1438</v>
      </c>
      <c r="E45" s="169" t="s">
        <v>1456</v>
      </c>
      <c r="F45" s="55" t="s">
        <v>67</v>
      </c>
      <c r="G45" s="56" t="s">
        <v>1457</v>
      </c>
      <c r="H45" s="169" t="s">
        <v>1458</v>
      </c>
      <c r="I45" s="169" t="s">
        <v>1459</v>
      </c>
      <c r="J45" s="159" t="s">
        <v>71</v>
      </c>
      <c r="K45" s="159" t="s">
        <v>1460</v>
      </c>
      <c r="L45" s="159" t="s">
        <v>152</v>
      </c>
      <c r="M45" s="172">
        <f>VLOOKUP(L45,'[5]Datos Validacion'!$C$6:$D$10,2,0)</f>
        <v>0.4</v>
      </c>
      <c r="N45" s="173" t="s">
        <v>74</v>
      </c>
      <c r="O45" s="174">
        <f>VLOOKUP(N45,'[5]Datos Validacion'!$E$6:$F$15,2,0)</f>
        <v>0.4</v>
      </c>
      <c r="P45" s="160" t="s">
        <v>239</v>
      </c>
      <c r="Q45" s="166" t="s">
        <v>76</v>
      </c>
      <c r="R45" s="49" t="s">
        <v>1461</v>
      </c>
      <c r="S45" s="50" t="s">
        <v>78</v>
      </c>
      <c r="T45" s="51" t="s">
        <v>1446</v>
      </c>
      <c r="U45" s="50" t="s">
        <v>79</v>
      </c>
      <c r="V45" s="50" t="s">
        <v>80</v>
      </c>
      <c r="W45" s="52">
        <f>VLOOKUP(V45,'[5]Datos Validacion'!$K$6:$L$8,2,0)</f>
        <v>0.25</v>
      </c>
      <c r="X45" s="51" t="s">
        <v>96</v>
      </c>
      <c r="Y45" s="52">
        <f>VLOOKUP(X45,'[5]Datos Validacion'!$M$6:$N$7,2,0)</f>
        <v>0.15</v>
      </c>
      <c r="Z45" s="50" t="s">
        <v>82</v>
      </c>
      <c r="AA45" s="62" t="s">
        <v>1462</v>
      </c>
      <c r="AB45" s="50" t="s">
        <v>84</v>
      </c>
      <c r="AC45" s="51" t="s">
        <v>1463</v>
      </c>
      <c r="AD45" s="130">
        <f t="shared" si="9"/>
        <v>0.4</v>
      </c>
      <c r="AE45" s="109" t="str">
        <f t="shared" si="10"/>
        <v>BAJA</v>
      </c>
      <c r="AF45" s="108">
        <f>IF(OR(V45="prevenir",V45="detectar"),(M45-(M45*AD45)), M45)</f>
        <v>0.24</v>
      </c>
      <c r="AG45" s="162" t="str">
        <f>IF(AH45&lt;=20%,"LEVE",IF(AH45&lt;=40%,"MENOR",IF(AH45&lt;=60%,"MODERADO",IF(AH45&lt;=80%,"MAYOR","CATASTROFICO"))))</f>
        <v>MENOR</v>
      </c>
      <c r="AH45" s="162">
        <f>IF(V45="corregir",(O45-(O45*AD45)), O45)</f>
        <v>0.4</v>
      </c>
      <c r="AI45" s="166" t="s">
        <v>146</v>
      </c>
      <c r="AJ45" s="159" t="s">
        <v>86</v>
      </c>
      <c r="AK45" s="168"/>
      <c r="AL45" s="168"/>
      <c r="AM45" s="294">
        <v>45119</v>
      </c>
      <c r="AN45" s="299" t="s">
        <v>1835</v>
      </c>
      <c r="AO45" s="292"/>
      <c r="AP45" s="292" t="s">
        <v>3</v>
      </c>
      <c r="AQ45" s="300" t="s">
        <v>1836</v>
      </c>
      <c r="AR45" s="292" t="s">
        <v>3</v>
      </c>
      <c r="AS45" s="292"/>
      <c r="AT45" s="300" t="s">
        <v>1843</v>
      </c>
      <c r="AU45" s="292" t="s">
        <v>3</v>
      </c>
      <c r="AV45" s="292"/>
      <c r="AW45" s="300" t="s">
        <v>1844</v>
      </c>
      <c r="AX45" s="292"/>
      <c r="AY45" s="292" t="s">
        <v>3</v>
      </c>
      <c r="AZ45" s="300" t="s">
        <v>1845</v>
      </c>
      <c r="BA45" s="292" t="s">
        <v>3</v>
      </c>
      <c r="BB45" s="292"/>
      <c r="BC45" s="300" t="s">
        <v>1846</v>
      </c>
      <c r="BD45" s="292"/>
      <c r="BE45" s="292" t="s">
        <v>3</v>
      </c>
      <c r="BF45" s="299" t="s">
        <v>1847</v>
      </c>
      <c r="BG45" s="299" t="s">
        <v>1890</v>
      </c>
      <c r="BH45" s="317" t="s">
        <v>2010</v>
      </c>
    </row>
    <row r="46" spans="1:61" ht="59.5" customHeight="1" x14ac:dyDescent="0.3">
      <c r="A46" s="240"/>
      <c r="B46" s="203"/>
      <c r="C46" s="207"/>
      <c r="D46" s="169"/>
      <c r="E46" s="169"/>
      <c r="F46" s="169" t="s">
        <v>67</v>
      </c>
      <c r="G46" s="235" t="s">
        <v>1464</v>
      </c>
      <c r="H46" s="169"/>
      <c r="I46" s="169"/>
      <c r="J46" s="159"/>
      <c r="K46" s="159"/>
      <c r="L46" s="159"/>
      <c r="M46" s="172"/>
      <c r="N46" s="173"/>
      <c r="O46" s="174"/>
      <c r="P46" s="160"/>
      <c r="Q46" s="166"/>
      <c r="R46" s="49" t="s">
        <v>1465</v>
      </c>
      <c r="S46" s="50" t="s">
        <v>78</v>
      </c>
      <c r="T46" s="51" t="s">
        <v>1466</v>
      </c>
      <c r="U46" s="50" t="s">
        <v>79</v>
      </c>
      <c r="V46" s="50" t="s">
        <v>184</v>
      </c>
      <c r="W46" s="52">
        <f>VLOOKUP(V46,'[5]Datos Validacion'!$K$6:$L$8,2,0)</f>
        <v>0.15</v>
      </c>
      <c r="X46" s="51" t="s">
        <v>96</v>
      </c>
      <c r="Y46" s="52">
        <f>VLOOKUP(X46,'[5]Datos Validacion'!$M$6:$N$7,2,0)</f>
        <v>0.15</v>
      </c>
      <c r="Z46" s="50" t="s">
        <v>82</v>
      </c>
      <c r="AA46" s="62" t="s">
        <v>240</v>
      </c>
      <c r="AB46" s="50" t="s">
        <v>84</v>
      </c>
      <c r="AC46" s="51" t="s">
        <v>1467</v>
      </c>
      <c r="AD46" s="130">
        <f t="shared" si="9"/>
        <v>0.3</v>
      </c>
      <c r="AE46" s="109" t="str">
        <f t="shared" si="10"/>
        <v>MUY BAJA</v>
      </c>
      <c r="AF46" s="108">
        <f>+AF45-(AF45*AD46)</f>
        <v>0.16799999999999998</v>
      </c>
      <c r="AG46" s="162"/>
      <c r="AH46" s="162"/>
      <c r="AI46" s="166"/>
      <c r="AJ46" s="159"/>
      <c r="AK46" s="168"/>
      <c r="AL46" s="168"/>
      <c r="AM46" s="294"/>
      <c r="AN46" s="299"/>
      <c r="AO46" s="292"/>
      <c r="AP46" s="292"/>
      <c r="AQ46" s="300"/>
      <c r="AR46" s="292"/>
      <c r="AS46" s="292"/>
      <c r="AT46" s="300"/>
      <c r="AU46" s="292"/>
      <c r="AV46" s="292"/>
      <c r="AW46" s="300"/>
      <c r="AX46" s="292"/>
      <c r="AY46" s="292"/>
      <c r="AZ46" s="300"/>
      <c r="BA46" s="292"/>
      <c r="BB46" s="292"/>
      <c r="BC46" s="300"/>
      <c r="BD46" s="292"/>
      <c r="BE46" s="292"/>
      <c r="BF46" s="299"/>
      <c r="BG46" s="299"/>
      <c r="BH46" s="317"/>
    </row>
    <row r="47" spans="1:61" ht="59.5" customHeight="1" x14ac:dyDescent="0.3">
      <c r="A47" s="240"/>
      <c r="B47" s="203"/>
      <c r="C47" s="207"/>
      <c r="D47" s="169"/>
      <c r="E47" s="169"/>
      <c r="F47" s="169"/>
      <c r="G47" s="235"/>
      <c r="H47" s="169"/>
      <c r="I47" s="169"/>
      <c r="J47" s="159"/>
      <c r="K47" s="159"/>
      <c r="L47" s="159"/>
      <c r="M47" s="172"/>
      <c r="N47" s="173"/>
      <c r="O47" s="174"/>
      <c r="P47" s="160"/>
      <c r="Q47" s="166"/>
      <c r="R47" s="49" t="s">
        <v>1468</v>
      </c>
      <c r="S47" s="50" t="s">
        <v>78</v>
      </c>
      <c r="T47" s="51" t="s">
        <v>1469</v>
      </c>
      <c r="U47" s="50" t="s">
        <v>79</v>
      </c>
      <c r="V47" s="50" t="s">
        <v>184</v>
      </c>
      <c r="W47" s="52">
        <f>VLOOKUP(V47,'[5]Datos Validacion'!$K$6:$L$8,2,0)</f>
        <v>0.15</v>
      </c>
      <c r="X47" s="51" t="s">
        <v>96</v>
      </c>
      <c r="Y47" s="52">
        <f>VLOOKUP(X47,'[5]Datos Validacion'!$M$6:$N$7,2,0)</f>
        <v>0.15</v>
      </c>
      <c r="Z47" s="50" t="s">
        <v>82</v>
      </c>
      <c r="AA47" s="62" t="s">
        <v>1470</v>
      </c>
      <c r="AB47" s="50" t="s">
        <v>84</v>
      </c>
      <c r="AC47" s="50" t="s">
        <v>1471</v>
      </c>
      <c r="AD47" s="130">
        <f t="shared" si="9"/>
        <v>0.3</v>
      </c>
      <c r="AE47" s="109" t="str">
        <f t="shared" si="10"/>
        <v>MUY BAJA</v>
      </c>
      <c r="AF47" s="155">
        <f>+AF46-(AF46*AD47)</f>
        <v>0.11759999999999998</v>
      </c>
      <c r="AG47" s="162"/>
      <c r="AH47" s="162"/>
      <c r="AI47" s="166"/>
      <c r="AJ47" s="159"/>
      <c r="AK47" s="168"/>
      <c r="AL47" s="168"/>
      <c r="AM47" s="294"/>
      <c r="AN47" s="299"/>
      <c r="AO47" s="292"/>
      <c r="AP47" s="292"/>
      <c r="AQ47" s="300"/>
      <c r="AR47" s="292"/>
      <c r="AS47" s="292"/>
      <c r="AT47" s="300"/>
      <c r="AU47" s="292"/>
      <c r="AV47" s="292"/>
      <c r="AW47" s="300"/>
      <c r="AX47" s="292"/>
      <c r="AY47" s="292"/>
      <c r="AZ47" s="300"/>
      <c r="BA47" s="292"/>
      <c r="BB47" s="292"/>
      <c r="BC47" s="300"/>
      <c r="BD47" s="292"/>
      <c r="BE47" s="292"/>
      <c r="BF47" s="299"/>
      <c r="BG47" s="299"/>
      <c r="BH47" s="317"/>
    </row>
    <row r="48" spans="1:61" ht="57.75" customHeight="1" x14ac:dyDescent="0.3">
      <c r="A48" s="240" t="s">
        <v>3</v>
      </c>
      <c r="B48" s="203"/>
      <c r="C48" s="207" t="s">
        <v>1437</v>
      </c>
      <c r="D48" s="169" t="s">
        <v>171</v>
      </c>
      <c r="E48" s="169" t="s">
        <v>1355</v>
      </c>
      <c r="F48" s="169" t="s">
        <v>67</v>
      </c>
      <c r="G48" s="66" t="s">
        <v>1472</v>
      </c>
      <c r="H48" s="169" t="s">
        <v>1473</v>
      </c>
      <c r="I48" s="169" t="s">
        <v>1474</v>
      </c>
      <c r="J48" s="159" t="s">
        <v>71</v>
      </c>
      <c r="K48" s="159" t="s">
        <v>1475</v>
      </c>
      <c r="L48" s="159" t="s">
        <v>117</v>
      </c>
      <c r="M48" s="172">
        <f>VLOOKUP(L48,'[5]Datos Validacion'!$C$6:$D$10,2,0)</f>
        <v>0.2</v>
      </c>
      <c r="N48" s="173" t="s">
        <v>76</v>
      </c>
      <c r="O48" s="174">
        <f>VLOOKUP(N48,'[5]Datos Validacion'!$E$6:$F$15,2,0)</f>
        <v>0.6</v>
      </c>
      <c r="P48" s="160" t="s">
        <v>1476</v>
      </c>
      <c r="Q48" s="166" t="s">
        <v>76</v>
      </c>
      <c r="R48" s="358" t="s">
        <v>1477</v>
      </c>
      <c r="S48" s="50" t="s">
        <v>78</v>
      </c>
      <c r="T48" s="51" t="s">
        <v>1478</v>
      </c>
      <c r="U48" s="50" t="s">
        <v>79</v>
      </c>
      <c r="V48" s="50" t="s">
        <v>80</v>
      </c>
      <c r="W48" s="52">
        <f>VLOOKUP(V48,'[5]Datos Validacion'!$K$6:$L$8,2,0)</f>
        <v>0.25</v>
      </c>
      <c r="X48" s="51" t="s">
        <v>96</v>
      </c>
      <c r="Y48" s="52">
        <f>VLOOKUP(X48,'[5]Datos Validacion'!$M$6:$N$7,2,0)</f>
        <v>0.15</v>
      </c>
      <c r="Z48" s="50" t="s">
        <v>82</v>
      </c>
      <c r="AA48" s="62" t="s">
        <v>1479</v>
      </c>
      <c r="AB48" s="50" t="s">
        <v>84</v>
      </c>
      <c r="AC48" s="51" t="s">
        <v>1480</v>
      </c>
      <c r="AD48" s="130">
        <f t="shared" si="9"/>
        <v>0.4</v>
      </c>
      <c r="AE48" s="109" t="str">
        <f t="shared" si="10"/>
        <v>MUY BAJA</v>
      </c>
      <c r="AF48" s="109">
        <f>IF(OR(V48="prevenir",V48="detectar"),(M48-(M48*AD48)), M48)</f>
        <v>0.12</v>
      </c>
      <c r="AG48" s="162" t="str">
        <f>IF(AH48&lt;=20%,"LEVE",IF(AH48&lt;=40%,"MENOR",IF(AH48&lt;=60%,"MODERADO",IF(AH48&lt;=80%,"MAYOR","CATASTROFICO"))))</f>
        <v>MODERADO</v>
      </c>
      <c r="AH48" s="162">
        <f>IF(V48="corregir",(O48-(O48*AD48)), O48)</f>
        <v>0.6</v>
      </c>
      <c r="AI48" s="166" t="s">
        <v>76</v>
      </c>
      <c r="AJ48" s="159" t="s">
        <v>86</v>
      </c>
      <c r="AK48" s="168"/>
      <c r="AL48" s="168"/>
      <c r="AM48" s="294">
        <v>45119</v>
      </c>
      <c r="AN48" s="299" t="s">
        <v>1835</v>
      </c>
      <c r="AO48" s="292"/>
      <c r="AP48" s="292" t="s">
        <v>3</v>
      </c>
      <c r="AQ48" s="300" t="s">
        <v>1836</v>
      </c>
      <c r="AR48" s="292" t="s">
        <v>3</v>
      </c>
      <c r="AS48" s="292"/>
      <c r="AT48" s="300" t="s">
        <v>1843</v>
      </c>
      <c r="AU48" s="292" t="s">
        <v>3</v>
      </c>
      <c r="AV48" s="292"/>
      <c r="AW48" s="300" t="s">
        <v>1848</v>
      </c>
      <c r="AX48" s="292"/>
      <c r="AY48" s="292" t="s">
        <v>3</v>
      </c>
      <c r="AZ48" s="300" t="s">
        <v>1845</v>
      </c>
      <c r="BA48" s="292" t="s">
        <v>3</v>
      </c>
      <c r="BB48" s="292"/>
      <c r="BC48" s="300" t="s">
        <v>1846</v>
      </c>
      <c r="BD48" s="292"/>
      <c r="BE48" s="292" t="s">
        <v>3</v>
      </c>
      <c r="BF48" s="299" t="s">
        <v>1847</v>
      </c>
      <c r="BG48" s="299" t="s">
        <v>1842</v>
      </c>
      <c r="BH48" s="317" t="s">
        <v>2010</v>
      </c>
    </row>
    <row r="49" spans="1:61" ht="78.75" customHeight="1" x14ac:dyDescent="0.3">
      <c r="A49" s="240"/>
      <c r="B49" s="203"/>
      <c r="C49" s="207"/>
      <c r="D49" s="169"/>
      <c r="E49" s="169"/>
      <c r="F49" s="169"/>
      <c r="G49" s="66" t="s">
        <v>1481</v>
      </c>
      <c r="H49" s="169"/>
      <c r="I49" s="169"/>
      <c r="J49" s="159"/>
      <c r="K49" s="159"/>
      <c r="L49" s="159"/>
      <c r="M49" s="172"/>
      <c r="N49" s="173"/>
      <c r="O49" s="174"/>
      <c r="P49" s="160"/>
      <c r="Q49" s="166"/>
      <c r="R49" s="358" t="s">
        <v>1482</v>
      </c>
      <c r="S49" s="50" t="s">
        <v>78</v>
      </c>
      <c r="T49" s="51" t="s">
        <v>1483</v>
      </c>
      <c r="U49" s="50" t="s">
        <v>79</v>
      </c>
      <c r="V49" s="50" t="s">
        <v>80</v>
      </c>
      <c r="W49" s="52">
        <f>VLOOKUP(V49,'[5]Datos Validacion'!$K$6:$L$8,2,0)</f>
        <v>0.25</v>
      </c>
      <c r="X49" s="51" t="s">
        <v>96</v>
      </c>
      <c r="Y49" s="52">
        <f>VLOOKUP(X49,'[5]Datos Validacion'!$M$6:$N$7,2,0)</f>
        <v>0.15</v>
      </c>
      <c r="Z49" s="50" t="s">
        <v>82</v>
      </c>
      <c r="AA49" s="62" t="s">
        <v>1484</v>
      </c>
      <c r="AB49" s="50" t="s">
        <v>84</v>
      </c>
      <c r="AC49" s="51" t="s">
        <v>1485</v>
      </c>
      <c r="AD49" s="130">
        <f t="shared" si="9"/>
        <v>0.4</v>
      </c>
      <c r="AE49" s="109" t="str">
        <f>IF(AF49&lt;=20%,"MUY BAJA",IF(AF49&lt;=40%,"BAJA",IF(AF49&lt;=60%,"MEDIA",IF(AF49&lt;=80%,"ALTA","MUY ALTA"))))</f>
        <v>MUY BAJA</v>
      </c>
      <c r="AF49" s="155">
        <f>+AF48-(AF48*AD48)</f>
        <v>7.1999999999999995E-2</v>
      </c>
      <c r="AG49" s="162"/>
      <c r="AH49" s="162"/>
      <c r="AI49" s="166"/>
      <c r="AJ49" s="159"/>
      <c r="AK49" s="168"/>
      <c r="AL49" s="168"/>
      <c r="AM49" s="294"/>
      <c r="AN49" s="299"/>
      <c r="AO49" s="292"/>
      <c r="AP49" s="292"/>
      <c r="AQ49" s="300"/>
      <c r="AR49" s="292"/>
      <c r="AS49" s="292"/>
      <c r="AT49" s="300"/>
      <c r="AU49" s="292"/>
      <c r="AV49" s="292"/>
      <c r="AW49" s="300"/>
      <c r="AX49" s="292"/>
      <c r="AY49" s="292"/>
      <c r="AZ49" s="300"/>
      <c r="BA49" s="292"/>
      <c r="BB49" s="292"/>
      <c r="BC49" s="300"/>
      <c r="BD49" s="292"/>
      <c r="BE49" s="292"/>
      <c r="BF49" s="299"/>
      <c r="BG49" s="299"/>
      <c r="BH49" s="317"/>
    </row>
    <row r="50" spans="1:61" ht="82.5" customHeight="1" x14ac:dyDescent="0.3">
      <c r="A50" s="238" t="s">
        <v>3</v>
      </c>
      <c r="B50" s="170"/>
      <c r="C50" s="160" t="s">
        <v>284</v>
      </c>
      <c r="D50" s="159" t="s">
        <v>285</v>
      </c>
      <c r="E50" s="159" t="s">
        <v>286</v>
      </c>
      <c r="F50" s="110" t="s">
        <v>67</v>
      </c>
      <c r="G50" s="73" t="s">
        <v>287</v>
      </c>
      <c r="H50" s="170" t="s">
        <v>288</v>
      </c>
      <c r="I50" s="214" t="s">
        <v>289</v>
      </c>
      <c r="J50" s="159" t="s">
        <v>71</v>
      </c>
      <c r="K50" s="169" t="s">
        <v>290</v>
      </c>
      <c r="L50" s="159" t="s">
        <v>152</v>
      </c>
      <c r="M50" s="172">
        <v>0.4</v>
      </c>
      <c r="N50" s="173" t="s">
        <v>223</v>
      </c>
      <c r="O50" s="174">
        <v>0.2</v>
      </c>
      <c r="P50" s="160" t="s">
        <v>291</v>
      </c>
      <c r="Q50" s="166" t="s">
        <v>146</v>
      </c>
      <c r="R50" s="359" t="s">
        <v>292</v>
      </c>
      <c r="S50" s="170" t="s">
        <v>78</v>
      </c>
      <c r="T50" s="160" t="s">
        <v>293</v>
      </c>
      <c r="U50" s="170" t="s">
        <v>79</v>
      </c>
      <c r="V50" s="209" t="s">
        <v>80</v>
      </c>
      <c r="W50" s="172">
        <f>VLOOKUP(V50,'[6]Datos Validacion'!$K$6:$L$8,2,0)</f>
        <v>0.25</v>
      </c>
      <c r="X50" s="160" t="s">
        <v>96</v>
      </c>
      <c r="Y50" s="172">
        <f>VLOOKUP(X50,'[6]Datos Validacion'!$M$6:$N$7,2,0)</f>
        <v>0.15</v>
      </c>
      <c r="Z50" s="170" t="s">
        <v>82</v>
      </c>
      <c r="AA50" s="176" t="s">
        <v>294</v>
      </c>
      <c r="AB50" s="170" t="s">
        <v>84</v>
      </c>
      <c r="AC50" s="160" t="s">
        <v>295</v>
      </c>
      <c r="AD50" s="164">
        <f t="shared" si="9"/>
        <v>0.4</v>
      </c>
      <c r="AE50" s="165" t="str">
        <f>IF(AF50&lt;=20%,"MUY BAJA",IF(AF50&lt;=40%,"BAJA",IF(AF50&lt;=60%,"MEDIA",IF(AF50&lt;=80%,"ALTA","MUY ALTA"))))</f>
        <v>BAJA</v>
      </c>
      <c r="AF50" s="165">
        <f>IF(OR(V50="prevenir",V50="detectar"),(M50-(M50*AD50)), M50)</f>
        <v>0.24</v>
      </c>
      <c r="AG50" s="165" t="str">
        <f t="shared" ref="AG50" si="11">IF(AH50&lt;=20%,"LEVE",IF(AH50&lt;=40%,"MENOR",IF(AH50&lt;=60%,"MODERADO",IF(AH50&lt;=80%,"MAYOR","CATASTROFICO"))))</f>
        <v>LEVE</v>
      </c>
      <c r="AH50" s="165">
        <f>IF(V50="corregir",(O50-(O50*AD50)), O50)</f>
        <v>0.2</v>
      </c>
      <c r="AI50" s="166" t="s">
        <v>146</v>
      </c>
      <c r="AJ50" s="159" t="s">
        <v>86</v>
      </c>
      <c r="AK50" s="168"/>
      <c r="AL50" s="168"/>
      <c r="AM50" s="314">
        <v>45118</v>
      </c>
      <c r="AN50" s="360" t="s">
        <v>286</v>
      </c>
      <c r="AO50" s="314"/>
      <c r="AP50" s="314" t="s">
        <v>3</v>
      </c>
      <c r="AQ50" s="360" t="s">
        <v>1762</v>
      </c>
      <c r="AR50" s="314" t="s">
        <v>3</v>
      </c>
      <c r="AS50" s="314"/>
      <c r="AT50" s="360" t="s">
        <v>1763</v>
      </c>
      <c r="AU50" s="314" t="s">
        <v>3</v>
      </c>
      <c r="AV50" s="314"/>
      <c r="AW50" s="360" t="s">
        <v>1764</v>
      </c>
      <c r="AX50" s="314"/>
      <c r="AY50" s="314" t="s">
        <v>3</v>
      </c>
      <c r="AZ50" s="360" t="s">
        <v>1765</v>
      </c>
      <c r="BA50" s="314"/>
      <c r="BB50" s="314"/>
      <c r="BC50" s="360" t="s">
        <v>1766</v>
      </c>
      <c r="BD50" s="314"/>
      <c r="BE50" s="314" t="s">
        <v>3</v>
      </c>
      <c r="BF50" s="360" t="s">
        <v>1767</v>
      </c>
      <c r="BG50" s="295" t="s">
        <v>1768</v>
      </c>
      <c r="BH50" s="317" t="s">
        <v>2013</v>
      </c>
      <c r="BI50" s="270"/>
    </row>
    <row r="51" spans="1:61" ht="150.75" customHeight="1" x14ac:dyDescent="0.3">
      <c r="A51" s="238"/>
      <c r="B51" s="170"/>
      <c r="C51" s="160"/>
      <c r="D51" s="159"/>
      <c r="E51" s="159"/>
      <c r="F51" s="110" t="s">
        <v>67</v>
      </c>
      <c r="G51" s="73" t="s">
        <v>296</v>
      </c>
      <c r="H51" s="170"/>
      <c r="I51" s="214"/>
      <c r="J51" s="159"/>
      <c r="K51" s="169"/>
      <c r="L51" s="159"/>
      <c r="M51" s="172"/>
      <c r="N51" s="173"/>
      <c r="O51" s="174"/>
      <c r="P51" s="160"/>
      <c r="Q51" s="166"/>
      <c r="R51" s="359"/>
      <c r="S51" s="170"/>
      <c r="T51" s="160"/>
      <c r="U51" s="170"/>
      <c r="V51" s="209"/>
      <c r="W51" s="172"/>
      <c r="X51" s="160"/>
      <c r="Y51" s="172"/>
      <c r="Z51" s="170"/>
      <c r="AA51" s="176"/>
      <c r="AB51" s="170"/>
      <c r="AC51" s="160"/>
      <c r="AD51" s="164"/>
      <c r="AE51" s="165"/>
      <c r="AF51" s="165"/>
      <c r="AG51" s="165"/>
      <c r="AH51" s="165"/>
      <c r="AI51" s="166"/>
      <c r="AJ51" s="159"/>
      <c r="AK51" s="168"/>
      <c r="AL51" s="168"/>
      <c r="AM51" s="314"/>
      <c r="AN51" s="360"/>
      <c r="AO51" s="314"/>
      <c r="AP51" s="314"/>
      <c r="AQ51" s="360"/>
      <c r="AR51" s="314"/>
      <c r="AS51" s="314"/>
      <c r="AT51" s="360"/>
      <c r="AU51" s="314"/>
      <c r="AV51" s="314"/>
      <c r="AW51" s="360"/>
      <c r="AX51" s="314"/>
      <c r="AY51" s="314"/>
      <c r="AZ51" s="360"/>
      <c r="BA51" s="314"/>
      <c r="BB51" s="314"/>
      <c r="BC51" s="360"/>
      <c r="BD51" s="314"/>
      <c r="BE51" s="314"/>
      <c r="BF51" s="360"/>
      <c r="BG51" s="295"/>
      <c r="BH51" s="317"/>
      <c r="BI51" s="270"/>
    </row>
    <row r="52" spans="1:61" s="48" customFormat="1" ht="82.5" customHeight="1" x14ac:dyDescent="0.35">
      <c r="A52" s="238" t="s">
        <v>3</v>
      </c>
      <c r="B52" s="170"/>
      <c r="C52" s="160" t="s">
        <v>284</v>
      </c>
      <c r="D52" s="159" t="s">
        <v>297</v>
      </c>
      <c r="E52" s="159" t="s">
        <v>298</v>
      </c>
      <c r="F52" s="159" t="s">
        <v>67</v>
      </c>
      <c r="G52" s="112" t="s">
        <v>299</v>
      </c>
      <c r="H52" s="170" t="s">
        <v>300</v>
      </c>
      <c r="I52" s="361" t="s">
        <v>301</v>
      </c>
      <c r="J52" s="159" t="s">
        <v>71</v>
      </c>
      <c r="K52" s="159" t="s">
        <v>302</v>
      </c>
      <c r="L52" s="159" t="s">
        <v>152</v>
      </c>
      <c r="M52" s="172">
        <v>0.4</v>
      </c>
      <c r="N52" s="173" t="s">
        <v>223</v>
      </c>
      <c r="O52" s="174">
        <v>0.2</v>
      </c>
      <c r="P52" s="160" t="s">
        <v>291</v>
      </c>
      <c r="Q52" s="166" t="s">
        <v>146</v>
      </c>
      <c r="R52" s="73" t="s">
        <v>303</v>
      </c>
      <c r="S52" s="54" t="s">
        <v>78</v>
      </c>
      <c r="T52" s="59" t="s">
        <v>304</v>
      </c>
      <c r="U52" s="54" t="s">
        <v>79</v>
      </c>
      <c r="V52" s="54" t="s">
        <v>80</v>
      </c>
      <c r="W52" s="52">
        <v>0.25</v>
      </c>
      <c r="X52" s="59" t="s">
        <v>96</v>
      </c>
      <c r="Y52" s="52">
        <v>0.15</v>
      </c>
      <c r="Z52" s="54" t="s">
        <v>82</v>
      </c>
      <c r="AA52" s="69" t="s">
        <v>305</v>
      </c>
      <c r="AB52" s="54" t="s">
        <v>84</v>
      </c>
      <c r="AC52" s="59" t="s">
        <v>306</v>
      </c>
      <c r="AD52" s="121">
        <f t="shared" ref="AD52:AD61" si="12">+W52+Y52</f>
        <v>0.4</v>
      </c>
      <c r="AE52" s="108" t="str">
        <f t="shared" ref="AE52:AE61" si="13">IF(AF52&lt;=20%,"MUY BAJA",IF(AF52&lt;=40%,"BAJA",IF(AF52&lt;=60%,"MEDIA",IF(AF52&lt;=80%,"ALTA","MUY ALTA"))))</f>
        <v>BAJA</v>
      </c>
      <c r="AF52" s="108">
        <f>IF(OR(V52="prevenir",V52="detectar"),(M52-(M52*AD52)), M52)</f>
        <v>0.24</v>
      </c>
      <c r="AG52" s="165" t="str">
        <f>IF(AH52&lt;=20%,"LEVE",IF(AH52&lt;=40%,"MENOR",IF(AH52&lt;=60%,"MODERADO",IF(AH52&lt;=80%,"MAYOR","CATASTROFICO"))))</f>
        <v>LEVE</v>
      </c>
      <c r="AH52" s="165">
        <f>IF(V52="corregir",(O52-(O52*AD52)), O52)</f>
        <v>0.2</v>
      </c>
      <c r="AI52" s="166" t="s">
        <v>146</v>
      </c>
      <c r="AJ52" s="159" t="s">
        <v>86</v>
      </c>
      <c r="AK52" s="168"/>
      <c r="AL52" s="168"/>
      <c r="AM52" s="294">
        <v>45118</v>
      </c>
      <c r="AN52" s="292" t="s">
        <v>298</v>
      </c>
      <c r="AO52" s="292"/>
      <c r="AP52" s="292" t="s">
        <v>3</v>
      </c>
      <c r="AQ52" s="299" t="s">
        <v>1769</v>
      </c>
      <c r="AR52" s="292" t="s">
        <v>3</v>
      </c>
      <c r="AS52" s="292"/>
      <c r="AT52" s="300" t="s">
        <v>1770</v>
      </c>
      <c r="AU52" s="292" t="s">
        <v>3</v>
      </c>
      <c r="AV52" s="292"/>
      <c r="AW52" s="300" t="s">
        <v>1771</v>
      </c>
      <c r="AX52" s="292"/>
      <c r="AY52" s="292" t="s">
        <v>3</v>
      </c>
      <c r="AZ52" s="300" t="s">
        <v>1772</v>
      </c>
      <c r="BA52" s="292"/>
      <c r="BB52" s="292"/>
      <c r="BC52" s="299" t="s">
        <v>1766</v>
      </c>
      <c r="BD52" s="292"/>
      <c r="BE52" s="292" t="s">
        <v>3</v>
      </c>
      <c r="BF52" s="299" t="s">
        <v>1773</v>
      </c>
      <c r="BG52" s="299" t="s">
        <v>1768</v>
      </c>
      <c r="BH52" s="317" t="s">
        <v>2013</v>
      </c>
      <c r="BI52" s="271"/>
    </row>
    <row r="53" spans="1:61" s="57" customFormat="1" ht="51" customHeight="1" x14ac:dyDescent="0.3">
      <c r="A53" s="238"/>
      <c r="B53" s="170"/>
      <c r="C53" s="160"/>
      <c r="D53" s="159"/>
      <c r="E53" s="159"/>
      <c r="F53" s="159"/>
      <c r="G53" s="49" t="s">
        <v>308</v>
      </c>
      <c r="H53" s="170"/>
      <c r="I53" s="361"/>
      <c r="J53" s="159"/>
      <c r="K53" s="159"/>
      <c r="L53" s="159"/>
      <c r="M53" s="172"/>
      <c r="N53" s="173"/>
      <c r="O53" s="174"/>
      <c r="P53" s="160"/>
      <c r="Q53" s="166"/>
      <c r="R53" s="73" t="s">
        <v>309</v>
      </c>
      <c r="S53" s="54" t="s">
        <v>78</v>
      </c>
      <c r="T53" s="59" t="s">
        <v>304</v>
      </c>
      <c r="U53" s="54" t="s">
        <v>79</v>
      </c>
      <c r="V53" s="54" t="s">
        <v>80</v>
      </c>
      <c r="W53" s="52">
        <v>0.25</v>
      </c>
      <c r="X53" s="59" t="s">
        <v>96</v>
      </c>
      <c r="Y53" s="52">
        <v>0.15</v>
      </c>
      <c r="Z53" s="54" t="s">
        <v>82</v>
      </c>
      <c r="AA53" s="69" t="s">
        <v>310</v>
      </c>
      <c r="AB53" s="54" t="s">
        <v>84</v>
      </c>
      <c r="AC53" s="59" t="s">
        <v>311</v>
      </c>
      <c r="AD53" s="121">
        <f t="shared" si="12"/>
        <v>0.4</v>
      </c>
      <c r="AE53" s="108" t="str">
        <f t="shared" si="13"/>
        <v>MUY BAJA</v>
      </c>
      <c r="AF53" s="108">
        <f>+AF52-(AF52*AD53)</f>
        <v>0.14399999999999999</v>
      </c>
      <c r="AG53" s="165"/>
      <c r="AH53" s="165"/>
      <c r="AI53" s="166"/>
      <c r="AJ53" s="159"/>
      <c r="AK53" s="168"/>
      <c r="AL53" s="168"/>
      <c r="AM53" s="294"/>
      <c r="AN53" s="292"/>
      <c r="AO53" s="292"/>
      <c r="AP53" s="292"/>
      <c r="AQ53" s="299"/>
      <c r="AR53" s="292"/>
      <c r="AS53" s="292"/>
      <c r="AT53" s="300"/>
      <c r="AU53" s="292"/>
      <c r="AV53" s="292"/>
      <c r="AW53" s="300"/>
      <c r="AX53" s="292"/>
      <c r="AY53" s="292"/>
      <c r="AZ53" s="300"/>
      <c r="BA53" s="292"/>
      <c r="BB53" s="292"/>
      <c r="BC53" s="299"/>
      <c r="BD53" s="292"/>
      <c r="BE53" s="292"/>
      <c r="BF53" s="299"/>
      <c r="BG53" s="299"/>
      <c r="BH53" s="317"/>
      <c r="BI53" s="271"/>
    </row>
    <row r="54" spans="1:61" ht="99.75" customHeight="1" x14ac:dyDescent="0.3">
      <c r="A54" s="238" t="s">
        <v>3</v>
      </c>
      <c r="B54" s="170"/>
      <c r="C54" s="160" t="s">
        <v>284</v>
      </c>
      <c r="D54" s="159" t="s">
        <v>312</v>
      </c>
      <c r="E54" s="159" t="s">
        <v>313</v>
      </c>
      <c r="F54" s="110" t="s">
        <v>67</v>
      </c>
      <c r="G54" s="112" t="s">
        <v>314</v>
      </c>
      <c r="H54" s="170" t="s">
        <v>315</v>
      </c>
      <c r="I54" s="361" t="s">
        <v>316</v>
      </c>
      <c r="J54" s="159" t="s">
        <v>71</v>
      </c>
      <c r="K54" s="218" t="s">
        <v>317</v>
      </c>
      <c r="L54" s="159" t="s">
        <v>152</v>
      </c>
      <c r="M54" s="172">
        <v>0.4</v>
      </c>
      <c r="N54" s="173" t="s">
        <v>223</v>
      </c>
      <c r="O54" s="174">
        <v>0.2</v>
      </c>
      <c r="P54" s="160" t="s">
        <v>291</v>
      </c>
      <c r="Q54" s="166" t="s">
        <v>146</v>
      </c>
      <c r="R54" s="66" t="s">
        <v>318</v>
      </c>
      <c r="S54" s="54" t="s">
        <v>78</v>
      </c>
      <c r="T54" s="59" t="s">
        <v>312</v>
      </c>
      <c r="U54" s="54" t="s">
        <v>79</v>
      </c>
      <c r="V54" s="54" t="s">
        <v>80</v>
      </c>
      <c r="W54" s="52">
        <v>0.25</v>
      </c>
      <c r="X54" s="59" t="s">
        <v>96</v>
      </c>
      <c r="Y54" s="52">
        <v>0.15</v>
      </c>
      <c r="Z54" s="54" t="s">
        <v>82</v>
      </c>
      <c r="AA54" s="69" t="s">
        <v>319</v>
      </c>
      <c r="AB54" s="54" t="s">
        <v>84</v>
      </c>
      <c r="AC54" s="59" t="s">
        <v>320</v>
      </c>
      <c r="AD54" s="121">
        <f t="shared" si="12"/>
        <v>0.4</v>
      </c>
      <c r="AE54" s="108" t="str">
        <f t="shared" si="13"/>
        <v>BAJA</v>
      </c>
      <c r="AF54" s="108">
        <f>IF(OR(V54="prevenir",V54="detectar"),(M54-(M54*AD54)), M54)</f>
        <v>0.24</v>
      </c>
      <c r="AG54" s="165" t="str">
        <f>IF(AH54&lt;=20%,"LEVE",IF(AH54&lt;=40%,"MENOR",IF(AH54&lt;=60%,"MODERADO",IF(AH54&lt;=80%,"MAYOR","CATASTROFICO"))))</f>
        <v>LEVE</v>
      </c>
      <c r="AH54" s="165">
        <f>IF(V54="corregir",(O54-(O54*AD54)), O54)</f>
        <v>0.2</v>
      </c>
      <c r="AI54" s="166" t="s">
        <v>146</v>
      </c>
      <c r="AJ54" s="159" t="s">
        <v>86</v>
      </c>
      <c r="AK54" s="168"/>
      <c r="AL54" s="168"/>
      <c r="AM54" s="360">
        <v>45121</v>
      </c>
      <c r="AN54" s="299" t="s">
        <v>1926</v>
      </c>
      <c r="AO54" s="299"/>
      <c r="AP54" s="299" t="s">
        <v>3</v>
      </c>
      <c r="AQ54" s="299" t="s">
        <v>1927</v>
      </c>
      <c r="AR54" s="299" t="s">
        <v>3</v>
      </c>
      <c r="AS54" s="299"/>
      <c r="AT54" s="299" t="s">
        <v>1928</v>
      </c>
      <c r="AU54" s="299" t="s">
        <v>1755</v>
      </c>
      <c r="AV54" s="299"/>
      <c r="AW54" s="299" t="s">
        <v>1929</v>
      </c>
      <c r="AX54" s="299"/>
      <c r="AY54" s="299" t="s">
        <v>1755</v>
      </c>
      <c r="AZ54" s="299" t="s">
        <v>1930</v>
      </c>
      <c r="BA54" s="299"/>
      <c r="BB54" s="299"/>
      <c r="BC54" s="299"/>
      <c r="BD54" s="299"/>
      <c r="BE54" s="299" t="s">
        <v>1755</v>
      </c>
      <c r="BF54" s="299" t="s">
        <v>1931</v>
      </c>
      <c r="BG54" s="292"/>
      <c r="BH54" s="317" t="s">
        <v>2014</v>
      </c>
    </row>
    <row r="55" spans="1:61" ht="129.75" customHeight="1" x14ac:dyDescent="0.3">
      <c r="A55" s="238"/>
      <c r="B55" s="170"/>
      <c r="C55" s="160"/>
      <c r="D55" s="159"/>
      <c r="E55" s="159"/>
      <c r="F55" s="110" t="s">
        <v>67</v>
      </c>
      <c r="G55" s="362" t="s">
        <v>321</v>
      </c>
      <c r="H55" s="170"/>
      <c r="I55" s="361"/>
      <c r="J55" s="159"/>
      <c r="K55" s="218"/>
      <c r="L55" s="159"/>
      <c r="M55" s="172"/>
      <c r="N55" s="173"/>
      <c r="O55" s="174"/>
      <c r="P55" s="160"/>
      <c r="Q55" s="166"/>
      <c r="R55" s="66" t="s">
        <v>322</v>
      </c>
      <c r="S55" s="54" t="s">
        <v>78</v>
      </c>
      <c r="T55" s="59" t="s">
        <v>323</v>
      </c>
      <c r="U55" s="54" t="s">
        <v>79</v>
      </c>
      <c r="V55" s="54" t="s">
        <v>80</v>
      </c>
      <c r="W55" s="52">
        <v>0.25</v>
      </c>
      <c r="X55" s="59" t="s">
        <v>96</v>
      </c>
      <c r="Y55" s="52">
        <v>0.15</v>
      </c>
      <c r="Z55" s="54" t="s">
        <v>82</v>
      </c>
      <c r="AA55" s="69" t="s">
        <v>324</v>
      </c>
      <c r="AB55" s="54" t="s">
        <v>84</v>
      </c>
      <c r="AC55" s="59" t="s">
        <v>325</v>
      </c>
      <c r="AD55" s="121">
        <f t="shared" si="12"/>
        <v>0.4</v>
      </c>
      <c r="AE55" s="108" t="str">
        <f t="shared" si="13"/>
        <v>MUY BAJA</v>
      </c>
      <c r="AF55" s="108">
        <f>IF(OR(V55="prevenir",V55="detectar"),(M55-(M55*AD55)), M55)</f>
        <v>0</v>
      </c>
      <c r="AG55" s="165"/>
      <c r="AH55" s="165"/>
      <c r="AI55" s="166"/>
      <c r="AJ55" s="159"/>
      <c r="AK55" s="168"/>
      <c r="AL55" s="168"/>
      <c r="AM55" s="299"/>
      <c r="AN55" s="299"/>
      <c r="AO55" s="299"/>
      <c r="AP55" s="299"/>
      <c r="AQ55" s="299"/>
      <c r="AR55" s="299"/>
      <c r="AS55" s="299"/>
      <c r="AT55" s="299"/>
      <c r="AU55" s="299"/>
      <c r="AV55" s="299"/>
      <c r="AW55" s="299"/>
      <c r="AX55" s="299"/>
      <c r="AY55" s="299"/>
      <c r="AZ55" s="299"/>
      <c r="BA55" s="299"/>
      <c r="BB55" s="299"/>
      <c r="BC55" s="299"/>
      <c r="BD55" s="299"/>
      <c r="BE55" s="299"/>
      <c r="BF55" s="299"/>
      <c r="BG55" s="292"/>
      <c r="BH55" s="317"/>
    </row>
    <row r="56" spans="1:61" ht="51.75" customHeight="1" x14ac:dyDescent="0.3">
      <c r="A56" s="238" t="s">
        <v>3</v>
      </c>
      <c r="B56" s="170"/>
      <c r="C56" s="160" t="s">
        <v>284</v>
      </c>
      <c r="D56" s="159" t="s">
        <v>312</v>
      </c>
      <c r="E56" s="159" t="s">
        <v>313</v>
      </c>
      <c r="F56" s="110" t="s">
        <v>104</v>
      </c>
      <c r="G56" s="362" t="s">
        <v>326</v>
      </c>
      <c r="H56" s="170" t="s">
        <v>327</v>
      </c>
      <c r="I56" s="214" t="s">
        <v>328</v>
      </c>
      <c r="J56" s="159" t="s">
        <v>71</v>
      </c>
      <c r="K56" s="218" t="s">
        <v>329</v>
      </c>
      <c r="L56" s="159" t="s">
        <v>152</v>
      </c>
      <c r="M56" s="172">
        <v>0.4</v>
      </c>
      <c r="N56" s="173" t="s">
        <v>223</v>
      </c>
      <c r="O56" s="174">
        <v>0.2</v>
      </c>
      <c r="P56" s="160" t="s">
        <v>291</v>
      </c>
      <c r="Q56" s="166" t="s">
        <v>146</v>
      </c>
      <c r="R56" s="66" t="s">
        <v>330</v>
      </c>
      <c r="S56" s="54" t="s">
        <v>78</v>
      </c>
      <c r="T56" s="59" t="s">
        <v>312</v>
      </c>
      <c r="U56" s="54" t="s">
        <v>79</v>
      </c>
      <c r="V56" s="54" t="s">
        <v>80</v>
      </c>
      <c r="W56" s="52">
        <v>0.25</v>
      </c>
      <c r="X56" s="59" t="s">
        <v>96</v>
      </c>
      <c r="Y56" s="52">
        <v>0.15</v>
      </c>
      <c r="Z56" s="54" t="s">
        <v>82</v>
      </c>
      <c r="AA56" s="69" t="s">
        <v>331</v>
      </c>
      <c r="AB56" s="54" t="s">
        <v>84</v>
      </c>
      <c r="AC56" s="59" t="s">
        <v>332</v>
      </c>
      <c r="AD56" s="121">
        <f t="shared" si="12"/>
        <v>0.4</v>
      </c>
      <c r="AE56" s="108" t="str">
        <f t="shared" si="13"/>
        <v>BAJA</v>
      </c>
      <c r="AF56" s="108">
        <f>IF(OR(V56="prevenir",V56="detectar"),(M56-(M56*AD56)), M56)</f>
        <v>0.24</v>
      </c>
      <c r="AG56" s="165" t="str">
        <f>IF(AH56&lt;=20%,"LEVE",IF(AH56&lt;=40%,"MENOR",IF(AH56&lt;=60%,"MODERADO",IF(AH56&lt;=80%,"MAYOR","CATASTROFICO"))))</f>
        <v>LEVE</v>
      </c>
      <c r="AH56" s="220">
        <f>IF(V56="corregir",(O56-(O56*AD56)), O56)</f>
        <v>0.2</v>
      </c>
      <c r="AI56" s="166" t="s">
        <v>146</v>
      </c>
      <c r="AJ56" s="159" t="s">
        <v>86</v>
      </c>
      <c r="AK56" s="168"/>
      <c r="AL56" s="168"/>
      <c r="AM56" s="305">
        <v>45121</v>
      </c>
      <c r="AN56" s="305" t="s">
        <v>1926</v>
      </c>
      <c r="AO56" s="305"/>
      <c r="AP56" s="305" t="s">
        <v>3</v>
      </c>
      <c r="AQ56" s="305" t="s">
        <v>1927</v>
      </c>
      <c r="AR56" s="305" t="s">
        <v>1755</v>
      </c>
      <c r="AS56" s="305"/>
      <c r="AT56" s="305" t="s">
        <v>1928</v>
      </c>
      <c r="AU56" s="305" t="s">
        <v>1755</v>
      </c>
      <c r="AV56" s="305" t="s">
        <v>1780</v>
      </c>
      <c r="AW56" s="305" t="s">
        <v>1929</v>
      </c>
      <c r="AX56" s="305"/>
      <c r="AY56" s="305" t="s">
        <v>1755</v>
      </c>
      <c r="AZ56" s="305" t="s">
        <v>1930</v>
      </c>
      <c r="BA56" s="305"/>
      <c r="BB56" s="305"/>
      <c r="BC56" s="305"/>
      <c r="BD56" s="305"/>
      <c r="BE56" s="305" t="s">
        <v>1755</v>
      </c>
      <c r="BF56" s="305" t="s">
        <v>1931</v>
      </c>
      <c r="BG56" s="305"/>
      <c r="BH56" s="317" t="s">
        <v>1991</v>
      </c>
    </row>
    <row r="57" spans="1:61" ht="47.25" customHeight="1" x14ac:dyDescent="0.3">
      <c r="A57" s="238"/>
      <c r="B57" s="170"/>
      <c r="C57" s="160"/>
      <c r="D57" s="159"/>
      <c r="E57" s="159"/>
      <c r="F57" s="159" t="s">
        <v>104</v>
      </c>
      <c r="G57" s="219" t="s">
        <v>333</v>
      </c>
      <c r="H57" s="170"/>
      <c r="I57" s="214"/>
      <c r="J57" s="159"/>
      <c r="K57" s="218"/>
      <c r="L57" s="159"/>
      <c r="M57" s="172"/>
      <c r="N57" s="173"/>
      <c r="O57" s="174"/>
      <c r="P57" s="160"/>
      <c r="Q57" s="166"/>
      <c r="R57" s="66" t="s">
        <v>334</v>
      </c>
      <c r="S57" s="54" t="s">
        <v>78</v>
      </c>
      <c r="T57" s="59" t="s">
        <v>312</v>
      </c>
      <c r="U57" s="54" t="s">
        <v>79</v>
      </c>
      <c r="V57" s="54" t="s">
        <v>80</v>
      </c>
      <c r="W57" s="52">
        <v>0.25</v>
      </c>
      <c r="X57" s="59" t="s">
        <v>96</v>
      </c>
      <c r="Y57" s="52">
        <v>0.15</v>
      </c>
      <c r="Z57" s="54" t="s">
        <v>82</v>
      </c>
      <c r="AA57" s="69" t="s">
        <v>335</v>
      </c>
      <c r="AB57" s="54" t="s">
        <v>84</v>
      </c>
      <c r="AC57" s="59" t="s">
        <v>332</v>
      </c>
      <c r="AD57" s="121">
        <f t="shared" si="12"/>
        <v>0.4</v>
      </c>
      <c r="AE57" s="108" t="str">
        <f t="shared" si="13"/>
        <v>MUY BAJA</v>
      </c>
      <c r="AF57" s="108">
        <f>+AF56-(AF56*AD57)</f>
        <v>0.14399999999999999</v>
      </c>
      <c r="AG57" s="165"/>
      <c r="AH57" s="220"/>
      <c r="AI57" s="166"/>
      <c r="AJ57" s="159"/>
      <c r="AK57" s="168"/>
      <c r="AL57" s="168"/>
      <c r="AM57" s="295"/>
      <c r="AN57" s="295"/>
      <c r="AO57" s="295"/>
      <c r="AP57" s="295"/>
      <c r="AQ57" s="295"/>
      <c r="AR57" s="295"/>
      <c r="AS57" s="295"/>
      <c r="AT57" s="295"/>
      <c r="AU57" s="295"/>
      <c r="AV57" s="295"/>
      <c r="AW57" s="295"/>
      <c r="AX57" s="295"/>
      <c r="AY57" s="295"/>
      <c r="AZ57" s="295"/>
      <c r="BA57" s="295"/>
      <c r="BB57" s="295"/>
      <c r="BC57" s="295"/>
      <c r="BD57" s="295"/>
      <c r="BE57" s="295"/>
      <c r="BF57" s="295"/>
      <c r="BG57" s="295"/>
      <c r="BH57" s="317"/>
    </row>
    <row r="58" spans="1:61" ht="45.75" customHeight="1" x14ac:dyDescent="0.3">
      <c r="A58" s="238"/>
      <c r="B58" s="170"/>
      <c r="C58" s="160"/>
      <c r="D58" s="159"/>
      <c r="E58" s="159"/>
      <c r="F58" s="159"/>
      <c r="G58" s="219"/>
      <c r="H58" s="170"/>
      <c r="I58" s="214"/>
      <c r="J58" s="159"/>
      <c r="K58" s="218"/>
      <c r="L58" s="159"/>
      <c r="M58" s="172"/>
      <c r="N58" s="173"/>
      <c r="O58" s="174"/>
      <c r="P58" s="160"/>
      <c r="Q58" s="166"/>
      <c r="R58" s="66" t="s">
        <v>336</v>
      </c>
      <c r="S58" s="54" t="s">
        <v>78</v>
      </c>
      <c r="T58" s="59" t="s">
        <v>312</v>
      </c>
      <c r="U58" s="54" t="s">
        <v>79</v>
      </c>
      <c r="V58" s="54" t="s">
        <v>184</v>
      </c>
      <c r="W58" s="52">
        <v>0.15</v>
      </c>
      <c r="X58" s="59" t="s">
        <v>96</v>
      </c>
      <c r="Y58" s="52">
        <v>0.15</v>
      </c>
      <c r="Z58" s="54" t="s">
        <v>82</v>
      </c>
      <c r="AA58" s="69" t="s">
        <v>337</v>
      </c>
      <c r="AB58" s="54" t="s">
        <v>84</v>
      </c>
      <c r="AC58" s="59" t="s">
        <v>338</v>
      </c>
      <c r="AD58" s="121">
        <f t="shared" si="12"/>
        <v>0.3</v>
      </c>
      <c r="AE58" s="108" t="str">
        <f t="shared" si="13"/>
        <v>MUY BAJA</v>
      </c>
      <c r="AF58" s="108">
        <f>+AF57-(AF57*AD58)</f>
        <v>0.1008</v>
      </c>
      <c r="AG58" s="165"/>
      <c r="AH58" s="220"/>
      <c r="AI58" s="166"/>
      <c r="AJ58" s="159"/>
      <c r="AK58" s="168"/>
      <c r="AL58" s="168"/>
      <c r="AM58" s="295"/>
      <c r="AN58" s="295"/>
      <c r="AO58" s="295"/>
      <c r="AP58" s="295"/>
      <c r="AQ58" s="295"/>
      <c r="AR58" s="295"/>
      <c r="AS58" s="295"/>
      <c r="AT58" s="295"/>
      <c r="AU58" s="295"/>
      <c r="AV58" s="295"/>
      <c r="AW58" s="295"/>
      <c r="AX58" s="295"/>
      <c r="AY58" s="295"/>
      <c r="AZ58" s="295"/>
      <c r="BA58" s="295"/>
      <c r="BB58" s="295"/>
      <c r="BC58" s="295"/>
      <c r="BD58" s="295"/>
      <c r="BE58" s="295"/>
      <c r="BF58" s="295"/>
      <c r="BG58" s="295"/>
      <c r="BH58" s="317"/>
    </row>
    <row r="59" spans="1:61" ht="54" customHeight="1" x14ac:dyDescent="0.3">
      <c r="A59" s="238" t="s">
        <v>3</v>
      </c>
      <c r="B59" s="170"/>
      <c r="C59" s="160" t="s">
        <v>284</v>
      </c>
      <c r="D59" s="159" t="s">
        <v>339</v>
      </c>
      <c r="E59" s="159" t="s">
        <v>313</v>
      </c>
      <c r="F59" s="110" t="s">
        <v>104</v>
      </c>
      <c r="G59" s="112" t="s">
        <v>340</v>
      </c>
      <c r="H59" s="170" t="s">
        <v>341</v>
      </c>
      <c r="I59" s="361" t="s">
        <v>342</v>
      </c>
      <c r="J59" s="159" t="s">
        <v>71</v>
      </c>
      <c r="K59" s="218" t="s">
        <v>343</v>
      </c>
      <c r="L59" s="159" t="s">
        <v>73</v>
      </c>
      <c r="M59" s="172">
        <v>0.6</v>
      </c>
      <c r="N59" s="173" t="s">
        <v>223</v>
      </c>
      <c r="O59" s="174">
        <v>0.2</v>
      </c>
      <c r="P59" s="160" t="s">
        <v>291</v>
      </c>
      <c r="Q59" s="166" t="s">
        <v>76</v>
      </c>
      <c r="R59" s="66" t="s">
        <v>344</v>
      </c>
      <c r="S59" s="54" t="s">
        <v>78</v>
      </c>
      <c r="T59" s="59" t="s">
        <v>307</v>
      </c>
      <c r="U59" s="54" t="s">
        <v>79</v>
      </c>
      <c r="V59" s="54" t="s">
        <v>184</v>
      </c>
      <c r="W59" s="52">
        <v>0.15</v>
      </c>
      <c r="X59" s="59" t="s">
        <v>96</v>
      </c>
      <c r="Y59" s="52">
        <v>0.15</v>
      </c>
      <c r="Z59" s="54" t="s">
        <v>82</v>
      </c>
      <c r="AA59" s="69" t="s">
        <v>345</v>
      </c>
      <c r="AB59" s="54" t="s">
        <v>84</v>
      </c>
      <c r="AC59" s="59" t="s">
        <v>346</v>
      </c>
      <c r="AD59" s="121">
        <f t="shared" si="12"/>
        <v>0.3</v>
      </c>
      <c r="AE59" s="108" t="str">
        <f t="shared" si="13"/>
        <v>MEDIA</v>
      </c>
      <c r="AF59" s="108">
        <f>IF(OR(V59="prevenir",V59="detectar"),(M59-(M59*AD59)), M59)</f>
        <v>0.42</v>
      </c>
      <c r="AG59" s="165" t="str">
        <f>IF(AH59&lt;=20%,"LEVE",IF(AH59&lt;=40%,"MENOR",IF(AH59&lt;=60%,"MODERADO",IF(AH59&lt;=80%,"MAYOR","CATASTROFICO"))))</f>
        <v>LEVE</v>
      </c>
      <c r="AH59" s="165">
        <f>IF(V59="corregir",(O59-(O59*AD59)), O59)</f>
        <v>0.2</v>
      </c>
      <c r="AI59" s="166" t="s">
        <v>146</v>
      </c>
      <c r="AJ59" s="159" t="s">
        <v>86</v>
      </c>
      <c r="AK59" s="168"/>
      <c r="AL59" s="168"/>
      <c r="AM59" s="294">
        <v>45121</v>
      </c>
      <c r="AN59" s="299" t="s">
        <v>189</v>
      </c>
      <c r="AO59" s="292"/>
      <c r="AP59" s="292" t="s">
        <v>3</v>
      </c>
      <c r="AQ59" s="299" t="s">
        <v>1932</v>
      </c>
      <c r="AR59" s="292" t="s">
        <v>3</v>
      </c>
      <c r="AS59" s="292"/>
      <c r="AT59" s="299" t="s">
        <v>1933</v>
      </c>
      <c r="AU59" s="292" t="s">
        <v>3</v>
      </c>
      <c r="AV59" s="292"/>
      <c r="AW59" s="299" t="s">
        <v>1934</v>
      </c>
      <c r="AX59" s="292" t="s">
        <v>3</v>
      </c>
      <c r="AY59" s="292"/>
      <c r="AZ59" s="299" t="s">
        <v>1935</v>
      </c>
      <c r="BA59" s="292"/>
      <c r="BB59" s="292"/>
      <c r="BC59" s="300"/>
      <c r="BD59" s="292"/>
      <c r="BE59" s="292" t="s">
        <v>3</v>
      </c>
      <c r="BF59" s="299" t="s">
        <v>1931</v>
      </c>
      <c r="BG59" s="299" t="s">
        <v>1936</v>
      </c>
      <c r="BH59" s="317" t="s">
        <v>2014</v>
      </c>
    </row>
    <row r="60" spans="1:61" ht="48.75" customHeight="1" x14ac:dyDescent="0.3">
      <c r="A60" s="238"/>
      <c r="B60" s="170"/>
      <c r="C60" s="160"/>
      <c r="D60" s="159"/>
      <c r="E60" s="159"/>
      <c r="F60" s="110" t="s">
        <v>67</v>
      </c>
      <c r="G60" s="362" t="s">
        <v>347</v>
      </c>
      <c r="H60" s="170"/>
      <c r="I60" s="361"/>
      <c r="J60" s="159"/>
      <c r="K60" s="218"/>
      <c r="L60" s="159"/>
      <c r="M60" s="172"/>
      <c r="N60" s="173"/>
      <c r="O60" s="174"/>
      <c r="P60" s="160"/>
      <c r="Q60" s="166"/>
      <c r="R60" s="73" t="s">
        <v>348</v>
      </c>
      <c r="S60" s="54" t="s">
        <v>78</v>
      </c>
      <c r="T60" s="59" t="s">
        <v>349</v>
      </c>
      <c r="U60" s="54" t="s">
        <v>79</v>
      </c>
      <c r="V60" s="54" t="s">
        <v>80</v>
      </c>
      <c r="W60" s="52">
        <v>0.25</v>
      </c>
      <c r="X60" s="59" t="s">
        <v>96</v>
      </c>
      <c r="Y60" s="52">
        <v>0.15</v>
      </c>
      <c r="Z60" s="54" t="s">
        <v>82</v>
      </c>
      <c r="AA60" s="69" t="s">
        <v>350</v>
      </c>
      <c r="AB60" s="54" t="s">
        <v>84</v>
      </c>
      <c r="AC60" s="59" t="s">
        <v>351</v>
      </c>
      <c r="AD60" s="121">
        <f t="shared" si="12"/>
        <v>0.4</v>
      </c>
      <c r="AE60" s="108" t="str">
        <f t="shared" si="13"/>
        <v>BAJA</v>
      </c>
      <c r="AF60" s="108">
        <f>+AF59-(AF59*AD60)</f>
        <v>0.252</v>
      </c>
      <c r="AG60" s="165"/>
      <c r="AH60" s="165"/>
      <c r="AI60" s="166"/>
      <c r="AJ60" s="159"/>
      <c r="AK60" s="168"/>
      <c r="AL60" s="168"/>
      <c r="AM60" s="294"/>
      <c r="AN60" s="299"/>
      <c r="AO60" s="292"/>
      <c r="AP60" s="292"/>
      <c r="AQ60" s="299"/>
      <c r="AR60" s="292"/>
      <c r="AS60" s="292"/>
      <c r="AT60" s="299"/>
      <c r="AU60" s="292"/>
      <c r="AV60" s="292"/>
      <c r="AW60" s="299"/>
      <c r="AX60" s="292"/>
      <c r="AY60" s="292"/>
      <c r="AZ60" s="299"/>
      <c r="BA60" s="292"/>
      <c r="BB60" s="292"/>
      <c r="BC60" s="300"/>
      <c r="BD60" s="292"/>
      <c r="BE60" s="292"/>
      <c r="BF60" s="299"/>
      <c r="BG60" s="299"/>
      <c r="BH60" s="317"/>
    </row>
    <row r="61" spans="1:61" ht="45.75" customHeight="1" x14ac:dyDescent="0.3">
      <c r="A61" s="238" t="s">
        <v>3</v>
      </c>
      <c r="B61" s="170"/>
      <c r="C61" s="160" t="s">
        <v>284</v>
      </c>
      <c r="D61" s="159" t="s">
        <v>352</v>
      </c>
      <c r="E61" s="159" t="s">
        <v>353</v>
      </c>
      <c r="F61" s="159" t="s">
        <v>67</v>
      </c>
      <c r="G61" s="49" t="s">
        <v>354</v>
      </c>
      <c r="H61" s="159" t="s">
        <v>355</v>
      </c>
      <c r="I61" s="214" t="s">
        <v>356</v>
      </c>
      <c r="J61" s="159" t="s">
        <v>71</v>
      </c>
      <c r="K61" s="159" t="s">
        <v>357</v>
      </c>
      <c r="L61" s="159" t="s">
        <v>117</v>
      </c>
      <c r="M61" s="172">
        <v>0.2</v>
      </c>
      <c r="N61" s="173" t="s">
        <v>223</v>
      </c>
      <c r="O61" s="174">
        <v>0.2</v>
      </c>
      <c r="P61" s="159" t="s">
        <v>291</v>
      </c>
      <c r="Q61" s="166" t="s">
        <v>146</v>
      </c>
      <c r="R61" s="73" t="s">
        <v>358</v>
      </c>
      <c r="S61" s="54" t="s">
        <v>78</v>
      </c>
      <c r="T61" s="59" t="s">
        <v>359</v>
      </c>
      <c r="U61" s="54" t="s">
        <v>79</v>
      </c>
      <c r="V61" s="54" t="s">
        <v>80</v>
      </c>
      <c r="W61" s="52">
        <v>0.25</v>
      </c>
      <c r="X61" s="59" t="s">
        <v>96</v>
      </c>
      <c r="Y61" s="52">
        <v>0.15</v>
      </c>
      <c r="Z61" s="54" t="s">
        <v>82</v>
      </c>
      <c r="AA61" s="69" t="s">
        <v>360</v>
      </c>
      <c r="AB61" s="54" t="s">
        <v>84</v>
      </c>
      <c r="AC61" s="59" t="s">
        <v>361</v>
      </c>
      <c r="AD61" s="121">
        <f t="shared" si="12"/>
        <v>0.4</v>
      </c>
      <c r="AE61" s="165" t="str">
        <f t="shared" si="13"/>
        <v>MUY BAJA</v>
      </c>
      <c r="AF61" s="165">
        <f>IF(OR(V61="prevenir",V61="detectar"),(M61-(M61*AD61)), M61)</f>
        <v>0.12</v>
      </c>
      <c r="AG61" s="165" t="str">
        <f t="shared" ref="AG61" si="14">IF(AH61&lt;=20%,"LEVE",IF(AH61&lt;=40%,"MENOR",IF(AH61&lt;=60%,"MODERADO",IF(AH61&lt;=80%,"MAYOR","CATASTROFICO"))))</f>
        <v>LEVE</v>
      </c>
      <c r="AH61" s="165">
        <f>IF(V61="corregir",(O61-(O61*AD61)), O61)</f>
        <v>0.2</v>
      </c>
      <c r="AI61" s="166" t="s">
        <v>146</v>
      </c>
      <c r="AJ61" s="159" t="s">
        <v>86</v>
      </c>
      <c r="AK61" s="168"/>
      <c r="AL61" s="168"/>
      <c r="AM61" s="294"/>
      <c r="AN61" s="292"/>
      <c r="AO61" s="292"/>
      <c r="AP61" s="299"/>
      <c r="AQ61" s="300"/>
      <c r="AR61" s="292"/>
      <c r="AS61" s="292"/>
      <c r="AT61" s="299"/>
      <c r="AU61" s="292"/>
      <c r="AV61" s="292"/>
      <c r="AW61" s="299"/>
      <c r="AX61" s="292"/>
      <c r="AY61" s="292"/>
      <c r="AZ61" s="297"/>
      <c r="BA61" s="292"/>
      <c r="BB61" s="292"/>
      <c r="BC61" s="297"/>
      <c r="BD61" s="292"/>
      <c r="BE61" s="292"/>
      <c r="BF61" s="299"/>
      <c r="BG61" s="292"/>
      <c r="BH61" s="317" t="s">
        <v>2005</v>
      </c>
    </row>
    <row r="62" spans="1:61" ht="49.5" customHeight="1" x14ac:dyDescent="0.3">
      <c r="A62" s="238"/>
      <c r="B62" s="170"/>
      <c r="C62" s="160"/>
      <c r="D62" s="159"/>
      <c r="E62" s="159"/>
      <c r="F62" s="159"/>
      <c r="G62" s="49" t="s">
        <v>362</v>
      </c>
      <c r="H62" s="159"/>
      <c r="I62" s="214"/>
      <c r="J62" s="159"/>
      <c r="K62" s="159"/>
      <c r="L62" s="159"/>
      <c r="M62" s="172"/>
      <c r="N62" s="173"/>
      <c r="O62" s="174"/>
      <c r="P62" s="159"/>
      <c r="Q62" s="166"/>
      <c r="R62" s="73" t="s">
        <v>363</v>
      </c>
      <c r="S62" s="54" t="s">
        <v>78</v>
      </c>
      <c r="T62" s="59" t="s">
        <v>359</v>
      </c>
      <c r="U62" s="54" t="s">
        <v>79</v>
      </c>
      <c r="V62" s="54" t="s">
        <v>80</v>
      </c>
      <c r="W62" s="52">
        <v>0.25</v>
      </c>
      <c r="X62" s="59" t="s">
        <v>96</v>
      </c>
      <c r="Y62" s="52">
        <v>0.15</v>
      </c>
      <c r="Z62" s="54" t="s">
        <v>82</v>
      </c>
      <c r="AA62" s="69" t="s">
        <v>364</v>
      </c>
      <c r="AB62" s="54" t="s">
        <v>84</v>
      </c>
      <c r="AC62" s="59" t="s">
        <v>365</v>
      </c>
      <c r="AD62" s="121"/>
      <c r="AE62" s="165"/>
      <c r="AF62" s="165"/>
      <c r="AG62" s="165"/>
      <c r="AH62" s="165"/>
      <c r="AI62" s="166"/>
      <c r="AJ62" s="159"/>
      <c r="AK62" s="168"/>
      <c r="AL62" s="168"/>
      <c r="AM62" s="294"/>
      <c r="AN62" s="292"/>
      <c r="AO62" s="292"/>
      <c r="AP62" s="299"/>
      <c r="AQ62" s="300"/>
      <c r="AR62" s="292"/>
      <c r="AS62" s="292"/>
      <c r="AT62" s="299"/>
      <c r="AU62" s="292"/>
      <c r="AV62" s="292"/>
      <c r="AW62" s="299"/>
      <c r="AX62" s="292"/>
      <c r="AY62" s="292"/>
      <c r="AZ62" s="297"/>
      <c r="BA62" s="292"/>
      <c r="BB62" s="292"/>
      <c r="BC62" s="297"/>
      <c r="BD62" s="292"/>
      <c r="BE62" s="292"/>
      <c r="BF62" s="299"/>
      <c r="BG62" s="292"/>
      <c r="BH62" s="317"/>
    </row>
    <row r="63" spans="1:61" ht="59.25" customHeight="1" x14ac:dyDescent="0.3">
      <c r="A63" s="238" t="s">
        <v>3</v>
      </c>
      <c r="B63" s="170"/>
      <c r="C63" s="160" t="s">
        <v>284</v>
      </c>
      <c r="D63" s="159" t="s">
        <v>352</v>
      </c>
      <c r="E63" s="159" t="s">
        <v>353</v>
      </c>
      <c r="F63" s="110" t="s">
        <v>67</v>
      </c>
      <c r="G63" s="112" t="s">
        <v>366</v>
      </c>
      <c r="H63" s="159" t="s">
        <v>367</v>
      </c>
      <c r="I63" s="214" t="s">
        <v>368</v>
      </c>
      <c r="J63" s="159" t="s">
        <v>71</v>
      </c>
      <c r="K63" s="159" t="s">
        <v>369</v>
      </c>
      <c r="L63" s="159" t="s">
        <v>117</v>
      </c>
      <c r="M63" s="172">
        <v>0.2</v>
      </c>
      <c r="N63" s="173" t="s">
        <v>74</v>
      </c>
      <c r="O63" s="174">
        <v>0.4</v>
      </c>
      <c r="P63" s="159" t="s">
        <v>370</v>
      </c>
      <c r="Q63" s="166" t="s">
        <v>146</v>
      </c>
      <c r="R63" s="73" t="s">
        <v>371</v>
      </c>
      <c r="S63" s="54" t="s">
        <v>78</v>
      </c>
      <c r="T63" s="59" t="s">
        <v>359</v>
      </c>
      <c r="U63" s="54" t="s">
        <v>79</v>
      </c>
      <c r="V63" s="54" t="s">
        <v>80</v>
      </c>
      <c r="W63" s="52">
        <v>0.25</v>
      </c>
      <c r="X63" s="59" t="s">
        <v>96</v>
      </c>
      <c r="Y63" s="52">
        <v>0.15</v>
      </c>
      <c r="Z63" s="54" t="s">
        <v>82</v>
      </c>
      <c r="AA63" s="69" t="s">
        <v>372</v>
      </c>
      <c r="AB63" s="54" t="s">
        <v>84</v>
      </c>
      <c r="AC63" s="59" t="s">
        <v>373</v>
      </c>
      <c r="AD63" s="121">
        <f t="shared" ref="AD63:AD76" si="15">+W63+Y63</f>
        <v>0.4</v>
      </c>
      <c r="AE63" s="108" t="str">
        <f t="shared" ref="AE63:AE76" si="16">IF(AF63&lt;=20%,"MUY BAJA",IF(AF63&lt;=40%,"BAJA",IF(AF63&lt;=60%,"MEDIA",IF(AF63&lt;=80%,"ALTA","MUY ALTA"))))</f>
        <v>MUY BAJA</v>
      </c>
      <c r="AF63" s="108">
        <f>IF(OR(V63="prevenir",V63="detectar"),(M63-(M63*AD63)), M63)</f>
        <v>0.12</v>
      </c>
      <c r="AG63" s="165" t="str">
        <f t="shared" ref="AG63" si="17">IF(AH63&lt;=20%,"LEVE",IF(AH63&lt;=40%,"MENOR",IF(AH63&lt;=60%,"MODERADO",IF(AH63&lt;=80%,"MAYOR","CATASTROFICO"))))</f>
        <v>MENOR</v>
      </c>
      <c r="AH63" s="165">
        <f>IF(V63="corregir",(O63-(O63*AD63)), O63)</f>
        <v>0.4</v>
      </c>
      <c r="AI63" s="166" t="s">
        <v>146</v>
      </c>
      <c r="AJ63" s="159" t="s">
        <v>86</v>
      </c>
      <c r="AK63" s="168"/>
      <c r="AL63" s="168"/>
      <c r="AM63" s="294"/>
      <c r="AN63" s="292"/>
      <c r="AO63" s="292"/>
      <c r="AP63" s="299"/>
      <c r="AQ63" s="300"/>
      <c r="AR63" s="292"/>
      <c r="AS63" s="292"/>
      <c r="AT63" s="299"/>
      <c r="AU63" s="292"/>
      <c r="AV63" s="292"/>
      <c r="AW63" s="299"/>
      <c r="AX63" s="292"/>
      <c r="AY63" s="292"/>
      <c r="AZ63" s="297"/>
      <c r="BA63" s="292"/>
      <c r="BB63" s="292"/>
      <c r="BC63" s="297"/>
      <c r="BD63" s="292"/>
      <c r="BE63" s="292"/>
      <c r="BF63" s="299"/>
      <c r="BG63" s="292"/>
      <c r="BH63" s="317" t="s">
        <v>2015</v>
      </c>
    </row>
    <row r="64" spans="1:61" ht="51" customHeight="1" x14ac:dyDescent="0.3">
      <c r="A64" s="238"/>
      <c r="B64" s="170"/>
      <c r="C64" s="160"/>
      <c r="D64" s="159"/>
      <c r="E64" s="159"/>
      <c r="F64" s="110" t="s">
        <v>67</v>
      </c>
      <c r="G64" s="112" t="s">
        <v>374</v>
      </c>
      <c r="H64" s="159"/>
      <c r="I64" s="214"/>
      <c r="J64" s="159"/>
      <c r="K64" s="159"/>
      <c r="L64" s="159"/>
      <c r="M64" s="172"/>
      <c r="N64" s="173"/>
      <c r="O64" s="174"/>
      <c r="P64" s="159"/>
      <c r="Q64" s="166"/>
      <c r="R64" s="73" t="s">
        <v>375</v>
      </c>
      <c r="S64" s="54" t="s">
        <v>78</v>
      </c>
      <c r="T64" s="59" t="s">
        <v>359</v>
      </c>
      <c r="U64" s="54" t="s">
        <v>79</v>
      </c>
      <c r="V64" s="54" t="s">
        <v>80</v>
      </c>
      <c r="W64" s="52">
        <v>0.25</v>
      </c>
      <c r="X64" s="59" t="s">
        <v>96</v>
      </c>
      <c r="Y64" s="52">
        <v>0.15</v>
      </c>
      <c r="Z64" s="54" t="s">
        <v>82</v>
      </c>
      <c r="AA64" s="69" t="s">
        <v>372</v>
      </c>
      <c r="AB64" s="54" t="s">
        <v>84</v>
      </c>
      <c r="AC64" s="137" t="s">
        <v>253</v>
      </c>
      <c r="AD64" s="121">
        <f t="shared" si="15"/>
        <v>0.4</v>
      </c>
      <c r="AE64" s="108" t="str">
        <f t="shared" si="16"/>
        <v>MUY BAJA</v>
      </c>
      <c r="AF64" s="108">
        <f>+AF63-(AF63*AD64)</f>
        <v>7.1999999999999995E-2</v>
      </c>
      <c r="AG64" s="165"/>
      <c r="AH64" s="165"/>
      <c r="AI64" s="166"/>
      <c r="AJ64" s="159"/>
      <c r="AK64" s="168"/>
      <c r="AL64" s="168"/>
      <c r="AM64" s="294"/>
      <c r="AN64" s="292"/>
      <c r="AO64" s="292"/>
      <c r="AP64" s="299"/>
      <c r="AQ64" s="300"/>
      <c r="AR64" s="292"/>
      <c r="AS64" s="292"/>
      <c r="AT64" s="299"/>
      <c r="AU64" s="292"/>
      <c r="AV64" s="292"/>
      <c r="AW64" s="299"/>
      <c r="AX64" s="292"/>
      <c r="AY64" s="292"/>
      <c r="AZ64" s="297"/>
      <c r="BA64" s="292"/>
      <c r="BB64" s="292"/>
      <c r="BC64" s="297"/>
      <c r="BD64" s="292"/>
      <c r="BE64" s="292"/>
      <c r="BF64" s="299"/>
      <c r="BG64" s="292"/>
      <c r="BH64" s="317"/>
    </row>
    <row r="65" spans="1:61" s="123" customFormat="1" ht="82.5" hidden="1" customHeight="1" x14ac:dyDescent="0.25">
      <c r="A65" s="238" t="s">
        <v>3</v>
      </c>
      <c r="B65" s="209"/>
      <c r="C65" s="171" t="s">
        <v>1714</v>
      </c>
      <c r="D65" s="169" t="s">
        <v>1356</v>
      </c>
      <c r="E65" s="169" t="s">
        <v>1357</v>
      </c>
      <c r="F65" s="55" t="s">
        <v>67</v>
      </c>
      <c r="G65" s="124" t="s">
        <v>1358</v>
      </c>
      <c r="H65" s="169" t="s">
        <v>1359</v>
      </c>
      <c r="I65" s="169" t="s">
        <v>1360</v>
      </c>
      <c r="J65" s="169" t="s">
        <v>1361</v>
      </c>
      <c r="K65" s="171" t="s">
        <v>1362</v>
      </c>
      <c r="L65" s="169" t="s">
        <v>376</v>
      </c>
      <c r="M65" s="216">
        <f>VLOOKUP(L65,'[7]Datos Validacion'!$C$6:$D$10,2,0)</f>
        <v>1</v>
      </c>
      <c r="N65" s="173" t="s">
        <v>377</v>
      </c>
      <c r="O65" s="217">
        <f>VLOOKUP(N65,'[7]Datos Validacion'!$E$6:$F$15,2,0)</f>
        <v>0.8</v>
      </c>
      <c r="P65" s="171" t="s">
        <v>1363</v>
      </c>
      <c r="Q65" s="178" t="s">
        <v>378</v>
      </c>
      <c r="R65" s="67" t="s">
        <v>1364</v>
      </c>
      <c r="S65" s="125" t="s">
        <v>78</v>
      </c>
      <c r="T65" s="67" t="s">
        <v>1365</v>
      </c>
      <c r="U65" s="125" t="s">
        <v>79</v>
      </c>
      <c r="V65" s="125" t="s">
        <v>80</v>
      </c>
      <c r="W65" s="126">
        <f>VLOOKUP(V65,'[7]Datos Validacion'!$K$6:$L$8,2,0)</f>
        <v>0.25</v>
      </c>
      <c r="X65" s="68" t="s">
        <v>96</v>
      </c>
      <c r="Y65" s="126">
        <f>VLOOKUP(X65,'[7]Datos Validacion'!$M$6:$N$7,2,0)</f>
        <v>0.15</v>
      </c>
      <c r="Z65" s="125" t="s">
        <v>82</v>
      </c>
      <c r="AA65" s="124" t="s">
        <v>1366</v>
      </c>
      <c r="AB65" s="125" t="s">
        <v>84</v>
      </c>
      <c r="AC65" s="125" t="s">
        <v>1367</v>
      </c>
      <c r="AD65" s="127">
        <f t="shared" si="15"/>
        <v>0.4</v>
      </c>
      <c r="AE65" s="128" t="str">
        <f t="shared" si="16"/>
        <v>MEDIA</v>
      </c>
      <c r="AF65" s="128">
        <f>IF(OR(V65="prevenir",V65="detectar"),(M65-(M65*AD65)), M65)</f>
        <v>0.6</v>
      </c>
      <c r="AG65" s="180" t="str">
        <f t="shared" ref="AG65:AG76" si="18">IF(AH65&lt;=20%,"LEVE",IF(AH65&lt;=40%,"MENOR",IF(AH65&lt;=60%,"MODERADO",IF(AH65&lt;=80%,"MAYOR","CATASTROFICO"))))</f>
        <v>MAYOR</v>
      </c>
      <c r="AH65" s="180">
        <f>IF(V65="corregir",(O65-(O65*AD65)), O65)</f>
        <v>0.8</v>
      </c>
      <c r="AI65" s="178" t="s">
        <v>378</v>
      </c>
      <c r="AJ65" s="169" t="s">
        <v>237</v>
      </c>
      <c r="AK65" s="179">
        <v>441</v>
      </c>
      <c r="AL65" s="169" t="s">
        <v>1368</v>
      </c>
      <c r="AM65" s="294"/>
      <c r="AN65" s="299"/>
      <c r="AO65" s="292"/>
      <c r="AP65" s="292"/>
      <c r="AQ65" s="300"/>
      <c r="AR65" s="292"/>
      <c r="AS65" s="292"/>
      <c r="AT65" s="300"/>
      <c r="AU65" s="292"/>
      <c r="AV65" s="292"/>
      <c r="AW65" s="300"/>
      <c r="AX65" s="292"/>
      <c r="AY65" s="292"/>
      <c r="AZ65" s="300"/>
      <c r="BA65" s="292"/>
      <c r="BB65" s="292"/>
      <c r="BC65" s="300"/>
      <c r="BD65" s="292"/>
      <c r="BE65" s="292"/>
      <c r="BF65" s="300"/>
      <c r="BG65" s="297"/>
      <c r="BH65" s="317" t="s">
        <v>1977</v>
      </c>
      <c r="BI65" s="146"/>
    </row>
    <row r="66" spans="1:61" s="123" customFormat="1" ht="82.5" hidden="1" customHeight="1" x14ac:dyDescent="0.25">
      <c r="A66" s="238"/>
      <c r="B66" s="209"/>
      <c r="C66" s="171"/>
      <c r="D66" s="169"/>
      <c r="E66" s="169"/>
      <c r="F66" s="55" t="s">
        <v>67</v>
      </c>
      <c r="G66" s="124" t="s">
        <v>1407</v>
      </c>
      <c r="H66" s="169"/>
      <c r="I66" s="169"/>
      <c r="J66" s="169"/>
      <c r="K66" s="171"/>
      <c r="L66" s="169"/>
      <c r="M66" s="216"/>
      <c r="N66" s="173"/>
      <c r="O66" s="217"/>
      <c r="P66" s="171"/>
      <c r="Q66" s="178"/>
      <c r="R66" s="67" t="s">
        <v>1408</v>
      </c>
      <c r="S66" s="125" t="s">
        <v>78</v>
      </c>
      <c r="T66" s="67" t="s">
        <v>1409</v>
      </c>
      <c r="U66" s="125" t="s">
        <v>79</v>
      </c>
      <c r="V66" s="125" t="s">
        <v>80</v>
      </c>
      <c r="W66" s="126">
        <f>VLOOKUP(V66,'[7]Datos Validacion'!$K$6:$L$8,2,0)</f>
        <v>0.25</v>
      </c>
      <c r="X66" s="51" t="s">
        <v>81</v>
      </c>
      <c r="Y66" s="52">
        <f>VLOOKUP(X66,'[8]Datos Validacion'!$M$6:$N$7,2,0)</f>
        <v>0.25</v>
      </c>
      <c r="Z66" s="125" t="s">
        <v>82</v>
      </c>
      <c r="AA66" s="124" t="s">
        <v>1366</v>
      </c>
      <c r="AB66" s="125" t="s">
        <v>84</v>
      </c>
      <c r="AC66" s="54" t="s">
        <v>1410</v>
      </c>
      <c r="AD66" s="127">
        <f t="shared" si="15"/>
        <v>0.5</v>
      </c>
      <c r="AE66" s="128" t="str">
        <f t="shared" si="16"/>
        <v>BAJA</v>
      </c>
      <c r="AF66" s="128">
        <f>+AF65-(AF65*AD66)</f>
        <v>0.3</v>
      </c>
      <c r="AG66" s="180"/>
      <c r="AH66" s="180"/>
      <c r="AI66" s="178"/>
      <c r="AJ66" s="169"/>
      <c r="AK66" s="179"/>
      <c r="AL66" s="169"/>
      <c r="AM66" s="294"/>
      <c r="AN66" s="299"/>
      <c r="AO66" s="292"/>
      <c r="AP66" s="292"/>
      <c r="AQ66" s="300"/>
      <c r="AR66" s="292"/>
      <c r="AS66" s="292"/>
      <c r="AT66" s="300"/>
      <c r="AU66" s="292"/>
      <c r="AV66" s="292"/>
      <c r="AW66" s="300"/>
      <c r="AX66" s="292"/>
      <c r="AY66" s="292"/>
      <c r="AZ66" s="300"/>
      <c r="BA66" s="292"/>
      <c r="BB66" s="292"/>
      <c r="BC66" s="300"/>
      <c r="BD66" s="292"/>
      <c r="BE66" s="292"/>
      <c r="BF66" s="300"/>
      <c r="BG66" s="297"/>
      <c r="BH66" s="317"/>
      <c r="BI66" s="146"/>
    </row>
    <row r="67" spans="1:61" s="123" customFormat="1" ht="64.5" hidden="1" customHeight="1" x14ac:dyDescent="0.25">
      <c r="A67" s="238"/>
      <c r="B67" s="209"/>
      <c r="C67" s="171"/>
      <c r="D67" s="169"/>
      <c r="E67" s="169"/>
      <c r="F67" s="55" t="s">
        <v>67</v>
      </c>
      <c r="G67" s="124" t="s">
        <v>1369</v>
      </c>
      <c r="H67" s="169"/>
      <c r="I67" s="169"/>
      <c r="J67" s="169"/>
      <c r="K67" s="171"/>
      <c r="L67" s="169"/>
      <c r="M67" s="216"/>
      <c r="N67" s="173"/>
      <c r="O67" s="217"/>
      <c r="P67" s="171"/>
      <c r="Q67" s="178"/>
      <c r="R67" s="67" t="s">
        <v>1370</v>
      </c>
      <c r="S67" s="125" t="s">
        <v>78</v>
      </c>
      <c r="T67" s="67" t="s">
        <v>1365</v>
      </c>
      <c r="U67" s="125" t="s">
        <v>79</v>
      </c>
      <c r="V67" s="125" t="s">
        <v>80</v>
      </c>
      <c r="W67" s="126">
        <f>VLOOKUP(V67,'[7]Datos Validacion'!$K$6:$L$8,2,0)</f>
        <v>0.25</v>
      </c>
      <c r="X67" s="68" t="s">
        <v>96</v>
      </c>
      <c r="Y67" s="126">
        <f>VLOOKUP(X67,'[7]Datos Validacion'!$M$6:$N$7,2,0)</f>
        <v>0.15</v>
      </c>
      <c r="Z67" s="125" t="s">
        <v>82</v>
      </c>
      <c r="AA67" s="124" t="s">
        <v>1371</v>
      </c>
      <c r="AB67" s="125" t="s">
        <v>84</v>
      </c>
      <c r="AC67" s="125" t="s">
        <v>1367</v>
      </c>
      <c r="AD67" s="127">
        <f t="shared" si="15"/>
        <v>0.4</v>
      </c>
      <c r="AE67" s="128" t="str">
        <f t="shared" si="16"/>
        <v>MUY BAJA</v>
      </c>
      <c r="AF67" s="128">
        <f>AF66-(AF66*AD67)</f>
        <v>0.18</v>
      </c>
      <c r="AG67" s="180"/>
      <c r="AH67" s="180"/>
      <c r="AI67" s="178"/>
      <c r="AJ67" s="169"/>
      <c r="AK67" s="179"/>
      <c r="AL67" s="169"/>
      <c r="AM67" s="294"/>
      <c r="AN67" s="299"/>
      <c r="AO67" s="292"/>
      <c r="AP67" s="292"/>
      <c r="AQ67" s="297"/>
      <c r="AR67" s="292"/>
      <c r="AS67" s="292"/>
      <c r="AT67" s="300"/>
      <c r="AU67" s="292"/>
      <c r="AV67" s="292"/>
      <c r="AW67" s="300"/>
      <c r="AX67" s="292"/>
      <c r="AY67" s="292"/>
      <c r="AZ67" s="300"/>
      <c r="BA67" s="292"/>
      <c r="BB67" s="292"/>
      <c r="BC67" s="300"/>
      <c r="BD67" s="292"/>
      <c r="BE67" s="292"/>
      <c r="BF67" s="300"/>
      <c r="BG67" s="297"/>
      <c r="BH67" s="317"/>
      <c r="BI67" s="146"/>
    </row>
    <row r="68" spans="1:61" s="123" customFormat="1" ht="66" hidden="1" customHeight="1" x14ac:dyDescent="0.25">
      <c r="A68" s="238"/>
      <c r="B68" s="209"/>
      <c r="C68" s="171"/>
      <c r="D68" s="169"/>
      <c r="E68" s="169"/>
      <c r="F68" s="55" t="s">
        <v>67</v>
      </c>
      <c r="G68" s="124" t="s">
        <v>1372</v>
      </c>
      <c r="H68" s="169"/>
      <c r="I68" s="169"/>
      <c r="J68" s="169"/>
      <c r="K68" s="171"/>
      <c r="L68" s="169"/>
      <c r="M68" s="216"/>
      <c r="N68" s="173"/>
      <c r="O68" s="217"/>
      <c r="P68" s="171"/>
      <c r="Q68" s="178"/>
      <c r="R68" s="67" t="s">
        <v>1373</v>
      </c>
      <c r="S68" s="125" t="s">
        <v>78</v>
      </c>
      <c r="T68" s="67" t="s">
        <v>1374</v>
      </c>
      <c r="U68" s="125" t="s">
        <v>79</v>
      </c>
      <c r="V68" s="125" t="s">
        <v>80</v>
      </c>
      <c r="W68" s="126">
        <f>VLOOKUP(V68,'[7]Datos Validacion'!$K$6:$L$8,2,0)</f>
        <v>0.25</v>
      </c>
      <c r="X68" s="68" t="s">
        <v>96</v>
      </c>
      <c r="Y68" s="126">
        <f>VLOOKUP(X68,'[7]Datos Validacion'!$M$6:$N$7,2,0)</f>
        <v>0.15</v>
      </c>
      <c r="Z68" s="125" t="s">
        <v>82</v>
      </c>
      <c r="AA68" s="124" t="s">
        <v>1375</v>
      </c>
      <c r="AB68" s="125" t="s">
        <v>84</v>
      </c>
      <c r="AC68" s="125" t="s">
        <v>1367</v>
      </c>
      <c r="AD68" s="127">
        <f t="shared" si="15"/>
        <v>0.4</v>
      </c>
      <c r="AE68" s="128" t="str">
        <f t="shared" si="16"/>
        <v>MUY BAJA</v>
      </c>
      <c r="AF68" s="363">
        <f>AF67-(AF67*AD68)</f>
        <v>0.108</v>
      </c>
      <c r="AG68" s="180"/>
      <c r="AH68" s="180"/>
      <c r="AI68" s="178"/>
      <c r="AJ68" s="169"/>
      <c r="AK68" s="179"/>
      <c r="AL68" s="169"/>
      <c r="AM68" s="294"/>
      <c r="AN68" s="299"/>
      <c r="AO68" s="292"/>
      <c r="AP68" s="292"/>
      <c r="AQ68" s="297"/>
      <c r="AR68" s="292"/>
      <c r="AS68" s="292"/>
      <c r="AT68" s="300"/>
      <c r="AU68" s="292"/>
      <c r="AV68" s="292"/>
      <c r="AW68" s="300"/>
      <c r="AX68" s="292"/>
      <c r="AY68" s="292"/>
      <c r="AZ68" s="300"/>
      <c r="BA68" s="292"/>
      <c r="BB68" s="292"/>
      <c r="BC68" s="300"/>
      <c r="BD68" s="292"/>
      <c r="BE68" s="292"/>
      <c r="BF68" s="300"/>
      <c r="BG68" s="297"/>
      <c r="BH68" s="317"/>
      <c r="BI68" s="146"/>
    </row>
    <row r="69" spans="1:61" s="9" customFormat="1" ht="50.25" customHeight="1" x14ac:dyDescent="0.25">
      <c r="A69" s="364" t="s">
        <v>3</v>
      </c>
      <c r="B69" s="170"/>
      <c r="C69" s="160" t="s">
        <v>1714</v>
      </c>
      <c r="D69" s="159" t="s">
        <v>1376</v>
      </c>
      <c r="E69" s="159" t="s">
        <v>1377</v>
      </c>
      <c r="F69" s="159" t="s">
        <v>67</v>
      </c>
      <c r="G69" s="175" t="s">
        <v>1378</v>
      </c>
      <c r="H69" s="159" t="s">
        <v>1379</v>
      </c>
      <c r="I69" s="159" t="s">
        <v>1411</v>
      </c>
      <c r="J69" s="169" t="s">
        <v>71</v>
      </c>
      <c r="K69" s="159" t="s">
        <v>1380</v>
      </c>
      <c r="L69" s="159" t="s">
        <v>246</v>
      </c>
      <c r="M69" s="172">
        <f>VLOOKUP(L69,'[7]Datos Validacion'!$C$6:$D$10,2,0)</f>
        <v>0.8</v>
      </c>
      <c r="N69" s="173" t="s">
        <v>74</v>
      </c>
      <c r="O69" s="174">
        <f>VLOOKUP(N69,'[7]Datos Validacion'!$E$6:$F$15,2,0)</f>
        <v>0.4</v>
      </c>
      <c r="P69" s="160" t="s">
        <v>153</v>
      </c>
      <c r="Q69" s="166" t="s">
        <v>76</v>
      </c>
      <c r="R69" s="67" t="s">
        <v>1381</v>
      </c>
      <c r="S69" s="54" t="s">
        <v>78</v>
      </c>
      <c r="T69" s="53" t="s">
        <v>1382</v>
      </c>
      <c r="U69" s="54" t="s">
        <v>79</v>
      </c>
      <c r="V69" s="54" t="s">
        <v>80</v>
      </c>
      <c r="W69" s="64">
        <f>VLOOKUP(V69,'[7]Datos Validacion'!$K$6:$L$8,2,0)</f>
        <v>0.25</v>
      </c>
      <c r="X69" s="59" t="s">
        <v>96</v>
      </c>
      <c r="Y69" s="64">
        <f>VLOOKUP(X69,'[7]Datos Validacion'!$M$6:$N$7,2,0)</f>
        <v>0.15</v>
      </c>
      <c r="Z69" s="54" t="s">
        <v>82</v>
      </c>
      <c r="AA69" s="124" t="s">
        <v>1383</v>
      </c>
      <c r="AB69" s="125" t="s">
        <v>84</v>
      </c>
      <c r="AC69" s="59" t="s">
        <v>379</v>
      </c>
      <c r="AD69" s="129">
        <f t="shared" si="15"/>
        <v>0.4</v>
      </c>
      <c r="AE69" s="108" t="str">
        <f t="shared" si="16"/>
        <v>MEDIA</v>
      </c>
      <c r="AF69" s="128">
        <f>IF(OR(V69="prevenir",V69="detectar"),(M69-(M69*AD69)), M69)</f>
        <v>0.48</v>
      </c>
      <c r="AG69" s="165" t="str">
        <f t="shared" ref="AG69" si="19">IF(AH69&lt;=20%,"LEVE",IF(AH69&lt;=40%,"MENOR",IF(AH69&lt;=60%,"MODERADO",IF(AH69&lt;=80%,"MAYOR","CATASTROFICO"))))</f>
        <v>MENOR</v>
      </c>
      <c r="AH69" s="165">
        <f>IF(V69="corregir",(O69-(O69*AD69)), O69)</f>
        <v>0.4</v>
      </c>
      <c r="AI69" s="166" t="s">
        <v>146</v>
      </c>
      <c r="AJ69" s="159" t="s">
        <v>86</v>
      </c>
      <c r="AK69" s="167"/>
      <c r="AL69" s="168"/>
      <c r="AM69" s="365"/>
      <c r="AN69" s="365"/>
      <c r="AO69" s="365"/>
      <c r="AP69" s="365"/>
      <c r="AQ69" s="365"/>
      <c r="AR69" s="365"/>
      <c r="AS69" s="365"/>
      <c r="AT69" s="365"/>
      <c r="AU69" s="365"/>
      <c r="AV69" s="365"/>
      <c r="AW69" s="365"/>
      <c r="AX69" s="365"/>
      <c r="AY69" s="365"/>
      <c r="AZ69" s="365"/>
      <c r="BA69" s="365"/>
      <c r="BB69" s="365"/>
      <c r="BC69" s="365"/>
      <c r="BD69" s="365"/>
      <c r="BE69" s="365"/>
      <c r="BF69" s="365"/>
      <c r="BG69" s="365"/>
      <c r="BH69" s="317" t="s">
        <v>2015</v>
      </c>
      <c r="BI69" s="144"/>
    </row>
    <row r="70" spans="1:61" s="9" customFormat="1" ht="37.5" x14ac:dyDescent="0.25">
      <c r="A70" s="364"/>
      <c r="B70" s="170"/>
      <c r="C70" s="160"/>
      <c r="D70" s="159"/>
      <c r="E70" s="159"/>
      <c r="F70" s="159"/>
      <c r="G70" s="175"/>
      <c r="H70" s="159"/>
      <c r="I70" s="159"/>
      <c r="J70" s="169"/>
      <c r="K70" s="159"/>
      <c r="L70" s="159"/>
      <c r="M70" s="172"/>
      <c r="N70" s="173"/>
      <c r="O70" s="174"/>
      <c r="P70" s="160"/>
      <c r="Q70" s="166"/>
      <c r="R70" s="67" t="s">
        <v>1384</v>
      </c>
      <c r="S70" s="54" t="s">
        <v>78</v>
      </c>
      <c r="T70" s="53" t="s">
        <v>1385</v>
      </c>
      <c r="U70" s="54" t="s">
        <v>79</v>
      </c>
      <c r="V70" s="54" t="s">
        <v>80</v>
      </c>
      <c r="W70" s="64">
        <f>VLOOKUP(V70,'[7]Datos Validacion'!$K$6:$L$8,2,0)</f>
        <v>0.25</v>
      </c>
      <c r="X70" s="59" t="s">
        <v>96</v>
      </c>
      <c r="Y70" s="64">
        <f>VLOOKUP(X70,'[7]Datos Validacion'!$M$6:$N$7,2,0)</f>
        <v>0.15</v>
      </c>
      <c r="Z70" s="54" t="s">
        <v>82</v>
      </c>
      <c r="AA70" s="124" t="s">
        <v>1386</v>
      </c>
      <c r="AB70" s="125" t="s">
        <v>84</v>
      </c>
      <c r="AC70" s="59" t="s">
        <v>379</v>
      </c>
      <c r="AD70" s="129">
        <f t="shared" si="15"/>
        <v>0.4</v>
      </c>
      <c r="AE70" s="108" t="str">
        <f t="shared" si="16"/>
        <v>BAJA</v>
      </c>
      <c r="AF70" s="128">
        <f>AF69-(AF69*AD70)</f>
        <v>0.28799999999999998</v>
      </c>
      <c r="AG70" s="165"/>
      <c r="AH70" s="165"/>
      <c r="AI70" s="166"/>
      <c r="AJ70" s="159"/>
      <c r="AK70" s="167"/>
      <c r="AL70" s="168"/>
      <c r="AM70" s="365"/>
      <c r="AN70" s="365"/>
      <c r="AO70" s="365"/>
      <c r="AP70" s="365"/>
      <c r="AQ70" s="365"/>
      <c r="AR70" s="365"/>
      <c r="AS70" s="365"/>
      <c r="AT70" s="365"/>
      <c r="AU70" s="365"/>
      <c r="AV70" s="365"/>
      <c r="AW70" s="365"/>
      <c r="AX70" s="365"/>
      <c r="AY70" s="365"/>
      <c r="AZ70" s="365"/>
      <c r="BA70" s="365"/>
      <c r="BB70" s="365"/>
      <c r="BC70" s="365"/>
      <c r="BD70" s="365"/>
      <c r="BE70" s="365"/>
      <c r="BF70" s="365"/>
      <c r="BG70" s="365"/>
      <c r="BH70" s="317"/>
      <c r="BI70" s="144"/>
    </row>
    <row r="71" spans="1:61" s="9" customFormat="1" ht="57.75" customHeight="1" x14ac:dyDescent="0.25">
      <c r="A71" s="364"/>
      <c r="B71" s="170"/>
      <c r="C71" s="160"/>
      <c r="D71" s="159"/>
      <c r="E71" s="159"/>
      <c r="F71" s="159"/>
      <c r="G71" s="175"/>
      <c r="H71" s="159"/>
      <c r="I71" s="159"/>
      <c r="J71" s="169"/>
      <c r="K71" s="159"/>
      <c r="L71" s="159"/>
      <c r="M71" s="172"/>
      <c r="N71" s="173"/>
      <c r="O71" s="174"/>
      <c r="P71" s="160"/>
      <c r="Q71" s="166"/>
      <c r="R71" s="67" t="s">
        <v>1387</v>
      </c>
      <c r="S71" s="54" t="s">
        <v>78</v>
      </c>
      <c r="T71" s="53" t="s">
        <v>1385</v>
      </c>
      <c r="U71" s="54" t="s">
        <v>79</v>
      </c>
      <c r="V71" s="54" t="s">
        <v>80</v>
      </c>
      <c r="W71" s="64">
        <f>VLOOKUP(V71,'[7]Datos Validacion'!$K$6:$L$8,2,0)</f>
        <v>0.25</v>
      </c>
      <c r="X71" s="59" t="s">
        <v>96</v>
      </c>
      <c r="Y71" s="64">
        <f>VLOOKUP(X71,'[7]Datos Validacion'!$M$6:$N$7,2,0)</f>
        <v>0.15</v>
      </c>
      <c r="Z71" s="54" t="s">
        <v>82</v>
      </c>
      <c r="AA71" s="124" t="s">
        <v>1388</v>
      </c>
      <c r="AB71" s="125" t="s">
        <v>84</v>
      </c>
      <c r="AC71" s="59" t="s">
        <v>379</v>
      </c>
      <c r="AD71" s="129">
        <f t="shared" si="15"/>
        <v>0.4</v>
      </c>
      <c r="AE71" s="108" t="str">
        <f t="shared" si="16"/>
        <v>MUY BAJA</v>
      </c>
      <c r="AF71" s="128">
        <f t="shared" ref="AF71:AF75" si="20">AF70-(AF70*AD71)</f>
        <v>0.17279999999999998</v>
      </c>
      <c r="AG71" s="165"/>
      <c r="AH71" s="165"/>
      <c r="AI71" s="166"/>
      <c r="AJ71" s="159"/>
      <c r="AK71" s="167"/>
      <c r="AL71" s="168"/>
      <c r="AM71" s="365"/>
      <c r="AN71" s="365"/>
      <c r="AO71" s="365"/>
      <c r="AP71" s="365"/>
      <c r="AQ71" s="365"/>
      <c r="AR71" s="365"/>
      <c r="AS71" s="365"/>
      <c r="AT71" s="365"/>
      <c r="AU71" s="365"/>
      <c r="AV71" s="365"/>
      <c r="AW71" s="365"/>
      <c r="AX71" s="365"/>
      <c r="AY71" s="365"/>
      <c r="AZ71" s="365"/>
      <c r="BA71" s="365"/>
      <c r="BB71" s="365"/>
      <c r="BC71" s="365"/>
      <c r="BD71" s="365"/>
      <c r="BE71" s="365"/>
      <c r="BF71" s="365"/>
      <c r="BG71" s="365"/>
      <c r="BH71" s="317"/>
      <c r="BI71" s="144"/>
    </row>
    <row r="72" spans="1:61" s="9" customFormat="1" ht="47.25" customHeight="1" x14ac:dyDescent="0.25">
      <c r="A72" s="364"/>
      <c r="B72" s="170"/>
      <c r="C72" s="160"/>
      <c r="D72" s="159"/>
      <c r="E72" s="159"/>
      <c r="F72" s="159"/>
      <c r="G72" s="175"/>
      <c r="H72" s="159"/>
      <c r="I72" s="159"/>
      <c r="J72" s="169"/>
      <c r="K72" s="159"/>
      <c r="L72" s="159"/>
      <c r="M72" s="172"/>
      <c r="N72" s="173"/>
      <c r="O72" s="174"/>
      <c r="P72" s="160"/>
      <c r="Q72" s="166"/>
      <c r="R72" s="67" t="s">
        <v>1389</v>
      </c>
      <c r="S72" s="54" t="s">
        <v>78</v>
      </c>
      <c r="T72" s="53" t="s">
        <v>1382</v>
      </c>
      <c r="U72" s="54" t="s">
        <v>79</v>
      </c>
      <c r="V72" s="54" t="s">
        <v>80</v>
      </c>
      <c r="W72" s="64">
        <f>VLOOKUP(V72,'[7]Datos Validacion'!$K$6:$L$8,2,0)</f>
        <v>0.25</v>
      </c>
      <c r="X72" s="59" t="s">
        <v>96</v>
      </c>
      <c r="Y72" s="64">
        <f>VLOOKUP(X72,'[7]Datos Validacion'!$M$6:$N$7,2,0)</f>
        <v>0.15</v>
      </c>
      <c r="Z72" s="54" t="s">
        <v>82</v>
      </c>
      <c r="AA72" s="124" t="s">
        <v>1390</v>
      </c>
      <c r="AB72" s="125" t="s">
        <v>84</v>
      </c>
      <c r="AC72" s="59" t="s">
        <v>379</v>
      </c>
      <c r="AD72" s="129">
        <f t="shared" si="15"/>
        <v>0.4</v>
      </c>
      <c r="AE72" s="108" t="str">
        <f t="shared" si="16"/>
        <v>MUY BAJA</v>
      </c>
      <c r="AF72" s="128">
        <f t="shared" si="20"/>
        <v>0.10367999999999998</v>
      </c>
      <c r="AG72" s="165"/>
      <c r="AH72" s="165"/>
      <c r="AI72" s="166"/>
      <c r="AJ72" s="159"/>
      <c r="AK72" s="167"/>
      <c r="AL72" s="168"/>
      <c r="AM72" s="365"/>
      <c r="AN72" s="365"/>
      <c r="AO72" s="365"/>
      <c r="AP72" s="365"/>
      <c r="AQ72" s="365"/>
      <c r="AR72" s="365"/>
      <c r="AS72" s="365"/>
      <c r="AT72" s="365"/>
      <c r="AU72" s="365"/>
      <c r="AV72" s="365"/>
      <c r="AW72" s="365"/>
      <c r="AX72" s="365"/>
      <c r="AY72" s="365"/>
      <c r="AZ72" s="365"/>
      <c r="BA72" s="365"/>
      <c r="BB72" s="365"/>
      <c r="BC72" s="365"/>
      <c r="BD72" s="365"/>
      <c r="BE72" s="365"/>
      <c r="BF72" s="365"/>
      <c r="BG72" s="365"/>
      <c r="BH72" s="317"/>
      <c r="BI72" s="144"/>
    </row>
    <row r="73" spans="1:61" s="9" customFormat="1" ht="56.25" customHeight="1" x14ac:dyDescent="0.25">
      <c r="A73" s="364"/>
      <c r="B73" s="170"/>
      <c r="C73" s="160"/>
      <c r="D73" s="159"/>
      <c r="E73" s="159"/>
      <c r="F73" s="110" t="s">
        <v>67</v>
      </c>
      <c r="G73" s="69" t="s">
        <v>1391</v>
      </c>
      <c r="H73" s="159"/>
      <c r="I73" s="159"/>
      <c r="J73" s="169"/>
      <c r="K73" s="159"/>
      <c r="L73" s="159"/>
      <c r="M73" s="172"/>
      <c r="N73" s="173"/>
      <c r="O73" s="174"/>
      <c r="P73" s="160"/>
      <c r="Q73" s="166"/>
      <c r="R73" s="67" t="s">
        <v>1412</v>
      </c>
      <c r="S73" s="54" t="s">
        <v>78</v>
      </c>
      <c r="T73" s="69" t="s">
        <v>1392</v>
      </c>
      <c r="U73" s="54" t="s">
        <v>79</v>
      </c>
      <c r="V73" s="54" t="s">
        <v>80</v>
      </c>
      <c r="W73" s="64">
        <f>VLOOKUP(V73,'[7]Datos Validacion'!$K$6:$L$8,2,0)</f>
        <v>0.25</v>
      </c>
      <c r="X73" s="59" t="s">
        <v>96</v>
      </c>
      <c r="Y73" s="64">
        <f>VLOOKUP(X73,'[7]Datos Validacion'!$M$6:$N$7,2,0)</f>
        <v>0.15</v>
      </c>
      <c r="Z73" s="54" t="s">
        <v>82</v>
      </c>
      <c r="AA73" s="124" t="s">
        <v>1393</v>
      </c>
      <c r="AB73" s="125" t="s">
        <v>84</v>
      </c>
      <c r="AC73" s="59" t="s">
        <v>379</v>
      </c>
      <c r="AD73" s="129">
        <f t="shared" si="15"/>
        <v>0.4</v>
      </c>
      <c r="AE73" s="108" t="str">
        <f t="shared" si="16"/>
        <v>MUY BAJA</v>
      </c>
      <c r="AF73" s="128">
        <f t="shared" si="20"/>
        <v>6.2207999999999986E-2</v>
      </c>
      <c r="AG73" s="165"/>
      <c r="AH73" s="165"/>
      <c r="AI73" s="166"/>
      <c r="AJ73" s="159"/>
      <c r="AK73" s="167"/>
      <c r="AL73" s="168"/>
      <c r="AM73" s="365"/>
      <c r="AN73" s="365"/>
      <c r="AO73" s="365"/>
      <c r="AP73" s="365"/>
      <c r="AQ73" s="365"/>
      <c r="AR73" s="365"/>
      <c r="AS73" s="365"/>
      <c r="AT73" s="365"/>
      <c r="AU73" s="365"/>
      <c r="AV73" s="365"/>
      <c r="AW73" s="365"/>
      <c r="AX73" s="365"/>
      <c r="AY73" s="365"/>
      <c r="AZ73" s="365"/>
      <c r="BA73" s="365"/>
      <c r="BB73" s="365"/>
      <c r="BC73" s="365"/>
      <c r="BD73" s="365"/>
      <c r="BE73" s="365"/>
      <c r="BF73" s="365"/>
      <c r="BG73" s="365"/>
      <c r="BH73" s="317"/>
      <c r="BI73" s="144"/>
    </row>
    <row r="74" spans="1:61" s="9" customFormat="1" ht="72" customHeight="1" x14ac:dyDescent="0.25">
      <c r="A74" s="364"/>
      <c r="B74" s="170"/>
      <c r="C74" s="160"/>
      <c r="D74" s="159"/>
      <c r="E74" s="159"/>
      <c r="F74" s="110" t="s">
        <v>104</v>
      </c>
      <c r="G74" s="69" t="s">
        <v>1394</v>
      </c>
      <c r="H74" s="159"/>
      <c r="I74" s="159"/>
      <c r="J74" s="169"/>
      <c r="K74" s="159"/>
      <c r="L74" s="159"/>
      <c r="M74" s="172"/>
      <c r="N74" s="173"/>
      <c r="O74" s="174"/>
      <c r="P74" s="160"/>
      <c r="Q74" s="166"/>
      <c r="R74" s="124" t="s">
        <v>1413</v>
      </c>
      <c r="S74" s="54" t="s">
        <v>78</v>
      </c>
      <c r="T74" s="59" t="s">
        <v>1415</v>
      </c>
      <c r="U74" s="54" t="s">
        <v>79</v>
      </c>
      <c r="V74" s="54" t="s">
        <v>80</v>
      </c>
      <c r="W74" s="64">
        <f>VLOOKUP(V74,'[7]Datos Validacion'!$K$6:$L$8,2,0)</f>
        <v>0.25</v>
      </c>
      <c r="X74" s="59" t="s">
        <v>96</v>
      </c>
      <c r="Y74" s="64">
        <f>VLOOKUP(X74,'[7]Datos Validacion'!$M$6:$N$7,2,0)</f>
        <v>0.15</v>
      </c>
      <c r="Z74" s="54" t="s">
        <v>82</v>
      </c>
      <c r="AA74" s="69" t="s">
        <v>1417</v>
      </c>
      <c r="AB74" s="125" t="s">
        <v>84</v>
      </c>
      <c r="AC74" s="59" t="s">
        <v>879</v>
      </c>
      <c r="AD74" s="129">
        <f t="shared" si="15"/>
        <v>0.4</v>
      </c>
      <c r="AE74" s="108" t="str">
        <f t="shared" si="16"/>
        <v>MUY BAJA</v>
      </c>
      <c r="AF74" s="128">
        <f t="shared" si="20"/>
        <v>3.7324799999999991E-2</v>
      </c>
      <c r="AG74" s="165"/>
      <c r="AH74" s="165"/>
      <c r="AI74" s="166"/>
      <c r="AJ74" s="159"/>
      <c r="AK74" s="167"/>
      <c r="AL74" s="168"/>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17"/>
      <c r="BI74" s="144"/>
    </row>
    <row r="75" spans="1:61" s="9" customFormat="1" ht="57.75" customHeight="1" x14ac:dyDescent="0.25">
      <c r="A75" s="364"/>
      <c r="B75" s="170"/>
      <c r="C75" s="160"/>
      <c r="D75" s="159"/>
      <c r="E75" s="159"/>
      <c r="F75" s="110" t="s">
        <v>104</v>
      </c>
      <c r="G75" s="69" t="s">
        <v>1395</v>
      </c>
      <c r="H75" s="159"/>
      <c r="I75" s="159"/>
      <c r="J75" s="169"/>
      <c r="K75" s="159"/>
      <c r="L75" s="159"/>
      <c r="M75" s="172"/>
      <c r="N75" s="173"/>
      <c r="O75" s="174"/>
      <c r="P75" s="160"/>
      <c r="Q75" s="166"/>
      <c r="R75" s="67" t="s">
        <v>1414</v>
      </c>
      <c r="S75" s="54" t="s">
        <v>78</v>
      </c>
      <c r="T75" s="69" t="s">
        <v>1416</v>
      </c>
      <c r="U75" s="54" t="s">
        <v>79</v>
      </c>
      <c r="V75" s="54" t="s">
        <v>80</v>
      </c>
      <c r="W75" s="64">
        <f>VLOOKUP(V75,'[7]Datos Validacion'!$K$6:$L$8,2,0)</f>
        <v>0.25</v>
      </c>
      <c r="X75" s="59" t="s">
        <v>96</v>
      </c>
      <c r="Y75" s="64">
        <f>VLOOKUP(X75,'[7]Datos Validacion'!$M$6:$N$7,2,0)</f>
        <v>0.15</v>
      </c>
      <c r="Z75" s="54" t="s">
        <v>82</v>
      </c>
      <c r="AA75" s="69" t="s">
        <v>1393</v>
      </c>
      <c r="AB75" s="125" t="s">
        <v>84</v>
      </c>
      <c r="AC75" s="59" t="s">
        <v>879</v>
      </c>
      <c r="AD75" s="129">
        <f t="shared" si="15"/>
        <v>0.4</v>
      </c>
      <c r="AE75" s="108" t="str">
        <f t="shared" si="16"/>
        <v>MUY BAJA</v>
      </c>
      <c r="AF75" s="128">
        <f t="shared" si="20"/>
        <v>2.2394879999999992E-2</v>
      </c>
      <c r="AG75" s="165"/>
      <c r="AH75" s="165"/>
      <c r="AI75" s="166"/>
      <c r="AJ75" s="159"/>
      <c r="AK75" s="167"/>
      <c r="AL75" s="168"/>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17"/>
      <c r="BI75" s="144"/>
    </row>
    <row r="76" spans="1:61" s="9" customFormat="1" ht="36.75" customHeight="1" x14ac:dyDescent="0.25">
      <c r="A76" s="364" t="s">
        <v>3</v>
      </c>
      <c r="B76" s="170"/>
      <c r="C76" s="160" t="s">
        <v>1714</v>
      </c>
      <c r="D76" s="169" t="s">
        <v>1356</v>
      </c>
      <c r="E76" s="171" t="s">
        <v>1357</v>
      </c>
      <c r="F76" s="110" t="s">
        <v>67</v>
      </c>
      <c r="G76" s="69" t="s">
        <v>1396</v>
      </c>
      <c r="H76" s="169" t="s">
        <v>1397</v>
      </c>
      <c r="I76" s="159" t="s">
        <v>1398</v>
      </c>
      <c r="J76" s="169" t="s">
        <v>71</v>
      </c>
      <c r="K76" s="160" t="s">
        <v>1399</v>
      </c>
      <c r="L76" s="159" t="s">
        <v>376</v>
      </c>
      <c r="M76" s="172">
        <f>VLOOKUP(L76,'[7]Datos Validacion'!$C$6:$D$10,2,0)</f>
        <v>1</v>
      </c>
      <c r="N76" s="173" t="s">
        <v>74</v>
      </c>
      <c r="O76" s="174">
        <f>VLOOKUP(N76,'[7]Datos Validacion'!$E$6:$F$15,2,0)</f>
        <v>0.4</v>
      </c>
      <c r="P76" s="160" t="s">
        <v>1400</v>
      </c>
      <c r="Q76" s="166" t="s">
        <v>378</v>
      </c>
      <c r="R76" s="175" t="s">
        <v>1401</v>
      </c>
      <c r="S76" s="170" t="s">
        <v>78</v>
      </c>
      <c r="T76" s="175" t="s">
        <v>1402</v>
      </c>
      <c r="U76" s="170" t="s">
        <v>79</v>
      </c>
      <c r="V76" s="170" t="s">
        <v>80</v>
      </c>
      <c r="W76" s="172">
        <f>VLOOKUP(V76,'[7]Datos Validacion'!$K$6:$L$8,2,0)</f>
        <v>0.25</v>
      </c>
      <c r="X76" s="160" t="s">
        <v>96</v>
      </c>
      <c r="Y76" s="172">
        <f>VLOOKUP(X76,'[7]Datos Validacion'!$M$6:$N$7,2,0)</f>
        <v>0.15</v>
      </c>
      <c r="Z76" s="170" t="s">
        <v>82</v>
      </c>
      <c r="AA76" s="176" t="s">
        <v>1403</v>
      </c>
      <c r="AB76" s="170" t="s">
        <v>84</v>
      </c>
      <c r="AC76" s="160" t="s">
        <v>1404</v>
      </c>
      <c r="AD76" s="177">
        <f t="shared" si="15"/>
        <v>0.4</v>
      </c>
      <c r="AE76" s="165" t="str">
        <f t="shared" si="16"/>
        <v>MEDIA</v>
      </c>
      <c r="AF76" s="165">
        <f>IF(OR(V76="prevenir",V76="detectar"),(M76-(M76*AD76)), M76)</f>
        <v>0.6</v>
      </c>
      <c r="AG76" s="165" t="str">
        <f t="shared" si="18"/>
        <v>MENOR</v>
      </c>
      <c r="AH76" s="165">
        <f>IF(V76="corregir",(O76-(O76*AD76)), O76)</f>
        <v>0.4</v>
      </c>
      <c r="AI76" s="166" t="s">
        <v>76</v>
      </c>
      <c r="AJ76" s="159" t="s">
        <v>86</v>
      </c>
      <c r="AK76" s="167"/>
      <c r="AL76" s="168"/>
      <c r="AM76" s="294">
        <v>45120</v>
      </c>
      <c r="AN76" s="299" t="s">
        <v>1952</v>
      </c>
      <c r="AO76" s="292"/>
      <c r="AP76" s="292" t="s">
        <v>3</v>
      </c>
      <c r="AQ76" s="300" t="s">
        <v>1953</v>
      </c>
      <c r="AR76" s="292" t="s">
        <v>1755</v>
      </c>
      <c r="AS76" s="292"/>
      <c r="AT76" s="300"/>
      <c r="AU76" s="292" t="s">
        <v>3</v>
      </c>
      <c r="AV76" s="292"/>
      <c r="AW76" s="300"/>
      <c r="AX76" s="292"/>
      <c r="AY76" s="292" t="s">
        <v>1755</v>
      </c>
      <c r="AZ76" s="300" t="s">
        <v>1954</v>
      </c>
      <c r="BA76" s="292" t="s">
        <v>1755</v>
      </c>
      <c r="BB76" s="292"/>
      <c r="BC76" s="300"/>
      <c r="BD76" s="292"/>
      <c r="BE76" s="292" t="s">
        <v>1755</v>
      </c>
      <c r="BF76" s="300"/>
      <c r="BG76" s="297" t="s">
        <v>1955</v>
      </c>
      <c r="BH76" s="317" t="s">
        <v>2016</v>
      </c>
      <c r="BI76" s="144"/>
    </row>
    <row r="77" spans="1:61" s="9" customFormat="1" ht="33.75" customHeight="1" x14ac:dyDescent="0.25">
      <c r="A77" s="364"/>
      <c r="B77" s="170"/>
      <c r="C77" s="160"/>
      <c r="D77" s="169"/>
      <c r="E77" s="171"/>
      <c r="F77" s="110" t="s">
        <v>67</v>
      </c>
      <c r="G77" s="69" t="s">
        <v>1405</v>
      </c>
      <c r="H77" s="169"/>
      <c r="I77" s="159"/>
      <c r="J77" s="169"/>
      <c r="K77" s="160"/>
      <c r="L77" s="159"/>
      <c r="M77" s="172"/>
      <c r="N77" s="173"/>
      <c r="O77" s="174"/>
      <c r="P77" s="160"/>
      <c r="Q77" s="166"/>
      <c r="R77" s="175"/>
      <c r="S77" s="170"/>
      <c r="T77" s="175"/>
      <c r="U77" s="170"/>
      <c r="V77" s="170"/>
      <c r="W77" s="172"/>
      <c r="X77" s="160"/>
      <c r="Y77" s="172"/>
      <c r="Z77" s="170"/>
      <c r="AA77" s="176"/>
      <c r="AB77" s="170"/>
      <c r="AC77" s="160"/>
      <c r="AD77" s="177"/>
      <c r="AE77" s="165"/>
      <c r="AF77" s="165"/>
      <c r="AG77" s="165"/>
      <c r="AH77" s="165"/>
      <c r="AI77" s="166"/>
      <c r="AJ77" s="159"/>
      <c r="AK77" s="167"/>
      <c r="AL77" s="168"/>
      <c r="AM77" s="294"/>
      <c r="AN77" s="299"/>
      <c r="AO77" s="292"/>
      <c r="AP77" s="292"/>
      <c r="AQ77" s="300"/>
      <c r="AR77" s="292"/>
      <c r="AS77" s="292"/>
      <c r="AT77" s="300"/>
      <c r="AU77" s="292"/>
      <c r="AV77" s="292"/>
      <c r="AW77" s="300"/>
      <c r="AX77" s="292"/>
      <c r="AY77" s="292"/>
      <c r="AZ77" s="300"/>
      <c r="BA77" s="292"/>
      <c r="BB77" s="292"/>
      <c r="BC77" s="300"/>
      <c r="BD77" s="292"/>
      <c r="BE77" s="292"/>
      <c r="BF77" s="300"/>
      <c r="BG77" s="297"/>
      <c r="BH77" s="317"/>
      <c r="BI77" s="144"/>
    </row>
    <row r="78" spans="1:61" s="9" customFormat="1" ht="44.25" customHeight="1" x14ac:dyDescent="0.25">
      <c r="A78" s="364"/>
      <c r="B78" s="170"/>
      <c r="C78" s="160"/>
      <c r="D78" s="169"/>
      <c r="E78" s="171"/>
      <c r="F78" s="110" t="s">
        <v>67</v>
      </c>
      <c r="G78" s="69" t="s">
        <v>1406</v>
      </c>
      <c r="H78" s="169"/>
      <c r="I78" s="159"/>
      <c r="J78" s="169"/>
      <c r="K78" s="160"/>
      <c r="L78" s="159"/>
      <c r="M78" s="172"/>
      <c r="N78" s="173"/>
      <c r="O78" s="174"/>
      <c r="P78" s="160"/>
      <c r="Q78" s="166"/>
      <c r="R78" s="175"/>
      <c r="S78" s="170"/>
      <c r="T78" s="175"/>
      <c r="U78" s="170"/>
      <c r="V78" s="170"/>
      <c r="W78" s="172"/>
      <c r="X78" s="160"/>
      <c r="Y78" s="172"/>
      <c r="Z78" s="170"/>
      <c r="AA78" s="176"/>
      <c r="AB78" s="170"/>
      <c r="AC78" s="160"/>
      <c r="AD78" s="177"/>
      <c r="AE78" s="165"/>
      <c r="AF78" s="165"/>
      <c r="AG78" s="165"/>
      <c r="AH78" s="165"/>
      <c r="AI78" s="166"/>
      <c r="AJ78" s="159"/>
      <c r="AK78" s="167"/>
      <c r="AL78" s="168"/>
      <c r="AM78" s="294"/>
      <c r="AN78" s="299"/>
      <c r="AO78" s="292"/>
      <c r="AP78" s="292"/>
      <c r="AQ78" s="300"/>
      <c r="AR78" s="292"/>
      <c r="AS78" s="292"/>
      <c r="AT78" s="300"/>
      <c r="AU78" s="292"/>
      <c r="AV78" s="292"/>
      <c r="AW78" s="300"/>
      <c r="AX78" s="292"/>
      <c r="AY78" s="292"/>
      <c r="AZ78" s="300"/>
      <c r="BA78" s="292"/>
      <c r="BB78" s="292"/>
      <c r="BC78" s="300"/>
      <c r="BD78" s="292"/>
      <c r="BE78" s="292"/>
      <c r="BF78" s="300"/>
      <c r="BG78" s="297"/>
      <c r="BH78" s="317"/>
      <c r="BI78" s="144"/>
    </row>
    <row r="79" spans="1:61" ht="51" customHeight="1" x14ac:dyDescent="0.3">
      <c r="A79" s="238" t="s">
        <v>3</v>
      </c>
      <c r="B79" s="209"/>
      <c r="C79" s="171" t="s">
        <v>1714</v>
      </c>
      <c r="D79" s="171" t="s">
        <v>1356</v>
      </c>
      <c r="E79" s="171" t="s">
        <v>1357</v>
      </c>
      <c r="F79" s="110" t="s">
        <v>67</v>
      </c>
      <c r="G79" s="362" t="s">
        <v>1419</v>
      </c>
      <c r="H79" s="209" t="s">
        <v>1418</v>
      </c>
      <c r="I79" s="171" t="s">
        <v>1422</v>
      </c>
      <c r="J79" s="171" t="s">
        <v>71</v>
      </c>
      <c r="K79" s="171" t="s">
        <v>1423</v>
      </c>
      <c r="L79" s="258" t="s">
        <v>246</v>
      </c>
      <c r="M79" s="180">
        <v>0.8</v>
      </c>
      <c r="N79" s="259" t="s">
        <v>76</v>
      </c>
      <c r="O79" s="180">
        <v>0.6</v>
      </c>
      <c r="P79" s="171" t="s">
        <v>1424</v>
      </c>
      <c r="Q79" s="260" t="s">
        <v>378</v>
      </c>
      <c r="R79" s="66" t="s">
        <v>1425</v>
      </c>
      <c r="S79" s="54" t="s">
        <v>78</v>
      </c>
      <c r="T79" s="53" t="s">
        <v>1434</v>
      </c>
      <c r="U79" s="54" t="s">
        <v>79</v>
      </c>
      <c r="V79" s="54" t="s">
        <v>80</v>
      </c>
      <c r="W79" s="64">
        <f>VLOOKUP(V79,'[7]Datos Validacion'!$K$6:$L$8,2,0)</f>
        <v>0.25</v>
      </c>
      <c r="X79" s="59" t="s">
        <v>96</v>
      </c>
      <c r="Y79" s="64">
        <f>VLOOKUP(X79,'[7]Datos Validacion'!$M$6:$N$7,2,0)</f>
        <v>0.15</v>
      </c>
      <c r="Z79" s="54" t="s">
        <v>492</v>
      </c>
      <c r="AA79" s="69" t="s">
        <v>1428</v>
      </c>
      <c r="AB79" s="125" t="s">
        <v>84</v>
      </c>
      <c r="AC79" s="59" t="s">
        <v>1431</v>
      </c>
      <c r="AD79" s="129">
        <f t="shared" ref="AD79:AD101" si="21">+W79+Y79</f>
        <v>0.4</v>
      </c>
      <c r="AE79" s="108" t="str">
        <f>IF(AF79&lt;=20%,"MUY BAJA",IF(AF79&lt;=40%,"BAJA",IF(AF79&lt;=60%,"MEDIA",IF(AF79&lt;=80%,"ALTA","MUY ALTA"))))</f>
        <v>MEDIA</v>
      </c>
      <c r="AF79" s="108">
        <f>IF(OR(V79="prevenir",V79="detectar"),(M79-(M79*AD79)), M79)</f>
        <v>0.48</v>
      </c>
      <c r="AG79" s="165" t="str">
        <f t="shared" ref="AG79" si="22">IF(AH79&lt;=20%,"LEVE",IF(AH79&lt;=40%,"MENOR",IF(AH79&lt;=60%,"MODERADO",IF(AH79&lt;=80%,"MAYOR","CATASTROFICO"))))</f>
        <v>MODERADO</v>
      </c>
      <c r="AH79" s="165">
        <f>IF(V79="corregir",(O79-(O79*AD79)), O79)</f>
        <v>0.6</v>
      </c>
      <c r="AI79" s="166" t="s">
        <v>76</v>
      </c>
      <c r="AJ79" s="159" t="s">
        <v>86</v>
      </c>
      <c r="AK79" s="122"/>
      <c r="AL79" s="122"/>
      <c r="AM79" s="294">
        <v>45120</v>
      </c>
      <c r="AN79" s="299" t="s">
        <v>1952</v>
      </c>
      <c r="AO79" s="292"/>
      <c r="AP79" s="292" t="s">
        <v>1755</v>
      </c>
      <c r="AQ79" s="300" t="s">
        <v>1953</v>
      </c>
      <c r="AR79" s="292" t="s">
        <v>1755</v>
      </c>
      <c r="AS79" s="292"/>
      <c r="AT79" s="300"/>
      <c r="AU79" s="292" t="s">
        <v>1755</v>
      </c>
      <c r="AV79" s="292"/>
      <c r="AW79" s="300"/>
      <c r="AX79" s="292"/>
      <c r="AY79" s="292" t="s">
        <v>1755</v>
      </c>
      <c r="AZ79" s="300" t="s">
        <v>1954</v>
      </c>
      <c r="BA79" s="292" t="s">
        <v>1755</v>
      </c>
      <c r="BB79" s="292"/>
      <c r="BC79" s="300"/>
      <c r="BD79" s="292"/>
      <c r="BE79" s="292" t="s">
        <v>1755</v>
      </c>
      <c r="BF79" s="300"/>
      <c r="BG79" s="297" t="s">
        <v>1955</v>
      </c>
      <c r="BH79" s="317" t="s">
        <v>2010</v>
      </c>
    </row>
    <row r="80" spans="1:61" ht="51" customHeight="1" x14ac:dyDescent="0.3">
      <c r="A80" s="238"/>
      <c r="B80" s="209"/>
      <c r="C80" s="171"/>
      <c r="D80" s="171"/>
      <c r="E80" s="171"/>
      <c r="F80" s="110" t="s">
        <v>67</v>
      </c>
      <c r="G80" s="53" t="s">
        <v>1420</v>
      </c>
      <c r="H80" s="209"/>
      <c r="I80" s="171"/>
      <c r="J80" s="171"/>
      <c r="K80" s="171"/>
      <c r="L80" s="258"/>
      <c r="M80" s="209"/>
      <c r="N80" s="259"/>
      <c r="O80" s="209"/>
      <c r="P80" s="171"/>
      <c r="Q80" s="260"/>
      <c r="R80" s="66" t="s">
        <v>1426</v>
      </c>
      <c r="S80" s="54" t="s">
        <v>78</v>
      </c>
      <c r="T80" s="53" t="s">
        <v>1435</v>
      </c>
      <c r="U80" s="54" t="s">
        <v>79</v>
      </c>
      <c r="V80" s="54" t="s">
        <v>80</v>
      </c>
      <c r="W80" s="64">
        <f>VLOOKUP(V80,'[7]Datos Validacion'!$K$6:$L$8,2,0)</f>
        <v>0.25</v>
      </c>
      <c r="X80" s="59" t="s">
        <v>96</v>
      </c>
      <c r="Y80" s="64">
        <f>VLOOKUP(X80,'[7]Datos Validacion'!$M$6:$N$7,2,0)</f>
        <v>0.15</v>
      </c>
      <c r="Z80" s="54" t="s">
        <v>82</v>
      </c>
      <c r="AA80" s="69" t="s">
        <v>1429</v>
      </c>
      <c r="AB80" s="125" t="s">
        <v>84</v>
      </c>
      <c r="AC80" s="59" t="s">
        <v>1432</v>
      </c>
      <c r="AD80" s="129">
        <f t="shared" si="21"/>
        <v>0.4</v>
      </c>
      <c r="AE80" s="108" t="str">
        <f t="shared" ref="AE80:AE81" si="23">IF(AF80&lt;=20%,"MUY BAJA",IF(AF80&lt;=40%,"BAJA",IF(AF80&lt;=60%,"MEDIA",IF(AF80&lt;=80%,"ALTA","MUY ALTA"))))</f>
        <v>BAJA</v>
      </c>
      <c r="AF80" s="108">
        <f>+AF79-(AF79*AD80)</f>
        <v>0.28799999999999998</v>
      </c>
      <c r="AG80" s="165"/>
      <c r="AH80" s="165"/>
      <c r="AI80" s="166"/>
      <c r="AJ80" s="159"/>
      <c r="AK80" s="122"/>
      <c r="AL80" s="122"/>
      <c r="AM80" s="294"/>
      <c r="AN80" s="299"/>
      <c r="AO80" s="292"/>
      <c r="AP80" s="292"/>
      <c r="AQ80" s="300"/>
      <c r="AR80" s="292"/>
      <c r="AS80" s="292"/>
      <c r="AT80" s="300"/>
      <c r="AU80" s="292"/>
      <c r="AV80" s="292"/>
      <c r="AW80" s="300"/>
      <c r="AX80" s="292"/>
      <c r="AY80" s="292"/>
      <c r="AZ80" s="300"/>
      <c r="BA80" s="292"/>
      <c r="BB80" s="292"/>
      <c r="BC80" s="300"/>
      <c r="BD80" s="292"/>
      <c r="BE80" s="292"/>
      <c r="BF80" s="300"/>
      <c r="BG80" s="297"/>
      <c r="BH80" s="317"/>
    </row>
    <row r="81" spans="1:61" ht="51" customHeight="1" x14ac:dyDescent="0.3">
      <c r="A81" s="238"/>
      <c r="B81" s="209"/>
      <c r="C81" s="171"/>
      <c r="D81" s="171"/>
      <c r="E81" s="171"/>
      <c r="F81" s="110" t="s">
        <v>67</v>
      </c>
      <c r="G81" s="53" t="s">
        <v>1421</v>
      </c>
      <c r="H81" s="209"/>
      <c r="I81" s="171"/>
      <c r="J81" s="171"/>
      <c r="K81" s="171"/>
      <c r="L81" s="258"/>
      <c r="M81" s="209"/>
      <c r="N81" s="259"/>
      <c r="O81" s="209"/>
      <c r="P81" s="171"/>
      <c r="Q81" s="260"/>
      <c r="R81" s="66" t="s">
        <v>1427</v>
      </c>
      <c r="S81" s="54" t="s">
        <v>78</v>
      </c>
      <c r="T81" s="53" t="s">
        <v>1436</v>
      </c>
      <c r="U81" s="54" t="s">
        <v>79</v>
      </c>
      <c r="V81" s="54" t="s">
        <v>80</v>
      </c>
      <c r="W81" s="64">
        <f>VLOOKUP(V81,'[7]Datos Validacion'!$K$6:$L$8,2,0)</f>
        <v>0.25</v>
      </c>
      <c r="X81" s="59" t="s">
        <v>96</v>
      </c>
      <c r="Y81" s="64">
        <f>VLOOKUP(X81,'[7]Datos Validacion'!$M$6:$N$7,2,0)</f>
        <v>0.15</v>
      </c>
      <c r="Z81" s="54" t="s">
        <v>82</v>
      </c>
      <c r="AA81" s="69" t="s">
        <v>1430</v>
      </c>
      <c r="AB81" s="125" t="s">
        <v>84</v>
      </c>
      <c r="AC81" s="59" t="s">
        <v>1433</v>
      </c>
      <c r="AD81" s="129">
        <f t="shared" si="21"/>
        <v>0.4</v>
      </c>
      <c r="AE81" s="108" t="str">
        <f t="shared" si="23"/>
        <v>MUY BAJA</v>
      </c>
      <c r="AF81" s="108">
        <f>+AF80-(AF80*AD81)</f>
        <v>0.17279999999999998</v>
      </c>
      <c r="AG81" s="165"/>
      <c r="AH81" s="165"/>
      <c r="AI81" s="166"/>
      <c r="AJ81" s="159"/>
      <c r="AK81" s="122"/>
      <c r="AL81" s="122"/>
      <c r="AM81" s="294"/>
      <c r="AN81" s="299"/>
      <c r="AO81" s="292"/>
      <c r="AP81" s="292"/>
      <c r="AQ81" s="300"/>
      <c r="AR81" s="292"/>
      <c r="AS81" s="292"/>
      <c r="AT81" s="300"/>
      <c r="AU81" s="292"/>
      <c r="AV81" s="292"/>
      <c r="AW81" s="300"/>
      <c r="AX81" s="292"/>
      <c r="AY81" s="292"/>
      <c r="AZ81" s="300"/>
      <c r="BA81" s="292"/>
      <c r="BB81" s="292"/>
      <c r="BC81" s="300"/>
      <c r="BD81" s="292"/>
      <c r="BE81" s="292"/>
      <c r="BF81" s="300"/>
      <c r="BG81" s="297"/>
      <c r="BH81" s="317"/>
    </row>
    <row r="82" spans="1:61" s="48" customFormat="1" ht="99" customHeight="1" x14ac:dyDescent="0.35">
      <c r="A82" s="153" t="s">
        <v>3</v>
      </c>
      <c r="B82" s="50"/>
      <c r="C82" s="50" t="s">
        <v>381</v>
      </c>
      <c r="D82" s="110" t="s">
        <v>382</v>
      </c>
      <c r="E82" s="110" t="s">
        <v>383</v>
      </c>
      <c r="F82" s="110" t="s">
        <v>67</v>
      </c>
      <c r="G82" s="60" t="s">
        <v>384</v>
      </c>
      <c r="H82" s="50" t="s">
        <v>385</v>
      </c>
      <c r="I82" s="154" t="s">
        <v>386</v>
      </c>
      <c r="J82" s="110" t="s">
        <v>71</v>
      </c>
      <c r="K82" s="110" t="s">
        <v>387</v>
      </c>
      <c r="L82" s="110" t="s">
        <v>152</v>
      </c>
      <c r="M82" s="52">
        <f>VLOOKUP(L82,'[8]Datos Validacion'!$C$6:$D$10,2,0)</f>
        <v>0.4</v>
      </c>
      <c r="N82" s="366" t="s">
        <v>76</v>
      </c>
      <c r="O82" s="151">
        <f>VLOOKUP(N82,'[8]Datos Validacion'!$E$6:$F$15,2,0)</f>
        <v>0.6</v>
      </c>
      <c r="P82" s="59" t="s">
        <v>388</v>
      </c>
      <c r="Q82" s="149" t="s">
        <v>76</v>
      </c>
      <c r="R82" s="63" t="s">
        <v>389</v>
      </c>
      <c r="S82" s="50" t="s">
        <v>78</v>
      </c>
      <c r="T82" s="50" t="s">
        <v>390</v>
      </c>
      <c r="U82" s="50" t="s">
        <v>79</v>
      </c>
      <c r="V82" s="50" t="s">
        <v>80</v>
      </c>
      <c r="W82" s="52">
        <f>VLOOKUP(V82,'[8]Datos Validacion'!$K$6:$L$8,2,0)</f>
        <v>0.25</v>
      </c>
      <c r="X82" s="51" t="s">
        <v>96</v>
      </c>
      <c r="Y82" s="52">
        <f>VLOOKUP(X82,'[8]Datos Validacion'!$M$6:$N$7,2,0)</f>
        <v>0.15</v>
      </c>
      <c r="Z82" s="50" t="s">
        <v>82</v>
      </c>
      <c r="AA82" s="62" t="s">
        <v>391</v>
      </c>
      <c r="AB82" s="50" t="s">
        <v>84</v>
      </c>
      <c r="AC82" s="51" t="s">
        <v>392</v>
      </c>
      <c r="AD82" s="121">
        <f t="shared" si="21"/>
        <v>0.4</v>
      </c>
      <c r="AE82" s="109" t="str">
        <f>IF(AF82&lt;=20%,"MUY BAJA",IF(AF82&lt;=40%,"BAJA",IF(AF82&lt;=60%,"MEDIA",IF(AF82&lt;=80%,"ALTA","MUY ALTA"))))</f>
        <v>BAJA</v>
      </c>
      <c r="AF82" s="367">
        <f>IF(OR(V82="prevenir",V82="detectar"),(M82-(M82*AD82)), M82)</f>
        <v>0.24</v>
      </c>
      <c r="AG82" s="109" t="str">
        <f>IF(AH82&lt;=20%,"LEVE",IF(AH82&lt;=40%,"MENOR",IF(AH82&lt;=60%,"MODERADO",IF(AH82&lt;=80%,"MAYOR","CATASTROFICO"))))</f>
        <v>MODERADO</v>
      </c>
      <c r="AH82" s="109">
        <f>IF(V82="corregir",(O82-(O82*AD82)), O82)</f>
        <v>0.6</v>
      </c>
      <c r="AI82" s="149" t="s">
        <v>76</v>
      </c>
      <c r="AJ82" s="110" t="s">
        <v>86</v>
      </c>
      <c r="AK82" s="122"/>
      <c r="AL82" s="122"/>
      <c r="AM82" s="340"/>
      <c r="AN82" s="306"/>
      <c r="AO82" s="341"/>
      <c r="AP82" s="341"/>
      <c r="AQ82" s="343"/>
      <c r="AR82" s="341"/>
      <c r="AS82" s="341"/>
      <c r="AT82" s="343"/>
      <c r="AU82" s="341"/>
      <c r="AV82" s="341"/>
      <c r="AW82" s="343"/>
      <c r="AX82" s="341"/>
      <c r="AY82" s="341"/>
      <c r="AZ82" s="343"/>
      <c r="BA82" s="341"/>
      <c r="BB82" s="341"/>
      <c r="BC82" s="343"/>
      <c r="BD82" s="341"/>
      <c r="BE82" s="341"/>
      <c r="BF82" s="309"/>
      <c r="BG82" s="309"/>
      <c r="BH82" s="290" t="s">
        <v>2008</v>
      </c>
      <c r="BI82" s="144"/>
    </row>
    <row r="83" spans="1:61" ht="195" customHeight="1" x14ac:dyDescent="0.3">
      <c r="A83" s="289" t="s">
        <v>3</v>
      </c>
      <c r="B83" s="159"/>
      <c r="C83" s="159" t="s">
        <v>381</v>
      </c>
      <c r="D83" s="159" t="s">
        <v>382</v>
      </c>
      <c r="E83" s="159" t="s">
        <v>383</v>
      </c>
      <c r="F83" s="110" t="s">
        <v>67</v>
      </c>
      <c r="G83" s="60" t="s">
        <v>393</v>
      </c>
      <c r="H83" s="159" t="s">
        <v>394</v>
      </c>
      <c r="I83" s="215" t="s">
        <v>395</v>
      </c>
      <c r="J83" s="159" t="s">
        <v>71</v>
      </c>
      <c r="K83" s="159" t="s">
        <v>396</v>
      </c>
      <c r="L83" s="159" t="s">
        <v>152</v>
      </c>
      <c r="M83" s="172">
        <f>VLOOKUP(L83,'[8]Datos Validacion'!$C$6:$D$10,2,0)</f>
        <v>0.4</v>
      </c>
      <c r="N83" s="173" t="s">
        <v>76</v>
      </c>
      <c r="O83" s="174">
        <f>VLOOKUP(N83,'[8]Datos Validacion'!$E$6:$F$15,2,0)</f>
        <v>0.6</v>
      </c>
      <c r="P83" s="160" t="s">
        <v>397</v>
      </c>
      <c r="Q83" s="166" t="s">
        <v>76</v>
      </c>
      <c r="R83" s="63" t="s">
        <v>398</v>
      </c>
      <c r="S83" s="50" t="s">
        <v>78</v>
      </c>
      <c r="T83" s="50" t="s">
        <v>390</v>
      </c>
      <c r="U83" s="50" t="s">
        <v>79</v>
      </c>
      <c r="V83" s="50" t="s">
        <v>80</v>
      </c>
      <c r="W83" s="52">
        <f>VLOOKUP(V83,'[8]Datos Validacion'!$K$6:$L$8,2,0)</f>
        <v>0.25</v>
      </c>
      <c r="X83" s="51" t="s">
        <v>96</v>
      </c>
      <c r="Y83" s="52">
        <f>VLOOKUP(X83,'[8]Datos Validacion'!$M$6:$N$7,2,0)</f>
        <v>0.15</v>
      </c>
      <c r="Z83" s="50" t="s">
        <v>82</v>
      </c>
      <c r="AA83" s="62" t="s">
        <v>399</v>
      </c>
      <c r="AB83" s="50" t="s">
        <v>84</v>
      </c>
      <c r="AC83" s="51" t="s">
        <v>400</v>
      </c>
      <c r="AD83" s="121">
        <f t="shared" si="21"/>
        <v>0.4</v>
      </c>
      <c r="AE83" s="109" t="str">
        <f t="shared" ref="AE83:AE101" si="24">IF(AF83&lt;=20%,"MUY BAJA",IF(AF83&lt;=40%,"BAJA",IF(AF83&lt;=60%,"MEDIA",IF(AF83&lt;=80%,"ALTA","MUY ALTA"))))</f>
        <v>BAJA</v>
      </c>
      <c r="AF83" s="109">
        <f>IF(OR(V83="prevenir",V83="detectar"),(M83-(M83*AD83)), M83)</f>
        <v>0.24</v>
      </c>
      <c r="AG83" s="162" t="str">
        <f t="shared" ref="AG83:AG85" si="25">IF(AH83&lt;=20%,"LEVE",IF(AH83&lt;=40%,"MENOR",IF(AH83&lt;=60%,"MODERADO",IF(AH83&lt;=80%,"MAYOR","CATASTROFICO"))))</f>
        <v>MODERADO</v>
      </c>
      <c r="AH83" s="162">
        <f>IF(V83="corregir",(O83-(O83*AD83)), O83)</f>
        <v>0.6</v>
      </c>
      <c r="AI83" s="166" t="s">
        <v>76</v>
      </c>
      <c r="AJ83" s="159" t="s">
        <v>86</v>
      </c>
      <c r="AK83" s="168"/>
      <c r="AL83" s="168"/>
      <c r="AM83" s="294"/>
      <c r="AN83" s="305"/>
      <c r="AO83" s="294"/>
      <c r="AP83" s="294"/>
      <c r="AQ83" s="295"/>
      <c r="AR83" s="294"/>
      <c r="AS83" s="294"/>
      <c r="AT83" s="295"/>
      <c r="AU83" s="294"/>
      <c r="AV83" s="294"/>
      <c r="AW83" s="305"/>
      <c r="AX83" s="294"/>
      <c r="AY83" s="294"/>
      <c r="AZ83" s="305"/>
      <c r="BA83" s="294"/>
      <c r="BB83" s="294"/>
      <c r="BC83" s="305"/>
      <c r="BD83" s="294"/>
      <c r="BE83" s="294"/>
      <c r="BF83" s="294"/>
      <c r="BG83" s="299"/>
      <c r="BH83" s="317" t="s">
        <v>2015</v>
      </c>
    </row>
    <row r="84" spans="1:61" ht="192" customHeight="1" x14ac:dyDescent="0.3">
      <c r="A84" s="289"/>
      <c r="B84" s="159"/>
      <c r="C84" s="159"/>
      <c r="D84" s="159"/>
      <c r="E84" s="159"/>
      <c r="F84" s="110" t="s">
        <v>67</v>
      </c>
      <c r="G84" s="60" t="s">
        <v>401</v>
      </c>
      <c r="H84" s="159"/>
      <c r="I84" s="215"/>
      <c r="J84" s="159"/>
      <c r="K84" s="159"/>
      <c r="L84" s="159"/>
      <c r="M84" s="172"/>
      <c r="N84" s="173"/>
      <c r="O84" s="174"/>
      <c r="P84" s="160"/>
      <c r="Q84" s="166"/>
      <c r="R84" s="63" t="s">
        <v>402</v>
      </c>
      <c r="S84" s="50" t="s">
        <v>78</v>
      </c>
      <c r="T84" s="50" t="s">
        <v>390</v>
      </c>
      <c r="U84" s="50" t="s">
        <v>79</v>
      </c>
      <c r="V84" s="50" t="s">
        <v>80</v>
      </c>
      <c r="W84" s="52">
        <f>VLOOKUP(V84,'[8]Datos Validacion'!$K$6:$L$8,2,0)</f>
        <v>0.25</v>
      </c>
      <c r="X84" s="51" t="s">
        <v>96</v>
      </c>
      <c r="Y84" s="52">
        <f>VLOOKUP(X84,'[8]Datos Validacion'!$M$6:$N$7,2,0)</f>
        <v>0.15</v>
      </c>
      <c r="Z84" s="50" t="s">
        <v>82</v>
      </c>
      <c r="AA84" s="62" t="s">
        <v>403</v>
      </c>
      <c r="AB84" s="50" t="s">
        <v>84</v>
      </c>
      <c r="AC84" s="51" t="s">
        <v>404</v>
      </c>
      <c r="AD84" s="121">
        <f t="shared" si="21"/>
        <v>0.4</v>
      </c>
      <c r="AE84" s="109" t="str">
        <f t="shared" si="24"/>
        <v>MUY BAJA</v>
      </c>
      <c r="AF84" s="109">
        <f>AF83-(AF83*AD84)</f>
        <v>0.14399999999999999</v>
      </c>
      <c r="AG84" s="162"/>
      <c r="AH84" s="162"/>
      <c r="AI84" s="166"/>
      <c r="AJ84" s="159"/>
      <c r="AK84" s="168"/>
      <c r="AL84" s="168"/>
      <c r="AM84" s="294"/>
      <c r="AN84" s="305"/>
      <c r="AO84" s="294"/>
      <c r="AP84" s="294"/>
      <c r="AQ84" s="295"/>
      <c r="AR84" s="294"/>
      <c r="AS84" s="294"/>
      <c r="AT84" s="295"/>
      <c r="AU84" s="294"/>
      <c r="AV84" s="294"/>
      <c r="AW84" s="305"/>
      <c r="AX84" s="294"/>
      <c r="AY84" s="294"/>
      <c r="AZ84" s="305"/>
      <c r="BA84" s="294"/>
      <c r="BB84" s="294"/>
      <c r="BC84" s="305"/>
      <c r="BD84" s="294"/>
      <c r="BE84" s="294"/>
      <c r="BF84" s="294"/>
      <c r="BG84" s="299"/>
      <c r="BH84" s="317"/>
    </row>
    <row r="85" spans="1:61" ht="58.5" customHeight="1" x14ac:dyDescent="0.3">
      <c r="A85" s="289" t="s">
        <v>3</v>
      </c>
      <c r="B85" s="203"/>
      <c r="C85" s="159" t="s">
        <v>381</v>
      </c>
      <c r="D85" s="159" t="s">
        <v>382</v>
      </c>
      <c r="E85" s="159" t="s">
        <v>383</v>
      </c>
      <c r="F85" s="159" t="s">
        <v>67</v>
      </c>
      <c r="G85" s="213" t="s">
        <v>405</v>
      </c>
      <c r="H85" s="159" t="s">
        <v>406</v>
      </c>
      <c r="I85" s="215" t="s">
        <v>407</v>
      </c>
      <c r="J85" s="159" t="s">
        <v>71</v>
      </c>
      <c r="K85" s="169" t="s">
        <v>408</v>
      </c>
      <c r="L85" s="159" t="s">
        <v>246</v>
      </c>
      <c r="M85" s="172">
        <f>VLOOKUP(L85,'[8]Datos Validacion'!$C$6:$D$10,2,0)</f>
        <v>0.8</v>
      </c>
      <c r="N85" s="173" t="s">
        <v>76</v>
      </c>
      <c r="O85" s="174">
        <f>VLOOKUP(N85,'[8]Datos Validacion'!$E$6:$F$15,2,0)</f>
        <v>0.6</v>
      </c>
      <c r="P85" s="160" t="s">
        <v>409</v>
      </c>
      <c r="Q85" s="166" t="s">
        <v>378</v>
      </c>
      <c r="R85" s="63" t="s">
        <v>410</v>
      </c>
      <c r="S85" s="50" t="s">
        <v>78</v>
      </c>
      <c r="T85" s="50" t="s">
        <v>390</v>
      </c>
      <c r="U85" s="50" t="s">
        <v>79</v>
      </c>
      <c r="V85" s="50" t="s">
        <v>80</v>
      </c>
      <c r="W85" s="52">
        <f>VLOOKUP(V85,'[8]Datos Validacion'!$K$6:$L$8,2,0)</f>
        <v>0.25</v>
      </c>
      <c r="X85" s="51" t="s">
        <v>96</v>
      </c>
      <c r="Y85" s="52">
        <f>VLOOKUP(X85,'[8]Datos Validacion'!$M$6:$N$7,2,0)</f>
        <v>0.15</v>
      </c>
      <c r="Z85" s="50" t="s">
        <v>82</v>
      </c>
      <c r="AA85" s="62" t="s">
        <v>411</v>
      </c>
      <c r="AB85" s="50" t="s">
        <v>84</v>
      </c>
      <c r="AC85" s="51" t="s">
        <v>412</v>
      </c>
      <c r="AD85" s="121">
        <f t="shared" si="21"/>
        <v>0.4</v>
      </c>
      <c r="AE85" s="109" t="str">
        <f t="shared" si="24"/>
        <v>MEDIA</v>
      </c>
      <c r="AF85" s="109">
        <f>IF(OR(V85="prevenir",V85="detectar"),(M85-(M85*AD85)), M85)</f>
        <v>0.48</v>
      </c>
      <c r="AG85" s="162" t="str">
        <f t="shared" si="25"/>
        <v>MODERADO</v>
      </c>
      <c r="AH85" s="162">
        <f>IF(V85="corregir",(O85-(O85*AD85)), O85)</f>
        <v>0.6</v>
      </c>
      <c r="AI85" s="166" t="s">
        <v>76</v>
      </c>
      <c r="AJ85" s="159" t="s">
        <v>86</v>
      </c>
      <c r="AK85" s="168"/>
      <c r="AL85" s="168"/>
      <c r="AM85" s="294"/>
      <c r="AN85" s="299"/>
      <c r="AO85" s="292"/>
      <c r="AP85" s="292"/>
      <c r="AQ85" s="299"/>
      <c r="AR85" s="299"/>
      <c r="AS85" s="299"/>
      <c r="AT85" s="299"/>
      <c r="AU85" s="299"/>
      <c r="AV85" s="299"/>
      <c r="AW85" s="299"/>
      <c r="AX85" s="299"/>
      <c r="AY85" s="299"/>
      <c r="AZ85" s="299"/>
      <c r="BA85" s="299"/>
      <c r="BB85" s="299"/>
      <c r="BC85" s="299"/>
      <c r="BD85" s="299"/>
      <c r="BE85" s="299"/>
      <c r="BF85" s="299"/>
      <c r="BG85" s="299"/>
      <c r="BH85" s="317" t="s">
        <v>2005</v>
      </c>
    </row>
    <row r="86" spans="1:61" ht="58.5" customHeight="1" x14ac:dyDescent="0.3">
      <c r="A86" s="289"/>
      <c r="B86" s="203"/>
      <c r="C86" s="159"/>
      <c r="D86" s="159"/>
      <c r="E86" s="159"/>
      <c r="F86" s="159"/>
      <c r="G86" s="213"/>
      <c r="H86" s="159"/>
      <c r="I86" s="215"/>
      <c r="J86" s="159"/>
      <c r="K86" s="169"/>
      <c r="L86" s="159"/>
      <c r="M86" s="172"/>
      <c r="N86" s="173"/>
      <c r="O86" s="174"/>
      <c r="P86" s="160"/>
      <c r="Q86" s="166"/>
      <c r="R86" s="63" t="s">
        <v>413</v>
      </c>
      <c r="S86" s="50" t="s">
        <v>78</v>
      </c>
      <c r="T86" s="50" t="s">
        <v>390</v>
      </c>
      <c r="U86" s="50" t="s">
        <v>79</v>
      </c>
      <c r="V86" s="50" t="s">
        <v>80</v>
      </c>
      <c r="W86" s="52">
        <f>VLOOKUP(V86,'[8]Datos Validacion'!$K$6:$L$8,2,0)</f>
        <v>0.25</v>
      </c>
      <c r="X86" s="51" t="s">
        <v>96</v>
      </c>
      <c r="Y86" s="52">
        <f>VLOOKUP(X86,'[8]Datos Validacion'!$M$6:$N$7,2,0)</f>
        <v>0.15</v>
      </c>
      <c r="Z86" s="50" t="s">
        <v>82</v>
      </c>
      <c r="AA86" s="62" t="s">
        <v>414</v>
      </c>
      <c r="AB86" s="50" t="s">
        <v>84</v>
      </c>
      <c r="AC86" s="51" t="s">
        <v>415</v>
      </c>
      <c r="AD86" s="121">
        <f t="shared" si="21"/>
        <v>0.4</v>
      </c>
      <c r="AE86" s="109" t="str">
        <f t="shared" si="24"/>
        <v>BAJA</v>
      </c>
      <c r="AF86" s="109">
        <f>AF85-(AF85*AD86)</f>
        <v>0.28799999999999998</v>
      </c>
      <c r="AG86" s="162"/>
      <c r="AH86" s="162"/>
      <c r="AI86" s="166"/>
      <c r="AJ86" s="159"/>
      <c r="AK86" s="168"/>
      <c r="AL86" s="168"/>
      <c r="AM86" s="294"/>
      <c r="AN86" s="299"/>
      <c r="AO86" s="292"/>
      <c r="AP86" s="292"/>
      <c r="AQ86" s="299"/>
      <c r="AR86" s="299"/>
      <c r="AS86" s="299"/>
      <c r="AT86" s="299"/>
      <c r="AU86" s="299"/>
      <c r="AV86" s="299"/>
      <c r="AW86" s="299"/>
      <c r="AX86" s="299"/>
      <c r="AY86" s="299"/>
      <c r="AZ86" s="299"/>
      <c r="BA86" s="299"/>
      <c r="BB86" s="299"/>
      <c r="BC86" s="299"/>
      <c r="BD86" s="299"/>
      <c r="BE86" s="299"/>
      <c r="BF86" s="299"/>
      <c r="BG86" s="299"/>
      <c r="BH86" s="317"/>
    </row>
    <row r="87" spans="1:61" ht="58.5" customHeight="1" x14ac:dyDescent="0.3">
      <c r="A87" s="289"/>
      <c r="B87" s="203"/>
      <c r="C87" s="159"/>
      <c r="D87" s="159"/>
      <c r="E87" s="159"/>
      <c r="F87" s="110" t="s">
        <v>67</v>
      </c>
      <c r="G87" s="60" t="s">
        <v>416</v>
      </c>
      <c r="H87" s="159"/>
      <c r="I87" s="215"/>
      <c r="J87" s="159"/>
      <c r="K87" s="169"/>
      <c r="L87" s="159"/>
      <c r="M87" s="172"/>
      <c r="N87" s="173"/>
      <c r="O87" s="174"/>
      <c r="P87" s="160"/>
      <c r="Q87" s="166"/>
      <c r="R87" s="63" t="s">
        <v>417</v>
      </c>
      <c r="S87" s="50" t="s">
        <v>78</v>
      </c>
      <c r="T87" s="50" t="s">
        <v>390</v>
      </c>
      <c r="U87" s="50" t="s">
        <v>79</v>
      </c>
      <c r="V87" s="50" t="s">
        <v>80</v>
      </c>
      <c r="W87" s="52">
        <f>VLOOKUP(V87,'[8]Datos Validacion'!$K$6:$L$8,2,0)</f>
        <v>0.25</v>
      </c>
      <c r="X87" s="51" t="s">
        <v>96</v>
      </c>
      <c r="Y87" s="52">
        <f>VLOOKUP(X87,'[8]Datos Validacion'!$M$6:$N$7,2,0)</f>
        <v>0.15</v>
      </c>
      <c r="Z87" s="50" t="s">
        <v>82</v>
      </c>
      <c r="AA87" s="62" t="s">
        <v>418</v>
      </c>
      <c r="AB87" s="50" t="s">
        <v>84</v>
      </c>
      <c r="AC87" s="51" t="s">
        <v>419</v>
      </c>
      <c r="AD87" s="121">
        <f t="shared" si="21"/>
        <v>0.4</v>
      </c>
      <c r="AE87" s="109" t="str">
        <f t="shared" si="24"/>
        <v>MUY BAJA</v>
      </c>
      <c r="AF87" s="109">
        <f>AF86-(AF86*AD87)</f>
        <v>0.17279999999999998</v>
      </c>
      <c r="AG87" s="162"/>
      <c r="AH87" s="162"/>
      <c r="AI87" s="166"/>
      <c r="AJ87" s="159"/>
      <c r="AK87" s="168"/>
      <c r="AL87" s="168"/>
      <c r="AM87" s="294"/>
      <c r="AN87" s="299"/>
      <c r="AO87" s="292"/>
      <c r="AP87" s="292"/>
      <c r="AQ87" s="299"/>
      <c r="AR87" s="299"/>
      <c r="AS87" s="299"/>
      <c r="AT87" s="299"/>
      <c r="AU87" s="299"/>
      <c r="AV87" s="299"/>
      <c r="AW87" s="299"/>
      <c r="AX87" s="299"/>
      <c r="AY87" s="299"/>
      <c r="AZ87" s="299"/>
      <c r="BA87" s="299"/>
      <c r="BB87" s="299"/>
      <c r="BC87" s="299"/>
      <c r="BD87" s="299"/>
      <c r="BE87" s="299"/>
      <c r="BF87" s="299"/>
      <c r="BG87" s="299"/>
      <c r="BH87" s="317"/>
    </row>
    <row r="88" spans="1:61" ht="43.5" hidden="1" customHeight="1" x14ac:dyDescent="0.3">
      <c r="A88" s="240" t="s">
        <v>3</v>
      </c>
      <c r="B88" s="203"/>
      <c r="C88" s="212" t="s">
        <v>381</v>
      </c>
      <c r="D88" s="159" t="s">
        <v>420</v>
      </c>
      <c r="E88" s="159" t="s">
        <v>421</v>
      </c>
      <c r="F88" s="110" t="s">
        <v>67</v>
      </c>
      <c r="G88" s="60" t="s">
        <v>422</v>
      </c>
      <c r="H88" s="159" t="s">
        <v>423</v>
      </c>
      <c r="I88" s="215" t="s">
        <v>424</v>
      </c>
      <c r="J88" s="159" t="s">
        <v>425</v>
      </c>
      <c r="K88" s="160" t="s">
        <v>426</v>
      </c>
      <c r="L88" s="159" t="s">
        <v>246</v>
      </c>
      <c r="M88" s="172">
        <f>VLOOKUP(L88,'[8]Datos Validacion'!$C$6:$D$10,2,0)</f>
        <v>0.8</v>
      </c>
      <c r="N88" s="173" t="s">
        <v>377</v>
      </c>
      <c r="O88" s="174">
        <f>VLOOKUP(N88,'[8]Datos Validacion'!$E$6:$F$15,2,0)</f>
        <v>0.8</v>
      </c>
      <c r="P88" s="160" t="s">
        <v>427</v>
      </c>
      <c r="Q88" s="166" t="s">
        <v>378</v>
      </c>
      <c r="R88" s="53" t="s">
        <v>428</v>
      </c>
      <c r="S88" s="50" t="s">
        <v>78</v>
      </c>
      <c r="T88" s="51" t="s">
        <v>429</v>
      </c>
      <c r="U88" s="50" t="s">
        <v>79</v>
      </c>
      <c r="V88" s="50" t="s">
        <v>80</v>
      </c>
      <c r="W88" s="52">
        <f>VLOOKUP(V88,'[8]Datos Validacion'!$K$6:$L$8,2,0)</f>
        <v>0.25</v>
      </c>
      <c r="X88" s="51" t="s">
        <v>96</v>
      </c>
      <c r="Y88" s="52">
        <f>VLOOKUP(X88,'[8]Datos Validacion'!$M$6:$N$7,2,0)</f>
        <v>0.15</v>
      </c>
      <c r="Z88" s="50" t="s">
        <v>82</v>
      </c>
      <c r="AA88" s="62" t="s">
        <v>430</v>
      </c>
      <c r="AB88" s="50" t="s">
        <v>84</v>
      </c>
      <c r="AC88" s="51" t="s">
        <v>431</v>
      </c>
      <c r="AD88" s="121">
        <f t="shared" si="21"/>
        <v>0.4</v>
      </c>
      <c r="AE88" s="109" t="str">
        <f t="shared" si="24"/>
        <v>MEDIA</v>
      </c>
      <c r="AF88" s="109">
        <f>IF(OR(V88="prevenir",V88="detectar"),(M88-(M88*AD88)), M88)</f>
        <v>0.48</v>
      </c>
      <c r="AG88" s="162" t="str">
        <f t="shared" ref="AG88:AG95" si="26">IF(AH88&lt;=20%,"LEVE",IF(AH88&lt;=40%,"MENOR",IF(AH88&lt;=60%,"MODERADO",IF(AH88&lt;=80%,"MAYOR","CATASTROFICO"))))</f>
        <v>MAYOR</v>
      </c>
      <c r="AH88" s="162">
        <f>IF(V88="corregir",(O88-(O88*AD88)), O88)</f>
        <v>0.8</v>
      </c>
      <c r="AI88" s="166" t="s">
        <v>378</v>
      </c>
      <c r="AJ88" s="159" t="s">
        <v>237</v>
      </c>
      <c r="AK88" s="167">
        <v>466</v>
      </c>
      <c r="AL88" s="168"/>
      <c r="AM88" s="294"/>
      <c r="AN88" s="299"/>
      <c r="AO88" s="301"/>
      <c r="AP88" s="292"/>
      <c r="AQ88" s="313"/>
      <c r="AR88" s="292"/>
      <c r="AS88" s="302"/>
      <c r="AT88" s="313"/>
      <c r="AU88" s="292"/>
      <c r="AV88" s="302"/>
      <c r="AW88" s="300"/>
      <c r="AX88" s="292"/>
      <c r="AY88" s="302"/>
      <c r="AZ88" s="313"/>
      <c r="BA88" s="292"/>
      <c r="BB88" s="302"/>
      <c r="BC88" s="313"/>
      <c r="BD88" s="302"/>
      <c r="BE88" s="292"/>
      <c r="BF88" s="313"/>
      <c r="BG88" s="368"/>
      <c r="BH88" s="317"/>
    </row>
    <row r="89" spans="1:61" ht="45" hidden="1" customHeight="1" x14ac:dyDescent="0.3">
      <c r="A89" s="240"/>
      <c r="B89" s="203"/>
      <c r="C89" s="212"/>
      <c r="D89" s="159"/>
      <c r="E89" s="159"/>
      <c r="F89" s="110" t="s">
        <v>67</v>
      </c>
      <c r="G89" s="60" t="s">
        <v>433</v>
      </c>
      <c r="H89" s="159"/>
      <c r="I89" s="215"/>
      <c r="J89" s="159"/>
      <c r="K89" s="160"/>
      <c r="L89" s="159"/>
      <c r="M89" s="172"/>
      <c r="N89" s="173"/>
      <c r="O89" s="174"/>
      <c r="P89" s="160"/>
      <c r="Q89" s="166"/>
      <c r="R89" s="53" t="s">
        <v>434</v>
      </c>
      <c r="S89" s="50" t="s">
        <v>78</v>
      </c>
      <c r="T89" s="51" t="s">
        <v>429</v>
      </c>
      <c r="U89" s="50" t="s">
        <v>79</v>
      </c>
      <c r="V89" s="50" t="s">
        <v>80</v>
      </c>
      <c r="W89" s="52">
        <f>VLOOKUP(V89,'[8]Datos Validacion'!$K$6:$L$8,2,0)</f>
        <v>0.25</v>
      </c>
      <c r="X89" s="51" t="s">
        <v>96</v>
      </c>
      <c r="Y89" s="52">
        <f>VLOOKUP(X89,'[8]Datos Validacion'!$M$6:$N$7,2,0)</f>
        <v>0.15</v>
      </c>
      <c r="Z89" s="50" t="s">
        <v>82</v>
      </c>
      <c r="AA89" s="62" t="s">
        <v>435</v>
      </c>
      <c r="AB89" s="50" t="s">
        <v>84</v>
      </c>
      <c r="AC89" s="51" t="s">
        <v>431</v>
      </c>
      <c r="AD89" s="121">
        <f t="shared" si="21"/>
        <v>0.4</v>
      </c>
      <c r="AE89" s="109" t="str">
        <f t="shared" si="24"/>
        <v>BAJA</v>
      </c>
      <c r="AF89" s="109">
        <f t="shared" ref="AF89:AF94" si="27">AF88-(AF88*AD89)</f>
        <v>0.28799999999999998</v>
      </c>
      <c r="AG89" s="162"/>
      <c r="AH89" s="162"/>
      <c r="AI89" s="166"/>
      <c r="AJ89" s="159"/>
      <c r="AK89" s="167"/>
      <c r="AL89" s="168"/>
      <c r="AM89" s="294"/>
      <c r="AN89" s="299"/>
      <c r="AO89" s="301"/>
      <c r="AP89" s="292"/>
      <c r="AQ89" s="313"/>
      <c r="AR89" s="292"/>
      <c r="AS89" s="302"/>
      <c r="AT89" s="313"/>
      <c r="AU89" s="292"/>
      <c r="AV89" s="302"/>
      <c r="AW89" s="300"/>
      <c r="AX89" s="292"/>
      <c r="AY89" s="302"/>
      <c r="AZ89" s="313"/>
      <c r="BA89" s="292"/>
      <c r="BB89" s="302"/>
      <c r="BC89" s="302"/>
      <c r="BD89" s="302"/>
      <c r="BE89" s="292"/>
      <c r="BF89" s="302"/>
      <c r="BG89" s="369"/>
      <c r="BH89" s="317"/>
    </row>
    <row r="90" spans="1:61" ht="53.25" hidden="1" customHeight="1" x14ac:dyDescent="0.3">
      <c r="A90" s="240"/>
      <c r="B90" s="203"/>
      <c r="C90" s="212"/>
      <c r="D90" s="159"/>
      <c r="E90" s="159"/>
      <c r="F90" s="110" t="s">
        <v>67</v>
      </c>
      <c r="G90" s="60" t="s">
        <v>436</v>
      </c>
      <c r="H90" s="159"/>
      <c r="I90" s="215"/>
      <c r="J90" s="159"/>
      <c r="K90" s="160"/>
      <c r="L90" s="159"/>
      <c r="M90" s="172"/>
      <c r="N90" s="173"/>
      <c r="O90" s="174"/>
      <c r="P90" s="160"/>
      <c r="Q90" s="166"/>
      <c r="R90" s="69" t="s">
        <v>437</v>
      </c>
      <c r="S90" s="50" t="s">
        <v>78</v>
      </c>
      <c r="T90" s="51" t="s">
        <v>438</v>
      </c>
      <c r="U90" s="50" t="s">
        <v>79</v>
      </c>
      <c r="V90" s="50" t="s">
        <v>80</v>
      </c>
      <c r="W90" s="52">
        <f>VLOOKUP(V90,'[8]Datos Validacion'!$K$6:$L$8,2,0)</f>
        <v>0.25</v>
      </c>
      <c r="X90" s="51" t="s">
        <v>96</v>
      </c>
      <c r="Y90" s="52">
        <f>VLOOKUP(X90,'[8]Datos Validacion'!$M$6:$N$7,2,0)</f>
        <v>0.15</v>
      </c>
      <c r="Z90" s="50" t="s">
        <v>82</v>
      </c>
      <c r="AA90" s="62" t="s">
        <v>439</v>
      </c>
      <c r="AB90" s="50" t="s">
        <v>84</v>
      </c>
      <c r="AC90" s="51" t="s">
        <v>440</v>
      </c>
      <c r="AD90" s="121">
        <f t="shared" si="21"/>
        <v>0.4</v>
      </c>
      <c r="AE90" s="109" t="str">
        <f t="shared" si="24"/>
        <v>MUY BAJA</v>
      </c>
      <c r="AF90" s="109">
        <f t="shared" si="27"/>
        <v>0.17279999999999998</v>
      </c>
      <c r="AG90" s="162"/>
      <c r="AH90" s="162"/>
      <c r="AI90" s="166"/>
      <c r="AJ90" s="159"/>
      <c r="AK90" s="167"/>
      <c r="AL90" s="168"/>
      <c r="AM90" s="294"/>
      <c r="AN90" s="299"/>
      <c r="AO90" s="301"/>
      <c r="AP90" s="292"/>
      <c r="AQ90" s="313"/>
      <c r="AR90" s="292"/>
      <c r="AS90" s="302"/>
      <c r="AT90" s="313"/>
      <c r="AU90" s="292"/>
      <c r="AV90" s="302"/>
      <c r="AW90" s="300"/>
      <c r="AX90" s="292"/>
      <c r="AY90" s="302"/>
      <c r="AZ90" s="313"/>
      <c r="BA90" s="292"/>
      <c r="BB90" s="302"/>
      <c r="BC90" s="302"/>
      <c r="BD90" s="302"/>
      <c r="BE90" s="292"/>
      <c r="BF90" s="302"/>
      <c r="BG90" s="369"/>
      <c r="BH90" s="317"/>
    </row>
    <row r="91" spans="1:61" ht="37.5" hidden="1" x14ac:dyDescent="0.3">
      <c r="A91" s="240"/>
      <c r="B91" s="203"/>
      <c r="C91" s="212"/>
      <c r="D91" s="159"/>
      <c r="E91" s="159"/>
      <c r="F91" s="110" t="s">
        <v>67</v>
      </c>
      <c r="G91" s="60" t="s">
        <v>441</v>
      </c>
      <c r="H91" s="159"/>
      <c r="I91" s="215"/>
      <c r="J91" s="159"/>
      <c r="K91" s="160"/>
      <c r="L91" s="159"/>
      <c r="M91" s="172"/>
      <c r="N91" s="173"/>
      <c r="O91" s="174"/>
      <c r="P91" s="160"/>
      <c r="Q91" s="166"/>
      <c r="R91" s="69" t="s">
        <v>442</v>
      </c>
      <c r="S91" s="50" t="s">
        <v>78</v>
      </c>
      <c r="T91" s="51" t="s">
        <v>438</v>
      </c>
      <c r="U91" s="50" t="s">
        <v>79</v>
      </c>
      <c r="V91" s="50" t="s">
        <v>80</v>
      </c>
      <c r="W91" s="52">
        <f>VLOOKUP(V91,'[8]Datos Validacion'!$K$6:$L$8,2,0)</f>
        <v>0.25</v>
      </c>
      <c r="X91" s="51" t="s">
        <v>96</v>
      </c>
      <c r="Y91" s="52">
        <f>VLOOKUP(X91,'[8]Datos Validacion'!$M$6:$N$7,2,0)</f>
        <v>0.15</v>
      </c>
      <c r="Z91" s="50" t="s">
        <v>82</v>
      </c>
      <c r="AA91" s="62" t="s">
        <v>439</v>
      </c>
      <c r="AB91" s="50" t="s">
        <v>84</v>
      </c>
      <c r="AC91" s="51" t="s">
        <v>443</v>
      </c>
      <c r="AD91" s="121">
        <f t="shared" si="21"/>
        <v>0.4</v>
      </c>
      <c r="AE91" s="109" t="str">
        <f t="shared" si="24"/>
        <v>MUY BAJA</v>
      </c>
      <c r="AF91" s="109">
        <f t="shared" si="27"/>
        <v>0.10367999999999998</v>
      </c>
      <c r="AG91" s="162"/>
      <c r="AH91" s="162"/>
      <c r="AI91" s="166"/>
      <c r="AJ91" s="159"/>
      <c r="AK91" s="167"/>
      <c r="AL91" s="168"/>
      <c r="AM91" s="294"/>
      <c r="AN91" s="299"/>
      <c r="AO91" s="301"/>
      <c r="AP91" s="292"/>
      <c r="AQ91" s="313"/>
      <c r="AR91" s="292"/>
      <c r="AS91" s="302"/>
      <c r="AT91" s="313"/>
      <c r="AU91" s="292"/>
      <c r="AV91" s="302"/>
      <c r="AW91" s="300"/>
      <c r="AX91" s="292"/>
      <c r="AY91" s="302"/>
      <c r="AZ91" s="313"/>
      <c r="BA91" s="292"/>
      <c r="BB91" s="302"/>
      <c r="BC91" s="302"/>
      <c r="BD91" s="302"/>
      <c r="BE91" s="292"/>
      <c r="BF91" s="302"/>
      <c r="BG91" s="369"/>
      <c r="BH91" s="317"/>
    </row>
    <row r="92" spans="1:61" ht="62.5" hidden="1" x14ac:dyDescent="0.3">
      <c r="A92" s="240"/>
      <c r="B92" s="203"/>
      <c r="C92" s="212"/>
      <c r="D92" s="159"/>
      <c r="E92" s="159"/>
      <c r="F92" s="110" t="s">
        <v>67</v>
      </c>
      <c r="G92" s="60" t="s">
        <v>444</v>
      </c>
      <c r="H92" s="159"/>
      <c r="I92" s="215"/>
      <c r="J92" s="159"/>
      <c r="K92" s="160"/>
      <c r="L92" s="159"/>
      <c r="M92" s="172"/>
      <c r="N92" s="173"/>
      <c r="O92" s="174"/>
      <c r="P92" s="160"/>
      <c r="Q92" s="166"/>
      <c r="R92" s="69" t="s">
        <v>445</v>
      </c>
      <c r="S92" s="50" t="s">
        <v>78</v>
      </c>
      <c r="T92" s="51" t="s">
        <v>446</v>
      </c>
      <c r="U92" s="50" t="s">
        <v>79</v>
      </c>
      <c r="V92" s="50" t="s">
        <v>80</v>
      </c>
      <c r="W92" s="52">
        <f>VLOOKUP(V92,'[8]Datos Validacion'!$K$6:$L$8,2,0)</f>
        <v>0.25</v>
      </c>
      <c r="X92" s="51" t="s">
        <v>96</v>
      </c>
      <c r="Y92" s="52">
        <f>VLOOKUP(X92,'[8]Datos Validacion'!$M$6:$N$7,2,0)</f>
        <v>0.15</v>
      </c>
      <c r="Z92" s="50" t="s">
        <v>82</v>
      </c>
      <c r="AA92" s="62" t="s">
        <v>447</v>
      </c>
      <c r="AB92" s="50" t="s">
        <v>84</v>
      </c>
      <c r="AC92" s="51" t="s">
        <v>448</v>
      </c>
      <c r="AD92" s="121">
        <f t="shared" si="21"/>
        <v>0.4</v>
      </c>
      <c r="AE92" s="109" t="str">
        <f t="shared" si="24"/>
        <v>MUY BAJA</v>
      </c>
      <c r="AF92" s="109">
        <f t="shared" si="27"/>
        <v>6.2207999999999986E-2</v>
      </c>
      <c r="AG92" s="162"/>
      <c r="AH92" s="162"/>
      <c r="AI92" s="166"/>
      <c r="AJ92" s="159"/>
      <c r="AK92" s="167"/>
      <c r="AL92" s="168"/>
      <c r="AM92" s="294"/>
      <c r="AN92" s="299"/>
      <c r="AO92" s="301"/>
      <c r="AP92" s="292"/>
      <c r="AQ92" s="313"/>
      <c r="AR92" s="292"/>
      <c r="AS92" s="302"/>
      <c r="AT92" s="313"/>
      <c r="AU92" s="292"/>
      <c r="AV92" s="302"/>
      <c r="AW92" s="300"/>
      <c r="AX92" s="292"/>
      <c r="AY92" s="302"/>
      <c r="AZ92" s="313"/>
      <c r="BA92" s="292"/>
      <c r="BB92" s="302"/>
      <c r="BC92" s="302"/>
      <c r="BD92" s="302"/>
      <c r="BE92" s="292"/>
      <c r="BF92" s="302"/>
      <c r="BG92" s="369"/>
      <c r="BH92" s="317"/>
    </row>
    <row r="93" spans="1:61" ht="50" hidden="1" x14ac:dyDescent="0.3">
      <c r="A93" s="240"/>
      <c r="B93" s="203"/>
      <c r="C93" s="212"/>
      <c r="D93" s="159"/>
      <c r="E93" s="159"/>
      <c r="F93" s="159" t="s">
        <v>67</v>
      </c>
      <c r="G93" s="221" t="s">
        <v>449</v>
      </c>
      <c r="H93" s="159"/>
      <c r="I93" s="215"/>
      <c r="J93" s="159"/>
      <c r="K93" s="160"/>
      <c r="L93" s="159"/>
      <c r="M93" s="172"/>
      <c r="N93" s="173"/>
      <c r="O93" s="174"/>
      <c r="P93" s="160"/>
      <c r="Q93" s="166"/>
      <c r="R93" s="69" t="s">
        <v>450</v>
      </c>
      <c r="S93" s="50" t="s">
        <v>78</v>
      </c>
      <c r="T93" s="51" t="s">
        <v>451</v>
      </c>
      <c r="U93" s="50" t="s">
        <v>79</v>
      </c>
      <c r="V93" s="50" t="s">
        <v>80</v>
      </c>
      <c r="W93" s="52">
        <f>VLOOKUP(V93,'[8]Datos Validacion'!$K$6:$L$8,2,0)</f>
        <v>0.25</v>
      </c>
      <c r="X93" s="51" t="s">
        <v>96</v>
      </c>
      <c r="Y93" s="52">
        <f>VLOOKUP(X93,'[8]Datos Validacion'!$M$6:$N$7,2,0)</f>
        <v>0.15</v>
      </c>
      <c r="Z93" s="50" t="s">
        <v>82</v>
      </c>
      <c r="AA93" s="62" t="s">
        <v>452</v>
      </c>
      <c r="AB93" s="50" t="s">
        <v>84</v>
      </c>
      <c r="AC93" s="51" t="s">
        <v>453</v>
      </c>
      <c r="AD93" s="121">
        <f t="shared" si="21"/>
        <v>0.4</v>
      </c>
      <c r="AE93" s="109" t="str">
        <f t="shared" si="24"/>
        <v>MUY BAJA</v>
      </c>
      <c r="AF93" s="109">
        <f t="shared" si="27"/>
        <v>3.7324799999999991E-2</v>
      </c>
      <c r="AG93" s="162"/>
      <c r="AH93" s="162"/>
      <c r="AI93" s="166"/>
      <c r="AJ93" s="159"/>
      <c r="AK93" s="167"/>
      <c r="AL93" s="168"/>
      <c r="AM93" s="294"/>
      <c r="AN93" s="299"/>
      <c r="AO93" s="301"/>
      <c r="AP93" s="292"/>
      <c r="AQ93" s="313"/>
      <c r="AR93" s="292"/>
      <c r="AS93" s="302"/>
      <c r="AT93" s="313"/>
      <c r="AU93" s="292"/>
      <c r="AV93" s="302"/>
      <c r="AW93" s="300"/>
      <c r="AX93" s="292"/>
      <c r="AY93" s="302"/>
      <c r="AZ93" s="313"/>
      <c r="BA93" s="292"/>
      <c r="BB93" s="302"/>
      <c r="BC93" s="302"/>
      <c r="BD93" s="302"/>
      <c r="BE93" s="292"/>
      <c r="BF93" s="302"/>
      <c r="BG93" s="369"/>
      <c r="BH93" s="317"/>
    </row>
    <row r="94" spans="1:61" ht="36" hidden="1" customHeight="1" x14ac:dyDescent="0.3">
      <c r="A94" s="240"/>
      <c r="B94" s="203"/>
      <c r="C94" s="212"/>
      <c r="D94" s="159"/>
      <c r="E94" s="159"/>
      <c r="F94" s="159"/>
      <c r="G94" s="221"/>
      <c r="H94" s="159"/>
      <c r="I94" s="215"/>
      <c r="J94" s="159"/>
      <c r="K94" s="160"/>
      <c r="L94" s="159"/>
      <c r="M94" s="172"/>
      <c r="N94" s="173"/>
      <c r="O94" s="174"/>
      <c r="P94" s="160"/>
      <c r="Q94" s="166"/>
      <c r="R94" s="69" t="s">
        <v>454</v>
      </c>
      <c r="S94" s="50" t="s">
        <v>78</v>
      </c>
      <c r="T94" s="51" t="s">
        <v>455</v>
      </c>
      <c r="U94" s="50" t="s">
        <v>79</v>
      </c>
      <c r="V94" s="50" t="s">
        <v>80</v>
      </c>
      <c r="W94" s="52">
        <f>VLOOKUP(V94,'[8]Datos Validacion'!$K$6:$L$8,2,0)</f>
        <v>0.25</v>
      </c>
      <c r="X94" s="51" t="s">
        <v>96</v>
      </c>
      <c r="Y94" s="52">
        <f>VLOOKUP(X94,'[8]Datos Validacion'!$M$6:$N$7,2,0)</f>
        <v>0.15</v>
      </c>
      <c r="Z94" s="50" t="s">
        <v>82</v>
      </c>
      <c r="AA94" s="62" t="s">
        <v>452</v>
      </c>
      <c r="AB94" s="50" t="s">
        <v>84</v>
      </c>
      <c r="AC94" s="51" t="s">
        <v>456</v>
      </c>
      <c r="AD94" s="121">
        <f t="shared" si="21"/>
        <v>0.4</v>
      </c>
      <c r="AE94" s="109" t="str">
        <f t="shared" si="24"/>
        <v>MUY BAJA</v>
      </c>
      <c r="AF94" s="109">
        <f t="shared" si="27"/>
        <v>2.2394879999999992E-2</v>
      </c>
      <c r="AG94" s="162"/>
      <c r="AH94" s="162"/>
      <c r="AI94" s="166"/>
      <c r="AJ94" s="159"/>
      <c r="AK94" s="167"/>
      <c r="AL94" s="168"/>
      <c r="AM94" s="294"/>
      <c r="AN94" s="299"/>
      <c r="AO94" s="301"/>
      <c r="AP94" s="292"/>
      <c r="AQ94" s="313"/>
      <c r="AR94" s="292"/>
      <c r="AS94" s="302"/>
      <c r="AT94" s="313"/>
      <c r="AU94" s="292"/>
      <c r="AV94" s="302"/>
      <c r="AW94" s="300"/>
      <c r="AX94" s="292"/>
      <c r="AY94" s="302"/>
      <c r="AZ94" s="313"/>
      <c r="BA94" s="292"/>
      <c r="BB94" s="302"/>
      <c r="BC94" s="302"/>
      <c r="BD94" s="302"/>
      <c r="BE94" s="292"/>
      <c r="BF94" s="302"/>
      <c r="BG94" s="369"/>
      <c r="BH94" s="317"/>
    </row>
    <row r="95" spans="1:61" ht="85.5" customHeight="1" x14ac:dyDescent="0.3">
      <c r="A95" s="240" t="s">
        <v>3</v>
      </c>
      <c r="B95" s="203"/>
      <c r="C95" s="212" t="s">
        <v>381</v>
      </c>
      <c r="D95" s="159" t="s">
        <v>382</v>
      </c>
      <c r="E95" s="159" t="s">
        <v>421</v>
      </c>
      <c r="F95" s="159" t="s">
        <v>67</v>
      </c>
      <c r="G95" s="221" t="s">
        <v>457</v>
      </c>
      <c r="H95" s="159" t="s">
        <v>458</v>
      </c>
      <c r="I95" s="215" t="s">
        <v>1317</v>
      </c>
      <c r="J95" s="159" t="s">
        <v>1187</v>
      </c>
      <c r="K95" s="160" t="s">
        <v>459</v>
      </c>
      <c r="L95" s="159" t="s">
        <v>246</v>
      </c>
      <c r="M95" s="172">
        <f>VLOOKUP(L95,'[8]Datos Validacion'!$C$6:$D$10,2,0)</f>
        <v>0.8</v>
      </c>
      <c r="N95" s="173" t="s">
        <v>76</v>
      </c>
      <c r="O95" s="174">
        <f>VLOOKUP(N95,'[8]Datos Validacion'!$E$6:$F$15,2,0)</f>
        <v>0.6</v>
      </c>
      <c r="P95" s="160" t="s">
        <v>460</v>
      </c>
      <c r="Q95" s="166" t="s">
        <v>378</v>
      </c>
      <c r="R95" s="69" t="s">
        <v>1320</v>
      </c>
      <c r="S95" s="50" t="s">
        <v>78</v>
      </c>
      <c r="T95" s="51" t="s">
        <v>293</v>
      </c>
      <c r="U95" s="50" t="s">
        <v>79</v>
      </c>
      <c r="V95" s="50" t="s">
        <v>80</v>
      </c>
      <c r="W95" s="52">
        <f>VLOOKUP(V95,'[8]Datos Validacion'!$K$6:$L$8,2,0)</f>
        <v>0.25</v>
      </c>
      <c r="X95" s="51" t="s">
        <v>96</v>
      </c>
      <c r="Y95" s="52">
        <f>VLOOKUP(X95,'[8]Datos Validacion'!$M$6:$N$7,2,0)</f>
        <v>0.15</v>
      </c>
      <c r="Z95" s="50" t="s">
        <v>82</v>
      </c>
      <c r="AA95" s="62" t="s">
        <v>1328</v>
      </c>
      <c r="AB95" s="50" t="s">
        <v>84</v>
      </c>
      <c r="AC95" s="51" t="s">
        <v>1333</v>
      </c>
      <c r="AD95" s="121">
        <f t="shared" si="21"/>
        <v>0.4</v>
      </c>
      <c r="AE95" s="109" t="str">
        <f t="shared" si="24"/>
        <v>MEDIA</v>
      </c>
      <c r="AF95" s="109">
        <f t="shared" ref="AF95:AF101" si="28">IF(OR(V95="prevenir",V95="detectar"),(M95-(M95*AD95)), M95)</f>
        <v>0.48</v>
      </c>
      <c r="AG95" s="162" t="str">
        <f t="shared" si="26"/>
        <v>MODERADO</v>
      </c>
      <c r="AH95" s="162">
        <v>0.6</v>
      </c>
      <c r="AI95" s="166" t="s">
        <v>76</v>
      </c>
      <c r="AJ95" s="159" t="s">
        <v>86</v>
      </c>
      <c r="AK95" s="167"/>
      <c r="AL95" s="167"/>
      <c r="AM95" s="303">
        <v>45121</v>
      </c>
      <c r="AN95" s="300" t="s">
        <v>1913</v>
      </c>
      <c r="AO95" s="299"/>
      <c r="AP95" s="299" t="s">
        <v>3</v>
      </c>
      <c r="AQ95" s="288" t="s">
        <v>1914</v>
      </c>
      <c r="AR95" s="299" t="s">
        <v>3</v>
      </c>
      <c r="AS95" s="300"/>
      <c r="AT95" s="288" t="s">
        <v>1915</v>
      </c>
      <c r="AU95" s="299" t="s">
        <v>3</v>
      </c>
      <c r="AV95" s="300"/>
      <c r="AW95" s="288" t="s">
        <v>1915</v>
      </c>
      <c r="AX95" s="299" t="s">
        <v>1755</v>
      </c>
      <c r="AY95" s="300"/>
      <c r="AZ95" s="288" t="s">
        <v>1916</v>
      </c>
      <c r="BA95" s="299" t="s">
        <v>3</v>
      </c>
      <c r="BB95" s="300"/>
      <c r="BC95" s="288" t="s">
        <v>1914</v>
      </c>
      <c r="BD95" s="300"/>
      <c r="BE95" s="304" t="s">
        <v>3</v>
      </c>
      <c r="BF95" s="291" t="s">
        <v>1917</v>
      </c>
      <c r="BG95" s="315" t="s">
        <v>1918</v>
      </c>
      <c r="BH95" s="317" t="s">
        <v>2038</v>
      </c>
    </row>
    <row r="96" spans="1:61" ht="85.5" customHeight="1" x14ac:dyDescent="0.3">
      <c r="A96" s="240"/>
      <c r="B96" s="203"/>
      <c r="C96" s="212"/>
      <c r="D96" s="159"/>
      <c r="E96" s="159"/>
      <c r="F96" s="159"/>
      <c r="G96" s="221"/>
      <c r="H96" s="159"/>
      <c r="I96" s="215"/>
      <c r="J96" s="159"/>
      <c r="K96" s="160"/>
      <c r="L96" s="159"/>
      <c r="M96" s="172"/>
      <c r="N96" s="173"/>
      <c r="O96" s="174"/>
      <c r="P96" s="160"/>
      <c r="Q96" s="166"/>
      <c r="R96" s="69" t="s">
        <v>1321</v>
      </c>
      <c r="S96" s="50" t="s">
        <v>78</v>
      </c>
      <c r="T96" s="51" t="s">
        <v>1326</v>
      </c>
      <c r="U96" s="50" t="s">
        <v>79</v>
      </c>
      <c r="V96" s="50" t="s">
        <v>80</v>
      </c>
      <c r="W96" s="52">
        <f>VLOOKUP(V96,'[8]Datos Validacion'!$K$6:$L$8,2,0)</f>
        <v>0.25</v>
      </c>
      <c r="X96" s="51" t="s">
        <v>96</v>
      </c>
      <c r="Y96" s="52">
        <f>VLOOKUP(X96,'[8]Datos Validacion'!$M$6:$N$7,2,0)</f>
        <v>0.15</v>
      </c>
      <c r="Z96" s="50" t="s">
        <v>82</v>
      </c>
      <c r="AA96" s="62" t="s">
        <v>1329</v>
      </c>
      <c r="AB96" s="50" t="s">
        <v>84</v>
      </c>
      <c r="AC96" s="51" t="s">
        <v>1334</v>
      </c>
      <c r="AD96" s="121">
        <f t="shared" si="21"/>
        <v>0.4</v>
      </c>
      <c r="AE96" s="109" t="str">
        <f t="shared" ref="AE96:AE100" si="29">IF(AF96&lt;=20%,"MUY BAJA",IF(AF96&lt;=40%,"BAJA",IF(AF96&lt;=60%,"MEDIA",IF(AF96&lt;=80%,"ALTA","MUY ALTA"))))</f>
        <v>MUY BAJA</v>
      </c>
      <c r="AF96" s="109">
        <f t="shared" si="28"/>
        <v>0</v>
      </c>
      <c r="AG96" s="162"/>
      <c r="AH96" s="162"/>
      <c r="AI96" s="166"/>
      <c r="AJ96" s="159"/>
      <c r="AK96" s="167"/>
      <c r="AL96" s="167"/>
      <c r="AM96" s="303"/>
      <c r="AN96" s="300"/>
      <c r="AO96" s="299"/>
      <c r="AP96" s="299"/>
      <c r="AQ96" s="288" t="s">
        <v>1919</v>
      </c>
      <c r="AR96" s="299"/>
      <c r="AS96" s="300"/>
      <c r="AT96" s="288" t="s">
        <v>1920</v>
      </c>
      <c r="AU96" s="299"/>
      <c r="AV96" s="300"/>
      <c r="AW96" s="288" t="s">
        <v>1920</v>
      </c>
      <c r="AX96" s="299"/>
      <c r="AY96" s="300"/>
      <c r="AZ96" s="288" t="s">
        <v>1921</v>
      </c>
      <c r="BA96" s="299"/>
      <c r="BB96" s="300"/>
      <c r="BC96" s="288" t="s">
        <v>1921</v>
      </c>
      <c r="BD96" s="300"/>
      <c r="BE96" s="304"/>
      <c r="BF96" s="291" t="s">
        <v>1917</v>
      </c>
      <c r="BG96" s="315" t="s">
        <v>1918</v>
      </c>
      <c r="BH96" s="317"/>
    </row>
    <row r="97" spans="1:61" ht="85.5" customHeight="1" x14ac:dyDescent="0.3">
      <c r="A97" s="240"/>
      <c r="B97" s="203"/>
      <c r="C97" s="212"/>
      <c r="D97" s="159"/>
      <c r="E97" s="159"/>
      <c r="F97" s="159" t="s">
        <v>67</v>
      </c>
      <c r="G97" s="221" t="s">
        <v>1319</v>
      </c>
      <c r="H97" s="159"/>
      <c r="I97" s="215"/>
      <c r="J97" s="159"/>
      <c r="K97" s="160"/>
      <c r="L97" s="159"/>
      <c r="M97" s="172"/>
      <c r="N97" s="173"/>
      <c r="O97" s="174"/>
      <c r="P97" s="160"/>
      <c r="Q97" s="166"/>
      <c r="R97" s="69" t="s">
        <v>1322</v>
      </c>
      <c r="S97" s="50" t="s">
        <v>78</v>
      </c>
      <c r="T97" s="51" t="s">
        <v>429</v>
      </c>
      <c r="U97" s="50" t="s">
        <v>79</v>
      </c>
      <c r="V97" s="50" t="s">
        <v>80</v>
      </c>
      <c r="W97" s="52">
        <f>VLOOKUP(V97,'[8]Datos Validacion'!$K$6:$L$8,2,0)</f>
        <v>0.25</v>
      </c>
      <c r="X97" s="51" t="s">
        <v>96</v>
      </c>
      <c r="Y97" s="52">
        <f>VLOOKUP(X97,'[8]Datos Validacion'!$M$6:$N$7,2,0)</f>
        <v>0.15</v>
      </c>
      <c r="Z97" s="50" t="s">
        <v>82</v>
      </c>
      <c r="AA97" s="62" t="s">
        <v>1330</v>
      </c>
      <c r="AB97" s="50" t="s">
        <v>84</v>
      </c>
      <c r="AC97" s="51" t="s">
        <v>431</v>
      </c>
      <c r="AD97" s="121">
        <f t="shared" si="21"/>
        <v>0.4</v>
      </c>
      <c r="AE97" s="109" t="str">
        <f t="shared" si="29"/>
        <v>MUY BAJA</v>
      </c>
      <c r="AF97" s="109">
        <f t="shared" si="28"/>
        <v>0</v>
      </c>
      <c r="AG97" s="162"/>
      <c r="AH97" s="162"/>
      <c r="AI97" s="166"/>
      <c r="AJ97" s="159"/>
      <c r="AK97" s="167"/>
      <c r="AL97" s="167"/>
      <c r="AM97" s="303"/>
      <c r="AN97" s="300"/>
      <c r="AO97" s="299"/>
      <c r="AP97" s="299"/>
      <c r="AQ97" s="291" t="s">
        <v>1922</v>
      </c>
      <c r="AR97" s="299"/>
      <c r="AS97" s="300"/>
      <c r="AT97" s="288" t="s">
        <v>1923</v>
      </c>
      <c r="AU97" s="299"/>
      <c r="AV97" s="300"/>
      <c r="AW97" s="288" t="s">
        <v>1923</v>
      </c>
      <c r="AX97" s="299"/>
      <c r="AY97" s="300"/>
      <c r="AZ97" s="291" t="s">
        <v>1917</v>
      </c>
      <c r="BA97" s="299"/>
      <c r="BB97" s="300"/>
      <c r="BC97" s="288" t="s">
        <v>1923</v>
      </c>
      <c r="BD97" s="300"/>
      <c r="BE97" s="304"/>
      <c r="BF97" s="291" t="s">
        <v>1917</v>
      </c>
      <c r="BG97" s="315" t="s">
        <v>1918</v>
      </c>
      <c r="BH97" s="317"/>
    </row>
    <row r="98" spans="1:61" ht="85.5" customHeight="1" x14ac:dyDescent="0.3">
      <c r="A98" s="240"/>
      <c r="B98" s="203"/>
      <c r="C98" s="212"/>
      <c r="D98" s="159"/>
      <c r="E98" s="159"/>
      <c r="F98" s="159"/>
      <c r="G98" s="221"/>
      <c r="H98" s="159"/>
      <c r="I98" s="215"/>
      <c r="J98" s="159"/>
      <c r="K98" s="160"/>
      <c r="L98" s="159"/>
      <c r="M98" s="172"/>
      <c r="N98" s="173"/>
      <c r="O98" s="174"/>
      <c r="P98" s="160"/>
      <c r="Q98" s="166"/>
      <c r="R98" s="69" t="s">
        <v>1323</v>
      </c>
      <c r="S98" s="50" t="s">
        <v>78</v>
      </c>
      <c r="T98" s="51" t="s">
        <v>429</v>
      </c>
      <c r="U98" s="50" t="s">
        <v>79</v>
      </c>
      <c r="V98" s="50" t="s">
        <v>80</v>
      </c>
      <c r="W98" s="52">
        <f>VLOOKUP(V98,'[8]Datos Validacion'!$K$6:$L$8,2,0)</f>
        <v>0.25</v>
      </c>
      <c r="X98" s="51" t="s">
        <v>96</v>
      </c>
      <c r="Y98" s="52">
        <f>VLOOKUP(X98,'[8]Datos Validacion'!$M$6:$N$7,2,0)</f>
        <v>0.15</v>
      </c>
      <c r="Z98" s="50" t="s">
        <v>82</v>
      </c>
      <c r="AA98" s="62" t="s">
        <v>1331</v>
      </c>
      <c r="AB98" s="50" t="s">
        <v>84</v>
      </c>
      <c r="AC98" s="51" t="s">
        <v>431</v>
      </c>
      <c r="AD98" s="121">
        <f t="shared" si="21"/>
        <v>0.4</v>
      </c>
      <c r="AE98" s="109" t="str">
        <f t="shared" si="29"/>
        <v>MUY BAJA</v>
      </c>
      <c r="AF98" s="109">
        <f t="shared" si="28"/>
        <v>0</v>
      </c>
      <c r="AG98" s="162"/>
      <c r="AH98" s="162"/>
      <c r="AI98" s="166"/>
      <c r="AJ98" s="159"/>
      <c r="AK98" s="167"/>
      <c r="AL98" s="167"/>
      <c r="AM98" s="303"/>
      <c r="AN98" s="300"/>
      <c r="AO98" s="299"/>
      <c r="AP98" s="299"/>
      <c r="AQ98" s="291" t="s">
        <v>1922</v>
      </c>
      <c r="AR98" s="299"/>
      <c r="AS98" s="300"/>
      <c r="AT98" s="288" t="s">
        <v>1924</v>
      </c>
      <c r="AU98" s="299"/>
      <c r="AV98" s="300"/>
      <c r="AW98" s="288" t="s">
        <v>1924</v>
      </c>
      <c r="AX98" s="299"/>
      <c r="AY98" s="300"/>
      <c r="AZ98" s="291" t="s">
        <v>1917</v>
      </c>
      <c r="BA98" s="299"/>
      <c r="BB98" s="300"/>
      <c r="BC98" s="288" t="s">
        <v>1924</v>
      </c>
      <c r="BD98" s="300"/>
      <c r="BE98" s="304"/>
      <c r="BF98" s="291" t="s">
        <v>1917</v>
      </c>
      <c r="BG98" s="315" t="s">
        <v>1918</v>
      </c>
      <c r="BH98" s="317"/>
    </row>
    <row r="99" spans="1:61" ht="85.5" customHeight="1" x14ac:dyDescent="0.3">
      <c r="A99" s="240"/>
      <c r="B99" s="203"/>
      <c r="C99" s="212"/>
      <c r="D99" s="159"/>
      <c r="E99" s="159"/>
      <c r="F99" s="159"/>
      <c r="G99" s="221"/>
      <c r="H99" s="159"/>
      <c r="I99" s="215"/>
      <c r="J99" s="159"/>
      <c r="K99" s="160"/>
      <c r="L99" s="159"/>
      <c r="M99" s="172"/>
      <c r="N99" s="173"/>
      <c r="O99" s="174"/>
      <c r="P99" s="160"/>
      <c r="Q99" s="166"/>
      <c r="R99" s="69" t="s">
        <v>1324</v>
      </c>
      <c r="S99" s="50" t="s">
        <v>78</v>
      </c>
      <c r="T99" s="51" t="s">
        <v>1327</v>
      </c>
      <c r="U99" s="50" t="s">
        <v>79</v>
      </c>
      <c r="V99" s="50" t="s">
        <v>80</v>
      </c>
      <c r="W99" s="52">
        <f>VLOOKUP(V99,'[8]Datos Validacion'!$K$6:$L$8,2,0)</f>
        <v>0.25</v>
      </c>
      <c r="X99" s="51" t="s">
        <v>96</v>
      </c>
      <c r="Y99" s="52">
        <f>VLOOKUP(X99,'[8]Datos Validacion'!$M$6:$N$7,2,0)</f>
        <v>0.15</v>
      </c>
      <c r="Z99" s="50" t="s">
        <v>82</v>
      </c>
      <c r="AA99" s="62" t="s">
        <v>1330</v>
      </c>
      <c r="AB99" s="50" t="s">
        <v>84</v>
      </c>
      <c r="AC99" s="51" t="s">
        <v>431</v>
      </c>
      <c r="AD99" s="121">
        <f t="shared" si="21"/>
        <v>0.4</v>
      </c>
      <c r="AE99" s="109" t="str">
        <f t="shared" si="29"/>
        <v>MUY BAJA</v>
      </c>
      <c r="AF99" s="109">
        <f t="shared" si="28"/>
        <v>0</v>
      </c>
      <c r="AG99" s="162"/>
      <c r="AH99" s="162"/>
      <c r="AI99" s="166"/>
      <c r="AJ99" s="159"/>
      <c r="AK99" s="167"/>
      <c r="AL99" s="167"/>
      <c r="AM99" s="303"/>
      <c r="AN99" s="300"/>
      <c r="AO99" s="299"/>
      <c r="AP99" s="299"/>
      <c r="AQ99" s="288" t="s">
        <v>1914</v>
      </c>
      <c r="AR99" s="299"/>
      <c r="AS99" s="300"/>
      <c r="AT99" s="288" t="s">
        <v>1925</v>
      </c>
      <c r="AU99" s="299"/>
      <c r="AV99" s="300"/>
      <c r="AW99" s="288" t="s">
        <v>1925</v>
      </c>
      <c r="AX99" s="299"/>
      <c r="AY99" s="300"/>
      <c r="AZ99" s="288" t="s">
        <v>1916</v>
      </c>
      <c r="BA99" s="299"/>
      <c r="BB99" s="300"/>
      <c r="BC99" s="288" t="s">
        <v>1914</v>
      </c>
      <c r="BD99" s="300"/>
      <c r="BE99" s="304"/>
      <c r="BF99" s="291" t="s">
        <v>1917</v>
      </c>
      <c r="BG99" s="315" t="s">
        <v>1918</v>
      </c>
      <c r="BH99" s="317"/>
    </row>
    <row r="100" spans="1:61" ht="85.5" customHeight="1" x14ac:dyDescent="0.3">
      <c r="A100" s="240"/>
      <c r="B100" s="203"/>
      <c r="C100" s="212"/>
      <c r="D100" s="159"/>
      <c r="E100" s="159"/>
      <c r="F100" s="110" t="s">
        <v>67</v>
      </c>
      <c r="G100" s="69" t="s">
        <v>1318</v>
      </c>
      <c r="H100" s="159"/>
      <c r="I100" s="215"/>
      <c r="J100" s="159"/>
      <c r="K100" s="160"/>
      <c r="L100" s="159"/>
      <c r="M100" s="172"/>
      <c r="N100" s="173"/>
      <c r="O100" s="174"/>
      <c r="P100" s="160"/>
      <c r="Q100" s="166"/>
      <c r="R100" s="69" t="s">
        <v>1325</v>
      </c>
      <c r="S100" s="50" t="s">
        <v>78</v>
      </c>
      <c r="T100" s="51" t="s">
        <v>293</v>
      </c>
      <c r="U100" s="50" t="s">
        <v>79</v>
      </c>
      <c r="V100" s="50" t="s">
        <v>80</v>
      </c>
      <c r="W100" s="52">
        <f>VLOOKUP(V100,'[8]Datos Validacion'!$K$6:$L$8,2,0)</f>
        <v>0.25</v>
      </c>
      <c r="X100" s="51" t="s">
        <v>96</v>
      </c>
      <c r="Y100" s="52">
        <f>VLOOKUP(X100,'[8]Datos Validacion'!$M$6:$N$7,2,0)</f>
        <v>0.15</v>
      </c>
      <c r="Z100" s="50" t="s">
        <v>82</v>
      </c>
      <c r="AA100" s="62" t="s">
        <v>1332</v>
      </c>
      <c r="AB100" s="50" t="s">
        <v>84</v>
      </c>
      <c r="AC100" s="51" t="s">
        <v>1335</v>
      </c>
      <c r="AD100" s="121">
        <f t="shared" si="21"/>
        <v>0.4</v>
      </c>
      <c r="AE100" s="109" t="str">
        <f t="shared" si="29"/>
        <v>MUY BAJA</v>
      </c>
      <c r="AF100" s="109">
        <f t="shared" si="28"/>
        <v>0</v>
      </c>
      <c r="AG100" s="162"/>
      <c r="AH100" s="162"/>
      <c r="AI100" s="166"/>
      <c r="AJ100" s="159"/>
      <c r="AK100" s="167"/>
      <c r="AL100" s="167"/>
      <c r="AM100" s="303"/>
      <c r="AN100" s="300"/>
      <c r="AO100" s="299"/>
      <c r="AP100" s="299"/>
      <c r="AQ100" s="288" t="s">
        <v>1914</v>
      </c>
      <c r="AR100" s="299"/>
      <c r="AS100" s="300"/>
      <c r="AT100" s="288" t="s">
        <v>1914</v>
      </c>
      <c r="AU100" s="299"/>
      <c r="AV100" s="300"/>
      <c r="AW100" s="288" t="s">
        <v>1914</v>
      </c>
      <c r="AX100" s="299"/>
      <c r="AY100" s="300"/>
      <c r="AZ100" s="288" t="s">
        <v>1916</v>
      </c>
      <c r="BA100" s="299"/>
      <c r="BB100" s="300"/>
      <c r="BC100" s="288" t="s">
        <v>1914</v>
      </c>
      <c r="BD100" s="300"/>
      <c r="BE100" s="304"/>
      <c r="BF100" s="291" t="s">
        <v>1917</v>
      </c>
      <c r="BG100" s="315" t="s">
        <v>1918</v>
      </c>
      <c r="BH100" s="317"/>
    </row>
    <row r="101" spans="1:61" s="70" customFormat="1" ht="31" hidden="1" customHeight="1" x14ac:dyDescent="0.3">
      <c r="A101" s="212" t="s">
        <v>3</v>
      </c>
      <c r="B101" s="212"/>
      <c r="C101" s="212" t="s">
        <v>381</v>
      </c>
      <c r="D101" s="159" t="s">
        <v>420</v>
      </c>
      <c r="E101" s="159" t="s">
        <v>421</v>
      </c>
      <c r="F101" s="159" t="s">
        <v>104</v>
      </c>
      <c r="G101" s="212" t="s">
        <v>461</v>
      </c>
      <c r="H101" s="159" t="s">
        <v>462</v>
      </c>
      <c r="I101" s="159" t="s">
        <v>463</v>
      </c>
      <c r="J101" s="159" t="s">
        <v>71</v>
      </c>
      <c r="K101" s="159" t="s">
        <v>464</v>
      </c>
      <c r="L101" s="159" t="s">
        <v>73</v>
      </c>
      <c r="M101" s="172">
        <f>VLOOKUP(L101,'[8]Datos Validacion'!$C$6:$D$10,2,0)</f>
        <v>0.6</v>
      </c>
      <c r="N101" s="225" t="s">
        <v>377</v>
      </c>
      <c r="O101" s="174">
        <f>VLOOKUP(N101,'[8]Datos Validacion'!$E$6:$F$15,2,0)</f>
        <v>0.8</v>
      </c>
      <c r="P101" s="159" t="s">
        <v>224</v>
      </c>
      <c r="Q101" s="166" t="s">
        <v>378</v>
      </c>
      <c r="R101" s="222" t="s">
        <v>465</v>
      </c>
      <c r="S101" s="203" t="s">
        <v>78</v>
      </c>
      <c r="T101" s="223" t="s">
        <v>293</v>
      </c>
      <c r="U101" s="203" t="s">
        <v>79</v>
      </c>
      <c r="V101" s="203" t="s">
        <v>80</v>
      </c>
      <c r="W101" s="172">
        <f>VLOOKUP(V101,'[8]Datos Validacion'!$K$6:$L$8,2,0)</f>
        <v>0.25</v>
      </c>
      <c r="X101" s="212" t="s">
        <v>81</v>
      </c>
      <c r="Y101" s="172">
        <f>VLOOKUP(X101,'[8]Datos Validacion'!$M$6:$N$7,2,0)</f>
        <v>0.25</v>
      </c>
      <c r="Z101" s="203" t="s">
        <v>82</v>
      </c>
      <c r="AA101" s="222" t="s">
        <v>466</v>
      </c>
      <c r="AB101" s="203" t="s">
        <v>84</v>
      </c>
      <c r="AC101" s="223" t="s">
        <v>467</v>
      </c>
      <c r="AD101" s="164">
        <f t="shared" si="21"/>
        <v>0.5</v>
      </c>
      <c r="AE101" s="224" t="str">
        <f t="shared" si="24"/>
        <v>BAJA</v>
      </c>
      <c r="AF101" s="224">
        <f t="shared" si="28"/>
        <v>0.3</v>
      </c>
      <c r="AG101" s="224" t="str">
        <f t="shared" ref="AG101" si="30">IF(AH101&lt;=20%,"LEVE",IF(AH101&lt;=40%,"MENOR",IF(AH101&lt;=60%,"MODERADO",IF(AH101&lt;=80%,"MAYOR","CATASTROFICO"))))</f>
        <v>MAYOR</v>
      </c>
      <c r="AH101" s="224">
        <f>IF(V101="corregir",(O101-(O101*AD101)), O101)</f>
        <v>0.8</v>
      </c>
      <c r="AI101" s="166" t="s">
        <v>378</v>
      </c>
      <c r="AJ101" s="159" t="s">
        <v>86</v>
      </c>
      <c r="AK101" s="159" t="s">
        <v>468</v>
      </c>
      <c r="AL101" s="159"/>
      <c r="AM101" s="303"/>
      <c r="AN101" s="300"/>
      <c r="AO101" s="299"/>
      <c r="AP101" s="299"/>
      <c r="AQ101" s="300"/>
      <c r="AR101" s="299"/>
      <c r="AS101" s="300"/>
      <c r="AT101" s="300"/>
      <c r="AU101" s="299"/>
      <c r="AV101" s="300"/>
      <c r="AW101" s="300"/>
      <c r="AX101" s="299"/>
      <c r="AY101" s="300"/>
      <c r="AZ101" s="300"/>
      <c r="BA101" s="299"/>
      <c r="BB101" s="300"/>
      <c r="BC101" s="300"/>
      <c r="BD101" s="299"/>
      <c r="BE101" s="299"/>
      <c r="BF101" s="299"/>
      <c r="BG101" s="368"/>
      <c r="BH101" s="317"/>
      <c r="BI101" s="143"/>
    </row>
    <row r="102" spans="1:61" s="70" customFormat="1" ht="25.5" hidden="1" customHeight="1" x14ac:dyDescent="0.3">
      <c r="A102" s="212"/>
      <c r="B102" s="212"/>
      <c r="C102" s="212"/>
      <c r="D102" s="159"/>
      <c r="E102" s="159"/>
      <c r="F102" s="159"/>
      <c r="G102" s="212"/>
      <c r="H102" s="159"/>
      <c r="I102" s="159"/>
      <c r="J102" s="159"/>
      <c r="K102" s="159"/>
      <c r="L102" s="159"/>
      <c r="M102" s="172"/>
      <c r="N102" s="225" t="s">
        <v>469</v>
      </c>
      <c r="O102" s="174"/>
      <c r="P102" s="159"/>
      <c r="Q102" s="166"/>
      <c r="R102" s="222"/>
      <c r="S102" s="203"/>
      <c r="T102" s="223"/>
      <c r="U102" s="203"/>
      <c r="V102" s="203"/>
      <c r="W102" s="172"/>
      <c r="X102" s="212"/>
      <c r="Y102" s="172"/>
      <c r="Z102" s="203"/>
      <c r="AA102" s="222"/>
      <c r="AB102" s="203"/>
      <c r="AC102" s="223"/>
      <c r="AD102" s="164"/>
      <c r="AE102" s="224"/>
      <c r="AF102" s="224"/>
      <c r="AG102" s="224"/>
      <c r="AH102" s="224"/>
      <c r="AI102" s="166"/>
      <c r="AJ102" s="159"/>
      <c r="AK102" s="159"/>
      <c r="AL102" s="159"/>
      <c r="AM102" s="303"/>
      <c r="AN102" s="300"/>
      <c r="AO102" s="299"/>
      <c r="AP102" s="299"/>
      <c r="AQ102" s="300"/>
      <c r="AR102" s="299"/>
      <c r="AS102" s="300"/>
      <c r="AT102" s="300"/>
      <c r="AU102" s="299"/>
      <c r="AV102" s="300"/>
      <c r="AW102" s="300"/>
      <c r="AX102" s="299"/>
      <c r="AY102" s="300"/>
      <c r="AZ102" s="300"/>
      <c r="BA102" s="299"/>
      <c r="BB102" s="300"/>
      <c r="BC102" s="300"/>
      <c r="BD102" s="299"/>
      <c r="BE102" s="299"/>
      <c r="BF102" s="299"/>
      <c r="BG102" s="368"/>
      <c r="BH102" s="317"/>
      <c r="BI102" s="143"/>
    </row>
    <row r="103" spans="1:61" s="70" customFormat="1" ht="31.5" hidden="1" customHeight="1" x14ac:dyDescent="0.3">
      <c r="A103" s="212"/>
      <c r="B103" s="212"/>
      <c r="C103" s="212"/>
      <c r="D103" s="159"/>
      <c r="E103" s="159"/>
      <c r="F103" s="159"/>
      <c r="G103" s="212"/>
      <c r="H103" s="159"/>
      <c r="I103" s="159"/>
      <c r="J103" s="159"/>
      <c r="K103" s="159"/>
      <c r="L103" s="159"/>
      <c r="M103" s="172"/>
      <c r="N103" s="225" t="s">
        <v>469</v>
      </c>
      <c r="O103" s="174"/>
      <c r="P103" s="159"/>
      <c r="Q103" s="166"/>
      <c r="R103" s="62" t="s">
        <v>470</v>
      </c>
      <c r="S103" s="50" t="s">
        <v>78</v>
      </c>
      <c r="T103" s="71" t="s">
        <v>293</v>
      </c>
      <c r="U103" s="50" t="s">
        <v>79</v>
      </c>
      <c r="V103" s="50" t="s">
        <v>80</v>
      </c>
      <c r="W103" s="52">
        <f>VLOOKUP(V103,'[8]Datos Validacion'!$K$6:$L$8,2,0)</f>
        <v>0.25</v>
      </c>
      <c r="X103" s="51" t="s">
        <v>81</v>
      </c>
      <c r="Y103" s="52">
        <f>VLOOKUP(X103,'[8]Datos Validacion'!$M$6:$N$7,2,0)</f>
        <v>0.25</v>
      </c>
      <c r="Z103" s="50" t="s">
        <v>82</v>
      </c>
      <c r="AA103" s="72" t="s">
        <v>471</v>
      </c>
      <c r="AB103" s="50" t="s">
        <v>84</v>
      </c>
      <c r="AC103" s="71" t="s">
        <v>472</v>
      </c>
      <c r="AD103" s="121">
        <f>+W103+Y103</f>
        <v>0.5</v>
      </c>
      <c r="AE103" s="111" t="str">
        <f t="shared" ref="AE103:AE109" si="31">IF(AF103&lt;=20%,"MUY BAJA",IF(AF103&lt;=40%,"BAJA",IF(AF103&lt;=60%,"MEDIA",IF(AF103&lt;=80%,"ALTA","MUY ALTA"))))</f>
        <v>MUY BAJA</v>
      </c>
      <c r="AF103" s="111">
        <f>AF101-(AF101*AD103)</f>
        <v>0.15</v>
      </c>
      <c r="AG103" s="224"/>
      <c r="AH103" s="224"/>
      <c r="AI103" s="166"/>
      <c r="AJ103" s="159"/>
      <c r="AK103" s="159"/>
      <c r="AL103" s="159"/>
      <c r="AM103" s="303"/>
      <c r="AN103" s="300"/>
      <c r="AO103" s="299"/>
      <c r="AP103" s="299"/>
      <c r="AQ103" s="300"/>
      <c r="AR103" s="299"/>
      <c r="AS103" s="300"/>
      <c r="AT103" s="300"/>
      <c r="AU103" s="299"/>
      <c r="AV103" s="300"/>
      <c r="AW103" s="300"/>
      <c r="AX103" s="299"/>
      <c r="AY103" s="300"/>
      <c r="AZ103" s="300"/>
      <c r="BA103" s="299"/>
      <c r="BB103" s="300"/>
      <c r="BC103" s="300"/>
      <c r="BD103" s="299"/>
      <c r="BE103" s="299"/>
      <c r="BF103" s="299"/>
      <c r="BG103" s="368"/>
      <c r="BH103" s="317"/>
      <c r="BI103" s="143"/>
    </row>
    <row r="104" spans="1:61" s="70" customFormat="1" ht="43.5" hidden="1" customHeight="1" x14ac:dyDescent="0.3">
      <c r="A104" s="212"/>
      <c r="B104" s="212"/>
      <c r="C104" s="212"/>
      <c r="D104" s="159"/>
      <c r="E104" s="159"/>
      <c r="F104" s="110" t="s">
        <v>67</v>
      </c>
      <c r="G104" s="60" t="s">
        <v>473</v>
      </c>
      <c r="H104" s="159"/>
      <c r="I104" s="159"/>
      <c r="J104" s="159"/>
      <c r="K104" s="159"/>
      <c r="L104" s="159"/>
      <c r="M104" s="172"/>
      <c r="N104" s="225" t="s">
        <v>469</v>
      </c>
      <c r="O104" s="174"/>
      <c r="P104" s="159"/>
      <c r="Q104" s="166"/>
      <c r="R104" s="222" t="s">
        <v>474</v>
      </c>
      <c r="S104" s="203" t="s">
        <v>78</v>
      </c>
      <c r="T104" s="223" t="s">
        <v>475</v>
      </c>
      <c r="U104" s="203" t="s">
        <v>79</v>
      </c>
      <c r="V104" s="203" t="s">
        <v>80</v>
      </c>
      <c r="W104" s="172">
        <f>VLOOKUP(V104,'[8]Datos Validacion'!$K$6:$L$8,2,0)</f>
        <v>0.25</v>
      </c>
      <c r="X104" s="212" t="s">
        <v>81</v>
      </c>
      <c r="Y104" s="172">
        <f>VLOOKUP(X104,'[8]Datos Validacion'!$M$6:$N$7,2,0)</f>
        <v>0.25</v>
      </c>
      <c r="Z104" s="203" t="s">
        <v>82</v>
      </c>
      <c r="AA104" s="222" t="s">
        <v>466</v>
      </c>
      <c r="AB104" s="203" t="s">
        <v>84</v>
      </c>
      <c r="AC104" s="223" t="s">
        <v>476</v>
      </c>
      <c r="AD104" s="164">
        <f>+W104+Y104</f>
        <v>0.5</v>
      </c>
      <c r="AE104" s="224" t="str">
        <f t="shared" si="31"/>
        <v>MUY BAJA</v>
      </c>
      <c r="AF104" s="224">
        <f>AF103-(AF103*AD104)</f>
        <v>7.4999999999999997E-2</v>
      </c>
      <c r="AG104" s="224"/>
      <c r="AH104" s="224"/>
      <c r="AI104" s="166"/>
      <c r="AJ104" s="159"/>
      <c r="AK104" s="159"/>
      <c r="AL104" s="159"/>
      <c r="AM104" s="303"/>
      <c r="AN104" s="300"/>
      <c r="AO104" s="299"/>
      <c r="AP104" s="299"/>
      <c r="AQ104" s="300"/>
      <c r="AR104" s="299"/>
      <c r="AS104" s="300"/>
      <c r="AT104" s="300"/>
      <c r="AU104" s="299"/>
      <c r="AV104" s="300"/>
      <c r="AW104" s="300"/>
      <c r="AX104" s="299"/>
      <c r="AY104" s="300"/>
      <c r="AZ104" s="300"/>
      <c r="BA104" s="299"/>
      <c r="BB104" s="300"/>
      <c r="BC104" s="300"/>
      <c r="BD104" s="299"/>
      <c r="BE104" s="299"/>
      <c r="BF104" s="299"/>
      <c r="BG104" s="368"/>
      <c r="BH104" s="317"/>
      <c r="BI104" s="143"/>
    </row>
    <row r="105" spans="1:61" s="70" customFormat="1" ht="43.5" hidden="1" customHeight="1" x14ac:dyDescent="0.3">
      <c r="A105" s="212"/>
      <c r="B105" s="212"/>
      <c r="C105" s="212"/>
      <c r="D105" s="159"/>
      <c r="E105" s="159"/>
      <c r="F105" s="110" t="s">
        <v>67</v>
      </c>
      <c r="G105" s="60" t="s">
        <v>477</v>
      </c>
      <c r="H105" s="159"/>
      <c r="I105" s="159"/>
      <c r="J105" s="159"/>
      <c r="K105" s="159"/>
      <c r="L105" s="159"/>
      <c r="M105" s="172"/>
      <c r="N105" s="225"/>
      <c r="O105" s="174"/>
      <c r="P105" s="159"/>
      <c r="Q105" s="166"/>
      <c r="R105" s="222"/>
      <c r="S105" s="203"/>
      <c r="T105" s="223"/>
      <c r="U105" s="203"/>
      <c r="V105" s="203"/>
      <c r="W105" s="172"/>
      <c r="X105" s="212"/>
      <c r="Y105" s="172"/>
      <c r="Z105" s="203"/>
      <c r="AA105" s="222"/>
      <c r="AB105" s="203"/>
      <c r="AC105" s="223"/>
      <c r="AD105" s="164"/>
      <c r="AE105" s="224"/>
      <c r="AF105" s="224"/>
      <c r="AG105" s="224"/>
      <c r="AH105" s="224"/>
      <c r="AI105" s="166"/>
      <c r="AJ105" s="159"/>
      <c r="AK105" s="159"/>
      <c r="AL105" s="159"/>
      <c r="AM105" s="303"/>
      <c r="AN105" s="300"/>
      <c r="AO105" s="299"/>
      <c r="AP105" s="299"/>
      <c r="AQ105" s="300"/>
      <c r="AR105" s="299"/>
      <c r="AS105" s="300"/>
      <c r="AT105" s="300"/>
      <c r="AU105" s="299"/>
      <c r="AV105" s="300"/>
      <c r="AW105" s="300"/>
      <c r="AX105" s="299"/>
      <c r="AY105" s="300"/>
      <c r="AZ105" s="300"/>
      <c r="BA105" s="299"/>
      <c r="BB105" s="300"/>
      <c r="BC105" s="300"/>
      <c r="BD105" s="299"/>
      <c r="BE105" s="299"/>
      <c r="BF105" s="299"/>
      <c r="BG105" s="368"/>
      <c r="BH105" s="317"/>
      <c r="BI105" s="143"/>
    </row>
    <row r="106" spans="1:61" s="70" customFormat="1" ht="43.5" hidden="1" customHeight="1" x14ac:dyDescent="0.3">
      <c r="A106" s="212"/>
      <c r="B106" s="212"/>
      <c r="C106" s="212"/>
      <c r="D106" s="159"/>
      <c r="E106" s="159"/>
      <c r="F106" s="110" t="s">
        <v>67</v>
      </c>
      <c r="G106" s="60" t="s">
        <v>478</v>
      </c>
      <c r="H106" s="159"/>
      <c r="I106" s="159"/>
      <c r="J106" s="159"/>
      <c r="K106" s="159"/>
      <c r="L106" s="159"/>
      <c r="M106" s="172"/>
      <c r="N106" s="225"/>
      <c r="O106" s="174"/>
      <c r="P106" s="159"/>
      <c r="Q106" s="166"/>
      <c r="R106" s="222"/>
      <c r="S106" s="203"/>
      <c r="T106" s="223"/>
      <c r="U106" s="203"/>
      <c r="V106" s="203"/>
      <c r="W106" s="172"/>
      <c r="X106" s="212"/>
      <c r="Y106" s="172"/>
      <c r="Z106" s="203"/>
      <c r="AA106" s="222"/>
      <c r="AB106" s="203"/>
      <c r="AC106" s="223"/>
      <c r="AD106" s="164"/>
      <c r="AE106" s="224"/>
      <c r="AF106" s="224"/>
      <c r="AG106" s="224"/>
      <c r="AH106" s="224"/>
      <c r="AI106" s="166"/>
      <c r="AJ106" s="159"/>
      <c r="AK106" s="159"/>
      <c r="AL106" s="159"/>
      <c r="AM106" s="303"/>
      <c r="AN106" s="300"/>
      <c r="AO106" s="299"/>
      <c r="AP106" s="299"/>
      <c r="AQ106" s="300"/>
      <c r="AR106" s="299"/>
      <c r="AS106" s="300"/>
      <c r="AT106" s="300"/>
      <c r="AU106" s="299"/>
      <c r="AV106" s="300"/>
      <c r="AW106" s="300"/>
      <c r="AX106" s="299"/>
      <c r="AY106" s="300"/>
      <c r="AZ106" s="300"/>
      <c r="BA106" s="299"/>
      <c r="BB106" s="300"/>
      <c r="BC106" s="300"/>
      <c r="BD106" s="299"/>
      <c r="BE106" s="299"/>
      <c r="BF106" s="299"/>
      <c r="BG106" s="368"/>
      <c r="BH106" s="317"/>
      <c r="BI106" s="143"/>
    </row>
    <row r="107" spans="1:61" s="70" customFormat="1" ht="43.5" hidden="1" customHeight="1" x14ac:dyDescent="0.3">
      <c r="A107" s="212"/>
      <c r="B107" s="212"/>
      <c r="C107" s="212"/>
      <c r="D107" s="159"/>
      <c r="E107" s="159"/>
      <c r="F107" s="110" t="s">
        <v>67</v>
      </c>
      <c r="G107" s="60" t="s">
        <v>479</v>
      </c>
      <c r="H107" s="159"/>
      <c r="I107" s="159"/>
      <c r="J107" s="159"/>
      <c r="K107" s="159"/>
      <c r="L107" s="159"/>
      <c r="M107" s="172"/>
      <c r="N107" s="225"/>
      <c r="O107" s="174"/>
      <c r="P107" s="159"/>
      <c r="Q107" s="166"/>
      <c r="R107" s="72" t="s">
        <v>480</v>
      </c>
      <c r="S107" s="50" t="s">
        <v>78</v>
      </c>
      <c r="T107" s="71" t="s">
        <v>293</v>
      </c>
      <c r="U107" s="50" t="s">
        <v>79</v>
      </c>
      <c r="V107" s="50" t="s">
        <v>80</v>
      </c>
      <c r="W107" s="52">
        <f>VLOOKUP(V107,'[8]Datos Validacion'!$K$6:$L$8,2,0)</f>
        <v>0.25</v>
      </c>
      <c r="X107" s="51" t="s">
        <v>81</v>
      </c>
      <c r="Y107" s="52">
        <f>VLOOKUP(X107,'[8]Datos Validacion'!$M$6:$N$7,2,0)</f>
        <v>0.25</v>
      </c>
      <c r="Z107" s="50" t="s">
        <v>82</v>
      </c>
      <c r="AA107" s="72" t="s">
        <v>471</v>
      </c>
      <c r="AB107" s="50" t="s">
        <v>84</v>
      </c>
      <c r="AC107" s="71" t="s">
        <v>481</v>
      </c>
      <c r="AD107" s="121">
        <f t="shared" ref="AD107:AD143" si="32">+W107+Y107</f>
        <v>0.5</v>
      </c>
      <c r="AE107" s="111" t="str">
        <f t="shared" si="31"/>
        <v>MUY BAJA</v>
      </c>
      <c r="AF107" s="111">
        <f>AF104-(AF104*AD107)</f>
        <v>3.7499999999999999E-2</v>
      </c>
      <c r="AG107" s="224"/>
      <c r="AH107" s="224"/>
      <c r="AI107" s="166"/>
      <c r="AJ107" s="159"/>
      <c r="AK107" s="159"/>
      <c r="AL107" s="159"/>
      <c r="AM107" s="303"/>
      <c r="AN107" s="300"/>
      <c r="AO107" s="299"/>
      <c r="AP107" s="299"/>
      <c r="AQ107" s="300"/>
      <c r="AR107" s="299"/>
      <c r="AS107" s="300"/>
      <c r="AT107" s="300"/>
      <c r="AU107" s="299"/>
      <c r="AV107" s="300"/>
      <c r="AW107" s="300"/>
      <c r="AX107" s="299"/>
      <c r="AY107" s="300"/>
      <c r="AZ107" s="300"/>
      <c r="BA107" s="299"/>
      <c r="BB107" s="300"/>
      <c r="BC107" s="300"/>
      <c r="BD107" s="299"/>
      <c r="BE107" s="299"/>
      <c r="BF107" s="299"/>
      <c r="BG107" s="368"/>
      <c r="BH107" s="317"/>
      <c r="BI107" s="143"/>
    </row>
    <row r="108" spans="1:61" s="70" customFormat="1" ht="43.5" hidden="1" customHeight="1" x14ac:dyDescent="0.3">
      <c r="A108" s="212"/>
      <c r="B108" s="212"/>
      <c r="C108" s="212"/>
      <c r="D108" s="159"/>
      <c r="E108" s="159"/>
      <c r="F108" s="110" t="s">
        <v>67</v>
      </c>
      <c r="G108" s="60" t="s">
        <v>482</v>
      </c>
      <c r="H108" s="159"/>
      <c r="I108" s="159"/>
      <c r="J108" s="159"/>
      <c r="K108" s="159"/>
      <c r="L108" s="159"/>
      <c r="M108" s="172"/>
      <c r="N108" s="225"/>
      <c r="O108" s="174"/>
      <c r="P108" s="159"/>
      <c r="Q108" s="166"/>
      <c r="R108" s="72" t="s">
        <v>483</v>
      </c>
      <c r="S108" s="50" t="s">
        <v>78</v>
      </c>
      <c r="T108" s="71" t="s">
        <v>475</v>
      </c>
      <c r="U108" s="50" t="s">
        <v>79</v>
      </c>
      <c r="V108" s="50" t="s">
        <v>80</v>
      </c>
      <c r="W108" s="52">
        <f>VLOOKUP(V108,'[8]Datos Validacion'!$K$6:$L$8,2,0)</f>
        <v>0.25</v>
      </c>
      <c r="X108" s="51" t="s">
        <v>81</v>
      </c>
      <c r="Y108" s="52">
        <f>VLOOKUP(X108,'[8]Datos Validacion'!$M$6:$N$7,2,0)</f>
        <v>0.25</v>
      </c>
      <c r="Z108" s="50" t="s">
        <v>82</v>
      </c>
      <c r="AA108" s="72" t="s">
        <v>466</v>
      </c>
      <c r="AB108" s="50" t="s">
        <v>84</v>
      </c>
      <c r="AC108" s="71" t="s">
        <v>484</v>
      </c>
      <c r="AD108" s="121">
        <f t="shared" si="32"/>
        <v>0.5</v>
      </c>
      <c r="AE108" s="111" t="str">
        <f t="shared" si="31"/>
        <v>MUY BAJA</v>
      </c>
      <c r="AF108" s="111">
        <f>AF107-(AF107*AD108)</f>
        <v>1.8749999999999999E-2</v>
      </c>
      <c r="AG108" s="224"/>
      <c r="AH108" s="224"/>
      <c r="AI108" s="166"/>
      <c r="AJ108" s="159"/>
      <c r="AK108" s="159"/>
      <c r="AL108" s="159"/>
      <c r="AM108" s="303"/>
      <c r="AN108" s="300"/>
      <c r="AO108" s="299"/>
      <c r="AP108" s="299"/>
      <c r="AQ108" s="300"/>
      <c r="AR108" s="299"/>
      <c r="AS108" s="300"/>
      <c r="AT108" s="300"/>
      <c r="AU108" s="299"/>
      <c r="AV108" s="300"/>
      <c r="AW108" s="300"/>
      <c r="AX108" s="299"/>
      <c r="AY108" s="300"/>
      <c r="AZ108" s="300"/>
      <c r="BA108" s="299"/>
      <c r="BB108" s="300"/>
      <c r="BC108" s="300"/>
      <c r="BD108" s="299"/>
      <c r="BE108" s="299"/>
      <c r="BF108" s="299"/>
      <c r="BG108" s="368"/>
      <c r="BH108" s="317"/>
      <c r="BI108" s="143"/>
    </row>
    <row r="109" spans="1:61" s="70" customFormat="1" ht="43.5" hidden="1" customHeight="1" x14ac:dyDescent="0.3">
      <c r="A109" s="212"/>
      <c r="B109" s="212"/>
      <c r="C109" s="212"/>
      <c r="D109" s="159"/>
      <c r="E109" s="159"/>
      <c r="F109" s="110" t="s">
        <v>104</v>
      </c>
      <c r="G109" s="60" t="s">
        <v>485</v>
      </c>
      <c r="H109" s="159"/>
      <c r="I109" s="159"/>
      <c r="J109" s="159"/>
      <c r="K109" s="159"/>
      <c r="L109" s="159"/>
      <c r="M109" s="172"/>
      <c r="N109" s="225" t="s">
        <v>469</v>
      </c>
      <c r="O109" s="174"/>
      <c r="P109" s="159"/>
      <c r="Q109" s="166"/>
      <c r="R109" s="72" t="s">
        <v>486</v>
      </c>
      <c r="S109" s="50" t="s">
        <v>78</v>
      </c>
      <c r="T109" s="71" t="s">
        <v>293</v>
      </c>
      <c r="U109" s="50" t="s">
        <v>79</v>
      </c>
      <c r="V109" s="50" t="s">
        <v>80</v>
      </c>
      <c r="W109" s="52">
        <f>VLOOKUP(V109,'[8]Datos Validacion'!$K$6:$L$8,2,0)</f>
        <v>0.25</v>
      </c>
      <c r="X109" s="51" t="s">
        <v>81</v>
      </c>
      <c r="Y109" s="52">
        <f>VLOOKUP(X109,'[8]Datos Validacion'!$M$6:$N$7,2,0)</f>
        <v>0.25</v>
      </c>
      <c r="Z109" s="50" t="s">
        <v>82</v>
      </c>
      <c r="AA109" s="72" t="s">
        <v>466</v>
      </c>
      <c r="AB109" s="50" t="s">
        <v>84</v>
      </c>
      <c r="AC109" s="71" t="s">
        <v>476</v>
      </c>
      <c r="AD109" s="121">
        <f t="shared" si="32"/>
        <v>0.5</v>
      </c>
      <c r="AE109" s="111" t="str">
        <f t="shared" si="31"/>
        <v>MUY BAJA</v>
      </c>
      <c r="AF109" s="111">
        <f>AF108-(AF108*AD109)</f>
        <v>9.3749999999999997E-3</v>
      </c>
      <c r="AG109" s="224"/>
      <c r="AH109" s="224"/>
      <c r="AI109" s="166"/>
      <c r="AJ109" s="159"/>
      <c r="AK109" s="159"/>
      <c r="AL109" s="159"/>
      <c r="AM109" s="303"/>
      <c r="AN109" s="300"/>
      <c r="AO109" s="299"/>
      <c r="AP109" s="299"/>
      <c r="AQ109" s="300"/>
      <c r="AR109" s="299"/>
      <c r="AS109" s="300"/>
      <c r="AT109" s="300"/>
      <c r="AU109" s="299"/>
      <c r="AV109" s="300"/>
      <c r="AW109" s="300"/>
      <c r="AX109" s="299"/>
      <c r="AY109" s="300"/>
      <c r="AZ109" s="300"/>
      <c r="BA109" s="299"/>
      <c r="BB109" s="300"/>
      <c r="BC109" s="300"/>
      <c r="BD109" s="299"/>
      <c r="BE109" s="299"/>
      <c r="BF109" s="299"/>
      <c r="BG109" s="368"/>
      <c r="BH109" s="317"/>
      <c r="BI109" s="143"/>
    </row>
    <row r="110" spans="1:61" ht="59.25" customHeight="1" x14ac:dyDescent="0.3">
      <c r="A110" s="240" t="s">
        <v>3</v>
      </c>
      <c r="B110" s="203"/>
      <c r="C110" s="212" t="s">
        <v>1486</v>
      </c>
      <c r="D110" s="159" t="s">
        <v>1507</v>
      </c>
      <c r="E110" s="159" t="s">
        <v>1508</v>
      </c>
      <c r="F110" s="110" t="s">
        <v>67</v>
      </c>
      <c r="G110" s="62" t="s">
        <v>1509</v>
      </c>
      <c r="H110" s="159" t="s">
        <v>1510</v>
      </c>
      <c r="I110" s="215" t="s">
        <v>1511</v>
      </c>
      <c r="J110" s="159" t="s">
        <v>71</v>
      </c>
      <c r="K110" s="160" t="s">
        <v>1512</v>
      </c>
      <c r="L110" s="159" t="s">
        <v>73</v>
      </c>
      <c r="M110" s="172">
        <f>VLOOKUP(L110,'[9]Datos Validacion'!$C$6:$D$10,2,0)</f>
        <v>0.6</v>
      </c>
      <c r="N110" s="173" t="s">
        <v>223</v>
      </c>
      <c r="O110" s="174">
        <f>VLOOKUP(N110,'[9]Datos Validacion'!$E$6:$F$15,2,0)</f>
        <v>0.2</v>
      </c>
      <c r="P110" s="160" t="s">
        <v>291</v>
      </c>
      <c r="Q110" s="166" t="s">
        <v>76</v>
      </c>
      <c r="R110" s="370" t="s">
        <v>1513</v>
      </c>
      <c r="S110" s="50" t="s">
        <v>78</v>
      </c>
      <c r="T110" s="51" t="s">
        <v>1514</v>
      </c>
      <c r="U110" s="50" t="s">
        <v>79</v>
      </c>
      <c r="V110" s="50" t="s">
        <v>80</v>
      </c>
      <c r="W110" s="52">
        <f>VLOOKUP(V110,'[9]Datos Validacion'!$K$6:$L$8,2,0)</f>
        <v>0.25</v>
      </c>
      <c r="X110" s="51" t="s">
        <v>96</v>
      </c>
      <c r="Y110" s="52">
        <f>VLOOKUP(X110,'[9]Datos Validacion'!$M$6:$N$7,2,0)</f>
        <v>0.15</v>
      </c>
      <c r="Z110" s="50" t="s">
        <v>82</v>
      </c>
      <c r="AA110" s="62" t="s">
        <v>1515</v>
      </c>
      <c r="AB110" s="50" t="s">
        <v>84</v>
      </c>
      <c r="AC110" s="51" t="s">
        <v>1516</v>
      </c>
      <c r="AD110" s="130">
        <f t="shared" si="32"/>
        <v>0.4</v>
      </c>
      <c r="AE110" s="109" t="str">
        <f>IF(AF110&lt;=20%,"MUY BAJA",IF(AF110&lt;=40%,"BAJA",IF(AF110&lt;=60%,"MEDIA",IF(AF110&lt;=80%,"ALTA","MUY ALTA"))))</f>
        <v>BAJA</v>
      </c>
      <c r="AF110" s="109">
        <f>IF(OR(V110="prevenir",V110="detectar"),(M110-(M110*AD110)), M110)</f>
        <v>0.36</v>
      </c>
      <c r="AG110" s="162" t="str">
        <f t="shared" ref="AG110:AG133" si="33">IF(AH110&lt;=20%,"LEVE",IF(AH110&lt;=40%,"MENOR",IF(AH110&lt;=60%,"MODERADO",IF(AH110&lt;=80%,"MAYOR","CATASTROFICO"))))</f>
        <v>LEVE</v>
      </c>
      <c r="AH110" s="162">
        <f>IF(V110="corregir",(O110-(O110*AD110)), O110)</f>
        <v>0.2</v>
      </c>
      <c r="AI110" s="166" t="s">
        <v>146</v>
      </c>
      <c r="AJ110" s="159" t="s">
        <v>86</v>
      </c>
      <c r="AK110" s="168"/>
      <c r="AL110" s="168"/>
      <c r="AM110" s="294">
        <v>45118</v>
      </c>
      <c r="AN110" s="292" t="s">
        <v>1744</v>
      </c>
      <c r="AO110" s="292"/>
      <c r="AP110" s="292" t="s">
        <v>3</v>
      </c>
      <c r="AQ110" s="297" t="s">
        <v>1745</v>
      </c>
      <c r="AR110" s="292" t="s">
        <v>3</v>
      </c>
      <c r="AS110" s="292"/>
      <c r="AT110" s="297" t="s">
        <v>1746</v>
      </c>
      <c r="AU110" s="292" t="s">
        <v>3</v>
      </c>
      <c r="AV110" s="292"/>
      <c r="AW110" s="297" t="s">
        <v>1747</v>
      </c>
      <c r="AX110" s="292"/>
      <c r="AY110" s="292" t="s">
        <v>3</v>
      </c>
      <c r="AZ110" s="300" t="s">
        <v>1978</v>
      </c>
      <c r="BA110" s="292"/>
      <c r="BB110" s="292"/>
      <c r="BC110" s="292" t="s">
        <v>1748</v>
      </c>
      <c r="BD110" s="292"/>
      <c r="BE110" s="292" t="s">
        <v>3</v>
      </c>
      <c r="BF110" s="300" t="s">
        <v>1749</v>
      </c>
      <c r="BG110" s="297" t="s">
        <v>1750</v>
      </c>
      <c r="BH110" s="317" t="s">
        <v>2039</v>
      </c>
      <c r="BI110" s="270"/>
    </row>
    <row r="111" spans="1:61" ht="49.5" customHeight="1" x14ac:dyDescent="0.3">
      <c r="A111" s="240"/>
      <c r="B111" s="203"/>
      <c r="C111" s="212"/>
      <c r="D111" s="159"/>
      <c r="E111" s="159"/>
      <c r="F111" s="110" t="s">
        <v>67</v>
      </c>
      <c r="G111" s="62" t="s">
        <v>1517</v>
      </c>
      <c r="H111" s="159"/>
      <c r="I111" s="215"/>
      <c r="J111" s="159"/>
      <c r="K111" s="160"/>
      <c r="L111" s="159"/>
      <c r="M111" s="172"/>
      <c r="N111" s="173"/>
      <c r="O111" s="174"/>
      <c r="P111" s="160"/>
      <c r="Q111" s="166"/>
      <c r="R111" s="370" t="s">
        <v>1518</v>
      </c>
      <c r="S111" s="50" t="s">
        <v>78</v>
      </c>
      <c r="T111" s="51" t="s">
        <v>1519</v>
      </c>
      <c r="U111" s="50" t="s">
        <v>79</v>
      </c>
      <c r="V111" s="50" t="s">
        <v>184</v>
      </c>
      <c r="W111" s="52">
        <f>VLOOKUP(V111,'[9]Datos Validacion'!$K$6:$L$8,2,0)</f>
        <v>0.15</v>
      </c>
      <c r="X111" s="51" t="s">
        <v>96</v>
      </c>
      <c r="Y111" s="52">
        <f>VLOOKUP(X111,'[9]Datos Validacion'!$M$6:$N$7,2,0)</f>
        <v>0.15</v>
      </c>
      <c r="Z111" s="50" t="s">
        <v>82</v>
      </c>
      <c r="AA111" s="62" t="s">
        <v>1520</v>
      </c>
      <c r="AB111" s="50" t="s">
        <v>84</v>
      </c>
      <c r="AC111" s="51" t="s">
        <v>1521</v>
      </c>
      <c r="AD111" s="130">
        <f t="shared" si="32"/>
        <v>0.3</v>
      </c>
      <c r="AE111" s="109" t="str">
        <f>IF(AF111&lt;=20%,"MUY BAJA",IF(AF111&lt;=40%,"BAJA",IF(AF111&lt;=60%,"MEDIA",IF(AF111&lt;=80%,"ALTA","MUY ALTA"))))</f>
        <v>BAJA</v>
      </c>
      <c r="AF111" s="108">
        <f>+AF110-(AF110*AD111)</f>
        <v>0.252</v>
      </c>
      <c r="AG111" s="162"/>
      <c r="AH111" s="162"/>
      <c r="AI111" s="166"/>
      <c r="AJ111" s="159"/>
      <c r="AK111" s="168"/>
      <c r="AL111" s="168"/>
      <c r="AM111" s="294"/>
      <c r="AN111" s="292"/>
      <c r="AO111" s="292"/>
      <c r="AP111" s="292"/>
      <c r="AQ111" s="297"/>
      <c r="AR111" s="292"/>
      <c r="AS111" s="292"/>
      <c r="AT111" s="297"/>
      <c r="AU111" s="292"/>
      <c r="AV111" s="292"/>
      <c r="AW111" s="297"/>
      <c r="AX111" s="292"/>
      <c r="AY111" s="292"/>
      <c r="AZ111" s="300"/>
      <c r="BA111" s="292"/>
      <c r="BB111" s="292"/>
      <c r="BC111" s="292"/>
      <c r="BD111" s="292"/>
      <c r="BE111" s="292"/>
      <c r="BF111" s="300"/>
      <c r="BG111" s="297"/>
      <c r="BH111" s="317"/>
      <c r="BI111" s="270"/>
    </row>
    <row r="112" spans="1:61" ht="64.5" hidden="1" customHeight="1" x14ac:dyDescent="0.3">
      <c r="A112" s="364" t="s">
        <v>3</v>
      </c>
      <c r="B112" s="170"/>
      <c r="C112" s="160" t="s">
        <v>1486</v>
      </c>
      <c r="D112" s="160" t="s">
        <v>487</v>
      </c>
      <c r="E112" s="160" t="s">
        <v>488</v>
      </c>
      <c r="F112" s="110" t="s">
        <v>104</v>
      </c>
      <c r="G112" s="53" t="s">
        <v>1637</v>
      </c>
      <c r="H112" s="170" t="s">
        <v>1655</v>
      </c>
      <c r="I112" s="163" t="s">
        <v>1661</v>
      </c>
      <c r="J112" s="160" t="s">
        <v>71</v>
      </c>
      <c r="K112" s="371" t="s">
        <v>1487</v>
      </c>
      <c r="L112" s="226" t="s">
        <v>152</v>
      </c>
      <c r="M112" s="227">
        <v>0.4</v>
      </c>
      <c r="N112" s="225" t="s">
        <v>377</v>
      </c>
      <c r="O112" s="227">
        <v>0.8</v>
      </c>
      <c r="P112" s="159" t="s">
        <v>1670</v>
      </c>
      <c r="Q112" s="166" t="s">
        <v>378</v>
      </c>
      <c r="R112" s="112" t="s">
        <v>1672</v>
      </c>
      <c r="S112" s="54" t="s">
        <v>78</v>
      </c>
      <c r="T112" s="110" t="s">
        <v>488</v>
      </c>
      <c r="U112" s="54" t="s">
        <v>79</v>
      </c>
      <c r="V112" s="54" t="s">
        <v>80</v>
      </c>
      <c r="W112" s="52">
        <f>VLOOKUP(V112,'[9]Datos Validacion'!$K$6:$L$8,2,0)</f>
        <v>0.25</v>
      </c>
      <c r="X112" s="59" t="s">
        <v>96</v>
      </c>
      <c r="Y112" s="52">
        <v>0.15</v>
      </c>
      <c r="Z112" s="54" t="s">
        <v>82</v>
      </c>
      <c r="AA112" s="132" t="s">
        <v>1686</v>
      </c>
      <c r="AB112" s="54" t="s">
        <v>84</v>
      </c>
      <c r="AC112" s="110" t="s">
        <v>1691</v>
      </c>
      <c r="AD112" s="130">
        <f t="shared" si="32"/>
        <v>0.4</v>
      </c>
      <c r="AE112" s="109" t="str">
        <f t="shared" ref="AE112:AE135" si="34">IF(AF112&lt;=20%,"MUY BAJA",IF(AF112&lt;=40%,"BAJA",IF(AF112&lt;=60%,"MEDIA",IF(AF112&lt;=80%,"ALTA","MUY ALTA"))))</f>
        <v>BAJA</v>
      </c>
      <c r="AF112" s="108">
        <f>IF(OR(V112="prevenir",V112="detectar"),(M112-(M112*AD112)), M112)</f>
        <v>0.24</v>
      </c>
      <c r="AG112" s="162" t="str">
        <f t="shared" si="33"/>
        <v>MAYOR</v>
      </c>
      <c r="AH112" s="162">
        <f>IF(V112="corregir",(O112-(O112*AD112)), O112)</f>
        <v>0.8</v>
      </c>
      <c r="AI112" s="268" t="s">
        <v>378</v>
      </c>
      <c r="AJ112" s="159" t="s">
        <v>237</v>
      </c>
      <c r="AK112" s="122"/>
      <c r="AL112" s="122"/>
      <c r="AM112" s="305">
        <v>45119</v>
      </c>
      <c r="AN112" s="305" t="s">
        <v>1995</v>
      </c>
      <c r="AO112" s="305"/>
      <c r="AP112" s="305" t="s">
        <v>3</v>
      </c>
      <c r="AQ112" s="305"/>
      <c r="AR112" s="305" t="s">
        <v>3</v>
      </c>
      <c r="AS112" s="305"/>
      <c r="AT112" s="305" t="s">
        <v>1996</v>
      </c>
      <c r="AU112" s="305" t="s">
        <v>3</v>
      </c>
      <c r="AV112" s="305"/>
      <c r="AW112" s="305"/>
      <c r="AX112" s="305" t="s">
        <v>3</v>
      </c>
      <c r="AY112" s="305"/>
      <c r="AZ112" s="305" t="s">
        <v>1997</v>
      </c>
      <c r="BA112" s="305" t="s">
        <v>1760</v>
      </c>
      <c r="BB112" s="305" t="s">
        <v>1892</v>
      </c>
      <c r="BC112" s="305" t="s">
        <v>1892</v>
      </c>
      <c r="BD112" s="305"/>
      <c r="BE112" s="305" t="s">
        <v>3</v>
      </c>
      <c r="BF112" s="305" t="s">
        <v>1998</v>
      </c>
      <c r="BG112" s="305" t="s">
        <v>2040</v>
      </c>
      <c r="BH112" s="317" t="s">
        <v>1993</v>
      </c>
    </row>
    <row r="113" spans="1:60" ht="61.5" hidden="1" customHeight="1" x14ac:dyDescent="0.3">
      <c r="A113" s="364"/>
      <c r="B113" s="170"/>
      <c r="C113" s="160"/>
      <c r="D113" s="160"/>
      <c r="E113" s="160"/>
      <c r="F113" s="110" t="s">
        <v>67</v>
      </c>
      <c r="G113" s="53" t="s">
        <v>1638</v>
      </c>
      <c r="H113" s="170"/>
      <c r="I113" s="163"/>
      <c r="J113" s="160"/>
      <c r="K113" s="159"/>
      <c r="L113" s="226"/>
      <c r="M113" s="227"/>
      <c r="N113" s="225"/>
      <c r="O113" s="227"/>
      <c r="P113" s="159"/>
      <c r="Q113" s="166"/>
      <c r="R113" s="66" t="s">
        <v>1673</v>
      </c>
      <c r="S113" s="54" t="s">
        <v>78</v>
      </c>
      <c r="T113" s="110" t="s">
        <v>488</v>
      </c>
      <c r="U113" s="54" t="s">
        <v>79</v>
      </c>
      <c r="V113" s="54" t="s">
        <v>80</v>
      </c>
      <c r="W113" s="52">
        <f>VLOOKUP(V113,'[9]Datos Validacion'!$K$6:$L$8,2,0)</f>
        <v>0.25</v>
      </c>
      <c r="X113" s="59" t="s">
        <v>96</v>
      </c>
      <c r="Y113" s="52">
        <v>0.15</v>
      </c>
      <c r="Z113" s="54" t="s">
        <v>82</v>
      </c>
      <c r="AA113" s="132" t="s">
        <v>1686</v>
      </c>
      <c r="AB113" s="54" t="s">
        <v>84</v>
      </c>
      <c r="AC113" s="110" t="s">
        <v>1698</v>
      </c>
      <c r="AD113" s="130">
        <f t="shared" si="32"/>
        <v>0.4</v>
      </c>
      <c r="AE113" s="109" t="str">
        <f t="shared" si="34"/>
        <v>MUY BAJA</v>
      </c>
      <c r="AF113" s="108">
        <f>+AF112-(AF112*AD113)</f>
        <v>0.14399999999999999</v>
      </c>
      <c r="AG113" s="162"/>
      <c r="AH113" s="162"/>
      <c r="AI113" s="268"/>
      <c r="AJ113" s="159"/>
      <c r="AK113" s="122"/>
      <c r="AL113" s="122"/>
      <c r="AM113" s="305"/>
      <c r="AN113" s="305"/>
      <c r="AO113" s="305"/>
      <c r="AP113" s="305"/>
      <c r="AQ113" s="305"/>
      <c r="AR113" s="305"/>
      <c r="AS113" s="305"/>
      <c r="AT113" s="305"/>
      <c r="AU113" s="305"/>
      <c r="AV113" s="305"/>
      <c r="AW113" s="305"/>
      <c r="AX113" s="305"/>
      <c r="AY113" s="305"/>
      <c r="AZ113" s="305"/>
      <c r="BA113" s="305"/>
      <c r="BB113" s="305"/>
      <c r="BC113" s="305"/>
      <c r="BD113" s="305"/>
      <c r="BE113" s="305"/>
      <c r="BF113" s="305"/>
      <c r="BG113" s="305"/>
      <c r="BH113" s="317"/>
    </row>
    <row r="114" spans="1:60" ht="63" hidden="1" customHeight="1" x14ac:dyDescent="0.3">
      <c r="A114" s="364"/>
      <c r="B114" s="170"/>
      <c r="C114" s="160"/>
      <c r="D114" s="160"/>
      <c r="E114" s="160"/>
      <c r="F114" s="110" t="s">
        <v>67</v>
      </c>
      <c r="G114" s="53" t="s">
        <v>1639</v>
      </c>
      <c r="H114" s="170"/>
      <c r="I114" s="163"/>
      <c r="J114" s="160"/>
      <c r="K114" s="159"/>
      <c r="L114" s="226"/>
      <c r="M114" s="227"/>
      <c r="N114" s="225"/>
      <c r="O114" s="227"/>
      <c r="P114" s="159"/>
      <c r="Q114" s="166"/>
      <c r="R114" s="290" t="s">
        <v>1674</v>
      </c>
      <c r="S114" s="54" t="s">
        <v>78</v>
      </c>
      <c r="T114" s="110" t="s">
        <v>1684</v>
      </c>
      <c r="U114" s="54" t="s">
        <v>79</v>
      </c>
      <c r="V114" s="54" t="s">
        <v>80</v>
      </c>
      <c r="W114" s="52">
        <v>0.25</v>
      </c>
      <c r="X114" s="59" t="s">
        <v>96</v>
      </c>
      <c r="Y114" s="52">
        <v>0.15</v>
      </c>
      <c r="Z114" s="54"/>
      <c r="AA114" s="132"/>
      <c r="AB114" s="54"/>
      <c r="AC114" s="110"/>
      <c r="AD114" s="130">
        <f t="shared" si="32"/>
        <v>0.4</v>
      </c>
      <c r="AE114" s="109" t="str">
        <f t="shared" si="34"/>
        <v>MUY BAJA</v>
      </c>
      <c r="AF114" s="108">
        <f t="shared" ref="AF114:AF118" si="35">+AF113-(AF113*AD114)</f>
        <v>8.6399999999999991E-2</v>
      </c>
      <c r="AG114" s="162"/>
      <c r="AH114" s="162"/>
      <c r="AI114" s="268"/>
      <c r="AJ114" s="159"/>
      <c r="AK114" s="122"/>
      <c r="AL114" s="122"/>
      <c r="AM114" s="305"/>
      <c r="AN114" s="305"/>
      <c r="AO114" s="305"/>
      <c r="AP114" s="305"/>
      <c r="AQ114" s="305"/>
      <c r="AR114" s="305"/>
      <c r="AS114" s="305"/>
      <c r="AT114" s="305"/>
      <c r="AU114" s="305"/>
      <c r="AV114" s="305"/>
      <c r="AW114" s="305"/>
      <c r="AX114" s="305"/>
      <c r="AY114" s="305"/>
      <c r="AZ114" s="305"/>
      <c r="BA114" s="305"/>
      <c r="BB114" s="305"/>
      <c r="BC114" s="305"/>
      <c r="BD114" s="305"/>
      <c r="BE114" s="305"/>
      <c r="BF114" s="305"/>
      <c r="BG114" s="305"/>
      <c r="BH114" s="317"/>
    </row>
    <row r="115" spans="1:60" ht="87.75" hidden="1" customHeight="1" x14ac:dyDescent="0.3">
      <c r="A115" s="364"/>
      <c r="B115" s="170"/>
      <c r="C115" s="160"/>
      <c r="D115" s="160"/>
      <c r="E115" s="160"/>
      <c r="F115" s="110" t="s">
        <v>67</v>
      </c>
      <c r="G115" s="53" t="s">
        <v>1704</v>
      </c>
      <c r="H115" s="170"/>
      <c r="I115" s="163"/>
      <c r="J115" s="160"/>
      <c r="K115" s="159"/>
      <c r="L115" s="226"/>
      <c r="M115" s="227"/>
      <c r="N115" s="225"/>
      <c r="O115" s="227"/>
      <c r="P115" s="159"/>
      <c r="Q115" s="166"/>
      <c r="R115" s="112" t="s">
        <v>1675</v>
      </c>
      <c r="S115" s="54" t="s">
        <v>78</v>
      </c>
      <c r="T115" s="110" t="s">
        <v>1685</v>
      </c>
      <c r="U115" s="54" t="s">
        <v>79</v>
      </c>
      <c r="V115" s="54" t="s">
        <v>80</v>
      </c>
      <c r="W115" s="52">
        <v>0.25</v>
      </c>
      <c r="X115" s="59" t="s">
        <v>96</v>
      </c>
      <c r="Y115" s="52">
        <v>0.15</v>
      </c>
      <c r="Z115" s="54" t="s">
        <v>82</v>
      </c>
      <c r="AA115" s="132" t="s">
        <v>1687</v>
      </c>
      <c r="AB115" s="54" t="s">
        <v>84</v>
      </c>
      <c r="AC115" s="110" t="s">
        <v>1692</v>
      </c>
      <c r="AD115" s="130">
        <f t="shared" si="32"/>
        <v>0.4</v>
      </c>
      <c r="AE115" s="109" t="str">
        <f t="shared" si="34"/>
        <v>MUY BAJA</v>
      </c>
      <c r="AF115" s="108">
        <f t="shared" si="35"/>
        <v>5.183999999999999E-2</v>
      </c>
      <c r="AG115" s="162"/>
      <c r="AH115" s="162"/>
      <c r="AI115" s="268"/>
      <c r="AJ115" s="159"/>
      <c r="AK115" s="122"/>
      <c r="AL115" s="122"/>
      <c r="AM115" s="305"/>
      <c r="AN115" s="305"/>
      <c r="AO115" s="305"/>
      <c r="AP115" s="305"/>
      <c r="AQ115" s="305"/>
      <c r="AR115" s="305"/>
      <c r="AS115" s="305"/>
      <c r="AT115" s="305"/>
      <c r="AU115" s="305"/>
      <c r="AV115" s="305"/>
      <c r="AW115" s="305"/>
      <c r="AX115" s="305"/>
      <c r="AY115" s="305"/>
      <c r="AZ115" s="305"/>
      <c r="BA115" s="305"/>
      <c r="BB115" s="305"/>
      <c r="BC115" s="305"/>
      <c r="BD115" s="305"/>
      <c r="BE115" s="305"/>
      <c r="BF115" s="305"/>
      <c r="BG115" s="305"/>
      <c r="BH115" s="317"/>
    </row>
    <row r="116" spans="1:60" ht="66.75" hidden="1" customHeight="1" x14ac:dyDescent="0.3">
      <c r="A116" s="364"/>
      <c r="B116" s="170"/>
      <c r="C116" s="160"/>
      <c r="D116" s="160"/>
      <c r="E116" s="160"/>
      <c r="F116" s="159" t="s">
        <v>67</v>
      </c>
      <c r="G116" s="160" t="s">
        <v>1640</v>
      </c>
      <c r="H116" s="170"/>
      <c r="I116" s="163"/>
      <c r="J116" s="160"/>
      <c r="K116" s="159"/>
      <c r="L116" s="226"/>
      <c r="M116" s="227"/>
      <c r="N116" s="225"/>
      <c r="O116" s="227"/>
      <c r="P116" s="159"/>
      <c r="Q116" s="166"/>
      <c r="R116" s="49" t="s">
        <v>1493</v>
      </c>
      <c r="S116" s="59" t="s">
        <v>78</v>
      </c>
      <c r="T116" s="59" t="s">
        <v>1488</v>
      </c>
      <c r="U116" s="54" t="s">
        <v>238</v>
      </c>
      <c r="V116" s="54" t="s">
        <v>80</v>
      </c>
      <c r="W116" s="52">
        <f>VLOOKUP(V116,'[9]Datos Validacion'!$K$6:$L$8,2,0)</f>
        <v>0.25</v>
      </c>
      <c r="X116" s="59" t="s">
        <v>96</v>
      </c>
      <c r="Y116" s="52">
        <f>VLOOKUP(X116,'[9]Datos Validacion'!$M$6:$N$7,2,0)</f>
        <v>0.15</v>
      </c>
      <c r="Z116" s="54" t="s">
        <v>82</v>
      </c>
      <c r="AA116" s="69" t="s">
        <v>1494</v>
      </c>
      <c r="AB116" s="54" t="s">
        <v>84</v>
      </c>
      <c r="AC116" s="59" t="s">
        <v>1495</v>
      </c>
      <c r="AD116" s="130">
        <f t="shared" si="32"/>
        <v>0.4</v>
      </c>
      <c r="AE116" s="109" t="str">
        <f t="shared" si="34"/>
        <v>MUY BAJA</v>
      </c>
      <c r="AF116" s="108">
        <f t="shared" si="35"/>
        <v>3.1103999999999993E-2</v>
      </c>
      <c r="AG116" s="162"/>
      <c r="AH116" s="162"/>
      <c r="AI116" s="268"/>
      <c r="AJ116" s="159"/>
      <c r="AK116" s="122"/>
      <c r="AL116" s="122"/>
      <c r="AM116" s="305"/>
      <c r="AN116" s="305"/>
      <c r="AO116" s="305"/>
      <c r="AP116" s="305"/>
      <c r="AQ116" s="305"/>
      <c r="AR116" s="305"/>
      <c r="AS116" s="305"/>
      <c r="AT116" s="305"/>
      <c r="AU116" s="305"/>
      <c r="AV116" s="305"/>
      <c r="AW116" s="305"/>
      <c r="AX116" s="305"/>
      <c r="AY116" s="305"/>
      <c r="AZ116" s="305"/>
      <c r="BA116" s="305"/>
      <c r="BB116" s="305"/>
      <c r="BC116" s="305"/>
      <c r="BD116" s="305"/>
      <c r="BE116" s="305"/>
      <c r="BF116" s="305"/>
      <c r="BG116" s="305"/>
      <c r="BH116" s="317"/>
    </row>
    <row r="117" spans="1:60" ht="66.75" hidden="1" customHeight="1" x14ac:dyDescent="0.3">
      <c r="A117" s="364"/>
      <c r="B117" s="170"/>
      <c r="C117" s="160"/>
      <c r="D117" s="160"/>
      <c r="E117" s="160"/>
      <c r="F117" s="159"/>
      <c r="G117" s="160"/>
      <c r="H117" s="170"/>
      <c r="I117" s="163"/>
      <c r="J117" s="160"/>
      <c r="K117" s="159"/>
      <c r="L117" s="226"/>
      <c r="M117" s="227"/>
      <c r="N117" s="225"/>
      <c r="O117" s="227"/>
      <c r="P117" s="159"/>
      <c r="Q117" s="166"/>
      <c r="R117" s="73" t="s">
        <v>1491</v>
      </c>
      <c r="S117" s="54" t="s">
        <v>78</v>
      </c>
      <c r="T117" s="59" t="s">
        <v>1488</v>
      </c>
      <c r="U117" s="54" t="s">
        <v>238</v>
      </c>
      <c r="V117" s="54" t="s">
        <v>80</v>
      </c>
      <c r="W117" s="52">
        <f>VLOOKUP(V117,'[9]Datos Validacion'!$K$6:$L$8,2,0)</f>
        <v>0.25</v>
      </c>
      <c r="X117" s="59" t="s">
        <v>96</v>
      </c>
      <c r="Y117" s="52">
        <f>VLOOKUP(X117,'[9]Datos Validacion'!$M$6:$N$7,2,0)</f>
        <v>0.15</v>
      </c>
      <c r="Z117" s="54" t="s">
        <v>82</v>
      </c>
      <c r="AA117" s="69" t="s">
        <v>1492</v>
      </c>
      <c r="AB117" s="54" t="s">
        <v>84</v>
      </c>
      <c r="AC117" s="59" t="s">
        <v>1490</v>
      </c>
      <c r="AD117" s="130">
        <f t="shared" si="32"/>
        <v>0.4</v>
      </c>
      <c r="AE117" s="109" t="str">
        <f t="shared" si="34"/>
        <v>MUY BAJA</v>
      </c>
      <c r="AF117" s="108">
        <f t="shared" si="35"/>
        <v>1.8662399999999996E-2</v>
      </c>
      <c r="AG117" s="162"/>
      <c r="AH117" s="162"/>
      <c r="AI117" s="268"/>
      <c r="AJ117" s="159"/>
      <c r="AK117" s="122"/>
      <c r="AL117" s="122"/>
      <c r="AM117" s="305"/>
      <c r="AN117" s="305"/>
      <c r="AO117" s="305"/>
      <c r="AP117" s="305"/>
      <c r="AQ117" s="305"/>
      <c r="AR117" s="305"/>
      <c r="AS117" s="305"/>
      <c r="AT117" s="305"/>
      <c r="AU117" s="305"/>
      <c r="AV117" s="305"/>
      <c r="AW117" s="305"/>
      <c r="AX117" s="305"/>
      <c r="AY117" s="305"/>
      <c r="AZ117" s="305"/>
      <c r="BA117" s="305"/>
      <c r="BB117" s="305"/>
      <c r="BC117" s="305"/>
      <c r="BD117" s="305"/>
      <c r="BE117" s="305"/>
      <c r="BF117" s="305"/>
      <c r="BG117" s="305"/>
      <c r="BH117" s="317"/>
    </row>
    <row r="118" spans="1:60" ht="52.5" hidden="1" customHeight="1" x14ac:dyDescent="0.3">
      <c r="A118" s="364"/>
      <c r="B118" s="170"/>
      <c r="C118" s="160"/>
      <c r="D118" s="160"/>
      <c r="E118" s="160"/>
      <c r="F118" s="159"/>
      <c r="G118" s="160"/>
      <c r="H118" s="170"/>
      <c r="I118" s="163"/>
      <c r="J118" s="160"/>
      <c r="K118" s="159"/>
      <c r="L118" s="226"/>
      <c r="M118" s="227"/>
      <c r="N118" s="225"/>
      <c r="O118" s="227"/>
      <c r="P118" s="159"/>
      <c r="Q118" s="166"/>
      <c r="R118" s="66" t="s">
        <v>1676</v>
      </c>
      <c r="S118" s="54" t="s">
        <v>78</v>
      </c>
      <c r="T118" s="55" t="s">
        <v>1685</v>
      </c>
      <c r="U118" s="54" t="s">
        <v>79</v>
      </c>
      <c r="V118" s="54" t="s">
        <v>80</v>
      </c>
      <c r="W118" s="52">
        <v>0.25</v>
      </c>
      <c r="X118" s="59" t="s">
        <v>96</v>
      </c>
      <c r="Y118" s="52">
        <v>0.15</v>
      </c>
      <c r="Z118" s="54" t="s">
        <v>82</v>
      </c>
      <c r="AA118" s="69" t="s">
        <v>1494</v>
      </c>
      <c r="AB118" s="54" t="s">
        <v>84</v>
      </c>
      <c r="AC118" s="59" t="s">
        <v>1699</v>
      </c>
      <c r="AD118" s="130">
        <f t="shared" si="32"/>
        <v>0.4</v>
      </c>
      <c r="AE118" s="109" t="str">
        <f t="shared" si="34"/>
        <v>MUY BAJA</v>
      </c>
      <c r="AF118" s="108">
        <f t="shared" si="35"/>
        <v>1.1197439999999996E-2</v>
      </c>
      <c r="AG118" s="162"/>
      <c r="AH118" s="162"/>
      <c r="AI118" s="268"/>
      <c r="AJ118" s="159"/>
      <c r="AK118" s="122"/>
      <c r="AL118" s="122"/>
      <c r="AM118" s="305"/>
      <c r="AN118" s="305"/>
      <c r="AO118" s="305"/>
      <c r="AP118" s="305"/>
      <c r="AQ118" s="305"/>
      <c r="AR118" s="305"/>
      <c r="AS118" s="305"/>
      <c r="AT118" s="305"/>
      <c r="AU118" s="305"/>
      <c r="AV118" s="305"/>
      <c r="AW118" s="305"/>
      <c r="AX118" s="305"/>
      <c r="AY118" s="305"/>
      <c r="AZ118" s="305"/>
      <c r="BA118" s="305"/>
      <c r="BB118" s="305"/>
      <c r="BC118" s="305"/>
      <c r="BD118" s="305"/>
      <c r="BE118" s="305"/>
      <c r="BF118" s="305"/>
      <c r="BG118" s="305"/>
      <c r="BH118" s="317"/>
    </row>
    <row r="119" spans="1:60" ht="95.25" customHeight="1" x14ac:dyDescent="0.3">
      <c r="A119" s="364" t="s">
        <v>3</v>
      </c>
      <c r="B119" s="170"/>
      <c r="C119" s="160" t="s">
        <v>1486</v>
      </c>
      <c r="D119" s="160" t="s">
        <v>487</v>
      </c>
      <c r="E119" s="160" t="s">
        <v>488</v>
      </c>
      <c r="F119" s="110" t="s">
        <v>67</v>
      </c>
      <c r="G119" s="53" t="s">
        <v>1705</v>
      </c>
      <c r="H119" s="170" t="s">
        <v>1656</v>
      </c>
      <c r="I119" s="163" t="s">
        <v>1662</v>
      </c>
      <c r="J119" s="160" t="s">
        <v>71</v>
      </c>
      <c r="K119" s="159" t="s">
        <v>1666</v>
      </c>
      <c r="L119" s="228" t="s">
        <v>73</v>
      </c>
      <c r="M119" s="227">
        <v>0.6</v>
      </c>
      <c r="N119" s="225" t="s">
        <v>377</v>
      </c>
      <c r="O119" s="227">
        <v>0.6</v>
      </c>
      <c r="P119" s="159" t="s">
        <v>1671</v>
      </c>
      <c r="Q119" s="166" t="s">
        <v>378</v>
      </c>
      <c r="R119" s="112" t="s">
        <v>1675</v>
      </c>
      <c r="S119" s="54" t="s">
        <v>78</v>
      </c>
      <c r="T119" s="59" t="s">
        <v>1488</v>
      </c>
      <c r="U119" s="54" t="s">
        <v>238</v>
      </c>
      <c r="V119" s="54" t="s">
        <v>80</v>
      </c>
      <c r="W119" s="52">
        <f>VLOOKUP(V119,'[9]Datos Validacion'!$K$6:$L$8,2,0)</f>
        <v>0.25</v>
      </c>
      <c r="X119" s="59" t="s">
        <v>96</v>
      </c>
      <c r="Y119" s="52">
        <f>VLOOKUP(X119,'[9]Datos Validacion'!$M$6:$N$7,2,0)</f>
        <v>0.15</v>
      </c>
      <c r="Z119" s="54" t="s">
        <v>82</v>
      </c>
      <c r="AA119" s="69" t="s">
        <v>1489</v>
      </c>
      <c r="AB119" s="54" t="s">
        <v>84</v>
      </c>
      <c r="AC119" s="59" t="s">
        <v>1490</v>
      </c>
      <c r="AD119" s="130">
        <f t="shared" si="32"/>
        <v>0.4</v>
      </c>
      <c r="AE119" s="109" t="str">
        <f t="shared" si="34"/>
        <v>BAJA</v>
      </c>
      <c r="AF119" s="108">
        <f>IF(OR(V119="prevenir",V119="detectar"),(M119-(M119*AD119)), M119)</f>
        <v>0.36</v>
      </c>
      <c r="AG119" s="162" t="str">
        <f t="shared" si="33"/>
        <v>MODERADO</v>
      </c>
      <c r="AH119" s="162">
        <f>IF(V119="corregir",(O119-(O119*AD119)), O119)</f>
        <v>0.6</v>
      </c>
      <c r="AI119" s="269" t="s">
        <v>76</v>
      </c>
      <c r="AJ119" s="159" t="s">
        <v>86</v>
      </c>
      <c r="AK119" s="122"/>
      <c r="AL119" s="122"/>
      <c r="AM119" s="305">
        <v>45119</v>
      </c>
      <c r="AN119" s="305" t="s">
        <v>1995</v>
      </c>
      <c r="AO119" s="305"/>
      <c r="AP119" s="305" t="s">
        <v>3</v>
      </c>
      <c r="AQ119" s="305"/>
      <c r="AR119" s="305" t="s">
        <v>3</v>
      </c>
      <c r="AS119" s="305"/>
      <c r="AT119" s="305" t="s">
        <v>1999</v>
      </c>
      <c r="AU119" s="305" t="s">
        <v>3</v>
      </c>
      <c r="AV119" s="305"/>
      <c r="AW119" s="305"/>
      <c r="AX119" s="305" t="s">
        <v>3</v>
      </c>
      <c r="AY119" s="305"/>
      <c r="AZ119" s="305"/>
      <c r="BA119" s="305" t="s">
        <v>1760</v>
      </c>
      <c r="BB119" s="305" t="s">
        <v>1892</v>
      </c>
      <c r="BC119" s="305" t="s">
        <v>1892</v>
      </c>
      <c r="BD119" s="305" t="s">
        <v>3</v>
      </c>
      <c r="BE119" s="305"/>
      <c r="BF119" s="305"/>
      <c r="BG119" s="305"/>
      <c r="BH119" s="317" t="s">
        <v>1993</v>
      </c>
    </row>
    <row r="120" spans="1:60" ht="81.75" customHeight="1" x14ac:dyDescent="0.3">
      <c r="A120" s="364"/>
      <c r="B120" s="170"/>
      <c r="C120" s="160"/>
      <c r="D120" s="160"/>
      <c r="E120" s="160"/>
      <c r="F120" s="110" t="s">
        <v>67</v>
      </c>
      <c r="G120" s="53" t="s">
        <v>1641</v>
      </c>
      <c r="H120" s="170"/>
      <c r="I120" s="163"/>
      <c r="J120" s="160"/>
      <c r="K120" s="159"/>
      <c r="L120" s="228"/>
      <c r="M120" s="227"/>
      <c r="N120" s="225"/>
      <c r="O120" s="227"/>
      <c r="P120" s="159"/>
      <c r="Q120" s="166"/>
      <c r="R120" s="112" t="s">
        <v>1700</v>
      </c>
      <c r="S120" s="54"/>
      <c r="T120" s="110"/>
      <c r="U120" s="54"/>
      <c r="V120" s="54"/>
      <c r="W120" s="52"/>
      <c r="X120" s="59"/>
      <c r="Y120" s="52"/>
      <c r="Z120" s="54"/>
      <c r="AA120" s="132"/>
      <c r="AB120" s="54"/>
      <c r="AC120" s="110"/>
      <c r="AD120" s="130">
        <f t="shared" si="32"/>
        <v>0</v>
      </c>
      <c r="AE120" s="109" t="str">
        <f t="shared" si="34"/>
        <v>BAJA</v>
      </c>
      <c r="AF120" s="108">
        <f>+AF119-(AF119*AD120)</f>
        <v>0.36</v>
      </c>
      <c r="AG120" s="162"/>
      <c r="AH120" s="162"/>
      <c r="AI120" s="269"/>
      <c r="AJ120" s="159"/>
      <c r="AK120" s="122"/>
      <c r="AL120" s="122"/>
      <c r="AM120" s="305"/>
      <c r="AN120" s="305"/>
      <c r="AO120" s="305"/>
      <c r="AP120" s="305"/>
      <c r="AQ120" s="305"/>
      <c r="AR120" s="305"/>
      <c r="AS120" s="305"/>
      <c r="AT120" s="305"/>
      <c r="AU120" s="305"/>
      <c r="AV120" s="305"/>
      <c r="AW120" s="305"/>
      <c r="AX120" s="305"/>
      <c r="AY120" s="305"/>
      <c r="AZ120" s="305"/>
      <c r="BA120" s="305"/>
      <c r="BB120" s="305"/>
      <c r="BC120" s="305"/>
      <c r="BD120" s="305"/>
      <c r="BE120" s="305"/>
      <c r="BF120" s="305"/>
      <c r="BG120" s="305"/>
      <c r="BH120" s="317"/>
    </row>
    <row r="121" spans="1:60" ht="48.75" customHeight="1" x14ac:dyDescent="0.3">
      <c r="A121" s="364" t="s">
        <v>3</v>
      </c>
      <c r="B121" s="170"/>
      <c r="C121" s="160" t="s">
        <v>1486</v>
      </c>
      <c r="D121" s="160" t="s">
        <v>487</v>
      </c>
      <c r="E121" s="160" t="s">
        <v>488</v>
      </c>
      <c r="F121" s="110" t="s">
        <v>67</v>
      </c>
      <c r="G121" s="53" t="s">
        <v>1642</v>
      </c>
      <c r="H121" s="170" t="s">
        <v>1657</v>
      </c>
      <c r="I121" s="163" t="s">
        <v>1663</v>
      </c>
      <c r="J121" s="160" t="s">
        <v>71</v>
      </c>
      <c r="K121" s="371" t="s">
        <v>1667</v>
      </c>
      <c r="L121" s="228" t="s">
        <v>73</v>
      </c>
      <c r="M121" s="227">
        <v>0.6</v>
      </c>
      <c r="N121" s="228" t="s">
        <v>76</v>
      </c>
      <c r="O121" s="227">
        <v>0.6</v>
      </c>
      <c r="P121" s="159" t="s">
        <v>1496</v>
      </c>
      <c r="Q121" s="166" t="s">
        <v>76</v>
      </c>
      <c r="R121" s="136" t="s">
        <v>1695</v>
      </c>
      <c r="S121" s="125" t="s">
        <v>78</v>
      </c>
      <c r="T121" s="68" t="s">
        <v>1488</v>
      </c>
      <c r="U121" s="125" t="s">
        <v>79</v>
      </c>
      <c r="V121" s="125" t="s">
        <v>80</v>
      </c>
      <c r="W121" s="77">
        <f>VLOOKUP(V121,'[9]Datos Validacion'!$K$6:$L$8,2,0)</f>
        <v>0.25</v>
      </c>
      <c r="X121" s="68" t="s">
        <v>96</v>
      </c>
      <c r="Y121" s="77">
        <f>VLOOKUP(X121,'[9]Datos Validacion'!$M$6:$N$7,2,0)</f>
        <v>0.15</v>
      </c>
      <c r="Z121" s="125" t="s">
        <v>82</v>
      </c>
      <c r="AA121" s="69" t="s">
        <v>1701</v>
      </c>
      <c r="AB121" s="50" t="s">
        <v>84</v>
      </c>
      <c r="AC121" s="50" t="s">
        <v>1504</v>
      </c>
      <c r="AD121" s="130">
        <f t="shared" si="32"/>
        <v>0.4</v>
      </c>
      <c r="AE121" s="109" t="str">
        <f t="shared" si="34"/>
        <v>BAJA</v>
      </c>
      <c r="AF121" s="108">
        <f>IF(OR(V121="prevenir",V121="detectar"),(M121-(M121*AD121)), M121)</f>
        <v>0.36</v>
      </c>
      <c r="AG121" s="162" t="str">
        <f t="shared" si="33"/>
        <v>MODERADO</v>
      </c>
      <c r="AH121" s="162">
        <f>IF(V121="corregir",(O121-(O121*AD121)), O121)</f>
        <v>0.6</v>
      </c>
      <c r="AI121" s="269" t="s">
        <v>76</v>
      </c>
      <c r="AJ121" s="159" t="s">
        <v>86</v>
      </c>
      <c r="AK121" s="122"/>
      <c r="AL121" s="122"/>
      <c r="AM121" s="305">
        <v>45119</v>
      </c>
      <c r="AN121" s="305" t="s">
        <v>1995</v>
      </c>
      <c r="AO121" s="305"/>
      <c r="AP121" s="305" t="s">
        <v>3</v>
      </c>
      <c r="AQ121" s="305" t="s">
        <v>2004</v>
      </c>
      <c r="AR121" s="305"/>
      <c r="AS121" s="305" t="s">
        <v>3</v>
      </c>
      <c r="AT121" s="305" t="s">
        <v>2000</v>
      </c>
      <c r="AU121" s="372"/>
      <c r="AV121" s="305" t="s">
        <v>3</v>
      </c>
      <c r="AW121" s="305" t="s">
        <v>2001</v>
      </c>
      <c r="AX121" s="305" t="s">
        <v>3</v>
      </c>
      <c r="AY121" s="305"/>
      <c r="AZ121" s="305" t="s">
        <v>2000</v>
      </c>
      <c r="BA121" s="305"/>
      <c r="BB121" s="305" t="s">
        <v>3</v>
      </c>
      <c r="BC121" s="305" t="s">
        <v>2002</v>
      </c>
      <c r="BD121" s="305"/>
      <c r="BE121" s="305" t="s">
        <v>3</v>
      </c>
      <c r="BF121" s="305" t="s">
        <v>2000</v>
      </c>
      <c r="BG121" s="305" t="s">
        <v>2003</v>
      </c>
      <c r="BH121" s="317" t="s">
        <v>1993</v>
      </c>
    </row>
    <row r="122" spans="1:60" ht="55.5" customHeight="1" x14ac:dyDescent="0.3">
      <c r="A122" s="364"/>
      <c r="B122" s="170"/>
      <c r="C122" s="160"/>
      <c r="D122" s="160"/>
      <c r="E122" s="160"/>
      <c r="F122" s="110" t="s">
        <v>67</v>
      </c>
      <c r="G122" s="53" t="s">
        <v>1643</v>
      </c>
      <c r="H122" s="170"/>
      <c r="I122" s="163"/>
      <c r="J122" s="160"/>
      <c r="K122" s="159"/>
      <c r="L122" s="228"/>
      <c r="M122" s="227"/>
      <c r="N122" s="228"/>
      <c r="O122" s="227"/>
      <c r="P122" s="159"/>
      <c r="Q122" s="166"/>
      <c r="R122" s="66" t="s">
        <v>1677</v>
      </c>
      <c r="S122" s="54" t="s">
        <v>78</v>
      </c>
      <c r="T122" s="110" t="s">
        <v>488</v>
      </c>
      <c r="U122" s="54" t="s">
        <v>79</v>
      </c>
      <c r="V122" s="54" t="s">
        <v>80</v>
      </c>
      <c r="W122" s="52">
        <v>0.25</v>
      </c>
      <c r="X122" s="59" t="s">
        <v>96</v>
      </c>
      <c r="Y122" s="52">
        <v>0.15</v>
      </c>
      <c r="Z122" s="54" t="s">
        <v>82</v>
      </c>
      <c r="AA122" s="69" t="s">
        <v>1492</v>
      </c>
      <c r="AB122" s="54" t="s">
        <v>84</v>
      </c>
      <c r="AC122" s="51" t="s">
        <v>1702</v>
      </c>
      <c r="AD122" s="130">
        <f t="shared" si="32"/>
        <v>0.4</v>
      </c>
      <c r="AE122" s="109" t="str">
        <f t="shared" si="34"/>
        <v>BAJA</v>
      </c>
      <c r="AF122" s="108">
        <f>+AF121-(AF121*AD122)</f>
        <v>0.216</v>
      </c>
      <c r="AG122" s="162"/>
      <c r="AH122" s="162"/>
      <c r="AI122" s="269"/>
      <c r="AJ122" s="159"/>
      <c r="AK122" s="122"/>
      <c r="AL122" s="122"/>
      <c r="AM122" s="305"/>
      <c r="AN122" s="305"/>
      <c r="AO122" s="305"/>
      <c r="AP122" s="305"/>
      <c r="AQ122" s="305"/>
      <c r="AR122" s="305"/>
      <c r="AS122" s="305"/>
      <c r="AT122" s="305"/>
      <c r="AU122" s="372"/>
      <c r="AV122" s="305"/>
      <c r="AW122" s="305"/>
      <c r="AX122" s="305"/>
      <c r="AY122" s="305"/>
      <c r="AZ122" s="305"/>
      <c r="BA122" s="305"/>
      <c r="BB122" s="305"/>
      <c r="BC122" s="305"/>
      <c r="BD122" s="305"/>
      <c r="BE122" s="305"/>
      <c r="BF122" s="305"/>
      <c r="BG122" s="305"/>
      <c r="BH122" s="317"/>
    </row>
    <row r="123" spans="1:60" ht="44.25" customHeight="1" x14ac:dyDescent="0.3">
      <c r="A123" s="364"/>
      <c r="B123" s="170"/>
      <c r="C123" s="160"/>
      <c r="D123" s="160"/>
      <c r="E123" s="160"/>
      <c r="F123" s="110" t="s">
        <v>67</v>
      </c>
      <c r="G123" s="53" t="s">
        <v>1644</v>
      </c>
      <c r="H123" s="170"/>
      <c r="I123" s="163"/>
      <c r="J123" s="160"/>
      <c r="K123" s="159"/>
      <c r="L123" s="228"/>
      <c r="M123" s="227"/>
      <c r="N123" s="228"/>
      <c r="O123" s="227"/>
      <c r="P123" s="159"/>
      <c r="Q123" s="166"/>
      <c r="R123" s="290" t="s">
        <v>1678</v>
      </c>
      <c r="S123" s="54" t="s">
        <v>78</v>
      </c>
      <c r="T123" s="110" t="s">
        <v>488</v>
      </c>
      <c r="U123" s="54" t="s">
        <v>79</v>
      </c>
      <c r="V123" s="54" t="s">
        <v>80</v>
      </c>
      <c r="W123" s="52">
        <v>0.25</v>
      </c>
      <c r="X123" s="59" t="s">
        <v>96</v>
      </c>
      <c r="Y123" s="52">
        <v>0.15</v>
      </c>
      <c r="Z123" s="54"/>
      <c r="AA123" s="132"/>
      <c r="AB123" s="50"/>
      <c r="AC123" s="110"/>
      <c r="AD123" s="130">
        <f t="shared" si="32"/>
        <v>0.4</v>
      </c>
      <c r="AE123" s="109" t="str">
        <f t="shared" si="34"/>
        <v>MUY BAJA</v>
      </c>
      <c r="AF123" s="108">
        <f t="shared" ref="AF123:AF127" si="36">+AF122-(AF122*AD123)</f>
        <v>0.12959999999999999</v>
      </c>
      <c r="AG123" s="162"/>
      <c r="AH123" s="162"/>
      <c r="AI123" s="269"/>
      <c r="AJ123" s="159"/>
      <c r="AK123" s="122"/>
      <c r="AL123" s="122"/>
      <c r="AM123" s="305"/>
      <c r="AN123" s="305"/>
      <c r="AO123" s="305"/>
      <c r="AP123" s="305"/>
      <c r="AQ123" s="305"/>
      <c r="AR123" s="305"/>
      <c r="AS123" s="305"/>
      <c r="AT123" s="305"/>
      <c r="AU123" s="372"/>
      <c r="AV123" s="305"/>
      <c r="AW123" s="305"/>
      <c r="AX123" s="305"/>
      <c r="AY123" s="305"/>
      <c r="AZ123" s="305"/>
      <c r="BA123" s="305"/>
      <c r="BB123" s="305"/>
      <c r="BC123" s="305"/>
      <c r="BD123" s="305"/>
      <c r="BE123" s="305"/>
      <c r="BF123" s="305"/>
      <c r="BG123" s="305"/>
      <c r="BH123" s="317"/>
    </row>
    <row r="124" spans="1:60" ht="65.25" customHeight="1" x14ac:dyDescent="0.3">
      <c r="A124" s="364"/>
      <c r="B124" s="170"/>
      <c r="C124" s="160"/>
      <c r="D124" s="160"/>
      <c r="E124" s="160"/>
      <c r="F124" s="159" t="s">
        <v>67</v>
      </c>
      <c r="G124" s="175" t="s">
        <v>1645</v>
      </c>
      <c r="H124" s="170"/>
      <c r="I124" s="163"/>
      <c r="J124" s="160"/>
      <c r="K124" s="159"/>
      <c r="L124" s="228"/>
      <c r="M124" s="227"/>
      <c r="N124" s="228"/>
      <c r="O124" s="227"/>
      <c r="P124" s="159"/>
      <c r="Q124" s="166"/>
      <c r="R124" s="112" t="s">
        <v>1679</v>
      </c>
      <c r="S124" s="54" t="s">
        <v>78</v>
      </c>
      <c r="T124" s="110" t="s">
        <v>488</v>
      </c>
      <c r="U124" s="54" t="s">
        <v>79</v>
      </c>
      <c r="V124" s="54" t="s">
        <v>80</v>
      </c>
      <c r="W124" s="52">
        <v>0.25</v>
      </c>
      <c r="X124" s="59" t="s">
        <v>96</v>
      </c>
      <c r="Y124" s="52">
        <v>0.15</v>
      </c>
      <c r="Z124" s="54" t="s">
        <v>82</v>
      </c>
      <c r="AA124" s="132" t="s">
        <v>1688</v>
      </c>
      <c r="AB124" s="50" t="s">
        <v>84</v>
      </c>
      <c r="AC124" s="110" t="s">
        <v>1693</v>
      </c>
      <c r="AD124" s="130">
        <f t="shared" si="32"/>
        <v>0.4</v>
      </c>
      <c r="AE124" s="109" t="str">
        <f t="shared" si="34"/>
        <v>MUY BAJA</v>
      </c>
      <c r="AF124" s="108">
        <f t="shared" si="36"/>
        <v>7.7759999999999996E-2</v>
      </c>
      <c r="AG124" s="162"/>
      <c r="AH124" s="162"/>
      <c r="AI124" s="269"/>
      <c r="AJ124" s="159"/>
      <c r="AK124" s="122"/>
      <c r="AL124" s="122"/>
      <c r="AM124" s="305"/>
      <c r="AN124" s="305"/>
      <c r="AO124" s="305"/>
      <c r="AP124" s="305"/>
      <c r="AQ124" s="305"/>
      <c r="AR124" s="305"/>
      <c r="AS124" s="305"/>
      <c r="AT124" s="305"/>
      <c r="AU124" s="372"/>
      <c r="AV124" s="305"/>
      <c r="AW124" s="305"/>
      <c r="AX124" s="305"/>
      <c r="AY124" s="305"/>
      <c r="AZ124" s="305"/>
      <c r="BA124" s="305"/>
      <c r="BB124" s="305"/>
      <c r="BC124" s="305"/>
      <c r="BD124" s="305"/>
      <c r="BE124" s="305"/>
      <c r="BF124" s="305"/>
      <c r="BG124" s="305"/>
      <c r="BH124" s="317"/>
    </row>
    <row r="125" spans="1:60" ht="65.25" customHeight="1" x14ac:dyDescent="0.3">
      <c r="A125" s="364"/>
      <c r="B125" s="170"/>
      <c r="C125" s="160"/>
      <c r="D125" s="160"/>
      <c r="E125" s="160"/>
      <c r="F125" s="159"/>
      <c r="G125" s="175"/>
      <c r="H125" s="170"/>
      <c r="I125" s="163"/>
      <c r="J125" s="160"/>
      <c r="K125" s="159"/>
      <c r="L125" s="228"/>
      <c r="M125" s="227"/>
      <c r="N125" s="228"/>
      <c r="O125" s="227"/>
      <c r="P125" s="159"/>
      <c r="Q125" s="166"/>
      <c r="R125" s="49" t="s">
        <v>1497</v>
      </c>
      <c r="S125" s="59" t="s">
        <v>78</v>
      </c>
      <c r="T125" s="59" t="s">
        <v>1498</v>
      </c>
      <c r="U125" s="54" t="s">
        <v>238</v>
      </c>
      <c r="V125" s="54" t="s">
        <v>80</v>
      </c>
      <c r="W125" s="52">
        <f>VLOOKUP(V125,'[9]Datos Validacion'!$K$6:$L$8,2,0)</f>
        <v>0.25</v>
      </c>
      <c r="X125" s="59" t="s">
        <v>96</v>
      </c>
      <c r="Y125" s="52">
        <f>VLOOKUP(X125,'[9]Datos Validacion'!$M$6:$N$7,2,0)</f>
        <v>0.15</v>
      </c>
      <c r="Z125" s="54" t="s">
        <v>82</v>
      </c>
      <c r="AA125" s="69" t="s">
        <v>1499</v>
      </c>
      <c r="AB125" s="54" t="s">
        <v>84</v>
      </c>
      <c r="AC125" s="59" t="s">
        <v>1500</v>
      </c>
      <c r="AD125" s="130">
        <f t="shared" si="32"/>
        <v>0.4</v>
      </c>
      <c r="AE125" s="109" t="str">
        <f t="shared" si="34"/>
        <v>MUY BAJA</v>
      </c>
      <c r="AF125" s="108">
        <f t="shared" si="36"/>
        <v>4.6655999999999996E-2</v>
      </c>
      <c r="AG125" s="162"/>
      <c r="AH125" s="162"/>
      <c r="AI125" s="269"/>
      <c r="AJ125" s="159"/>
      <c r="AK125" s="122"/>
      <c r="AL125" s="122"/>
      <c r="AM125" s="305"/>
      <c r="AN125" s="305"/>
      <c r="AO125" s="305"/>
      <c r="AP125" s="305"/>
      <c r="AQ125" s="305"/>
      <c r="AR125" s="305"/>
      <c r="AS125" s="305"/>
      <c r="AT125" s="305"/>
      <c r="AU125" s="372"/>
      <c r="AV125" s="305"/>
      <c r="AW125" s="305"/>
      <c r="AX125" s="305"/>
      <c r="AY125" s="305"/>
      <c r="AZ125" s="305"/>
      <c r="BA125" s="305"/>
      <c r="BB125" s="305"/>
      <c r="BC125" s="305"/>
      <c r="BD125" s="305"/>
      <c r="BE125" s="305"/>
      <c r="BF125" s="305"/>
      <c r="BG125" s="305"/>
      <c r="BH125" s="317"/>
    </row>
    <row r="126" spans="1:60" ht="65.25" customHeight="1" x14ac:dyDescent="0.3">
      <c r="A126" s="364"/>
      <c r="B126" s="170"/>
      <c r="C126" s="160"/>
      <c r="D126" s="160"/>
      <c r="E126" s="160"/>
      <c r="F126" s="159"/>
      <c r="G126" s="175"/>
      <c r="H126" s="170"/>
      <c r="I126" s="163"/>
      <c r="J126" s="160"/>
      <c r="K126" s="159"/>
      <c r="L126" s="228"/>
      <c r="M126" s="227"/>
      <c r="N126" s="228"/>
      <c r="O126" s="227"/>
      <c r="P126" s="159"/>
      <c r="Q126" s="166"/>
      <c r="R126" s="49" t="s">
        <v>1501</v>
      </c>
      <c r="S126" s="54" t="s">
        <v>78</v>
      </c>
      <c r="T126" s="59" t="s">
        <v>1488</v>
      </c>
      <c r="U126" s="54" t="s">
        <v>79</v>
      </c>
      <c r="V126" s="54" t="s">
        <v>80</v>
      </c>
      <c r="W126" s="52">
        <f>VLOOKUP(V126,'[9]Datos Validacion'!$K$6:$L$8,2,0)</f>
        <v>0.25</v>
      </c>
      <c r="X126" s="59" t="s">
        <v>96</v>
      </c>
      <c r="Y126" s="52">
        <f>VLOOKUP(X126,'[9]Datos Validacion'!$M$6:$N$7,2,0)</f>
        <v>0.15</v>
      </c>
      <c r="Z126" s="54" t="s">
        <v>82</v>
      </c>
      <c r="AA126" s="69" t="s">
        <v>1502</v>
      </c>
      <c r="AB126" s="54" t="s">
        <v>84</v>
      </c>
      <c r="AC126" s="59" t="s">
        <v>1503</v>
      </c>
      <c r="AD126" s="130">
        <f t="shared" si="32"/>
        <v>0.4</v>
      </c>
      <c r="AE126" s="109" t="str">
        <f t="shared" si="34"/>
        <v>MUY BAJA</v>
      </c>
      <c r="AF126" s="108">
        <f t="shared" si="36"/>
        <v>2.7993599999999997E-2</v>
      </c>
      <c r="AG126" s="162"/>
      <c r="AH126" s="162"/>
      <c r="AI126" s="269"/>
      <c r="AJ126" s="159"/>
      <c r="AK126" s="122"/>
      <c r="AL126" s="122"/>
      <c r="AM126" s="305"/>
      <c r="AN126" s="305"/>
      <c r="AO126" s="305"/>
      <c r="AP126" s="305"/>
      <c r="AQ126" s="305"/>
      <c r="AR126" s="305"/>
      <c r="AS126" s="305"/>
      <c r="AT126" s="305"/>
      <c r="AU126" s="372"/>
      <c r="AV126" s="305"/>
      <c r="AW126" s="305"/>
      <c r="AX126" s="305"/>
      <c r="AY126" s="305"/>
      <c r="AZ126" s="305"/>
      <c r="BA126" s="305"/>
      <c r="BB126" s="305"/>
      <c r="BC126" s="305"/>
      <c r="BD126" s="305"/>
      <c r="BE126" s="305"/>
      <c r="BF126" s="305"/>
      <c r="BG126" s="305"/>
      <c r="BH126" s="317"/>
    </row>
    <row r="127" spans="1:60" ht="72.75" customHeight="1" x14ac:dyDescent="0.3">
      <c r="A127" s="364"/>
      <c r="B127" s="170"/>
      <c r="C127" s="160"/>
      <c r="D127" s="160"/>
      <c r="E127" s="160"/>
      <c r="F127" s="110" t="s">
        <v>67</v>
      </c>
      <c r="G127" s="53" t="s">
        <v>1646</v>
      </c>
      <c r="H127" s="170"/>
      <c r="I127" s="163"/>
      <c r="J127" s="160"/>
      <c r="K127" s="159"/>
      <c r="L127" s="228"/>
      <c r="M127" s="227"/>
      <c r="N127" s="228"/>
      <c r="O127" s="227"/>
      <c r="P127" s="159"/>
      <c r="Q127" s="166"/>
      <c r="R127" s="66" t="s">
        <v>1680</v>
      </c>
      <c r="S127" s="54" t="s">
        <v>78</v>
      </c>
      <c r="T127" s="110" t="s">
        <v>488</v>
      </c>
      <c r="U127" s="54" t="s">
        <v>79</v>
      </c>
      <c r="V127" s="54" t="s">
        <v>80</v>
      </c>
      <c r="W127" s="52">
        <v>0.25</v>
      </c>
      <c r="X127" s="59" t="s">
        <v>96</v>
      </c>
      <c r="Y127" s="52">
        <v>0.15</v>
      </c>
      <c r="Z127" s="54" t="s">
        <v>492</v>
      </c>
      <c r="AA127" s="132"/>
      <c r="AB127" s="50" t="s">
        <v>1703</v>
      </c>
      <c r="AC127" s="110"/>
      <c r="AD127" s="130">
        <f t="shared" si="32"/>
        <v>0.4</v>
      </c>
      <c r="AE127" s="109" t="str">
        <f t="shared" si="34"/>
        <v>MUY BAJA</v>
      </c>
      <c r="AF127" s="108">
        <f t="shared" si="36"/>
        <v>1.6796159999999997E-2</v>
      </c>
      <c r="AG127" s="162"/>
      <c r="AH127" s="162"/>
      <c r="AI127" s="269"/>
      <c r="AJ127" s="159"/>
      <c r="AK127" s="122"/>
      <c r="AL127" s="122"/>
      <c r="AM127" s="305"/>
      <c r="AN127" s="305"/>
      <c r="AO127" s="305"/>
      <c r="AP127" s="305"/>
      <c r="AQ127" s="305"/>
      <c r="AR127" s="305"/>
      <c r="AS127" s="305"/>
      <c r="AT127" s="305"/>
      <c r="AU127" s="372"/>
      <c r="AV127" s="305"/>
      <c r="AW127" s="305"/>
      <c r="AX127" s="305"/>
      <c r="AY127" s="305"/>
      <c r="AZ127" s="305"/>
      <c r="BA127" s="305"/>
      <c r="BB127" s="305"/>
      <c r="BC127" s="305"/>
      <c r="BD127" s="305"/>
      <c r="BE127" s="305"/>
      <c r="BF127" s="305"/>
      <c r="BG127" s="305"/>
      <c r="BH127" s="317"/>
    </row>
    <row r="128" spans="1:60" ht="49.5" customHeight="1" x14ac:dyDescent="0.3">
      <c r="A128" s="364" t="s">
        <v>3</v>
      </c>
      <c r="B128" s="170"/>
      <c r="C128" s="160" t="s">
        <v>1486</v>
      </c>
      <c r="D128" s="159" t="s">
        <v>487</v>
      </c>
      <c r="E128" s="159" t="s">
        <v>488</v>
      </c>
      <c r="F128" s="110" t="s">
        <v>67</v>
      </c>
      <c r="G128" s="53" t="s">
        <v>1647</v>
      </c>
      <c r="H128" s="159" t="s">
        <v>1658</v>
      </c>
      <c r="I128" s="159" t="s">
        <v>1706</v>
      </c>
      <c r="J128" s="159" t="s">
        <v>71</v>
      </c>
      <c r="K128" s="159" t="s">
        <v>1668</v>
      </c>
      <c r="L128" s="267" t="s">
        <v>117</v>
      </c>
      <c r="M128" s="227">
        <v>0.2</v>
      </c>
      <c r="N128" s="228" t="s">
        <v>76</v>
      </c>
      <c r="O128" s="227">
        <v>0.6</v>
      </c>
      <c r="P128" s="159" t="s">
        <v>1496</v>
      </c>
      <c r="Q128" s="166" t="s">
        <v>76</v>
      </c>
      <c r="R128" s="112" t="s">
        <v>1681</v>
      </c>
      <c r="S128" s="54" t="s">
        <v>78</v>
      </c>
      <c r="T128" s="110" t="s">
        <v>1685</v>
      </c>
      <c r="U128" s="54" t="s">
        <v>79</v>
      </c>
      <c r="V128" s="54" t="s">
        <v>80</v>
      </c>
      <c r="W128" s="52">
        <v>0.25</v>
      </c>
      <c r="X128" s="59" t="s">
        <v>96</v>
      </c>
      <c r="Y128" s="52">
        <v>0.15</v>
      </c>
      <c r="Z128" s="54" t="s">
        <v>82</v>
      </c>
      <c r="AA128" s="132" t="s">
        <v>1689</v>
      </c>
      <c r="AB128" s="54" t="s">
        <v>84</v>
      </c>
      <c r="AC128" s="110" t="s">
        <v>1694</v>
      </c>
      <c r="AD128" s="130">
        <f t="shared" si="32"/>
        <v>0.4</v>
      </c>
      <c r="AE128" s="109" t="str">
        <f t="shared" si="34"/>
        <v>MUY BAJA</v>
      </c>
      <c r="AF128" s="108">
        <f>IF(OR(V128="prevenir",V128="detectar"),(M128-(M128*AD128)), M128)</f>
        <v>0.12</v>
      </c>
      <c r="AG128" s="162" t="str">
        <f t="shared" si="33"/>
        <v>MODERADO</v>
      </c>
      <c r="AH128" s="162">
        <f>IF(V128="corregir",(O128-(O128*AD128)), O128)</f>
        <v>0.6</v>
      </c>
      <c r="AI128" s="269" t="s">
        <v>76</v>
      </c>
      <c r="AJ128" s="159" t="s">
        <v>86</v>
      </c>
      <c r="AK128" s="122"/>
      <c r="AL128" s="122"/>
      <c r="AM128" s="305"/>
      <c r="AN128" s="305"/>
      <c r="AO128" s="305"/>
      <c r="AP128" s="305"/>
      <c r="AQ128" s="305"/>
      <c r="AR128" s="305"/>
      <c r="AS128" s="305"/>
      <c r="AT128" s="305"/>
      <c r="AU128" s="305"/>
      <c r="AV128" s="305"/>
      <c r="AW128" s="305"/>
      <c r="AX128" s="305"/>
      <c r="AY128" s="305"/>
      <c r="AZ128" s="305"/>
      <c r="BA128" s="305"/>
      <c r="BB128" s="305"/>
      <c r="BC128" s="305"/>
      <c r="BD128" s="305"/>
      <c r="BE128" s="305"/>
      <c r="BF128" s="305"/>
      <c r="BG128" s="305" t="s">
        <v>1992</v>
      </c>
      <c r="BH128" s="317" t="s">
        <v>1993</v>
      </c>
    </row>
    <row r="129" spans="1:61" ht="42" customHeight="1" x14ac:dyDescent="0.3">
      <c r="A129" s="364"/>
      <c r="B129" s="170"/>
      <c r="C129" s="160"/>
      <c r="D129" s="159"/>
      <c r="E129" s="159"/>
      <c r="F129" s="110" t="s">
        <v>67</v>
      </c>
      <c r="G129" s="53" t="s">
        <v>1648</v>
      </c>
      <c r="H129" s="159"/>
      <c r="I129" s="159"/>
      <c r="J129" s="159"/>
      <c r="K129" s="159"/>
      <c r="L129" s="267"/>
      <c r="M129" s="227"/>
      <c r="N129" s="228"/>
      <c r="O129" s="227"/>
      <c r="P129" s="159"/>
      <c r="Q129" s="166"/>
      <c r="R129" s="66" t="s">
        <v>1695</v>
      </c>
      <c r="S129" s="125" t="s">
        <v>78</v>
      </c>
      <c r="T129" s="68" t="s">
        <v>1488</v>
      </c>
      <c r="U129" s="125" t="s">
        <v>79</v>
      </c>
      <c r="V129" s="125" t="s">
        <v>80</v>
      </c>
      <c r="W129" s="77">
        <f>VLOOKUP(V129,'[9]Datos Validacion'!$K$6:$L$8,2,0)</f>
        <v>0.25</v>
      </c>
      <c r="X129" s="68" t="s">
        <v>96</v>
      </c>
      <c r="Y129" s="77">
        <f>VLOOKUP(X129,'[9]Datos Validacion'!$M$6:$N$7,2,0)</f>
        <v>0.15</v>
      </c>
      <c r="Z129" s="125" t="s">
        <v>82</v>
      </c>
      <c r="AA129" s="69" t="s">
        <v>1696</v>
      </c>
      <c r="AB129" s="54" t="s">
        <v>84</v>
      </c>
      <c r="AC129" s="54" t="s">
        <v>1504</v>
      </c>
      <c r="AD129" s="130">
        <f t="shared" si="32"/>
        <v>0.4</v>
      </c>
      <c r="AE129" s="109" t="str">
        <f t="shared" si="34"/>
        <v>MUY BAJA</v>
      </c>
      <c r="AF129" s="108">
        <f>+AF128-(AF128*AD129)</f>
        <v>7.1999999999999995E-2</v>
      </c>
      <c r="AG129" s="162"/>
      <c r="AH129" s="162"/>
      <c r="AI129" s="269"/>
      <c r="AJ129" s="159"/>
      <c r="AK129" s="122"/>
      <c r="AL129" s="122"/>
      <c r="AM129" s="305"/>
      <c r="AN129" s="305"/>
      <c r="AO129" s="305"/>
      <c r="AP129" s="305"/>
      <c r="AQ129" s="305"/>
      <c r="AR129" s="305"/>
      <c r="AS129" s="305"/>
      <c r="AT129" s="305"/>
      <c r="AU129" s="305"/>
      <c r="AV129" s="305"/>
      <c r="AW129" s="305"/>
      <c r="AX129" s="305"/>
      <c r="AY129" s="305"/>
      <c r="AZ129" s="305"/>
      <c r="BA129" s="305"/>
      <c r="BB129" s="305"/>
      <c r="BC129" s="305"/>
      <c r="BD129" s="305"/>
      <c r="BE129" s="305"/>
      <c r="BF129" s="305"/>
      <c r="BG129" s="305"/>
      <c r="BH129" s="317"/>
    </row>
    <row r="130" spans="1:61" ht="38.25" customHeight="1" x14ac:dyDescent="0.3">
      <c r="A130" s="364"/>
      <c r="B130" s="170"/>
      <c r="C130" s="160"/>
      <c r="D130" s="159"/>
      <c r="E130" s="159"/>
      <c r="F130" s="110" t="s">
        <v>67</v>
      </c>
      <c r="G130" s="53" t="s">
        <v>1649</v>
      </c>
      <c r="H130" s="159"/>
      <c r="I130" s="159"/>
      <c r="J130" s="159"/>
      <c r="K130" s="159"/>
      <c r="L130" s="267"/>
      <c r="M130" s="227"/>
      <c r="N130" s="228"/>
      <c r="O130" s="227"/>
      <c r="P130" s="159"/>
      <c r="Q130" s="166"/>
      <c r="R130" s="66" t="s">
        <v>1700</v>
      </c>
      <c r="S130" s="54"/>
      <c r="T130" s="110"/>
      <c r="U130" s="54"/>
      <c r="V130" s="54"/>
      <c r="W130" s="52"/>
      <c r="X130" s="59"/>
      <c r="Y130" s="52"/>
      <c r="Z130" s="54"/>
      <c r="AA130" s="69"/>
      <c r="AB130" s="54"/>
      <c r="AC130" s="110"/>
      <c r="AD130" s="130">
        <f t="shared" si="32"/>
        <v>0</v>
      </c>
      <c r="AE130" s="109" t="str">
        <f t="shared" si="34"/>
        <v>MUY BAJA</v>
      </c>
      <c r="AF130" s="108">
        <f>+AF129-(AF129*AD130)</f>
        <v>7.1999999999999995E-2</v>
      </c>
      <c r="AG130" s="162"/>
      <c r="AH130" s="162"/>
      <c r="AI130" s="269"/>
      <c r="AJ130" s="159"/>
      <c r="AK130" s="122"/>
      <c r="AL130" s="122"/>
      <c r="AM130" s="305"/>
      <c r="AN130" s="305"/>
      <c r="AO130" s="305"/>
      <c r="AP130" s="305"/>
      <c r="AQ130" s="305"/>
      <c r="AR130" s="305"/>
      <c r="AS130" s="305"/>
      <c r="AT130" s="305"/>
      <c r="AU130" s="305"/>
      <c r="AV130" s="305"/>
      <c r="AW130" s="305"/>
      <c r="AX130" s="305"/>
      <c r="AY130" s="305"/>
      <c r="AZ130" s="305"/>
      <c r="BA130" s="305"/>
      <c r="BB130" s="305"/>
      <c r="BC130" s="305"/>
      <c r="BD130" s="305"/>
      <c r="BE130" s="305"/>
      <c r="BF130" s="305"/>
      <c r="BG130" s="305"/>
      <c r="BH130" s="317"/>
    </row>
    <row r="131" spans="1:61" ht="46.5" customHeight="1" x14ac:dyDescent="0.3">
      <c r="A131" s="364" t="s">
        <v>3</v>
      </c>
      <c r="B131" s="170"/>
      <c r="C131" s="160" t="s">
        <v>1486</v>
      </c>
      <c r="D131" s="160" t="s">
        <v>487</v>
      </c>
      <c r="E131" s="160" t="s">
        <v>488</v>
      </c>
      <c r="F131" s="110" t="s">
        <v>67</v>
      </c>
      <c r="G131" s="53" t="s">
        <v>1650</v>
      </c>
      <c r="H131" s="159" t="s">
        <v>1659</v>
      </c>
      <c r="I131" s="163" t="s">
        <v>1664</v>
      </c>
      <c r="J131" s="160" t="s">
        <v>71</v>
      </c>
      <c r="K131" s="159" t="s">
        <v>1669</v>
      </c>
      <c r="L131" s="225" t="s">
        <v>246</v>
      </c>
      <c r="M131" s="227">
        <v>0.8</v>
      </c>
      <c r="N131" s="228" t="s">
        <v>76</v>
      </c>
      <c r="O131" s="227">
        <v>0.6</v>
      </c>
      <c r="P131" s="159" t="s">
        <v>1707</v>
      </c>
      <c r="Q131" s="166" t="s">
        <v>378</v>
      </c>
      <c r="R131" s="300" t="s">
        <v>1682</v>
      </c>
      <c r="S131" s="170" t="s">
        <v>78</v>
      </c>
      <c r="T131" s="159" t="s">
        <v>1685</v>
      </c>
      <c r="U131" s="170" t="s">
        <v>79</v>
      </c>
      <c r="V131" s="170" t="s">
        <v>80</v>
      </c>
      <c r="W131" s="172">
        <v>0.25</v>
      </c>
      <c r="X131" s="160" t="s">
        <v>96</v>
      </c>
      <c r="Y131" s="172">
        <v>0.15</v>
      </c>
      <c r="Z131" s="170" t="s">
        <v>492</v>
      </c>
      <c r="AA131" s="175"/>
      <c r="AB131" s="170" t="s">
        <v>1703</v>
      </c>
      <c r="AC131" s="159"/>
      <c r="AD131" s="130">
        <f t="shared" si="32"/>
        <v>0.4</v>
      </c>
      <c r="AE131" s="108" t="str">
        <f t="shared" si="34"/>
        <v>MEDIA</v>
      </c>
      <c r="AF131" s="108">
        <f>IF(OR(V131="prevenir",V131="detectar"),(M131-(M131*AD131)), M131)</f>
        <v>0.48</v>
      </c>
      <c r="AG131" s="165" t="str">
        <f t="shared" si="33"/>
        <v>MODERADO</v>
      </c>
      <c r="AH131" s="165">
        <f>IF(V131="corregir",(O131-(O131*AD131)), O131)</f>
        <v>0.6</v>
      </c>
      <c r="AI131" s="269" t="s">
        <v>76</v>
      </c>
      <c r="AJ131" s="159" t="s">
        <v>86</v>
      </c>
      <c r="AK131" s="122"/>
      <c r="AL131" s="122"/>
      <c r="AM131" s="305"/>
      <c r="AN131" s="305"/>
      <c r="AO131" s="305"/>
      <c r="AP131" s="305"/>
      <c r="AQ131" s="305"/>
      <c r="AR131" s="305"/>
      <c r="AS131" s="305"/>
      <c r="AT131" s="305"/>
      <c r="AU131" s="305"/>
      <c r="AV131" s="305"/>
      <c r="AW131" s="305"/>
      <c r="AX131" s="305"/>
      <c r="AY131" s="305"/>
      <c r="AZ131" s="305"/>
      <c r="BA131" s="305"/>
      <c r="BB131" s="305"/>
      <c r="BC131" s="305"/>
      <c r="BD131" s="305"/>
      <c r="BE131" s="305"/>
      <c r="BF131" s="305"/>
      <c r="BG131" s="305" t="s">
        <v>1992</v>
      </c>
      <c r="BH131" s="317" t="s">
        <v>1993</v>
      </c>
    </row>
    <row r="132" spans="1:61" ht="46.5" customHeight="1" x14ac:dyDescent="0.3">
      <c r="A132" s="364"/>
      <c r="B132" s="170"/>
      <c r="C132" s="160"/>
      <c r="D132" s="160"/>
      <c r="E132" s="160"/>
      <c r="F132" s="110" t="s">
        <v>67</v>
      </c>
      <c r="G132" s="53" t="s">
        <v>1651</v>
      </c>
      <c r="H132" s="159"/>
      <c r="I132" s="163"/>
      <c r="J132" s="160"/>
      <c r="K132" s="159"/>
      <c r="L132" s="225"/>
      <c r="M132" s="227"/>
      <c r="N132" s="228"/>
      <c r="O132" s="227"/>
      <c r="P132" s="159"/>
      <c r="Q132" s="166"/>
      <c r="R132" s="300"/>
      <c r="S132" s="170"/>
      <c r="T132" s="159"/>
      <c r="U132" s="170"/>
      <c r="V132" s="170"/>
      <c r="W132" s="172"/>
      <c r="X132" s="160"/>
      <c r="Y132" s="172"/>
      <c r="Z132" s="170"/>
      <c r="AA132" s="175"/>
      <c r="AB132" s="170"/>
      <c r="AC132" s="159"/>
      <c r="AD132" s="130">
        <f t="shared" si="32"/>
        <v>0</v>
      </c>
      <c r="AE132" s="108" t="str">
        <f t="shared" si="34"/>
        <v>MEDIA</v>
      </c>
      <c r="AF132" s="108">
        <f>+AF131-(AF131*AD132)</f>
        <v>0.48</v>
      </c>
      <c r="AG132" s="165"/>
      <c r="AH132" s="165"/>
      <c r="AI132" s="269"/>
      <c r="AJ132" s="159"/>
      <c r="AK132" s="122"/>
      <c r="AL132" s="122"/>
      <c r="AM132" s="305"/>
      <c r="AN132" s="305"/>
      <c r="AO132" s="305"/>
      <c r="AP132" s="305"/>
      <c r="AQ132" s="305"/>
      <c r="AR132" s="305"/>
      <c r="AS132" s="305"/>
      <c r="AT132" s="305"/>
      <c r="AU132" s="305"/>
      <c r="AV132" s="305"/>
      <c r="AW132" s="305"/>
      <c r="AX132" s="305"/>
      <c r="AY132" s="305"/>
      <c r="AZ132" s="305"/>
      <c r="BA132" s="305"/>
      <c r="BB132" s="305"/>
      <c r="BC132" s="305"/>
      <c r="BD132" s="305"/>
      <c r="BE132" s="305"/>
      <c r="BF132" s="305"/>
      <c r="BG132" s="305"/>
      <c r="BH132" s="317"/>
    </row>
    <row r="133" spans="1:61" ht="95.25" customHeight="1" x14ac:dyDescent="0.3">
      <c r="A133" s="240" t="s">
        <v>3</v>
      </c>
      <c r="B133" s="203"/>
      <c r="C133" s="212" t="s">
        <v>1486</v>
      </c>
      <c r="D133" s="212" t="s">
        <v>487</v>
      </c>
      <c r="E133" s="212" t="s">
        <v>488</v>
      </c>
      <c r="F133" s="110" t="s">
        <v>67</v>
      </c>
      <c r="G133" s="53" t="s">
        <v>1652</v>
      </c>
      <c r="H133" s="159" t="s">
        <v>1660</v>
      </c>
      <c r="I133" s="163" t="s">
        <v>1665</v>
      </c>
      <c r="J133" s="212" t="s">
        <v>71</v>
      </c>
      <c r="K133" s="159" t="s">
        <v>1668</v>
      </c>
      <c r="L133" s="226" t="s">
        <v>152</v>
      </c>
      <c r="M133" s="227">
        <v>0.4</v>
      </c>
      <c r="N133" s="228" t="s">
        <v>76</v>
      </c>
      <c r="O133" s="227">
        <v>0.6</v>
      </c>
      <c r="P133" s="159" t="s">
        <v>1496</v>
      </c>
      <c r="Q133" s="166" t="s">
        <v>76</v>
      </c>
      <c r="R133" s="112" t="s">
        <v>1683</v>
      </c>
      <c r="S133" s="50" t="s">
        <v>78</v>
      </c>
      <c r="T133" s="110" t="s">
        <v>1685</v>
      </c>
      <c r="U133" s="50" t="s">
        <v>79</v>
      </c>
      <c r="V133" s="50" t="s">
        <v>80</v>
      </c>
      <c r="W133" s="52">
        <v>0.25</v>
      </c>
      <c r="X133" s="51" t="s">
        <v>96</v>
      </c>
      <c r="Y133" s="52">
        <v>0.15</v>
      </c>
      <c r="Z133" s="50" t="s">
        <v>82</v>
      </c>
      <c r="AA133" s="132" t="s">
        <v>1690</v>
      </c>
      <c r="AB133" s="50" t="s">
        <v>84</v>
      </c>
      <c r="AC133" s="110" t="s">
        <v>521</v>
      </c>
      <c r="AD133" s="130">
        <f t="shared" si="32"/>
        <v>0.4</v>
      </c>
      <c r="AE133" s="109" t="str">
        <f t="shared" si="34"/>
        <v>BAJA</v>
      </c>
      <c r="AF133" s="108">
        <f>IF(OR(V133="prevenir",V133="detectar"),(M133-(M133*AD133)), M133)</f>
        <v>0.24</v>
      </c>
      <c r="AG133" s="162" t="str">
        <f t="shared" si="33"/>
        <v>MODERADO</v>
      </c>
      <c r="AH133" s="162">
        <f>IF(V133="corregir",(O133-(O133*AD133)), O133)</f>
        <v>0.6</v>
      </c>
      <c r="AI133" s="269" t="s">
        <v>76</v>
      </c>
      <c r="AJ133" s="159" t="s">
        <v>86</v>
      </c>
      <c r="AK133" s="122"/>
      <c r="AL133" s="122"/>
      <c r="AM133" s="360"/>
      <c r="AN133" s="299"/>
      <c r="AO133" s="299"/>
      <c r="AP133" s="299"/>
      <c r="AQ133" s="299"/>
      <c r="AR133" s="299"/>
      <c r="AS133" s="299"/>
      <c r="AT133" s="299"/>
      <c r="AU133" s="299"/>
      <c r="AV133" s="299"/>
      <c r="AW133" s="299"/>
      <c r="AX133" s="299"/>
      <c r="AY133" s="299"/>
      <c r="AZ133" s="299"/>
      <c r="BA133" s="299"/>
      <c r="BB133" s="299"/>
      <c r="BC133" s="299"/>
      <c r="BD133" s="299"/>
      <c r="BE133" s="299"/>
      <c r="BF133" s="299"/>
      <c r="BG133" s="299" t="s">
        <v>1992</v>
      </c>
      <c r="BH133" s="317" t="s">
        <v>1993</v>
      </c>
    </row>
    <row r="134" spans="1:61" ht="43.5" customHeight="1" x14ac:dyDescent="0.3">
      <c r="A134" s="240"/>
      <c r="B134" s="203"/>
      <c r="C134" s="212"/>
      <c r="D134" s="212"/>
      <c r="E134" s="212"/>
      <c r="F134" s="110" t="s">
        <v>67</v>
      </c>
      <c r="G134" s="53" t="s">
        <v>1653</v>
      </c>
      <c r="H134" s="159"/>
      <c r="I134" s="163"/>
      <c r="J134" s="212"/>
      <c r="K134" s="159"/>
      <c r="L134" s="226"/>
      <c r="M134" s="227"/>
      <c r="N134" s="228"/>
      <c r="O134" s="227"/>
      <c r="P134" s="159"/>
      <c r="Q134" s="166"/>
      <c r="R134" s="136" t="s">
        <v>1697</v>
      </c>
      <c r="S134" s="50" t="s">
        <v>78</v>
      </c>
      <c r="T134" s="51" t="s">
        <v>1488</v>
      </c>
      <c r="U134" s="50" t="s">
        <v>79</v>
      </c>
      <c r="V134" s="50" t="s">
        <v>80</v>
      </c>
      <c r="W134" s="52">
        <f>VLOOKUP(V134,'[9]Datos Validacion'!$K$6:$L$8,2,0)</f>
        <v>0.25</v>
      </c>
      <c r="X134" s="51" t="s">
        <v>96</v>
      </c>
      <c r="Y134" s="52">
        <f>VLOOKUP(X134,'[9]Datos Validacion'!$M$6:$N$7,2,0)</f>
        <v>0.15</v>
      </c>
      <c r="Z134" s="50" t="s">
        <v>82</v>
      </c>
      <c r="AA134" s="62" t="s">
        <v>1505</v>
      </c>
      <c r="AB134" s="50" t="s">
        <v>84</v>
      </c>
      <c r="AC134" s="51" t="s">
        <v>1506</v>
      </c>
      <c r="AD134" s="130">
        <f t="shared" si="32"/>
        <v>0.4</v>
      </c>
      <c r="AE134" s="109" t="str">
        <f t="shared" si="34"/>
        <v>MUY BAJA</v>
      </c>
      <c r="AF134" s="108">
        <f>+AF133-(AF133*AD134)</f>
        <v>0.14399999999999999</v>
      </c>
      <c r="AG134" s="162"/>
      <c r="AH134" s="162"/>
      <c r="AI134" s="269"/>
      <c r="AJ134" s="159"/>
      <c r="AK134" s="122"/>
      <c r="AL134" s="122"/>
      <c r="AM134" s="299"/>
      <c r="AN134" s="299"/>
      <c r="AO134" s="299"/>
      <c r="AP134" s="299"/>
      <c r="AQ134" s="299"/>
      <c r="AR134" s="299"/>
      <c r="AS134" s="299"/>
      <c r="AT134" s="299"/>
      <c r="AU134" s="299"/>
      <c r="AV134" s="299"/>
      <c r="AW134" s="299"/>
      <c r="AX134" s="299"/>
      <c r="AY134" s="299"/>
      <c r="AZ134" s="299"/>
      <c r="BA134" s="299"/>
      <c r="BB134" s="299"/>
      <c r="BC134" s="299"/>
      <c r="BD134" s="299"/>
      <c r="BE134" s="299"/>
      <c r="BF134" s="299"/>
      <c r="BG134" s="299"/>
      <c r="BH134" s="317"/>
    </row>
    <row r="135" spans="1:61" ht="50.25" customHeight="1" x14ac:dyDescent="0.3">
      <c r="A135" s="240"/>
      <c r="B135" s="203"/>
      <c r="C135" s="212"/>
      <c r="D135" s="212"/>
      <c r="E135" s="212"/>
      <c r="F135" s="110" t="s">
        <v>67</v>
      </c>
      <c r="G135" s="53" t="s">
        <v>1654</v>
      </c>
      <c r="H135" s="159"/>
      <c r="I135" s="163"/>
      <c r="J135" s="212"/>
      <c r="K135" s="159"/>
      <c r="L135" s="226"/>
      <c r="M135" s="227"/>
      <c r="N135" s="228"/>
      <c r="O135" s="227"/>
      <c r="P135" s="159"/>
      <c r="Q135" s="166"/>
      <c r="R135" s="112" t="s">
        <v>1700</v>
      </c>
      <c r="S135" s="50"/>
      <c r="T135" s="51"/>
      <c r="U135" s="50"/>
      <c r="V135" s="50"/>
      <c r="W135" s="52"/>
      <c r="X135" s="51"/>
      <c r="Y135" s="52"/>
      <c r="Z135" s="50"/>
      <c r="AA135" s="62"/>
      <c r="AB135" s="50"/>
      <c r="AC135" s="51"/>
      <c r="AD135" s="130">
        <f t="shared" si="32"/>
        <v>0</v>
      </c>
      <c r="AE135" s="109" t="str">
        <f t="shared" si="34"/>
        <v>MUY BAJA</v>
      </c>
      <c r="AF135" s="108">
        <f>+AF134-(AF134*AD135)</f>
        <v>0.14399999999999999</v>
      </c>
      <c r="AG135" s="162"/>
      <c r="AH135" s="162"/>
      <c r="AI135" s="269"/>
      <c r="AJ135" s="159"/>
      <c r="AK135" s="122"/>
      <c r="AL135" s="122"/>
      <c r="AM135" s="299"/>
      <c r="AN135" s="299"/>
      <c r="AO135" s="299"/>
      <c r="AP135" s="299"/>
      <c r="AQ135" s="299"/>
      <c r="AR135" s="299"/>
      <c r="AS135" s="299"/>
      <c r="AT135" s="299"/>
      <c r="AU135" s="299"/>
      <c r="AV135" s="299"/>
      <c r="AW135" s="299"/>
      <c r="AX135" s="299"/>
      <c r="AY135" s="299"/>
      <c r="AZ135" s="299"/>
      <c r="BA135" s="299"/>
      <c r="BB135" s="299"/>
      <c r="BC135" s="299"/>
      <c r="BD135" s="299"/>
      <c r="BE135" s="299"/>
      <c r="BF135" s="299"/>
      <c r="BG135" s="299"/>
      <c r="BH135" s="317"/>
    </row>
    <row r="136" spans="1:61" ht="57.75" customHeight="1" x14ac:dyDescent="0.3">
      <c r="A136" s="238" t="s">
        <v>3</v>
      </c>
      <c r="B136" s="261"/>
      <c r="C136" s="171" t="s">
        <v>1522</v>
      </c>
      <c r="D136" s="169" t="s">
        <v>1523</v>
      </c>
      <c r="E136" s="169" t="s">
        <v>1524</v>
      </c>
      <c r="F136" s="169" t="s">
        <v>67</v>
      </c>
      <c r="G136" s="67" t="s">
        <v>1525</v>
      </c>
      <c r="H136" s="169" t="s">
        <v>1526</v>
      </c>
      <c r="I136" s="169" t="s">
        <v>1527</v>
      </c>
      <c r="J136" s="159" t="s">
        <v>1528</v>
      </c>
      <c r="K136" s="159" t="s">
        <v>1529</v>
      </c>
      <c r="L136" s="159" t="s">
        <v>73</v>
      </c>
      <c r="M136" s="172">
        <f>VLOOKUP(L136,'[10]Datos Validacion'!$C$6:$D$10,2,0)</f>
        <v>0.6</v>
      </c>
      <c r="N136" s="173" t="s">
        <v>223</v>
      </c>
      <c r="O136" s="174">
        <f>VLOOKUP(N136,'[10]Datos Validacion'!$E$6:$F$15,2,0)</f>
        <v>0.2</v>
      </c>
      <c r="P136" s="160" t="s">
        <v>1530</v>
      </c>
      <c r="Q136" s="166" t="s">
        <v>76</v>
      </c>
      <c r="R136" s="58" t="s">
        <v>1531</v>
      </c>
      <c r="S136" s="54" t="s">
        <v>78</v>
      </c>
      <c r="T136" s="54" t="s">
        <v>491</v>
      </c>
      <c r="U136" s="54" t="s">
        <v>79</v>
      </c>
      <c r="V136" s="54" t="s">
        <v>80</v>
      </c>
      <c r="W136" s="52">
        <f>VLOOKUP(V136,'[10]Datos Validacion'!$K$6:$L$8,2,0)</f>
        <v>0.25</v>
      </c>
      <c r="X136" s="59" t="s">
        <v>96</v>
      </c>
      <c r="Y136" s="52">
        <f>VLOOKUP(X136,'[10]Datos Validacion'!$M$6:$N$7,2,0)</f>
        <v>0.15</v>
      </c>
      <c r="Z136" s="54" t="s">
        <v>82</v>
      </c>
      <c r="AA136" s="62" t="s">
        <v>1532</v>
      </c>
      <c r="AB136" s="54" t="s">
        <v>84</v>
      </c>
      <c r="AC136" s="59" t="s">
        <v>1533</v>
      </c>
      <c r="AD136" s="130">
        <f t="shared" si="32"/>
        <v>0.4</v>
      </c>
      <c r="AE136" s="108" t="str">
        <f t="shared" ref="AE136:AE146" si="37">IF(AF136&lt;=20%,"MUY BAJA",IF(AF136&lt;=40%,"BAJA",IF(AF136&lt;=60%,"MEDIA",IF(AF136&lt;=80%,"ALTA","MUY ALTA"))))</f>
        <v>BAJA</v>
      </c>
      <c r="AF136" s="108">
        <f>IF(OR(V136="prevenir",V136="detectar"),(M136-(M136*AD136)), M136)</f>
        <v>0.36</v>
      </c>
      <c r="AG136" s="165" t="str">
        <f>IF(AH136&lt;=20%,"LEVE",IF(AH136&lt;=40%,"MENOR",IF(AH136&lt;=60%,"MODERADO",IF(AH136&lt;=80%,"MAYOR","CATASTROFICO"))))</f>
        <v>LEVE</v>
      </c>
      <c r="AH136" s="165">
        <f>IF(V136="corregir",(O136-(O136*AD136)), O136)</f>
        <v>0.2</v>
      </c>
      <c r="AI136" s="166" t="s">
        <v>146</v>
      </c>
      <c r="AJ136" s="159" t="s">
        <v>86</v>
      </c>
      <c r="AK136" s="373"/>
      <c r="AL136" s="373"/>
      <c r="AM136" s="294">
        <v>45119</v>
      </c>
      <c r="AN136" s="295" t="s">
        <v>1524</v>
      </c>
      <c r="AO136" s="292"/>
      <c r="AP136" s="292" t="s">
        <v>1755</v>
      </c>
      <c r="AQ136" s="296" t="s">
        <v>1849</v>
      </c>
      <c r="AR136" s="292" t="s">
        <v>1755</v>
      </c>
      <c r="AS136" s="292"/>
      <c r="AT136" s="296" t="s">
        <v>1850</v>
      </c>
      <c r="AU136" s="292" t="s">
        <v>1755</v>
      </c>
      <c r="AV136" s="292"/>
      <c r="AW136" s="300" t="s">
        <v>1851</v>
      </c>
      <c r="AX136" s="292" t="s">
        <v>1755</v>
      </c>
      <c r="AY136" s="292"/>
      <c r="AZ136" s="299" t="s">
        <v>1823</v>
      </c>
      <c r="BA136" s="292"/>
      <c r="BB136" s="292"/>
      <c r="BC136" s="299" t="s">
        <v>1824</v>
      </c>
      <c r="BD136" s="292"/>
      <c r="BE136" s="292" t="s">
        <v>3</v>
      </c>
      <c r="BF136" s="299" t="s">
        <v>1852</v>
      </c>
      <c r="BG136" s="299" t="s">
        <v>1766</v>
      </c>
      <c r="BH136" s="317" t="s">
        <v>2010</v>
      </c>
    </row>
    <row r="137" spans="1:61" ht="69" customHeight="1" x14ac:dyDescent="0.3">
      <c r="A137" s="238"/>
      <c r="B137" s="261"/>
      <c r="C137" s="171"/>
      <c r="D137" s="169"/>
      <c r="E137" s="169"/>
      <c r="F137" s="169"/>
      <c r="G137" s="67" t="s">
        <v>1534</v>
      </c>
      <c r="H137" s="169"/>
      <c r="I137" s="169"/>
      <c r="J137" s="159"/>
      <c r="K137" s="159"/>
      <c r="L137" s="159"/>
      <c r="M137" s="172"/>
      <c r="N137" s="173"/>
      <c r="O137" s="174"/>
      <c r="P137" s="160"/>
      <c r="Q137" s="166"/>
      <c r="R137" s="142" t="s">
        <v>1535</v>
      </c>
      <c r="S137" s="54" t="s">
        <v>380</v>
      </c>
      <c r="T137" s="54" t="s">
        <v>491</v>
      </c>
      <c r="U137" s="54" t="s">
        <v>79</v>
      </c>
      <c r="V137" s="54" t="s">
        <v>80</v>
      </c>
      <c r="W137" s="52">
        <f>VLOOKUP(V137,'[10]Datos Validacion'!$K$6:$L$8,2,0)</f>
        <v>0.25</v>
      </c>
      <c r="X137" s="59" t="s">
        <v>96</v>
      </c>
      <c r="Y137" s="52">
        <f>VLOOKUP(X137,'[10]Datos Validacion'!$M$6:$N$7,2,0)</f>
        <v>0.15</v>
      </c>
      <c r="Z137" s="54" t="s">
        <v>492</v>
      </c>
      <c r="AA137" s="62"/>
      <c r="AB137" s="54" t="s">
        <v>84</v>
      </c>
      <c r="AC137" s="59" t="s">
        <v>1533</v>
      </c>
      <c r="AD137" s="130">
        <f t="shared" si="32"/>
        <v>0.4</v>
      </c>
      <c r="AE137" s="108" t="str">
        <f t="shared" si="37"/>
        <v>BAJA</v>
      </c>
      <c r="AF137" s="108">
        <f>+AF136-(AF136*AD137)</f>
        <v>0.216</v>
      </c>
      <c r="AG137" s="165"/>
      <c r="AH137" s="165"/>
      <c r="AI137" s="166"/>
      <c r="AJ137" s="159"/>
      <c r="AK137" s="373"/>
      <c r="AL137" s="373"/>
      <c r="AM137" s="294"/>
      <c r="AN137" s="295"/>
      <c r="AO137" s="292"/>
      <c r="AP137" s="292"/>
      <c r="AQ137" s="296"/>
      <c r="AR137" s="292"/>
      <c r="AS137" s="292"/>
      <c r="AT137" s="296"/>
      <c r="AU137" s="292"/>
      <c r="AV137" s="292"/>
      <c r="AW137" s="300"/>
      <c r="AX137" s="292"/>
      <c r="AY137" s="292"/>
      <c r="AZ137" s="299"/>
      <c r="BA137" s="292"/>
      <c r="BB137" s="292"/>
      <c r="BC137" s="299"/>
      <c r="BD137" s="292"/>
      <c r="BE137" s="292"/>
      <c r="BF137" s="299"/>
      <c r="BG137" s="299"/>
      <c r="BH137" s="317"/>
    </row>
    <row r="138" spans="1:61" ht="93" customHeight="1" x14ac:dyDescent="0.3">
      <c r="A138" s="338" t="s">
        <v>3</v>
      </c>
      <c r="B138" s="352"/>
      <c r="C138" s="76" t="s">
        <v>1522</v>
      </c>
      <c r="D138" s="55" t="s">
        <v>171</v>
      </c>
      <c r="E138" s="55" t="s">
        <v>307</v>
      </c>
      <c r="F138" s="55" t="s">
        <v>104</v>
      </c>
      <c r="G138" s="124" t="s">
        <v>1536</v>
      </c>
      <c r="H138" s="55" t="s">
        <v>1537</v>
      </c>
      <c r="I138" s="68" t="s">
        <v>1538</v>
      </c>
      <c r="J138" s="110" t="s">
        <v>71</v>
      </c>
      <c r="K138" s="59" t="s">
        <v>1539</v>
      </c>
      <c r="L138" s="110" t="s">
        <v>117</v>
      </c>
      <c r="M138" s="52">
        <f>VLOOKUP(L138,'[10]Datos Validacion'!$C$6:$D$10,2,0)</f>
        <v>0.2</v>
      </c>
      <c r="N138" s="150" t="s">
        <v>76</v>
      </c>
      <c r="O138" s="151">
        <f>VLOOKUP(N138,'[10]Datos Validacion'!$E$6:$F$15,2,0)</f>
        <v>0.6</v>
      </c>
      <c r="P138" s="59" t="s">
        <v>1540</v>
      </c>
      <c r="Q138" s="149" t="s">
        <v>76</v>
      </c>
      <c r="R138" s="124" t="s">
        <v>1541</v>
      </c>
      <c r="S138" s="50" t="s">
        <v>78</v>
      </c>
      <c r="T138" s="51" t="s">
        <v>1542</v>
      </c>
      <c r="U138" s="50" t="s">
        <v>79</v>
      </c>
      <c r="V138" s="50" t="s">
        <v>80</v>
      </c>
      <c r="W138" s="52">
        <f>VLOOKUP(V138,'[10]Datos Validacion'!$K$6:$L$8,2,0)</f>
        <v>0.25</v>
      </c>
      <c r="X138" s="51" t="s">
        <v>96</v>
      </c>
      <c r="Y138" s="52">
        <f>VLOOKUP(X138,'[10]Datos Validacion'!$M$6:$N$7,2,0)</f>
        <v>0.15</v>
      </c>
      <c r="Z138" s="50" t="s">
        <v>82</v>
      </c>
      <c r="AA138" s="62" t="s">
        <v>1543</v>
      </c>
      <c r="AB138" s="50" t="s">
        <v>84</v>
      </c>
      <c r="AC138" s="50" t="s">
        <v>1544</v>
      </c>
      <c r="AD138" s="130">
        <f t="shared" si="32"/>
        <v>0.4</v>
      </c>
      <c r="AE138" s="109" t="str">
        <f t="shared" si="37"/>
        <v>MUY BAJA</v>
      </c>
      <c r="AF138" s="109">
        <f>IF(OR(V138="prevenir",V138="detectar"),(M138-(M138*AD138)), M138)</f>
        <v>0.12</v>
      </c>
      <c r="AG138" s="109" t="str">
        <f>IF(AH138&lt;=20%,"LEVE",IF(AH138&lt;=40%,"MENOR",IF(AH138&lt;=60%,"MODERADO",IF(AH138&lt;=80%,"MAYOR","CATASTROFICO"))))</f>
        <v>MODERADO</v>
      </c>
      <c r="AH138" s="109">
        <f>IF(V138="corregir",(O138-(O138*AD138)), O138)</f>
        <v>0.6</v>
      </c>
      <c r="AI138" s="149" t="s">
        <v>76</v>
      </c>
      <c r="AJ138" s="110" t="s">
        <v>86</v>
      </c>
      <c r="AK138" s="74"/>
      <c r="AL138" s="74"/>
      <c r="AM138" s="340">
        <v>45119</v>
      </c>
      <c r="AN138" s="340" t="s">
        <v>1853</v>
      </c>
      <c r="AO138" s="341"/>
      <c r="AP138" s="341" t="s">
        <v>3</v>
      </c>
      <c r="AQ138" s="316" t="s">
        <v>1854</v>
      </c>
      <c r="AR138" s="341" t="s">
        <v>3</v>
      </c>
      <c r="AS138" s="341"/>
      <c r="AT138" s="343" t="s">
        <v>1855</v>
      </c>
      <c r="AU138" s="341" t="s">
        <v>3</v>
      </c>
      <c r="AV138" s="341"/>
      <c r="AW138" s="343" t="s">
        <v>1856</v>
      </c>
      <c r="AX138" s="341" t="s">
        <v>3</v>
      </c>
      <c r="AY138" s="341"/>
      <c r="AZ138" s="343" t="s">
        <v>1857</v>
      </c>
      <c r="BA138" s="341"/>
      <c r="BB138" s="341"/>
      <c r="BC138" s="374" t="s">
        <v>1858</v>
      </c>
      <c r="BD138" s="341"/>
      <c r="BE138" s="341" t="s">
        <v>3</v>
      </c>
      <c r="BF138" s="316" t="s">
        <v>1859</v>
      </c>
      <c r="BG138" s="309" t="s">
        <v>1766</v>
      </c>
      <c r="BH138" s="290" t="s">
        <v>2016</v>
      </c>
    </row>
    <row r="139" spans="1:61" s="48" customFormat="1" ht="102" customHeight="1" x14ac:dyDescent="0.35">
      <c r="A139" s="238" t="s">
        <v>3</v>
      </c>
      <c r="B139" s="261"/>
      <c r="C139" s="171" t="s">
        <v>1522</v>
      </c>
      <c r="D139" s="169" t="s">
        <v>1545</v>
      </c>
      <c r="E139" s="169" t="s">
        <v>1546</v>
      </c>
      <c r="F139" s="169" t="s">
        <v>67</v>
      </c>
      <c r="G139" s="171" t="s">
        <v>1547</v>
      </c>
      <c r="H139" s="169" t="s">
        <v>1548</v>
      </c>
      <c r="I139" s="169" t="s">
        <v>1549</v>
      </c>
      <c r="J139" s="159" t="s">
        <v>1528</v>
      </c>
      <c r="K139" s="159" t="s">
        <v>1550</v>
      </c>
      <c r="L139" s="159" t="s">
        <v>73</v>
      </c>
      <c r="M139" s="172">
        <f>VLOOKUP(L139,'[11]Datos Validacion'!$C$6:$D$10,2,0)</f>
        <v>0.6</v>
      </c>
      <c r="N139" s="173" t="s">
        <v>223</v>
      </c>
      <c r="O139" s="174">
        <f>VLOOKUP(N139,'[11]Datos Validacion'!$E$6:$F$15,2,0)</f>
        <v>0.2</v>
      </c>
      <c r="P139" s="160" t="s">
        <v>1551</v>
      </c>
      <c r="Q139" s="166" t="s">
        <v>76</v>
      </c>
      <c r="R139" s="142" t="s">
        <v>1552</v>
      </c>
      <c r="S139" s="50" t="s">
        <v>78</v>
      </c>
      <c r="T139" s="51" t="s">
        <v>1553</v>
      </c>
      <c r="U139" s="50" t="s">
        <v>79</v>
      </c>
      <c r="V139" s="50" t="s">
        <v>80</v>
      </c>
      <c r="W139" s="52">
        <f>VLOOKUP(V139,'[11]Datos Validacion'!$K$6:$L$8,2,0)</f>
        <v>0.25</v>
      </c>
      <c r="X139" s="51" t="s">
        <v>81</v>
      </c>
      <c r="Y139" s="52">
        <f>VLOOKUP(X139,'[11]Datos Validacion'!$M$6:$N$7,2,0)</f>
        <v>0.25</v>
      </c>
      <c r="Z139" s="50" t="s">
        <v>82</v>
      </c>
      <c r="AA139" s="62" t="s">
        <v>1554</v>
      </c>
      <c r="AB139" s="50" t="s">
        <v>84</v>
      </c>
      <c r="AC139" s="51" t="s">
        <v>1555</v>
      </c>
      <c r="AD139" s="130">
        <f t="shared" si="32"/>
        <v>0.5</v>
      </c>
      <c r="AE139" s="109" t="str">
        <f t="shared" si="37"/>
        <v>BAJA</v>
      </c>
      <c r="AF139" s="109">
        <f>IF(OR(V139="prevenir",V139="detectar"),(M139-(M139*AD139)), M139)</f>
        <v>0.3</v>
      </c>
      <c r="AG139" s="162" t="str">
        <f>IF(AH139&lt;=20%,"LEVE",IF(AH139&lt;=40%,"MENOR",IF(AH139&lt;=60%,"MODERADO",IF(AH139&lt;=80%,"MAYOR","CATASTROFICO"))))</f>
        <v>LEVE</v>
      </c>
      <c r="AH139" s="162">
        <f>IF(V139="corregir",(O139-(O139*AD139)), O139)</f>
        <v>0.2</v>
      </c>
      <c r="AI139" s="166" t="s">
        <v>146</v>
      </c>
      <c r="AJ139" s="159" t="s">
        <v>86</v>
      </c>
      <c r="AK139" s="168"/>
      <c r="AL139" s="168"/>
      <c r="AM139" s="305">
        <v>45107</v>
      </c>
      <c r="AN139" s="305" t="s">
        <v>1891</v>
      </c>
      <c r="AO139" s="341"/>
      <c r="AP139" s="307" t="s">
        <v>3</v>
      </c>
      <c r="AQ139" s="308" t="s">
        <v>1892</v>
      </c>
      <c r="AR139" s="307" t="s">
        <v>3</v>
      </c>
      <c r="AS139" s="341"/>
      <c r="AT139" s="316" t="s">
        <v>1893</v>
      </c>
      <c r="AU139" s="308" t="s">
        <v>3</v>
      </c>
      <c r="AV139" s="341"/>
      <c r="AW139" s="316" t="s">
        <v>1894</v>
      </c>
      <c r="AX139" s="308" t="s">
        <v>3</v>
      </c>
      <c r="AY139" s="341"/>
      <c r="AZ139" s="316" t="s">
        <v>1895</v>
      </c>
      <c r="BA139" s="308" t="s">
        <v>3</v>
      </c>
      <c r="BB139" s="341"/>
      <c r="BC139" s="316" t="s">
        <v>1896</v>
      </c>
      <c r="BD139" s="341"/>
      <c r="BE139" s="342" t="s">
        <v>3</v>
      </c>
      <c r="BF139" s="316" t="s">
        <v>1897</v>
      </c>
      <c r="BG139" s="309" t="s">
        <v>1892</v>
      </c>
      <c r="BH139" s="317" t="s">
        <v>2017</v>
      </c>
      <c r="BI139" s="144"/>
    </row>
    <row r="140" spans="1:61" s="48" customFormat="1" ht="145.5" customHeight="1" x14ac:dyDescent="0.35">
      <c r="A140" s="238"/>
      <c r="B140" s="261"/>
      <c r="C140" s="171"/>
      <c r="D140" s="169"/>
      <c r="E140" s="169"/>
      <c r="F140" s="169"/>
      <c r="G140" s="171"/>
      <c r="H140" s="169"/>
      <c r="I140" s="169"/>
      <c r="J140" s="159"/>
      <c r="K140" s="159"/>
      <c r="L140" s="159"/>
      <c r="M140" s="172"/>
      <c r="N140" s="173"/>
      <c r="O140" s="174"/>
      <c r="P140" s="160"/>
      <c r="Q140" s="166"/>
      <c r="R140" s="58" t="s">
        <v>1556</v>
      </c>
      <c r="S140" s="50" t="s">
        <v>78</v>
      </c>
      <c r="T140" s="51" t="s">
        <v>1553</v>
      </c>
      <c r="U140" s="50" t="s">
        <v>79</v>
      </c>
      <c r="V140" s="50" t="s">
        <v>184</v>
      </c>
      <c r="W140" s="52">
        <f>VLOOKUP(V140,'[11]Datos Validacion'!$K$6:$L$8,2,0)</f>
        <v>0.15</v>
      </c>
      <c r="X140" s="51" t="s">
        <v>81</v>
      </c>
      <c r="Y140" s="52">
        <f>VLOOKUP(X140,'[11]Datos Validacion'!$M$6:$N$7,2,0)</f>
        <v>0.25</v>
      </c>
      <c r="Z140" s="50" t="s">
        <v>82</v>
      </c>
      <c r="AA140" s="62" t="s">
        <v>1557</v>
      </c>
      <c r="AB140" s="50" t="s">
        <v>84</v>
      </c>
      <c r="AC140" s="51" t="s">
        <v>1558</v>
      </c>
      <c r="AD140" s="130">
        <f t="shared" si="32"/>
        <v>0.4</v>
      </c>
      <c r="AE140" s="109" t="str">
        <f t="shared" si="37"/>
        <v>MUY BAJA</v>
      </c>
      <c r="AF140" s="155">
        <f>+AF139-(AF139*AD140)</f>
        <v>0.18</v>
      </c>
      <c r="AG140" s="162"/>
      <c r="AH140" s="162"/>
      <c r="AI140" s="166"/>
      <c r="AJ140" s="159"/>
      <c r="AK140" s="168"/>
      <c r="AL140" s="168"/>
      <c r="AM140" s="305"/>
      <c r="AN140" s="305"/>
      <c r="AO140" s="306"/>
      <c r="AP140" s="307" t="s">
        <v>3</v>
      </c>
      <c r="AQ140" s="308" t="s">
        <v>1892</v>
      </c>
      <c r="AR140" s="307" t="s">
        <v>3</v>
      </c>
      <c r="AS140" s="306"/>
      <c r="AT140" s="316" t="s">
        <v>1898</v>
      </c>
      <c r="AU140" s="308" t="s">
        <v>3</v>
      </c>
      <c r="AV140" s="308"/>
      <c r="AW140" s="316" t="s">
        <v>1899</v>
      </c>
      <c r="AX140" s="308"/>
      <c r="AY140" s="308" t="s">
        <v>3</v>
      </c>
      <c r="AZ140" s="316" t="s">
        <v>1900</v>
      </c>
      <c r="BA140" s="308" t="s">
        <v>3</v>
      </c>
      <c r="BB140" s="306"/>
      <c r="BC140" s="316" t="s">
        <v>1896</v>
      </c>
      <c r="BD140" s="306"/>
      <c r="BE140" s="308" t="s">
        <v>3</v>
      </c>
      <c r="BF140" s="316" t="s">
        <v>1897</v>
      </c>
      <c r="BG140" s="309" t="s">
        <v>1892</v>
      </c>
      <c r="BH140" s="317"/>
      <c r="BI140" s="144"/>
    </row>
    <row r="141" spans="1:61" ht="53.25" customHeight="1" x14ac:dyDescent="0.3">
      <c r="A141" s="238" t="s">
        <v>3</v>
      </c>
      <c r="B141" s="261"/>
      <c r="C141" s="171" t="s">
        <v>1522</v>
      </c>
      <c r="D141" s="169" t="s">
        <v>1545</v>
      </c>
      <c r="E141" s="169" t="s">
        <v>1559</v>
      </c>
      <c r="F141" s="169" t="s">
        <v>67</v>
      </c>
      <c r="G141" s="171" t="s">
        <v>1560</v>
      </c>
      <c r="H141" s="169" t="s">
        <v>1561</v>
      </c>
      <c r="I141" s="169" t="s">
        <v>1562</v>
      </c>
      <c r="J141" s="159" t="s">
        <v>1528</v>
      </c>
      <c r="K141" s="159" t="s">
        <v>1563</v>
      </c>
      <c r="L141" s="159" t="s">
        <v>73</v>
      </c>
      <c r="M141" s="172">
        <f>VLOOKUP(L141,'[11]Datos Validacion'!$C$6:$D$10,2,0)</f>
        <v>0.6</v>
      </c>
      <c r="N141" s="173" t="s">
        <v>76</v>
      </c>
      <c r="O141" s="174">
        <f>VLOOKUP(N141,'[11]Datos Validacion'!$E$6:$F$15,2,0)</f>
        <v>0.6</v>
      </c>
      <c r="P141" s="160" t="s">
        <v>427</v>
      </c>
      <c r="Q141" s="166" t="s">
        <v>76</v>
      </c>
      <c r="R141" s="142" t="s">
        <v>1564</v>
      </c>
      <c r="S141" s="54" t="s">
        <v>78</v>
      </c>
      <c r="T141" s="59" t="s">
        <v>1565</v>
      </c>
      <c r="U141" s="54" t="s">
        <v>79</v>
      </c>
      <c r="V141" s="54" t="s">
        <v>80</v>
      </c>
      <c r="W141" s="52">
        <f>VLOOKUP(V141,'[11]Datos Validacion'!$K$6:$L$8,2,0)</f>
        <v>0.25</v>
      </c>
      <c r="X141" s="59" t="s">
        <v>96</v>
      </c>
      <c r="Y141" s="52">
        <f>VLOOKUP(X141,'[11]Datos Validacion'!$M$6:$N$7,2,0)</f>
        <v>0.15</v>
      </c>
      <c r="Z141" s="54" t="s">
        <v>82</v>
      </c>
      <c r="AA141" s="62" t="s">
        <v>1566</v>
      </c>
      <c r="AB141" s="54" t="s">
        <v>84</v>
      </c>
      <c r="AC141" s="51" t="s">
        <v>1567</v>
      </c>
      <c r="AD141" s="130">
        <f t="shared" si="32"/>
        <v>0.4</v>
      </c>
      <c r="AE141" s="108" t="str">
        <f t="shared" si="37"/>
        <v>BAJA</v>
      </c>
      <c r="AF141" s="108">
        <f>IF(OR(V141="prevenir",V141="detectar"),(M141-(M141*AD141)), M141)</f>
        <v>0.36</v>
      </c>
      <c r="AG141" s="165" t="str">
        <f t="shared" ref="AG141" si="38">IF(AH141&lt;=20%,"LEVE",IF(AH141&lt;=40%,"MENOR",IF(AH141&lt;=60%,"MODERADO",IF(AH141&lt;=80%,"MAYOR","CATASTROFICO"))))</f>
        <v>MODERADO</v>
      </c>
      <c r="AH141" s="165">
        <f>IF(V141="corregir",(O141-(O141*AD141)), O141)</f>
        <v>0.6</v>
      </c>
      <c r="AI141" s="166" t="s">
        <v>76</v>
      </c>
      <c r="AJ141" s="159" t="s">
        <v>86</v>
      </c>
      <c r="AK141" s="160"/>
      <c r="AL141" s="168"/>
      <c r="AM141" s="305">
        <v>45107</v>
      </c>
      <c r="AN141" s="305" t="s">
        <v>1891</v>
      </c>
      <c r="AO141" s="299"/>
      <c r="AP141" s="305" t="s">
        <v>3</v>
      </c>
      <c r="AQ141" s="304" t="s">
        <v>1892</v>
      </c>
      <c r="AR141" s="305" t="s">
        <v>3</v>
      </c>
      <c r="AS141" s="299"/>
      <c r="AT141" s="299" t="s">
        <v>1901</v>
      </c>
      <c r="AU141" s="304" t="s">
        <v>3</v>
      </c>
      <c r="AV141" s="304"/>
      <c r="AW141" s="299" t="s">
        <v>1902</v>
      </c>
      <c r="AX141" s="304" t="s">
        <v>3</v>
      </c>
      <c r="AY141" s="304"/>
      <c r="AZ141" s="299" t="s">
        <v>1903</v>
      </c>
      <c r="BA141" s="304" t="s">
        <v>3</v>
      </c>
      <c r="BB141" s="299"/>
      <c r="BC141" s="299" t="s">
        <v>1896</v>
      </c>
      <c r="BD141" s="299"/>
      <c r="BE141" s="310" t="s">
        <v>3</v>
      </c>
      <c r="BF141" s="299" t="s">
        <v>1897</v>
      </c>
      <c r="BG141" s="299" t="s">
        <v>1904</v>
      </c>
      <c r="BH141" s="317" t="s">
        <v>1979</v>
      </c>
    </row>
    <row r="142" spans="1:61" ht="52.5" customHeight="1" x14ac:dyDescent="0.3">
      <c r="A142" s="238"/>
      <c r="B142" s="261"/>
      <c r="C142" s="171"/>
      <c r="D142" s="169"/>
      <c r="E142" s="169"/>
      <c r="F142" s="169"/>
      <c r="G142" s="171"/>
      <c r="H142" s="169"/>
      <c r="I142" s="169"/>
      <c r="J142" s="159"/>
      <c r="K142" s="159"/>
      <c r="L142" s="159"/>
      <c r="M142" s="172"/>
      <c r="N142" s="173"/>
      <c r="O142" s="174"/>
      <c r="P142" s="160"/>
      <c r="Q142" s="166"/>
      <c r="R142" s="142" t="s">
        <v>1568</v>
      </c>
      <c r="S142" s="54" t="s">
        <v>78</v>
      </c>
      <c r="T142" s="51" t="s">
        <v>1553</v>
      </c>
      <c r="U142" s="54" t="s">
        <v>79</v>
      </c>
      <c r="V142" s="54" t="s">
        <v>80</v>
      </c>
      <c r="W142" s="52">
        <f>VLOOKUP(V142,'[11]Datos Validacion'!$K$6:$L$8,2,0)</f>
        <v>0.25</v>
      </c>
      <c r="X142" s="59" t="s">
        <v>96</v>
      </c>
      <c r="Y142" s="52">
        <f>VLOOKUP(X142,'[11]Datos Validacion'!$M$6:$N$7,2,0)</f>
        <v>0.15</v>
      </c>
      <c r="Z142" s="54" t="s">
        <v>82</v>
      </c>
      <c r="AA142" s="62"/>
      <c r="AB142" s="54" t="s">
        <v>84</v>
      </c>
      <c r="AC142" s="51" t="s">
        <v>1569</v>
      </c>
      <c r="AD142" s="130">
        <f t="shared" si="32"/>
        <v>0.4</v>
      </c>
      <c r="AE142" s="108" t="str">
        <f t="shared" si="37"/>
        <v>BAJA</v>
      </c>
      <c r="AF142" s="109">
        <f>AF141-(AF141*AD142)</f>
        <v>0.216</v>
      </c>
      <c r="AG142" s="165"/>
      <c r="AH142" s="165"/>
      <c r="AI142" s="166"/>
      <c r="AJ142" s="159"/>
      <c r="AK142" s="160"/>
      <c r="AL142" s="168"/>
      <c r="AM142" s="305"/>
      <c r="AN142" s="305"/>
      <c r="AO142" s="299"/>
      <c r="AP142" s="305"/>
      <c r="AQ142" s="304"/>
      <c r="AR142" s="305"/>
      <c r="AS142" s="299"/>
      <c r="AT142" s="299"/>
      <c r="AU142" s="304"/>
      <c r="AV142" s="304"/>
      <c r="AW142" s="299"/>
      <c r="AX142" s="304"/>
      <c r="AY142" s="304"/>
      <c r="AZ142" s="299"/>
      <c r="BA142" s="304"/>
      <c r="BB142" s="299"/>
      <c r="BC142" s="299"/>
      <c r="BD142" s="299"/>
      <c r="BE142" s="310"/>
      <c r="BF142" s="299"/>
      <c r="BG142" s="299"/>
      <c r="BH142" s="317"/>
    </row>
    <row r="143" spans="1:61" ht="37.5" x14ac:dyDescent="0.3">
      <c r="A143" s="238" t="s">
        <v>3</v>
      </c>
      <c r="B143" s="261"/>
      <c r="C143" s="171" t="s">
        <v>1522</v>
      </c>
      <c r="D143" s="171" t="s">
        <v>1570</v>
      </c>
      <c r="E143" s="171" t="s">
        <v>1571</v>
      </c>
      <c r="F143" s="55" t="s">
        <v>493</v>
      </c>
      <c r="G143" s="66" t="s">
        <v>1572</v>
      </c>
      <c r="H143" s="171" t="s">
        <v>1573</v>
      </c>
      <c r="I143" s="262" t="s">
        <v>1574</v>
      </c>
      <c r="J143" s="159" t="s">
        <v>1528</v>
      </c>
      <c r="K143" s="160" t="s">
        <v>1575</v>
      </c>
      <c r="L143" s="159" t="s">
        <v>246</v>
      </c>
      <c r="M143" s="172">
        <f>VLOOKUP(L143,'[11]Datos Validacion'!$C$6:$D$10,2,0)</f>
        <v>0.8</v>
      </c>
      <c r="N143" s="173" t="s">
        <v>223</v>
      </c>
      <c r="O143" s="174">
        <f>VLOOKUP(N143,'[11]Datos Validacion'!$E$6:$F$15,2,0)</f>
        <v>0.2</v>
      </c>
      <c r="P143" s="160" t="s">
        <v>1576</v>
      </c>
      <c r="Q143" s="166" t="s">
        <v>76</v>
      </c>
      <c r="R143" s="175" t="s">
        <v>1577</v>
      </c>
      <c r="S143" s="170" t="s">
        <v>78</v>
      </c>
      <c r="T143" s="160" t="s">
        <v>1578</v>
      </c>
      <c r="U143" s="170" t="s">
        <v>79</v>
      </c>
      <c r="V143" s="170" t="s">
        <v>80</v>
      </c>
      <c r="W143" s="172">
        <f>VLOOKUP(V143,'[11]Datos Validacion'!$K$6:$L$8,2,0)</f>
        <v>0.25</v>
      </c>
      <c r="X143" s="160" t="s">
        <v>96</v>
      </c>
      <c r="Y143" s="172">
        <f>VLOOKUP(X143,'[11]Datos Validacion'!$M$6:$N$7,2,0)</f>
        <v>0.15</v>
      </c>
      <c r="Z143" s="170" t="s">
        <v>82</v>
      </c>
      <c r="AA143" s="69" t="s">
        <v>1579</v>
      </c>
      <c r="AB143" s="131" t="s">
        <v>84</v>
      </c>
      <c r="AC143" s="263" t="s">
        <v>1580</v>
      </c>
      <c r="AD143" s="264">
        <f t="shared" si="32"/>
        <v>0.4</v>
      </c>
      <c r="AE143" s="165" t="str">
        <f t="shared" si="37"/>
        <v>MEDIA</v>
      </c>
      <c r="AF143" s="165">
        <f>IF(OR(V143="prevenir",V143="detectar"),(M143-(M143*AD143)), M143)</f>
        <v>0.48</v>
      </c>
      <c r="AG143" s="265" t="s">
        <v>223</v>
      </c>
      <c r="AH143" s="165">
        <v>0.15</v>
      </c>
      <c r="AI143" s="266" t="s">
        <v>146</v>
      </c>
      <c r="AJ143" s="159" t="s">
        <v>86</v>
      </c>
      <c r="AK143" s="160"/>
      <c r="AL143" s="160"/>
      <c r="AM143" s="375"/>
      <c r="AN143" s="365"/>
      <c r="AO143" s="375"/>
      <c r="AP143" s="375"/>
      <c r="AQ143" s="365"/>
      <c r="AR143" s="375"/>
      <c r="AS143" s="375"/>
      <c r="AT143" s="365"/>
      <c r="AU143" s="375"/>
      <c r="AV143" s="375"/>
      <c r="AW143" s="365"/>
      <c r="AX143" s="375"/>
      <c r="AY143" s="375"/>
      <c r="AZ143" s="365"/>
      <c r="BA143" s="375"/>
      <c r="BB143" s="375"/>
      <c r="BC143" s="365"/>
      <c r="BD143" s="375"/>
      <c r="BE143" s="375"/>
      <c r="BF143" s="365"/>
      <c r="BG143" s="375"/>
      <c r="BH143" s="317" t="s">
        <v>2018</v>
      </c>
    </row>
    <row r="144" spans="1:61" ht="69.75" customHeight="1" x14ac:dyDescent="0.3">
      <c r="A144" s="238"/>
      <c r="B144" s="261"/>
      <c r="C144" s="171"/>
      <c r="D144" s="171"/>
      <c r="E144" s="171"/>
      <c r="F144" s="55" t="s">
        <v>67</v>
      </c>
      <c r="G144" s="66" t="s">
        <v>1581</v>
      </c>
      <c r="H144" s="171"/>
      <c r="I144" s="262"/>
      <c r="J144" s="159"/>
      <c r="K144" s="160"/>
      <c r="L144" s="159"/>
      <c r="M144" s="172"/>
      <c r="N144" s="173"/>
      <c r="O144" s="174"/>
      <c r="P144" s="160"/>
      <c r="Q144" s="166"/>
      <c r="R144" s="175"/>
      <c r="S144" s="170"/>
      <c r="T144" s="160"/>
      <c r="U144" s="170"/>
      <c r="V144" s="170"/>
      <c r="W144" s="172"/>
      <c r="X144" s="160"/>
      <c r="Y144" s="172"/>
      <c r="Z144" s="170"/>
      <c r="AA144" s="69" t="s">
        <v>1582</v>
      </c>
      <c r="AB144" s="131"/>
      <c r="AC144" s="263"/>
      <c r="AD144" s="264"/>
      <c r="AE144" s="165"/>
      <c r="AF144" s="165"/>
      <c r="AG144" s="265"/>
      <c r="AH144" s="165"/>
      <c r="AI144" s="266"/>
      <c r="AJ144" s="159"/>
      <c r="AK144" s="160"/>
      <c r="AL144" s="160"/>
      <c r="AM144" s="375"/>
      <c r="AN144" s="365"/>
      <c r="AO144" s="375"/>
      <c r="AP144" s="375"/>
      <c r="AQ144" s="365"/>
      <c r="AR144" s="375"/>
      <c r="AS144" s="375"/>
      <c r="AT144" s="365"/>
      <c r="AU144" s="375"/>
      <c r="AV144" s="375"/>
      <c r="AW144" s="365"/>
      <c r="AX144" s="375"/>
      <c r="AY144" s="375"/>
      <c r="AZ144" s="365"/>
      <c r="BA144" s="375"/>
      <c r="BB144" s="375"/>
      <c r="BC144" s="365"/>
      <c r="BD144" s="375"/>
      <c r="BE144" s="375"/>
      <c r="BF144" s="365"/>
      <c r="BG144" s="375"/>
      <c r="BH144" s="317"/>
    </row>
    <row r="145" spans="1:61" ht="51" customHeight="1" x14ac:dyDescent="0.3">
      <c r="A145" s="238"/>
      <c r="B145" s="261"/>
      <c r="C145" s="171"/>
      <c r="D145" s="171"/>
      <c r="E145" s="171"/>
      <c r="F145" s="55" t="s">
        <v>67</v>
      </c>
      <c r="G145" s="66" t="s">
        <v>1583</v>
      </c>
      <c r="H145" s="171"/>
      <c r="I145" s="262"/>
      <c r="J145" s="159"/>
      <c r="K145" s="160"/>
      <c r="L145" s="159"/>
      <c r="M145" s="172"/>
      <c r="N145" s="173"/>
      <c r="O145" s="174"/>
      <c r="P145" s="160"/>
      <c r="Q145" s="166"/>
      <c r="R145" s="53" t="s">
        <v>1584</v>
      </c>
      <c r="S145" s="54" t="s">
        <v>78</v>
      </c>
      <c r="T145" s="59" t="s">
        <v>1585</v>
      </c>
      <c r="U145" s="54" t="s">
        <v>79</v>
      </c>
      <c r="V145" s="54" t="s">
        <v>80</v>
      </c>
      <c r="W145" s="52">
        <f>VLOOKUP(V145,'[11]Datos Validacion'!$K$6:$L$8,2,0)</f>
        <v>0.25</v>
      </c>
      <c r="X145" s="59" t="s">
        <v>96</v>
      </c>
      <c r="Y145" s="52">
        <f>VLOOKUP(X145,'[11]Datos Validacion'!$M$6:$N$7,2,0)</f>
        <v>0.15</v>
      </c>
      <c r="Z145" s="54" t="s">
        <v>82</v>
      </c>
      <c r="AA145" s="69" t="s">
        <v>1586</v>
      </c>
      <c r="AB145" s="131" t="s">
        <v>84</v>
      </c>
      <c r="AC145" s="133" t="s">
        <v>494</v>
      </c>
      <c r="AD145" s="130">
        <f t="shared" ref="AD145:AD176" si="39">+W145+Y145</f>
        <v>0.4</v>
      </c>
      <c r="AE145" s="108" t="str">
        <f t="shared" si="37"/>
        <v>BAJA</v>
      </c>
      <c r="AF145" s="108">
        <f>+AF143-(AF143*AD145)</f>
        <v>0.28799999999999998</v>
      </c>
      <c r="AG145" s="265"/>
      <c r="AH145" s="165"/>
      <c r="AI145" s="266"/>
      <c r="AJ145" s="159"/>
      <c r="AK145" s="160"/>
      <c r="AL145" s="160"/>
      <c r="AM145" s="375"/>
      <c r="AN145" s="365"/>
      <c r="AO145" s="375"/>
      <c r="AP145" s="375"/>
      <c r="AQ145" s="365"/>
      <c r="AR145" s="375"/>
      <c r="AS145" s="375"/>
      <c r="AT145" s="365"/>
      <c r="AU145" s="375"/>
      <c r="AV145" s="375"/>
      <c r="AW145" s="365"/>
      <c r="AX145" s="375"/>
      <c r="AY145" s="375"/>
      <c r="AZ145" s="365"/>
      <c r="BA145" s="375"/>
      <c r="BB145" s="375"/>
      <c r="BC145" s="365"/>
      <c r="BD145" s="375"/>
      <c r="BE145" s="375"/>
      <c r="BF145" s="365"/>
      <c r="BG145" s="375"/>
      <c r="BH145" s="317"/>
    </row>
    <row r="146" spans="1:61" ht="69.75" customHeight="1" x14ac:dyDescent="0.3">
      <c r="A146" s="238"/>
      <c r="B146" s="261"/>
      <c r="C146" s="171"/>
      <c r="D146" s="171"/>
      <c r="E146" s="171"/>
      <c r="F146" s="55" t="s">
        <v>493</v>
      </c>
      <c r="G146" s="66" t="s">
        <v>1587</v>
      </c>
      <c r="H146" s="171"/>
      <c r="I146" s="262"/>
      <c r="J146" s="159"/>
      <c r="K146" s="160"/>
      <c r="L146" s="159"/>
      <c r="M146" s="172"/>
      <c r="N146" s="173"/>
      <c r="O146" s="174"/>
      <c r="P146" s="160"/>
      <c r="Q146" s="166"/>
      <c r="R146" s="53" t="s">
        <v>1588</v>
      </c>
      <c r="S146" s="54" t="s">
        <v>78</v>
      </c>
      <c r="T146" s="59" t="s">
        <v>1578</v>
      </c>
      <c r="U146" s="54" t="s">
        <v>79</v>
      </c>
      <c r="V146" s="54" t="s">
        <v>80</v>
      </c>
      <c r="W146" s="52">
        <f>VLOOKUP(V146,'[11]Datos Validacion'!$K$6:$L$8,2,0)</f>
        <v>0.25</v>
      </c>
      <c r="X146" s="59" t="s">
        <v>96</v>
      </c>
      <c r="Y146" s="52">
        <f>VLOOKUP(X146,'[11]Datos Validacion'!$M$6:$N$7,2,0)</f>
        <v>0.15</v>
      </c>
      <c r="Z146" s="54" t="s">
        <v>82</v>
      </c>
      <c r="AA146" s="69" t="s">
        <v>1586</v>
      </c>
      <c r="AB146" s="131" t="s">
        <v>84</v>
      </c>
      <c r="AC146" s="133" t="s">
        <v>1589</v>
      </c>
      <c r="AD146" s="130">
        <f t="shared" si="39"/>
        <v>0.4</v>
      </c>
      <c r="AE146" s="108" t="str">
        <f t="shared" si="37"/>
        <v>MUY BAJA</v>
      </c>
      <c r="AF146" s="108">
        <f>+AF145-(AF145*AD146)</f>
        <v>0.17279999999999998</v>
      </c>
      <c r="AG146" s="265"/>
      <c r="AH146" s="165"/>
      <c r="AI146" s="266"/>
      <c r="AJ146" s="159"/>
      <c r="AK146" s="160"/>
      <c r="AL146" s="160"/>
      <c r="AM146" s="375"/>
      <c r="AN146" s="365"/>
      <c r="AO146" s="375"/>
      <c r="AP146" s="375"/>
      <c r="AQ146" s="365"/>
      <c r="AR146" s="375"/>
      <c r="AS146" s="375"/>
      <c r="AT146" s="365"/>
      <c r="AU146" s="375"/>
      <c r="AV146" s="375"/>
      <c r="AW146" s="365"/>
      <c r="AX146" s="375"/>
      <c r="AY146" s="375"/>
      <c r="AZ146" s="365"/>
      <c r="BA146" s="375"/>
      <c r="BB146" s="375"/>
      <c r="BC146" s="365"/>
      <c r="BD146" s="375"/>
      <c r="BE146" s="375"/>
      <c r="BF146" s="365"/>
      <c r="BG146" s="375"/>
      <c r="BH146" s="317"/>
    </row>
    <row r="147" spans="1:61" s="48" customFormat="1" ht="68.25" customHeight="1" x14ac:dyDescent="0.35">
      <c r="A147" s="238" t="s">
        <v>3</v>
      </c>
      <c r="B147" s="170"/>
      <c r="C147" s="160" t="s">
        <v>495</v>
      </c>
      <c r="D147" s="159" t="s">
        <v>496</v>
      </c>
      <c r="E147" s="159" t="s">
        <v>497</v>
      </c>
      <c r="F147" s="110" t="s">
        <v>67</v>
      </c>
      <c r="G147" s="112" t="s">
        <v>498</v>
      </c>
      <c r="H147" s="159" t="s">
        <v>499</v>
      </c>
      <c r="I147" s="159" t="s">
        <v>500</v>
      </c>
      <c r="J147" s="159" t="s">
        <v>71</v>
      </c>
      <c r="K147" s="159" t="s">
        <v>501</v>
      </c>
      <c r="L147" s="159" t="s">
        <v>152</v>
      </c>
      <c r="M147" s="172">
        <f>VLOOKUP(L147,'[12]Datos Validacion'!$C$6:$D$10,2,0)</f>
        <v>0.4</v>
      </c>
      <c r="N147" s="173" t="s">
        <v>74</v>
      </c>
      <c r="O147" s="174">
        <f>VLOOKUP(N147,'[12]Datos Validacion'!$E$6:$F$15,2,0)</f>
        <v>0.4</v>
      </c>
      <c r="P147" s="160" t="s">
        <v>502</v>
      </c>
      <c r="Q147" s="166" t="s">
        <v>76</v>
      </c>
      <c r="R147" s="49" t="s">
        <v>503</v>
      </c>
      <c r="S147" s="54" t="s">
        <v>78</v>
      </c>
      <c r="T147" s="59" t="s">
        <v>504</v>
      </c>
      <c r="U147" s="54" t="s">
        <v>79</v>
      </c>
      <c r="V147" s="54" t="s">
        <v>80</v>
      </c>
      <c r="W147" s="64">
        <f>VLOOKUP(V147,'[13]Datos Validacion'!$K$6:$L$8,2,0)</f>
        <v>0.25</v>
      </c>
      <c r="X147" s="59" t="s">
        <v>96</v>
      </c>
      <c r="Y147" s="52">
        <f>VLOOKUP(X147,'[13]Datos Validacion'!$M$6:$N$7,2,0)</f>
        <v>0.15</v>
      </c>
      <c r="Z147" s="54" t="s">
        <v>82</v>
      </c>
      <c r="AA147" s="69" t="s">
        <v>505</v>
      </c>
      <c r="AB147" s="54" t="s">
        <v>84</v>
      </c>
      <c r="AC147" s="59" t="s">
        <v>506</v>
      </c>
      <c r="AD147" s="121">
        <f t="shared" si="39"/>
        <v>0.4</v>
      </c>
      <c r="AE147" s="108" t="str">
        <f t="shared" ref="AE147:AE172" si="40">IF(AF147&lt;=20%,"MUY BAJA",IF(AF147&lt;=40%,"BAJA",IF(AF147&lt;=60%,"media",IF(AF147&lt;=80%,"alta","MUY alta"))))</f>
        <v>BAJA</v>
      </c>
      <c r="AF147" s="109">
        <f>IF(OR(V147="prevenir",V147="detectar"),(M147-(M147*AD147)), M147)</f>
        <v>0.24</v>
      </c>
      <c r="AG147" s="162" t="str">
        <f>IF(AH147&lt;=20%,"LEVE",IF(AH147&lt;=40%,"MENOR",IF(AH147&lt;=60%,"MODERADO",IF(AH147&lt;=80%,"MAYOR","CATASTROFICO"))))</f>
        <v>MENOR</v>
      </c>
      <c r="AH147" s="162">
        <f>IF(V147="corregir",(O147-(O147*AD147)), O147)</f>
        <v>0.4</v>
      </c>
      <c r="AI147" s="166" t="s">
        <v>146</v>
      </c>
      <c r="AJ147" s="159" t="s">
        <v>86</v>
      </c>
      <c r="AK147" s="168"/>
      <c r="AL147" s="168"/>
      <c r="AM147" s="311">
        <v>45119</v>
      </c>
      <c r="AN147" s="295" t="str">
        <f>UPPER("Profesional Especializado")</f>
        <v>PROFESIONAL ESPECIALIZADO</v>
      </c>
      <c r="AO147" s="295"/>
      <c r="AP147" s="293" t="s">
        <v>3</v>
      </c>
      <c r="AQ147" s="295" t="str">
        <f>UPPER("Se han  Se han adelantado diferentes  gestiones enfocadas a la aplicación de los controles evitando la materialización del mismo.")</f>
        <v>SE HAN  SE HAN ADELANTADO DIFERENTES  GESTIONES ENFOCADAS A LA APLICACIÓN DE LOS CONTROLES EVITANDO LA MATERIALIZACIÓN DEL MISMO.</v>
      </c>
      <c r="AR147" s="293" t="s">
        <v>3</v>
      </c>
      <c r="AS147" s="351"/>
      <c r="AT147" s="295" t="str">
        <f>UPPER("Porque se están aplicando de manera adecuada y oportuna")</f>
        <v>PORQUE SE ESTÁN APLICANDO DE MANERA ADECUADA Y OPORTUNA</v>
      </c>
      <c r="AU147" s="293" t="s">
        <v>3</v>
      </c>
      <c r="AV147" s="293"/>
      <c r="AW147" s="295" t="str">
        <f>UPPER("Porque se  están realizando de acuerdo con la normatividad vigente.")</f>
        <v>PORQUE SE  ESTÁN REALIZANDO DE ACUERDO CON LA NORMATIVIDAD VIGENTE.</v>
      </c>
      <c r="AX147" s="293"/>
      <c r="AY147" s="293" t="s">
        <v>3</v>
      </c>
      <c r="AZ147" s="295" t="str">
        <f>UPPER("Los controles actuales son suficientes  para evitar que el riesgo se materialice")</f>
        <v>LOS CONTROLES ACTUALES SON SUFICIENTES  PARA EVITAR QUE EL RIESGO SE MATERIALICE</v>
      </c>
      <c r="BA147" s="293" t="s">
        <v>1780</v>
      </c>
      <c r="BB147" s="293" t="s">
        <v>3</v>
      </c>
      <c r="BC147" s="295" t="str">
        <f>UPPER("no porque no ha habido afectación reputacional por sanciones de de entes de control, debido al  cumplimiento del proceso de evaluación de acuerdo con la normatividad vigente.")</f>
        <v>NO PORQUE NO HA HABIDO AFECTACIÓN REPUTACIONAL POR SANCIONES DE DE ENTES DE CONTROL, DEBIDO AL  CUMPLIMIENTO DEL PROCESO DE EVALUACIÓN DE ACUERDO CON LA NORMATIVIDAD VIGENTE.</v>
      </c>
      <c r="BD147" s="293"/>
      <c r="BE147" s="293" t="s">
        <v>3</v>
      </c>
      <c r="BF147" s="295" t="str">
        <f>UPPER("No porque las acciones están encaminadas a disminuir o eliminar las causas identificadas en la gestión de los riesgos.  ")</f>
        <v xml:space="preserve">NO PORQUE LAS ACCIONES ESTÁN ENCAMINADAS A DISMINUIR O ELIMINAR LAS CAUSAS IDENTIFICADAS EN LA GESTIÓN DE LOS RIESGOS.  </v>
      </c>
      <c r="BG147" s="295" t="str">
        <f>UPPER("TH-PR-001 Gestión del Talento Humano - Permanencia")</f>
        <v>TH-PR-001 GESTIÓN DEL TALENTO HUMANO - PERMANENCIA</v>
      </c>
      <c r="BH147" s="317" t="s">
        <v>2016</v>
      </c>
      <c r="BI147" s="144"/>
    </row>
    <row r="148" spans="1:61" ht="48" customHeight="1" x14ac:dyDescent="0.3">
      <c r="A148" s="238"/>
      <c r="B148" s="170"/>
      <c r="C148" s="160"/>
      <c r="D148" s="159"/>
      <c r="E148" s="159"/>
      <c r="F148" s="159" t="s">
        <v>67</v>
      </c>
      <c r="G148" s="219" t="s">
        <v>507</v>
      </c>
      <c r="H148" s="159"/>
      <c r="I148" s="159"/>
      <c r="J148" s="159"/>
      <c r="K148" s="159"/>
      <c r="L148" s="159"/>
      <c r="M148" s="172"/>
      <c r="N148" s="173"/>
      <c r="O148" s="174"/>
      <c r="P148" s="160"/>
      <c r="Q148" s="166"/>
      <c r="R148" s="49" t="s">
        <v>508</v>
      </c>
      <c r="S148" s="54" t="s">
        <v>78</v>
      </c>
      <c r="T148" s="59" t="s">
        <v>504</v>
      </c>
      <c r="U148" s="54" t="s">
        <v>79</v>
      </c>
      <c r="V148" s="54" t="s">
        <v>80</v>
      </c>
      <c r="W148" s="64">
        <f>VLOOKUP(V148,'[13]Datos Validacion'!$K$6:$L$8,2,0)</f>
        <v>0.25</v>
      </c>
      <c r="X148" s="59" t="s">
        <v>96</v>
      </c>
      <c r="Y148" s="52">
        <f>VLOOKUP(X148,'[13]Datos Validacion'!$M$6:$N$7,2,0)</f>
        <v>0.15</v>
      </c>
      <c r="Z148" s="54" t="s">
        <v>82</v>
      </c>
      <c r="AA148" s="69" t="s">
        <v>509</v>
      </c>
      <c r="AB148" s="54" t="s">
        <v>84</v>
      </c>
      <c r="AC148" s="59" t="s">
        <v>506</v>
      </c>
      <c r="AD148" s="121">
        <f t="shared" si="39"/>
        <v>0.4</v>
      </c>
      <c r="AE148" s="108" t="str">
        <f t="shared" si="40"/>
        <v>MUY BAJA</v>
      </c>
      <c r="AF148" s="108">
        <f>+AF147-(AF147*AD148)</f>
        <v>0.14399999999999999</v>
      </c>
      <c r="AG148" s="162"/>
      <c r="AH148" s="162"/>
      <c r="AI148" s="166"/>
      <c r="AJ148" s="159"/>
      <c r="AK148" s="168"/>
      <c r="AL148" s="168"/>
      <c r="AM148" s="295"/>
      <c r="AN148" s="295"/>
      <c r="AO148" s="295"/>
      <c r="AP148" s="293"/>
      <c r="AQ148" s="295"/>
      <c r="AR148" s="293"/>
      <c r="AS148" s="351"/>
      <c r="AT148" s="295"/>
      <c r="AU148" s="293"/>
      <c r="AV148" s="293"/>
      <c r="AW148" s="295"/>
      <c r="AX148" s="293"/>
      <c r="AY148" s="293"/>
      <c r="AZ148" s="295"/>
      <c r="BA148" s="293"/>
      <c r="BB148" s="293"/>
      <c r="BC148" s="295"/>
      <c r="BD148" s="293"/>
      <c r="BE148" s="293"/>
      <c r="BF148" s="295"/>
      <c r="BG148" s="295"/>
      <c r="BH148" s="317"/>
    </row>
    <row r="149" spans="1:61" ht="38.25" customHeight="1" x14ac:dyDescent="0.3">
      <c r="A149" s="238"/>
      <c r="B149" s="170"/>
      <c r="C149" s="160"/>
      <c r="D149" s="159"/>
      <c r="E149" s="159"/>
      <c r="F149" s="159"/>
      <c r="G149" s="219"/>
      <c r="H149" s="159"/>
      <c r="I149" s="159"/>
      <c r="J149" s="159"/>
      <c r="K149" s="159"/>
      <c r="L149" s="159"/>
      <c r="M149" s="172"/>
      <c r="N149" s="173"/>
      <c r="O149" s="174"/>
      <c r="P149" s="160"/>
      <c r="Q149" s="166"/>
      <c r="R149" s="49" t="s">
        <v>510</v>
      </c>
      <c r="S149" s="54" t="s">
        <v>78</v>
      </c>
      <c r="T149" s="59" t="s">
        <v>504</v>
      </c>
      <c r="U149" s="54" t="s">
        <v>79</v>
      </c>
      <c r="V149" s="54" t="s">
        <v>80</v>
      </c>
      <c r="W149" s="64">
        <f>VLOOKUP(V149,'[13]Datos Validacion'!$K$6:$L$8,2,0)</f>
        <v>0.25</v>
      </c>
      <c r="X149" s="59" t="s">
        <v>96</v>
      </c>
      <c r="Y149" s="52">
        <f>VLOOKUP(X149,'[13]Datos Validacion'!$M$6:$N$7,2,0)</f>
        <v>0.15</v>
      </c>
      <c r="Z149" s="54" t="s">
        <v>82</v>
      </c>
      <c r="AA149" s="69" t="s">
        <v>511</v>
      </c>
      <c r="AB149" s="54" t="s">
        <v>84</v>
      </c>
      <c r="AC149" s="59" t="s">
        <v>512</v>
      </c>
      <c r="AD149" s="121">
        <f t="shared" si="39"/>
        <v>0.4</v>
      </c>
      <c r="AE149" s="108" t="str">
        <f t="shared" si="40"/>
        <v>MUY BAJA</v>
      </c>
      <c r="AF149" s="108">
        <f>+AF148-(AF148*AD149)</f>
        <v>8.6399999999999991E-2</v>
      </c>
      <c r="AG149" s="162"/>
      <c r="AH149" s="162"/>
      <c r="AI149" s="166"/>
      <c r="AJ149" s="159"/>
      <c r="AK149" s="168"/>
      <c r="AL149" s="168"/>
      <c r="AM149" s="295"/>
      <c r="AN149" s="295"/>
      <c r="AO149" s="295"/>
      <c r="AP149" s="293"/>
      <c r="AQ149" s="295"/>
      <c r="AR149" s="293"/>
      <c r="AS149" s="351"/>
      <c r="AT149" s="295"/>
      <c r="AU149" s="293"/>
      <c r="AV149" s="293"/>
      <c r="AW149" s="295"/>
      <c r="AX149" s="293"/>
      <c r="AY149" s="293"/>
      <c r="AZ149" s="295"/>
      <c r="BA149" s="293"/>
      <c r="BB149" s="293"/>
      <c r="BC149" s="295"/>
      <c r="BD149" s="293"/>
      <c r="BE149" s="293"/>
      <c r="BF149" s="295"/>
      <c r="BG149" s="295"/>
      <c r="BH149" s="317"/>
    </row>
    <row r="150" spans="1:61" ht="59.25" customHeight="1" x14ac:dyDescent="0.3">
      <c r="A150" s="238" t="s">
        <v>3</v>
      </c>
      <c r="B150" s="170"/>
      <c r="C150" s="160" t="s">
        <v>495</v>
      </c>
      <c r="D150" s="159" t="s">
        <v>513</v>
      </c>
      <c r="E150" s="159" t="s">
        <v>497</v>
      </c>
      <c r="F150" s="110" t="s">
        <v>67</v>
      </c>
      <c r="G150" s="112" t="s">
        <v>514</v>
      </c>
      <c r="H150" s="159" t="s">
        <v>515</v>
      </c>
      <c r="I150" s="159" t="s">
        <v>516</v>
      </c>
      <c r="J150" s="159" t="s">
        <v>244</v>
      </c>
      <c r="K150" s="159" t="s">
        <v>517</v>
      </c>
      <c r="L150" s="159" t="s">
        <v>73</v>
      </c>
      <c r="M150" s="172">
        <f>VLOOKUP(L150,'[13]Datos Validacion'!$C$6:$D$10,2,0)</f>
        <v>0.6</v>
      </c>
      <c r="N150" s="173" t="s">
        <v>76</v>
      </c>
      <c r="O150" s="174">
        <f>VLOOKUP(N150,'[12]Datos Validacion'!$E$6:$F$15,2,0)</f>
        <v>0.6</v>
      </c>
      <c r="P150" s="160" t="s">
        <v>518</v>
      </c>
      <c r="Q150" s="166" t="s">
        <v>76</v>
      </c>
      <c r="R150" s="49" t="s">
        <v>1337</v>
      </c>
      <c r="S150" s="54" t="s">
        <v>78</v>
      </c>
      <c r="T150" s="69" t="s">
        <v>504</v>
      </c>
      <c r="U150" s="54" t="s">
        <v>79</v>
      </c>
      <c r="V150" s="54" t="s">
        <v>80</v>
      </c>
      <c r="W150" s="64">
        <f>VLOOKUP(V150,'[13]Datos Validacion'!$K$6:$L$8,2,0)</f>
        <v>0.25</v>
      </c>
      <c r="X150" s="59" t="s">
        <v>81</v>
      </c>
      <c r="Y150" s="52">
        <f>VLOOKUP(X150,'[13]Datos Validacion'!$M$6:$N$7,2,0)</f>
        <v>0.25</v>
      </c>
      <c r="Z150" s="54" t="s">
        <v>492</v>
      </c>
      <c r="AA150" s="69"/>
      <c r="AB150" s="54" t="s">
        <v>84</v>
      </c>
      <c r="AC150" s="59" t="s">
        <v>519</v>
      </c>
      <c r="AD150" s="121">
        <f t="shared" si="39"/>
        <v>0.5</v>
      </c>
      <c r="AE150" s="108" t="str">
        <f t="shared" si="40"/>
        <v>BAJA</v>
      </c>
      <c r="AF150" s="108">
        <f>IF(OR(V150="prevenir",V150="detectar"),(M150-(M150*AD150)), M150)</f>
        <v>0.3</v>
      </c>
      <c r="AG150" s="162" t="str">
        <f t="shared" ref="AG150:AG171" si="41">IF(AH150&lt;=20%,"LEVE",IF(AH150&lt;=40%,"MENOR",IF(AH150&lt;=60%,"MODERADO",IF(AH150&lt;=80%,"MAYOR","CATASTROFICO"))))</f>
        <v>MODERADO</v>
      </c>
      <c r="AH150" s="162">
        <f>IF(V150="corregir",(O150-(O150*AD150)), O150)</f>
        <v>0.6</v>
      </c>
      <c r="AI150" s="166" t="s">
        <v>76</v>
      </c>
      <c r="AJ150" s="159" t="s">
        <v>86</v>
      </c>
      <c r="AK150" s="168"/>
      <c r="AL150" s="168"/>
      <c r="AM150" s="311">
        <v>45119</v>
      </c>
      <c r="AN150" s="295" t="s">
        <v>1781</v>
      </c>
      <c r="AO150" s="295"/>
      <c r="AP150" s="295" t="s">
        <v>3</v>
      </c>
      <c r="AQ150" s="295" t="s">
        <v>1782</v>
      </c>
      <c r="AR150" s="295" t="s">
        <v>3</v>
      </c>
      <c r="AS150" s="295"/>
      <c r="AT150" s="295" t="s">
        <v>1783</v>
      </c>
      <c r="AU150" s="295" t="s">
        <v>1755</v>
      </c>
      <c r="AV150" s="295"/>
      <c r="AW150" s="295" t="s">
        <v>1784</v>
      </c>
      <c r="AX150" s="295"/>
      <c r="AY150" s="295" t="s">
        <v>3</v>
      </c>
      <c r="AZ150" s="295" t="s">
        <v>1785</v>
      </c>
      <c r="BA150" s="295"/>
      <c r="BB150" s="295" t="s">
        <v>3</v>
      </c>
      <c r="BC150" s="295" t="s">
        <v>1786</v>
      </c>
      <c r="BD150" s="295"/>
      <c r="BE150" s="295" t="s">
        <v>3</v>
      </c>
      <c r="BF150" s="295" t="s">
        <v>1787</v>
      </c>
      <c r="BG150" s="295" t="s">
        <v>1788</v>
      </c>
      <c r="BH150" s="317" t="s">
        <v>2016</v>
      </c>
    </row>
    <row r="151" spans="1:61" ht="63.75" customHeight="1" x14ac:dyDescent="0.3">
      <c r="A151" s="238"/>
      <c r="B151" s="170"/>
      <c r="C151" s="160"/>
      <c r="D151" s="159"/>
      <c r="E151" s="159"/>
      <c r="F151" s="159" t="s">
        <v>104</v>
      </c>
      <c r="G151" s="175" t="s">
        <v>520</v>
      </c>
      <c r="H151" s="159"/>
      <c r="I151" s="159"/>
      <c r="J151" s="159"/>
      <c r="K151" s="159"/>
      <c r="L151" s="159"/>
      <c r="M151" s="172"/>
      <c r="N151" s="173"/>
      <c r="O151" s="174"/>
      <c r="P151" s="160"/>
      <c r="Q151" s="166"/>
      <c r="R151" s="49" t="s">
        <v>1338</v>
      </c>
      <c r="S151" s="54" t="s">
        <v>78</v>
      </c>
      <c r="T151" s="69" t="s">
        <v>504</v>
      </c>
      <c r="U151" s="54" t="s">
        <v>79</v>
      </c>
      <c r="V151" s="54" t="s">
        <v>80</v>
      </c>
      <c r="W151" s="64">
        <f>VLOOKUP(V151,'[13]Datos Validacion'!$K$6:$L$8,2,0)</f>
        <v>0.25</v>
      </c>
      <c r="X151" s="59" t="s">
        <v>96</v>
      </c>
      <c r="Y151" s="52">
        <f>VLOOKUP(X151,'[13]Datos Validacion'!$M$6:$N$7,2,0)</f>
        <v>0.15</v>
      </c>
      <c r="Z151" s="54" t="s">
        <v>492</v>
      </c>
      <c r="AA151" s="69"/>
      <c r="AB151" s="54" t="s">
        <v>84</v>
      </c>
      <c r="AC151" s="59" t="s">
        <v>521</v>
      </c>
      <c r="AD151" s="121">
        <f t="shared" si="39"/>
        <v>0.4</v>
      </c>
      <c r="AE151" s="108" t="str">
        <f t="shared" si="40"/>
        <v>MUY BAJA</v>
      </c>
      <c r="AF151" s="108">
        <f>+AF150-(AF150*AD151)</f>
        <v>0.18</v>
      </c>
      <c r="AG151" s="162"/>
      <c r="AH151" s="162"/>
      <c r="AI151" s="166"/>
      <c r="AJ151" s="159"/>
      <c r="AK151" s="168"/>
      <c r="AL151" s="168"/>
      <c r="AM151" s="311"/>
      <c r="AN151" s="295"/>
      <c r="AO151" s="295"/>
      <c r="AP151" s="295"/>
      <c r="AQ151" s="295"/>
      <c r="AR151" s="295"/>
      <c r="AS151" s="295"/>
      <c r="AT151" s="295"/>
      <c r="AU151" s="295"/>
      <c r="AV151" s="295"/>
      <c r="AW151" s="295"/>
      <c r="AX151" s="295"/>
      <c r="AY151" s="295"/>
      <c r="AZ151" s="295"/>
      <c r="BA151" s="295"/>
      <c r="BB151" s="295"/>
      <c r="BC151" s="295"/>
      <c r="BD151" s="295"/>
      <c r="BE151" s="295"/>
      <c r="BF151" s="295"/>
      <c r="BG151" s="295"/>
      <c r="BH151" s="317"/>
    </row>
    <row r="152" spans="1:61" ht="58.5" customHeight="1" x14ac:dyDescent="0.3">
      <c r="A152" s="238"/>
      <c r="B152" s="170"/>
      <c r="C152" s="160"/>
      <c r="D152" s="159"/>
      <c r="E152" s="159"/>
      <c r="F152" s="159"/>
      <c r="G152" s="175"/>
      <c r="H152" s="159"/>
      <c r="I152" s="159"/>
      <c r="J152" s="159"/>
      <c r="K152" s="159"/>
      <c r="L152" s="159"/>
      <c r="M152" s="172"/>
      <c r="N152" s="173"/>
      <c r="O152" s="174"/>
      <c r="P152" s="160"/>
      <c r="Q152" s="166"/>
      <c r="R152" s="49" t="s">
        <v>1337</v>
      </c>
      <c r="S152" s="54" t="s">
        <v>78</v>
      </c>
      <c r="T152" s="69" t="s">
        <v>1340</v>
      </c>
      <c r="U152" s="54" t="s">
        <v>79</v>
      </c>
      <c r="V152" s="54" t="s">
        <v>80</v>
      </c>
      <c r="W152" s="64">
        <f>VLOOKUP(V152,'[13]Datos Validacion'!$K$6:$L$8,2,0)</f>
        <v>0.25</v>
      </c>
      <c r="X152" s="59" t="s">
        <v>96</v>
      </c>
      <c r="Y152" s="52">
        <f>VLOOKUP(X152,'[13]Datos Validacion'!$M$6:$N$7,2,0)</f>
        <v>0.15</v>
      </c>
      <c r="Z152" s="54" t="s">
        <v>492</v>
      </c>
      <c r="AA152" s="69"/>
      <c r="AB152" s="54"/>
      <c r="AC152" s="59"/>
      <c r="AD152" s="121">
        <f t="shared" si="39"/>
        <v>0.4</v>
      </c>
      <c r="AE152" s="108" t="str">
        <f t="shared" ref="AE152" si="42">IF(AF152&lt;=20%,"MUY BAJA",IF(AF152&lt;=40%,"BAJA",IF(AF152&lt;=60%,"media",IF(AF152&lt;=80%,"alta","MUY alta"))))</f>
        <v>MUY BAJA</v>
      </c>
      <c r="AF152" s="108">
        <f>+AF151-(AF151*AD152)</f>
        <v>0.108</v>
      </c>
      <c r="AG152" s="162"/>
      <c r="AH152" s="162"/>
      <c r="AI152" s="166"/>
      <c r="AJ152" s="159"/>
      <c r="AK152" s="168"/>
      <c r="AL152" s="168"/>
      <c r="AM152" s="311"/>
      <c r="AN152" s="295"/>
      <c r="AO152" s="295"/>
      <c r="AP152" s="295"/>
      <c r="AQ152" s="295"/>
      <c r="AR152" s="295"/>
      <c r="AS152" s="295"/>
      <c r="AT152" s="295"/>
      <c r="AU152" s="295"/>
      <c r="AV152" s="295"/>
      <c r="AW152" s="295"/>
      <c r="AX152" s="295"/>
      <c r="AY152" s="295"/>
      <c r="AZ152" s="295"/>
      <c r="BA152" s="295"/>
      <c r="BB152" s="295"/>
      <c r="BC152" s="295"/>
      <c r="BD152" s="295"/>
      <c r="BE152" s="295"/>
      <c r="BF152" s="295"/>
      <c r="BG152" s="295"/>
      <c r="BH152" s="317"/>
    </row>
    <row r="153" spans="1:61" ht="62.25" customHeight="1" x14ac:dyDescent="0.3">
      <c r="A153" s="238"/>
      <c r="B153" s="170"/>
      <c r="C153" s="160"/>
      <c r="D153" s="159"/>
      <c r="E153" s="159"/>
      <c r="F153" s="159" t="s">
        <v>67</v>
      </c>
      <c r="G153" s="175" t="s">
        <v>1336</v>
      </c>
      <c r="H153" s="159"/>
      <c r="I153" s="159"/>
      <c r="J153" s="159"/>
      <c r="K153" s="159"/>
      <c r="L153" s="159"/>
      <c r="M153" s="172"/>
      <c r="N153" s="173"/>
      <c r="O153" s="174"/>
      <c r="P153" s="160"/>
      <c r="Q153" s="166"/>
      <c r="R153" s="49" t="s">
        <v>1339</v>
      </c>
      <c r="S153" s="54" t="s">
        <v>78</v>
      </c>
      <c r="T153" s="69" t="s">
        <v>1340</v>
      </c>
      <c r="U153" s="54" t="s">
        <v>79</v>
      </c>
      <c r="V153" s="54" t="s">
        <v>80</v>
      </c>
      <c r="W153" s="64">
        <f>VLOOKUP(V153,'[13]Datos Validacion'!$K$6:$L$8,2,0)</f>
        <v>0.25</v>
      </c>
      <c r="X153" s="59" t="s">
        <v>96</v>
      </c>
      <c r="Y153" s="52">
        <f>VLOOKUP(X153,'[13]Datos Validacion'!$M$6:$N$7,2,0)</f>
        <v>0.15</v>
      </c>
      <c r="Z153" s="54" t="s">
        <v>82</v>
      </c>
      <c r="AA153" s="69" t="s">
        <v>522</v>
      </c>
      <c r="AB153" s="54" t="s">
        <v>84</v>
      </c>
      <c r="AC153" s="59" t="s">
        <v>523</v>
      </c>
      <c r="AD153" s="121">
        <f t="shared" si="39"/>
        <v>0.4</v>
      </c>
      <c r="AE153" s="108" t="str">
        <f t="shared" si="40"/>
        <v>MUY BAJA</v>
      </c>
      <c r="AF153" s="108">
        <f>+AF151-(AF151*AD153)</f>
        <v>0.108</v>
      </c>
      <c r="AG153" s="162"/>
      <c r="AH153" s="162"/>
      <c r="AI153" s="166"/>
      <c r="AJ153" s="159"/>
      <c r="AK153" s="168"/>
      <c r="AL153" s="168"/>
      <c r="AM153" s="311"/>
      <c r="AN153" s="295"/>
      <c r="AO153" s="295"/>
      <c r="AP153" s="295"/>
      <c r="AQ153" s="295"/>
      <c r="AR153" s="295"/>
      <c r="AS153" s="295"/>
      <c r="AT153" s="295"/>
      <c r="AU153" s="295"/>
      <c r="AV153" s="295"/>
      <c r="AW153" s="295"/>
      <c r="AX153" s="295"/>
      <c r="AY153" s="295"/>
      <c r="AZ153" s="295"/>
      <c r="BA153" s="295"/>
      <c r="BB153" s="295"/>
      <c r="BC153" s="295"/>
      <c r="BD153" s="295"/>
      <c r="BE153" s="295"/>
      <c r="BF153" s="295"/>
      <c r="BG153" s="295"/>
      <c r="BH153" s="317"/>
    </row>
    <row r="154" spans="1:61" ht="62.5" x14ac:dyDescent="0.3">
      <c r="A154" s="238"/>
      <c r="B154" s="170"/>
      <c r="C154" s="160"/>
      <c r="D154" s="159"/>
      <c r="E154" s="159"/>
      <c r="F154" s="159"/>
      <c r="G154" s="175"/>
      <c r="H154" s="159"/>
      <c r="I154" s="159"/>
      <c r="J154" s="159"/>
      <c r="K154" s="159"/>
      <c r="L154" s="159"/>
      <c r="M154" s="172"/>
      <c r="N154" s="173"/>
      <c r="O154" s="174"/>
      <c r="P154" s="160"/>
      <c r="Q154" s="166"/>
      <c r="R154" s="49" t="s">
        <v>524</v>
      </c>
      <c r="S154" s="54" t="s">
        <v>78</v>
      </c>
      <c r="T154" s="59" t="s">
        <v>525</v>
      </c>
      <c r="U154" s="54" t="s">
        <v>79</v>
      </c>
      <c r="V154" s="54" t="s">
        <v>80</v>
      </c>
      <c r="W154" s="64">
        <f>VLOOKUP(V154,'[13]Datos Validacion'!$K$6:$L$8,2,0)</f>
        <v>0.25</v>
      </c>
      <c r="X154" s="59" t="s">
        <v>96</v>
      </c>
      <c r="Y154" s="52">
        <f>VLOOKUP(X154,'[13]Datos Validacion'!$M$6:$N$7,2,0)</f>
        <v>0.15</v>
      </c>
      <c r="Z154" s="54" t="s">
        <v>82</v>
      </c>
      <c r="AA154" s="69" t="s">
        <v>526</v>
      </c>
      <c r="AB154" s="54" t="s">
        <v>84</v>
      </c>
      <c r="AC154" s="59" t="s">
        <v>527</v>
      </c>
      <c r="AD154" s="121">
        <f t="shared" si="39"/>
        <v>0.4</v>
      </c>
      <c r="AE154" s="108" t="str">
        <f t="shared" si="40"/>
        <v>MUY BAJA</v>
      </c>
      <c r="AF154" s="108">
        <f t="shared" ref="AF154:AF157" si="43">+AF153-(AF153*AD154)</f>
        <v>6.4799999999999996E-2</v>
      </c>
      <c r="AG154" s="162"/>
      <c r="AH154" s="162"/>
      <c r="AI154" s="166"/>
      <c r="AJ154" s="159"/>
      <c r="AK154" s="168"/>
      <c r="AL154" s="168"/>
      <c r="AM154" s="311"/>
      <c r="AN154" s="295"/>
      <c r="AO154" s="295"/>
      <c r="AP154" s="295"/>
      <c r="AQ154" s="347"/>
      <c r="AR154" s="295"/>
      <c r="AS154" s="295"/>
      <c r="AT154" s="347"/>
      <c r="AU154" s="295"/>
      <c r="AV154" s="295"/>
      <c r="AW154" s="295"/>
      <c r="AX154" s="295"/>
      <c r="AY154" s="295"/>
      <c r="AZ154" s="295"/>
      <c r="BA154" s="295"/>
      <c r="BB154" s="295"/>
      <c r="BC154" s="295"/>
      <c r="BD154" s="295"/>
      <c r="BE154" s="295"/>
      <c r="BF154" s="295"/>
      <c r="BG154" s="295"/>
      <c r="BH154" s="317"/>
    </row>
    <row r="155" spans="1:61" ht="67.5" customHeight="1" x14ac:dyDescent="0.3">
      <c r="A155" s="238" t="s">
        <v>3</v>
      </c>
      <c r="B155" s="170"/>
      <c r="C155" s="160" t="s">
        <v>495</v>
      </c>
      <c r="D155" s="159" t="s">
        <v>513</v>
      </c>
      <c r="E155" s="159" t="s">
        <v>497</v>
      </c>
      <c r="F155" s="110" t="s">
        <v>67</v>
      </c>
      <c r="G155" s="112" t="s">
        <v>1341</v>
      </c>
      <c r="H155" s="159" t="s">
        <v>528</v>
      </c>
      <c r="I155" s="159" t="s">
        <v>529</v>
      </c>
      <c r="J155" s="159" t="s">
        <v>71</v>
      </c>
      <c r="K155" s="159" t="s">
        <v>530</v>
      </c>
      <c r="L155" s="159" t="s">
        <v>73</v>
      </c>
      <c r="M155" s="172">
        <f>VLOOKUP(L155,'[13]Datos Validacion'!$C$6:$D$10,2,0)</f>
        <v>0.6</v>
      </c>
      <c r="N155" s="173" t="s">
        <v>76</v>
      </c>
      <c r="O155" s="174">
        <f>VLOOKUP(N155,'[12]Datos Validacion'!$E$6:$F$15,2,0)</f>
        <v>0.6</v>
      </c>
      <c r="P155" s="160" t="s">
        <v>531</v>
      </c>
      <c r="Q155" s="166" t="s">
        <v>76</v>
      </c>
      <c r="R155" s="49" t="s">
        <v>532</v>
      </c>
      <c r="S155" s="54" t="s">
        <v>78</v>
      </c>
      <c r="T155" s="59" t="s">
        <v>504</v>
      </c>
      <c r="U155" s="54" t="s">
        <v>79</v>
      </c>
      <c r="V155" s="54" t="s">
        <v>80</v>
      </c>
      <c r="W155" s="64">
        <f>VLOOKUP(V155,'[13]Datos Validacion'!$K$6:$L$8,2,0)</f>
        <v>0.25</v>
      </c>
      <c r="X155" s="59" t="s">
        <v>96</v>
      </c>
      <c r="Y155" s="52">
        <f>VLOOKUP(X155,'[13]Datos Validacion'!$M$6:$N$7,2,0)</f>
        <v>0.15</v>
      </c>
      <c r="Z155" s="54" t="s">
        <v>82</v>
      </c>
      <c r="AA155" s="69" t="s">
        <v>533</v>
      </c>
      <c r="AB155" s="54" t="s">
        <v>84</v>
      </c>
      <c r="AC155" s="59" t="s">
        <v>534</v>
      </c>
      <c r="AD155" s="121">
        <f t="shared" si="39"/>
        <v>0.4</v>
      </c>
      <c r="AE155" s="108" t="str">
        <f t="shared" si="40"/>
        <v>BAJA</v>
      </c>
      <c r="AF155" s="108">
        <f>IF(OR(V155="prevenir",V155="detectar"),(M155-(M155*AD155)), M155)</f>
        <v>0.36</v>
      </c>
      <c r="AG155" s="162" t="str">
        <f t="shared" si="41"/>
        <v>MODERADO</v>
      </c>
      <c r="AH155" s="162">
        <f>IF(V155="corregir",(O155-(O155*AD155)), O155)</f>
        <v>0.6</v>
      </c>
      <c r="AI155" s="166" t="s">
        <v>76</v>
      </c>
      <c r="AJ155" s="159" t="s">
        <v>86</v>
      </c>
      <c r="AK155" s="168"/>
      <c r="AL155" s="168"/>
      <c r="AM155" s="311">
        <v>45119</v>
      </c>
      <c r="AN155" s="311" t="str">
        <f>UPPER("Secretario Ejecutivo Grupo de Talento Humano")</f>
        <v>SECRETARIO EJECUTIVO GRUPO DE TALENTO HUMANO</v>
      </c>
      <c r="AO155" s="311"/>
      <c r="AP155" s="311" t="s">
        <v>3</v>
      </c>
      <c r="AQ155" s="311" t="str">
        <f>UPPER("La implementación de los controles indicados en el procedimiento")</f>
        <v>LA IMPLEMENTACIÓN DE LOS CONTROLES INDICADOS EN EL PROCEDIMIENTO</v>
      </c>
      <c r="AR155" s="311" t="s">
        <v>3</v>
      </c>
      <c r="AS155" s="311"/>
      <c r="AT155" s="311" t="str">
        <f>UPPER("La implementación de los controles indicados en el procedimiento")</f>
        <v>LA IMPLEMENTACIÓN DE LOS CONTROLES INDICADOS EN EL PROCEDIMIENTO</v>
      </c>
      <c r="AU155" s="311" t="s">
        <v>3</v>
      </c>
      <c r="AV155" s="311"/>
      <c r="AW155" s="311" t="str">
        <f>UPPER("La implementación de los controles indicados en el procedimiento")</f>
        <v>LA IMPLEMENTACIÓN DE LOS CONTROLES INDICADOS EN EL PROCEDIMIENTO</v>
      </c>
      <c r="AX155" s="311"/>
      <c r="AY155" s="311" t="s">
        <v>3</v>
      </c>
      <c r="AZ155" s="311" t="str">
        <f>UPPER("Como estan establecidos, funcionan correctamente")</f>
        <v>COMO ESTAN ESTABLECIDOS, FUNCIONAN CORRECTAMENTE</v>
      </c>
      <c r="BA155" s="311"/>
      <c r="BB155" s="311" t="s">
        <v>3</v>
      </c>
      <c r="BC155" s="311" t="str">
        <f>UPPER("No se ha materializado el riesgo")</f>
        <v>NO SE HA MATERIALIZADO EL RIESGO</v>
      </c>
      <c r="BD155" s="311"/>
      <c r="BE155" s="311" t="s">
        <v>3</v>
      </c>
      <c r="BF155" s="311" t="str">
        <f>UPPER("Como estan establecidos, funcionan correctamente")</f>
        <v>COMO ESTAN ESTABLECIDOS, FUNCIONAN CORRECTAMENTE</v>
      </c>
      <c r="BG155" s="311" t="str">
        <f>UPPER("TH-PR-019 Gestión del Talento Humano Vinculación y Retiro")</f>
        <v>TH-PR-019 GESTIÓN DEL TALENTO HUMANO VINCULACIÓN Y RETIRO</v>
      </c>
      <c r="BH155" s="317" t="s">
        <v>2016</v>
      </c>
    </row>
    <row r="156" spans="1:61" ht="47.25" customHeight="1" x14ac:dyDescent="0.3">
      <c r="A156" s="238"/>
      <c r="B156" s="170"/>
      <c r="C156" s="160"/>
      <c r="D156" s="159"/>
      <c r="E156" s="159"/>
      <c r="F156" s="159" t="s">
        <v>67</v>
      </c>
      <c r="G156" s="219" t="s">
        <v>1342</v>
      </c>
      <c r="H156" s="159"/>
      <c r="I156" s="159"/>
      <c r="J156" s="159"/>
      <c r="K156" s="159"/>
      <c r="L156" s="159"/>
      <c r="M156" s="172"/>
      <c r="N156" s="173"/>
      <c r="O156" s="174"/>
      <c r="P156" s="160"/>
      <c r="Q156" s="166"/>
      <c r="R156" s="49" t="s">
        <v>535</v>
      </c>
      <c r="S156" s="54" t="s">
        <v>78</v>
      </c>
      <c r="T156" s="59" t="s">
        <v>504</v>
      </c>
      <c r="U156" s="54" t="s">
        <v>79</v>
      </c>
      <c r="V156" s="54" t="s">
        <v>80</v>
      </c>
      <c r="W156" s="64">
        <f>VLOOKUP(V156,'[13]Datos Validacion'!$K$6:$L$8,2,0)</f>
        <v>0.25</v>
      </c>
      <c r="X156" s="59" t="s">
        <v>96</v>
      </c>
      <c r="Y156" s="52">
        <f>VLOOKUP(X156,'[13]Datos Validacion'!$M$6:$N$7,2,0)</f>
        <v>0.15</v>
      </c>
      <c r="Z156" s="54" t="s">
        <v>82</v>
      </c>
      <c r="AA156" s="69" t="s">
        <v>536</v>
      </c>
      <c r="AB156" s="54" t="s">
        <v>84</v>
      </c>
      <c r="AC156" s="59" t="s">
        <v>537</v>
      </c>
      <c r="AD156" s="121">
        <f t="shared" si="39"/>
        <v>0.4</v>
      </c>
      <c r="AE156" s="108" t="str">
        <f t="shared" si="40"/>
        <v>BAJA</v>
      </c>
      <c r="AF156" s="108">
        <f t="shared" si="43"/>
        <v>0.216</v>
      </c>
      <c r="AG156" s="162"/>
      <c r="AH156" s="162"/>
      <c r="AI156" s="166"/>
      <c r="AJ156" s="159"/>
      <c r="AK156" s="168"/>
      <c r="AL156" s="168"/>
      <c r="AM156" s="311"/>
      <c r="AN156" s="311"/>
      <c r="AO156" s="311"/>
      <c r="AP156" s="311"/>
      <c r="AQ156" s="311"/>
      <c r="AR156" s="311"/>
      <c r="AS156" s="311"/>
      <c r="AT156" s="311"/>
      <c r="AU156" s="311"/>
      <c r="AV156" s="311"/>
      <c r="AW156" s="311"/>
      <c r="AX156" s="311"/>
      <c r="AY156" s="311"/>
      <c r="AZ156" s="311"/>
      <c r="BA156" s="311"/>
      <c r="BB156" s="311"/>
      <c r="BC156" s="311"/>
      <c r="BD156" s="311"/>
      <c r="BE156" s="311"/>
      <c r="BF156" s="311"/>
      <c r="BG156" s="311"/>
      <c r="BH156" s="317"/>
    </row>
    <row r="157" spans="1:61" ht="59.25" customHeight="1" x14ac:dyDescent="0.3">
      <c r="A157" s="238"/>
      <c r="B157" s="170"/>
      <c r="C157" s="160"/>
      <c r="D157" s="159"/>
      <c r="E157" s="159"/>
      <c r="F157" s="159"/>
      <c r="G157" s="219"/>
      <c r="H157" s="159"/>
      <c r="I157" s="159"/>
      <c r="J157" s="159"/>
      <c r="K157" s="159"/>
      <c r="L157" s="159"/>
      <c r="M157" s="172"/>
      <c r="N157" s="173"/>
      <c r="O157" s="174"/>
      <c r="P157" s="160"/>
      <c r="Q157" s="166"/>
      <c r="R157" s="49" t="s">
        <v>538</v>
      </c>
      <c r="S157" s="54" t="s">
        <v>78</v>
      </c>
      <c r="T157" s="59" t="s">
        <v>504</v>
      </c>
      <c r="U157" s="54" t="s">
        <v>79</v>
      </c>
      <c r="V157" s="54" t="s">
        <v>80</v>
      </c>
      <c r="W157" s="64">
        <f>VLOOKUP(V157,'[13]Datos Validacion'!$K$6:$L$8,2,0)</f>
        <v>0.25</v>
      </c>
      <c r="X157" s="59" t="s">
        <v>96</v>
      </c>
      <c r="Y157" s="52">
        <f>VLOOKUP(X157,'[13]Datos Validacion'!$M$6:$N$7,2,0)</f>
        <v>0.15</v>
      </c>
      <c r="Z157" s="54" t="s">
        <v>82</v>
      </c>
      <c r="AA157" s="69" t="s">
        <v>539</v>
      </c>
      <c r="AB157" s="54" t="s">
        <v>84</v>
      </c>
      <c r="AC157" s="59" t="s">
        <v>540</v>
      </c>
      <c r="AD157" s="121">
        <f t="shared" si="39"/>
        <v>0.4</v>
      </c>
      <c r="AE157" s="108" t="str">
        <f t="shared" si="40"/>
        <v>MUY BAJA</v>
      </c>
      <c r="AF157" s="108">
        <f t="shared" si="43"/>
        <v>0.12959999999999999</v>
      </c>
      <c r="AG157" s="162"/>
      <c r="AH157" s="162"/>
      <c r="AI157" s="166"/>
      <c r="AJ157" s="159"/>
      <c r="AK157" s="168"/>
      <c r="AL157" s="168"/>
      <c r="AM157" s="311"/>
      <c r="AN157" s="311"/>
      <c r="AO157" s="311"/>
      <c r="AP157" s="311"/>
      <c r="AQ157" s="311"/>
      <c r="AR157" s="311"/>
      <c r="AS157" s="311"/>
      <c r="AT157" s="311"/>
      <c r="AU157" s="311"/>
      <c r="AV157" s="311"/>
      <c r="AW157" s="311"/>
      <c r="AX157" s="311"/>
      <c r="AY157" s="311"/>
      <c r="AZ157" s="311"/>
      <c r="BA157" s="311"/>
      <c r="BB157" s="311"/>
      <c r="BC157" s="311"/>
      <c r="BD157" s="311"/>
      <c r="BE157" s="311"/>
      <c r="BF157" s="311"/>
      <c r="BG157" s="311"/>
      <c r="BH157" s="317"/>
    </row>
    <row r="158" spans="1:61" ht="38.25" customHeight="1" x14ac:dyDescent="0.3">
      <c r="A158" s="238" t="s">
        <v>3</v>
      </c>
      <c r="B158" s="170"/>
      <c r="C158" s="160" t="s">
        <v>495</v>
      </c>
      <c r="D158" s="159" t="s">
        <v>513</v>
      </c>
      <c r="E158" s="159" t="s">
        <v>497</v>
      </c>
      <c r="F158" s="159" t="s">
        <v>67</v>
      </c>
      <c r="G158" s="219" t="s">
        <v>541</v>
      </c>
      <c r="H158" s="159" t="s">
        <v>542</v>
      </c>
      <c r="I158" s="159" t="s">
        <v>543</v>
      </c>
      <c r="J158" s="159" t="s">
        <v>71</v>
      </c>
      <c r="K158" s="159" t="s">
        <v>544</v>
      </c>
      <c r="L158" s="159" t="s">
        <v>152</v>
      </c>
      <c r="M158" s="172">
        <f>VLOOKUP(L158,'[13]Datos Validacion'!$C$6:$D$10,2,0)</f>
        <v>0.4</v>
      </c>
      <c r="N158" s="173" t="s">
        <v>223</v>
      </c>
      <c r="O158" s="174">
        <f>VLOOKUP(N158,'[12]Datos Validacion'!$E$6:$F$15,2,0)</f>
        <v>0.2</v>
      </c>
      <c r="P158" s="160" t="s">
        <v>545</v>
      </c>
      <c r="Q158" s="166" t="s">
        <v>146</v>
      </c>
      <c r="R158" s="49" t="s">
        <v>546</v>
      </c>
      <c r="S158" s="54" t="s">
        <v>78</v>
      </c>
      <c r="T158" s="118" t="s">
        <v>547</v>
      </c>
      <c r="U158" s="54" t="s">
        <v>79</v>
      </c>
      <c r="V158" s="54" t="s">
        <v>80</v>
      </c>
      <c r="W158" s="64">
        <f>VLOOKUP(V158,'[13]Datos Validacion'!$K$6:$L$8,2,0)</f>
        <v>0.25</v>
      </c>
      <c r="X158" s="59" t="s">
        <v>96</v>
      </c>
      <c r="Y158" s="52">
        <f>VLOOKUP(X158,'[13]Datos Validacion'!$M$6:$N$7,2,0)</f>
        <v>0.15</v>
      </c>
      <c r="Z158" s="54" t="s">
        <v>82</v>
      </c>
      <c r="AA158" s="69" t="s">
        <v>548</v>
      </c>
      <c r="AB158" s="54" t="s">
        <v>84</v>
      </c>
      <c r="AC158" s="59" t="s">
        <v>549</v>
      </c>
      <c r="AD158" s="121">
        <f t="shared" si="39"/>
        <v>0.4</v>
      </c>
      <c r="AE158" s="108" t="str">
        <f t="shared" si="40"/>
        <v>BAJA</v>
      </c>
      <c r="AF158" s="108">
        <f>IF(OR(V158="prevenir",V158="detectar"),(M158-(M158*AD158)), M158)</f>
        <v>0.24</v>
      </c>
      <c r="AG158" s="162" t="str">
        <f t="shared" si="41"/>
        <v>LEVE</v>
      </c>
      <c r="AH158" s="162">
        <f>IF(V158="corregir",(O158-(O158*AD158)), O158)</f>
        <v>0.2</v>
      </c>
      <c r="AI158" s="166" t="s">
        <v>146</v>
      </c>
      <c r="AJ158" s="159" t="s">
        <v>86</v>
      </c>
      <c r="AK158" s="168"/>
      <c r="AL158" s="168"/>
      <c r="AM158" s="311">
        <v>45119</v>
      </c>
      <c r="AN158" s="295" t="s">
        <v>1789</v>
      </c>
      <c r="AO158" s="295" t="s">
        <v>3</v>
      </c>
      <c r="AP158" s="295"/>
      <c r="AQ158" s="295" t="s">
        <v>1790</v>
      </c>
      <c r="AR158" s="295" t="s">
        <v>3</v>
      </c>
      <c r="AS158" s="295"/>
      <c r="AT158" s="347" t="s">
        <v>1791</v>
      </c>
      <c r="AU158" s="295" t="s">
        <v>3</v>
      </c>
      <c r="AV158" s="295"/>
      <c r="AW158" s="295" t="s">
        <v>1792</v>
      </c>
      <c r="AX158" s="295" t="s">
        <v>3</v>
      </c>
      <c r="AY158" s="295"/>
      <c r="AZ158" s="295" t="s">
        <v>1793</v>
      </c>
      <c r="BA158" s="295" t="s">
        <v>3</v>
      </c>
      <c r="BB158" s="295"/>
      <c r="BC158" s="347" t="s">
        <v>1794</v>
      </c>
      <c r="BD158" s="295"/>
      <c r="BE158" s="295" t="s">
        <v>3</v>
      </c>
      <c r="BF158" s="295" t="s">
        <v>1795</v>
      </c>
      <c r="BG158" s="295" t="s">
        <v>1796</v>
      </c>
      <c r="BH158" s="317" t="s">
        <v>2016</v>
      </c>
    </row>
    <row r="159" spans="1:61" ht="38.25" customHeight="1" x14ac:dyDescent="0.3">
      <c r="A159" s="238"/>
      <c r="B159" s="170"/>
      <c r="C159" s="160"/>
      <c r="D159" s="159"/>
      <c r="E159" s="159"/>
      <c r="F159" s="159"/>
      <c r="G159" s="219"/>
      <c r="H159" s="159"/>
      <c r="I159" s="159"/>
      <c r="J159" s="159"/>
      <c r="K159" s="159"/>
      <c r="L159" s="159"/>
      <c r="M159" s="172"/>
      <c r="N159" s="173"/>
      <c r="O159" s="174"/>
      <c r="P159" s="160"/>
      <c r="Q159" s="166"/>
      <c r="R159" s="49" t="s">
        <v>550</v>
      </c>
      <c r="S159" s="54" t="s">
        <v>78</v>
      </c>
      <c r="T159" s="118" t="s">
        <v>547</v>
      </c>
      <c r="U159" s="54" t="s">
        <v>79</v>
      </c>
      <c r="V159" s="54" t="s">
        <v>80</v>
      </c>
      <c r="W159" s="64">
        <f>VLOOKUP(V159,'[13]Datos Validacion'!$K$6:$L$8,2,0)</f>
        <v>0.25</v>
      </c>
      <c r="X159" s="59" t="s">
        <v>96</v>
      </c>
      <c r="Y159" s="52">
        <f>VLOOKUP(X159,'[13]Datos Validacion'!$M$6:$N$7,2,0)</f>
        <v>0.15</v>
      </c>
      <c r="Z159" s="54" t="s">
        <v>82</v>
      </c>
      <c r="AA159" s="69" t="s">
        <v>551</v>
      </c>
      <c r="AB159" s="54" t="s">
        <v>84</v>
      </c>
      <c r="AC159" s="59" t="s">
        <v>552</v>
      </c>
      <c r="AD159" s="121">
        <f t="shared" si="39"/>
        <v>0.4</v>
      </c>
      <c r="AE159" s="108" t="str">
        <f t="shared" si="40"/>
        <v>MUY BAJA</v>
      </c>
      <c r="AF159" s="108">
        <f>+AF158-(AF158*AD159)</f>
        <v>0.14399999999999999</v>
      </c>
      <c r="AG159" s="162"/>
      <c r="AH159" s="162"/>
      <c r="AI159" s="166"/>
      <c r="AJ159" s="159"/>
      <c r="AK159" s="168"/>
      <c r="AL159" s="168"/>
      <c r="AM159" s="311"/>
      <c r="AN159" s="295"/>
      <c r="AO159" s="295"/>
      <c r="AP159" s="295"/>
      <c r="AQ159" s="295"/>
      <c r="AR159" s="295"/>
      <c r="AS159" s="295"/>
      <c r="AT159" s="347"/>
      <c r="AU159" s="295"/>
      <c r="AV159" s="295"/>
      <c r="AW159" s="295"/>
      <c r="AX159" s="295"/>
      <c r="AY159" s="295"/>
      <c r="AZ159" s="295"/>
      <c r="BA159" s="295"/>
      <c r="BB159" s="295"/>
      <c r="BC159" s="347"/>
      <c r="BD159" s="295"/>
      <c r="BE159" s="295"/>
      <c r="BF159" s="295"/>
      <c r="BG159" s="295"/>
      <c r="BH159" s="317"/>
    </row>
    <row r="160" spans="1:61" ht="38.25" customHeight="1" x14ac:dyDescent="0.3">
      <c r="A160" s="238"/>
      <c r="B160" s="170"/>
      <c r="C160" s="160"/>
      <c r="D160" s="159"/>
      <c r="E160" s="159"/>
      <c r="F160" s="159"/>
      <c r="G160" s="219"/>
      <c r="H160" s="159"/>
      <c r="I160" s="159"/>
      <c r="J160" s="159"/>
      <c r="K160" s="159"/>
      <c r="L160" s="159"/>
      <c r="M160" s="172"/>
      <c r="N160" s="173"/>
      <c r="O160" s="174"/>
      <c r="P160" s="160"/>
      <c r="Q160" s="166"/>
      <c r="R160" s="49" t="s">
        <v>553</v>
      </c>
      <c r="S160" s="54" t="s">
        <v>78</v>
      </c>
      <c r="T160" s="118" t="s">
        <v>547</v>
      </c>
      <c r="U160" s="54" t="s">
        <v>79</v>
      </c>
      <c r="V160" s="54" t="s">
        <v>80</v>
      </c>
      <c r="W160" s="64">
        <f>VLOOKUP(V160,'[13]Datos Validacion'!$K$6:$L$8,2,0)</f>
        <v>0.25</v>
      </c>
      <c r="X160" s="59" t="s">
        <v>96</v>
      </c>
      <c r="Y160" s="52">
        <f>VLOOKUP(X160,'[13]Datos Validacion'!$M$6:$N$7,2,0)</f>
        <v>0.15</v>
      </c>
      <c r="Z160" s="54" t="s">
        <v>82</v>
      </c>
      <c r="AA160" s="69" t="s">
        <v>554</v>
      </c>
      <c r="AB160" s="54" t="s">
        <v>84</v>
      </c>
      <c r="AC160" s="59" t="s">
        <v>555</v>
      </c>
      <c r="AD160" s="121">
        <f t="shared" si="39"/>
        <v>0.4</v>
      </c>
      <c r="AE160" s="108" t="str">
        <f t="shared" si="40"/>
        <v>MUY BAJA</v>
      </c>
      <c r="AF160" s="108">
        <f t="shared" ref="AF160:AF166" si="44">+AF159-(AF159*AD160)</f>
        <v>8.6399999999999991E-2</v>
      </c>
      <c r="AG160" s="162"/>
      <c r="AH160" s="162"/>
      <c r="AI160" s="166"/>
      <c r="AJ160" s="159"/>
      <c r="AK160" s="168"/>
      <c r="AL160" s="168"/>
      <c r="AM160" s="311"/>
      <c r="AN160" s="295"/>
      <c r="AO160" s="295"/>
      <c r="AP160" s="295"/>
      <c r="AQ160" s="295"/>
      <c r="AR160" s="295"/>
      <c r="AS160" s="295"/>
      <c r="AT160" s="347" t="s">
        <v>1797</v>
      </c>
      <c r="AU160" s="295"/>
      <c r="AV160" s="295"/>
      <c r="AW160" s="295"/>
      <c r="AX160" s="295"/>
      <c r="AY160" s="295"/>
      <c r="AZ160" s="295"/>
      <c r="BA160" s="295"/>
      <c r="BB160" s="295"/>
      <c r="BC160" s="347" t="s">
        <v>1798</v>
      </c>
      <c r="BD160" s="295"/>
      <c r="BE160" s="295"/>
      <c r="BF160" s="295"/>
      <c r="BG160" s="295"/>
      <c r="BH160" s="317"/>
    </row>
    <row r="161" spans="1:60" ht="38.25" customHeight="1" x14ac:dyDescent="0.3">
      <c r="A161" s="238"/>
      <c r="B161" s="170"/>
      <c r="C161" s="160"/>
      <c r="D161" s="159"/>
      <c r="E161" s="159"/>
      <c r="F161" s="159"/>
      <c r="G161" s="219"/>
      <c r="H161" s="159"/>
      <c r="I161" s="159"/>
      <c r="J161" s="159"/>
      <c r="K161" s="159"/>
      <c r="L161" s="159"/>
      <c r="M161" s="172"/>
      <c r="N161" s="173"/>
      <c r="O161" s="174"/>
      <c r="P161" s="160"/>
      <c r="Q161" s="166"/>
      <c r="R161" s="49" t="s">
        <v>556</v>
      </c>
      <c r="S161" s="54" t="s">
        <v>78</v>
      </c>
      <c r="T161" s="119" t="s">
        <v>557</v>
      </c>
      <c r="U161" s="54" t="s">
        <v>79</v>
      </c>
      <c r="V161" s="54" t="s">
        <v>184</v>
      </c>
      <c r="W161" s="64">
        <f>VLOOKUP(V161,'[13]Datos Validacion'!$K$6:$L$8,2,0)</f>
        <v>0.15</v>
      </c>
      <c r="X161" s="59" t="s">
        <v>96</v>
      </c>
      <c r="Y161" s="52">
        <f>VLOOKUP(X161,'[13]Datos Validacion'!$M$6:$N$7,2,0)</f>
        <v>0.15</v>
      </c>
      <c r="Z161" s="54" t="s">
        <v>82</v>
      </c>
      <c r="AA161" s="69" t="s">
        <v>558</v>
      </c>
      <c r="AB161" s="54" t="s">
        <v>84</v>
      </c>
      <c r="AC161" s="59" t="s">
        <v>559</v>
      </c>
      <c r="AD161" s="121">
        <f t="shared" si="39"/>
        <v>0.3</v>
      </c>
      <c r="AE161" s="108" t="str">
        <f t="shared" si="40"/>
        <v>MUY BAJA</v>
      </c>
      <c r="AF161" s="108">
        <f t="shared" si="44"/>
        <v>6.0479999999999992E-2</v>
      </c>
      <c r="AG161" s="162"/>
      <c r="AH161" s="162"/>
      <c r="AI161" s="166"/>
      <c r="AJ161" s="159"/>
      <c r="AK161" s="168"/>
      <c r="AL161" s="168"/>
      <c r="AM161" s="311"/>
      <c r="AN161" s="295"/>
      <c r="AO161" s="295"/>
      <c r="AP161" s="295"/>
      <c r="AQ161" s="295"/>
      <c r="AR161" s="295"/>
      <c r="AS161" s="295"/>
      <c r="AT161" s="347"/>
      <c r="AU161" s="295"/>
      <c r="AV161" s="295"/>
      <c r="AW161" s="295"/>
      <c r="AX161" s="295"/>
      <c r="AY161" s="295"/>
      <c r="AZ161" s="295"/>
      <c r="BA161" s="295"/>
      <c r="BB161" s="295"/>
      <c r="BC161" s="347"/>
      <c r="BD161" s="295"/>
      <c r="BE161" s="295"/>
      <c r="BF161" s="295"/>
      <c r="BG161" s="295"/>
      <c r="BH161" s="317"/>
    </row>
    <row r="162" spans="1:60" ht="38.25" customHeight="1" x14ac:dyDescent="0.3">
      <c r="A162" s="238"/>
      <c r="B162" s="170"/>
      <c r="C162" s="160"/>
      <c r="D162" s="159"/>
      <c r="E162" s="159"/>
      <c r="F162" s="159"/>
      <c r="G162" s="219"/>
      <c r="H162" s="159"/>
      <c r="I162" s="159"/>
      <c r="J162" s="159"/>
      <c r="K162" s="159"/>
      <c r="L162" s="159"/>
      <c r="M162" s="172"/>
      <c r="N162" s="173"/>
      <c r="O162" s="174"/>
      <c r="P162" s="160"/>
      <c r="Q162" s="166"/>
      <c r="R162" s="120" t="s">
        <v>560</v>
      </c>
      <c r="S162" s="54" t="s">
        <v>78</v>
      </c>
      <c r="T162" s="59" t="s">
        <v>561</v>
      </c>
      <c r="U162" s="54" t="s">
        <v>79</v>
      </c>
      <c r="V162" s="54" t="s">
        <v>80</v>
      </c>
      <c r="W162" s="64">
        <f>VLOOKUP(V162,'[13]Datos Validacion'!$K$6:$L$8,2,0)</f>
        <v>0.25</v>
      </c>
      <c r="X162" s="59" t="s">
        <v>96</v>
      </c>
      <c r="Y162" s="52">
        <f>VLOOKUP(X162,'[13]Datos Validacion'!$M$6:$N$7,2,0)</f>
        <v>0.15</v>
      </c>
      <c r="Z162" s="54" t="s">
        <v>82</v>
      </c>
      <c r="AA162" s="69" t="s">
        <v>562</v>
      </c>
      <c r="AB162" s="54" t="s">
        <v>84</v>
      </c>
      <c r="AC162" s="59" t="s">
        <v>563</v>
      </c>
      <c r="AD162" s="121">
        <f t="shared" si="39"/>
        <v>0.4</v>
      </c>
      <c r="AE162" s="108" t="str">
        <f t="shared" si="40"/>
        <v>MUY BAJA</v>
      </c>
      <c r="AF162" s="108">
        <f t="shared" si="44"/>
        <v>3.6287999999999994E-2</v>
      </c>
      <c r="AG162" s="162"/>
      <c r="AH162" s="162"/>
      <c r="AI162" s="166"/>
      <c r="AJ162" s="159"/>
      <c r="AK162" s="168"/>
      <c r="AL162" s="168"/>
      <c r="AM162" s="311"/>
      <c r="AN162" s="295"/>
      <c r="AO162" s="295"/>
      <c r="AP162" s="295"/>
      <c r="AQ162" s="295"/>
      <c r="AR162" s="295"/>
      <c r="AS162" s="295"/>
      <c r="AT162" s="347" t="s">
        <v>1799</v>
      </c>
      <c r="AU162" s="295"/>
      <c r="AV162" s="295"/>
      <c r="AW162" s="295"/>
      <c r="AX162" s="295"/>
      <c r="AY162" s="295"/>
      <c r="AZ162" s="295"/>
      <c r="BA162" s="295"/>
      <c r="BB162" s="295"/>
      <c r="BC162" s="347"/>
      <c r="BD162" s="295"/>
      <c r="BE162" s="295"/>
      <c r="BF162" s="295"/>
      <c r="BG162" s="295"/>
      <c r="BH162" s="317"/>
    </row>
    <row r="163" spans="1:60" ht="38.25" customHeight="1" x14ac:dyDescent="0.3">
      <c r="A163" s="238"/>
      <c r="B163" s="170"/>
      <c r="C163" s="160"/>
      <c r="D163" s="159"/>
      <c r="E163" s="159"/>
      <c r="F163" s="159" t="s">
        <v>67</v>
      </c>
      <c r="G163" s="219" t="s">
        <v>564</v>
      </c>
      <c r="H163" s="159"/>
      <c r="I163" s="159"/>
      <c r="J163" s="159"/>
      <c r="K163" s="159"/>
      <c r="L163" s="159"/>
      <c r="M163" s="172"/>
      <c r="N163" s="173"/>
      <c r="O163" s="174"/>
      <c r="P163" s="160"/>
      <c r="Q163" s="166"/>
      <c r="R163" s="120" t="s">
        <v>565</v>
      </c>
      <c r="S163" s="54" t="s">
        <v>78</v>
      </c>
      <c r="T163" s="119" t="s">
        <v>566</v>
      </c>
      <c r="U163" s="54" t="s">
        <v>79</v>
      </c>
      <c r="V163" s="54" t="s">
        <v>184</v>
      </c>
      <c r="W163" s="64">
        <f>VLOOKUP(V163,'[13]Datos Validacion'!$K$6:$L$8,2,0)</f>
        <v>0.15</v>
      </c>
      <c r="X163" s="59" t="s">
        <v>96</v>
      </c>
      <c r="Y163" s="52">
        <f>VLOOKUP(X163,'[13]Datos Validacion'!$M$6:$N$7,2,0)</f>
        <v>0.15</v>
      </c>
      <c r="Z163" s="54" t="s">
        <v>82</v>
      </c>
      <c r="AA163" s="69" t="s">
        <v>567</v>
      </c>
      <c r="AB163" s="54" t="s">
        <v>84</v>
      </c>
      <c r="AC163" s="137" t="s">
        <v>568</v>
      </c>
      <c r="AD163" s="121">
        <f t="shared" si="39"/>
        <v>0.3</v>
      </c>
      <c r="AE163" s="108" t="str">
        <f t="shared" si="40"/>
        <v>MUY BAJA</v>
      </c>
      <c r="AF163" s="108">
        <f t="shared" si="44"/>
        <v>2.5401599999999996E-2</v>
      </c>
      <c r="AG163" s="162"/>
      <c r="AH163" s="162"/>
      <c r="AI163" s="166"/>
      <c r="AJ163" s="159"/>
      <c r="AK163" s="168"/>
      <c r="AL163" s="168"/>
      <c r="AM163" s="311"/>
      <c r="AN163" s="295"/>
      <c r="AO163" s="295"/>
      <c r="AP163" s="295"/>
      <c r="AQ163" s="295"/>
      <c r="AR163" s="295"/>
      <c r="AS163" s="295"/>
      <c r="AT163" s="347"/>
      <c r="AU163" s="295"/>
      <c r="AV163" s="295"/>
      <c r="AW163" s="295"/>
      <c r="AX163" s="295"/>
      <c r="AY163" s="295"/>
      <c r="AZ163" s="295"/>
      <c r="BA163" s="295"/>
      <c r="BB163" s="295"/>
      <c r="BC163" s="347"/>
      <c r="BD163" s="295"/>
      <c r="BE163" s="295"/>
      <c r="BF163" s="295"/>
      <c r="BG163" s="295"/>
      <c r="BH163" s="317"/>
    </row>
    <row r="164" spans="1:60" ht="38.25" customHeight="1" x14ac:dyDescent="0.3">
      <c r="A164" s="238"/>
      <c r="B164" s="170"/>
      <c r="C164" s="160"/>
      <c r="D164" s="159"/>
      <c r="E164" s="159"/>
      <c r="F164" s="159"/>
      <c r="G164" s="219"/>
      <c r="H164" s="159"/>
      <c r="I164" s="159"/>
      <c r="J164" s="159"/>
      <c r="K164" s="159"/>
      <c r="L164" s="159"/>
      <c r="M164" s="172"/>
      <c r="N164" s="173"/>
      <c r="O164" s="174"/>
      <c r="P164" s="160"/>
      <c r="Q164" s="166"/>
      <c r="R164" s="120" t="s">
        <v>569</v>
      </c>
      <c r="S164" s="54" t="s">
        <v>78</v>
      </c>
      <c r="T164" s="59" t="s">
        <v>547</v>
      </c>
      <c r="U164" s="54" t="s">
        <v>79</v>
      </c>
      <c r="V164" s="54" t="s">
        <v>184</v>
      </c>
      <c r="W164" s="64">
        <f>VLOOKUP(V164,'[13]Datos Validacion'!$K$6:$L$8,2,0)</f>
        <v>0.15</v>
      </c>
      <c r="X164" s="59" t="s">
        <v>96</v>
      </c>
      <c r="Y164" s="52">
        <f>VLOOKUP(X164,'[13]Datos Validacion'!$M$6:$N$7,2,0)</f>
        <v>0.15</v>
      </c>
      <c r="Z164" s="54" t="s">
        <v>82</v>
      </c>
      <c r="AA164" s="69" t="s">
        <v>570</v>
      </c>
      <c r="AB164" s="54" t="s">
        <v>84</v>
      </c>
      <c r="AC164" s="137" t="s">
        <v>571</v>
      </c>
      <c r="AD164" s="121">
        <f t="shared" si="39"/>
        <v>0.3</v>
      </c>
      <c r="AE164" s="108" t="str">
        <f t="shared" si="40"/>
        <v>MUY BAJA</v>
      </c>
      <c r="AF164" s="108">
        <f t="shared" si="44"/>
        <v>1.7781119999999997E-2</v>
      </c>
      <c r="AG164" s="162"/>
      <c r="AH164" s="162"/>
      <c r="AI164" s="166"/>
      <c r="AJ164" s="159"/>
      <c r="AK164" s="168"/>
      <c r="AL164" s="168"/>
      <c r="AM164" s="311"/>
      <c r="AN164" s="295"/>
      <c r="AO164" s="295"/>
      <c r="AP164" s="295"/>
      <c r="AQ164" s="295"/>
      <c r="AR164" s="295"/>
      <c r="AS164" s="295"/>
      <c r="AT164" s="347"/>
      <c r="AU164" s="295"/>
      <c r="AV164" s="295"/>
      <c r="AW164" s="295"/>
      <c r="AX164" s="295"/>
      <c r="AY164" s="295"/>
      <c r="AZ164" s="295"/>
      <c r="BA164" s="295"/>
      <c r="BB164" s="295"/>
      <c r="BC164" s="347"/>
      <c r="BD164" s="295"/>
      <c r="BE164" s="295"/>
      <c r="BF164" s="295"/>
      <c r="BG164" s="295"/>
      <c r="BH164" s="317"/>
    </row>
    <row r="165" spans="1:60" ht="38.25" customHeight="1" x14ac:dyDescent="0.3">
      <c r="A165" s="238"/>
      <c r="B165" s="170"/>
      <c r="C165" s="160"/>
      <c r="D165" s="159"/>
      <c r="E165" s="159"/>
      <c r="F165" s="159"/>
      <c r="G165" s="219"/>
      <c r="H165" s="159"/>
      <c r="I165" s="159"/>
      <c r="J165" s="159"/>
      <c r="K165" s="159"/>
      <c r="L165" s="159"/>
      <c r="M165" s="172"/>
      <c r="N165" s="173"/>
      <c r="O165" s="174"/>
      <c r="P165" s="160"/>
      <c r="Q165" s="166"/>
      <c r="R165" s="120" t="s">
        <v>572</v>
      </c>
      <c r="S165" s="54" t="s">
        <v>78</v>
      </c>
      <c r="T165" s="59" t="s">
        <v>547</v>
      </c>
      <c r="U165" s="54" t="s">
        <v>79</v>
      </c>
      <c r="V165" s="54" t="s">
        <v>184</v>
      </c>
      <c r="W165" s="64">
        <f>VLOOKUP(V165,'[13]Datos Validacion'!$K$6:$L$8,2,0)</f>
        <v>0.15</v>
      </c>
      <c r="X165" s="59" t="s">
        <v>96</v>
      </c>
      <c r="Y165" s="52">
        <f>VLOOKUP(X165,'[13]Datos Validacion'!$M$6:$N$7,2,0)</f>
        <v>0.15</v>
      </c>
      <c r="Z165" s="54" t="s">
        <v>82</v>
      </c>
      <c r="AA165" s="69" t="s">
        <v>573</v>
      </c>
      <c r="AB165" s="54" t="s">
        <v>84</v>
      </c>
      <c r="AC165" s="137" t="s">
        <v>574</v>
      </c>
      <c r="AD165" s="121">
        <f t="shared" si="39"/>
        <v>0.3</v>
      </c>
      <c r="AE165" s="108" t="str">
        <f t="shared" si="40"/>
        <v>MUY BAJA</v>
      </c>
      <c r="AF165" s="108">
        <f t="shared" si="44"/>
        <v>1.2446783999999999E-2</v>
      </c>
      <c r="AG165" s="162"/>
      <c r="AH165" s="162"/>
      <c r="AI165" s="166"/>
      <c r="AJ165" s="159"/>
      <c r="AK165" s="168"/>
      <c r="AL165" s="168"/>
      <c r="AM165" s="311"/>
      <c r="AN165" s="295"/>
      <c r="AO165" s="295"/>
      <c r="AP165" s="295"/>
      <c r="AQ165" s="295"/>
      <c r="AR165" s="295"/>
      <c r="AS165" s="295"/>
      <c r="AT165" s="347"/>
      <c r="AU165" s="295"/>
      <c r="AV165" s="295"/>
      <c r="AW165" s="295"/>
      <c r="AX165" s="295"/>
      <c r="AY165" s="295"/>
      <c r="AZ165" s="295"/>
      <c r="BA165" s="295"/>
      <c r="BB165" s="295"/>
      <c r="BC165" s="347"/>
      <c r="BD165" s="295"/>
      <c r="BE165" s="295"/>
      <c r="BF165" s="295"/>
      <c r="BG165" s="295"/>
      <c r="BH165" s="317"/>
    </row>
    <row r="166" spans="1:60" ht="38.25" customHeight="1" x14ac:dyDescent="0.3">
      <c r="A166" s="238"/>
      <c r="B166" s="170"/>
      <c r="C166" s="160"/>
      <c r="D166" s="159"/>
      <c r="E166" s="159"/>
      <c r="F166" s="159"/>
      <c r="G166" s="219"/>
      <c r="H166" s="159"/>
      <c r="I166" s="159"/>
      <c r="J166" s="159"/>
      <c r="K166" s="159"/>
      <c r="L166" s="159"/>
      <c r="M166" s="172"/>
      <c r="N166" s="173"/>
      <c r="O166" s="174"/>
      <c r="P166" s="160"/>
      <c r="Q166" s="166"/>
      <c r="R166" s="120" t="s">
        <v>575</v>
      </c>
      <c r="S166" s="54" t="s">
        <v>78</v>
      </c>
      <c r="T166" s="59" t="s">
        <v>576</v>
      </c>
      <c r="U166" s="54" t="s">
        <v>79</v>
      </c>
      <c r="V166" s="54" t="s">
        <v>184</v>
      </c>
      <c r="W166" s="64">
        <f>VLOOKUP(V166,'[13]Datos Validacion'!$K$6:$L$8,2,0)</f>
        <v>0.15</v>
      </c>
      <c r="X166" s="59" t="s">
        <v>96</v>
      </c>
      <c r="Y166" s="52">
        <f>VLOOKUP(X166,'[13]Datos Validacion'!$M$6:$N$7,2,0)</f>
        <v>0.15</v>
      </c>
      <c r="Z166" s="54" t="s">
        <v>82</v>
      </c>
      <c r="AA166" s="69" t="s">
        <v>577</v>
      </c>
      <c r="AB166" s="54" t="s">
        <v>84</v>
      </c>
      <c r="AC166" s="137" t="s">
        <v>578</v>
      </c>
      <c r="AD166" s="121">
        <f t="shared" si="39"/>
        <v>0.3</v>
      </c>
      <c r="AE166" s="108" t="str">
        <f t="shared" si="40"/>
        <v>MUY BAJA</v>
      </c>
      <c r="AF166" s="108">
        <f t="shared" si="44"/>
        <v>8.7127487999999996E-3</v>
      </c>
      <c r="AG166" s="162"/>
      <c r="AH166" s="162"/>
      <c r="AI166" s="166"/>
      <c r="AJ166" s="159"/>
      <c r="AK166" s="168"/>
      <c r="AL166" s="168"/>
      <c r="AM166" s="311"/>
      <c r="AN166" s="295"/>
      <c r="AO166" s="295"/>
      <c r="AP166" s="295"/>
      <c r="AQ166" s="295"/>
      <c r="AR166" s="295"/>
      <c r="AS166" s="295"/>
      <c r="AT166" s="347"/>
      <c r="AU166" s="295"/>
      <c r="AV166" s="295"/>
      <c r="AW166" s="295"/>
      <c r="AX166" s="295"/>
      <c r="AY166" s="295"/>
      <c r="AZ166" s="295"/>
      <c r="BA166" s="295"/>
      <c r="BB166" s="295"/>
      <c r="BC166" s="347"/>
      <c r="BD166" s="295"/>
      <c r="BE166" s="295"/>
      <c r="BF166" s="295"/>
      <c r="BG166" s="295"/>
      <c r="BH166" s="317"/>
    </row>
    <row r="167" spans="1:60" ht="57" customHeight="1" x14ac:dyDescent="0.3">
      <c r="A167" s="238" t="s">
        <v>3</v>
      </c>
      <c r="B167" s="170"/>
      <c r="C167" s="160" t="s">
        <v>495</v>
      </c>
      <c r="D167" s="159" t="s">
        <v>513</v>
      </c>
      <c r="E167" s="159" t="s">
        <v>497</v>
      </c>
      <c r="F167" s="110" t="s">
        <v>67</v>
      </c>
      <c r="G167" s="112" t="s">
        <v>579</v>
      </c>
      <c r="H167" s="159" t="s">
        <v>580</v>
      </c>
      <c r="I167" s="159" t="s">
        <v>581</v>
      </c>
      <c r="J167" s="110" t="s">
        <v>71</v>
      </c>
      <c r="K167" s="159" t="s">
        <v>582</v>
      </c>
      <c r="L167" s="159" t="s">
        <v>73</v>
      </c>
      <c r="M167" s="172">
        <f>VLOOKUP(L167,'[13]Datos Validacion'!$C$6:$D$10,2,0)</f>
        <v>0.6</v>
      </c>
      <c r="N167" s="173" t="s">
        <v>223</v>
      </c>
      <c r="O167" s="174">
        <f>VLOOKUP(N167,'[12]Datos Validacion'!$E$6:$F$15,2,0)</f>
        <v>0.2</v>
      </c>
      <c r="P167" s="214" t="s">
        <v>291</v>
      </c>
      <c r="Q167" s="166" t="s">
        <v>76</v>
      </c>
      <c r="R167" s="49" t="s">
        <v>1343</v>
      </c>
      <c r="S167" s="54" t="s">
        <v>78</v>
      </c>
      <c r="T167" s="59" t="s">
        <v>583</v>
      </c>
      <c r="U167" s="54" t="s">
        <v>79</v>
      </c>
      <c r="V167" s="54" t="s">
        <v>80</v>
      </c>
      <c r="W167" s="64">
        <f>VLOOKUP(V167,'[13]Datos Validacion'!$K$6:$L$8,2,0)</f>
        <v>0.25</v>
      </c>
      <c r="X167" s="59" t="s">
        <v>96</v>
      </c>
      <c r="Y167" s="52">
        <f>VLOOKUP(X167,'[13]Datos Validacion'!$M$6:$N$7,2,0)</f>
        <v>0.15</v>
      </c>
      <c r="Z167" s="54" t="s">
        <v>82</v>
      </c>
      <c r="AA167" s="69" t="s">
        <v>584</v>
      </c>
      <c r="AB167" s="54" t="s">
        <v>84</v>
      </c>
      <c r="AC167" s="59" t="s">
        <v>585</v>
      </c>
      <c r="AD167" s="121">
        <f t="shared" si="39"/>
        <v>0.4</v>
      </c>
      <c r="AE167" s="108" t="str">
        <f t="shared" si="40"/>
        <v>BAJA</v>
      </c>
      <c r="AF167" s="108">
        <f>IF(OR(V167="prevenir",V167="detectar"),(M167-(M167*AD167)), M167)</f>
        <v>0.36</v>
      </c>
      <c r="AG167" s="162" t="str">
        <f t="shared" si="41"/>
        <v>LEVE</v>
      </c>
      <c r="AH167" s="162">
        <f>IF(V167="corregir",(O167-(O167*AD167)), O167)</f>
        <v>0.2</v>
      </c>
      <c r="AI167" s="166" t="s">
        <v>146</v>
      </c>
      <c r="AJ167" s="159" t="s">
        <v>86</v>
      </c>
      <c r="AK167" s="168"/>
      <c r="AL167" s="168"/>
      <c r="AM167" s="376">
        <v>45119</v>
      </c>
      <c r="AN167" s="295" t="s">
        <v>1800</v>
      </c>
      <c r="AO167" s="293"/>
      <c r="AP167" s="293" t="s">
        <v>3</v>
      </c>
      <c r="AQ167" s="295" t="s">
        <v>1801</v>
      </c>
      <c r="AR167" s="293" t="s">
        <v>3</v>
      </c>
      <c r="AS167" s="293"/>
      <c r="AT167" s="295" t="s">
        <v>1802</v>
      </c>
      <c r="AU167" s="293" t="s">
        <v>3</v>
      </c>
      <c r="AV167" s="293"/>
      <c r="AW167" s="295" t="s">
        <v>1803</v>
      </c>
      <c r="AX167" s="293"/>
      <c r="AY167" s="293" t="s">
        <v>3</v>
      </c>
      <c r="AZ167" s="295" t="s">
        <v>1804</v>
      </c>
      <c r="BA167" s="293" t="s">
        <v>3</v>
      </c>
      <c r="BB167" s="293"/>
      <c r="BC167" s="295" t="s">
        <v>1805</v>
      </c>
      <c r="BD167" s="293"/>
      <c r="BE167" s="293" t="s">
        <v>3</v>
      </c>
      <c r="BF167" s="295" t="s">
        <v>1806</v>
      </c>
      <c r="BG167" s="295" t="s">
        <v>1807</v>
      </c>
      <c r="BH167" s="317" t="s">
        <v>2010</v>
      </c>
    </row>
    <row r="168" spans="1:60" ht="51.75" customHeight="1" x14ac:dyDescent="0.3">
      <c r="A168" s="238"/>
      <c r="B168" s="170"/>
      <c r="C168" s="160"/>
      <c r="D168" s="159"/>
      <c r="E168" s="159"/>
      <c r="F168" s="159" t="s">
        <v>67</v>
      </c>
      <c r="G168" s="175" t="s">
        <v>586</v>
      </c>
      <c r="H168" s="159"/>
      <c r="I168" s="159"/>
      <c r="J168" s="159" t="s">
        <v>71</v>
      </c>
      <c r="K168" s="159"/>
      <c r="L168" s="159"/>
      <c r="M168" s="172"/>
      <c r="N168" s="173"/>
      <c r="O168" s="174"/>
      <c r="P168" s="214"/>
      <c r="Q168" s="166"/>
      <c r="R168" s="49" t="s">
        <v>587</v>
      </c>
      <c r="S168" s="54" t="s">
        <v>78</v>
      </c>
      <c r="T168" s="59" t="s">
        <v>588</v>
      </c>
      <c r="U168" s="54" t="s">
        <v>79</v>
      </c>
      <c r="V168" s="54" t="s">
        <v>80</v>
      </c>
      <c r="W168" s="64">
        <f>VLOOKUP(V168,'[13]Datos Validacion'!$K$6:$L$8,2,0)</f>
        <v>0.25</v>
      </c>
      <c r="X168" s="59" t="s">
        <v>96</v>
      </c>
      <c r="Y168" s="52">
        <f>VLOOKUP(X168,'[13]Datos Validacion'!$M$6:$N$7,2,0)</f>
        <v>0.15</v>
      </c>
      <c r="Z168" s="54" t="s">
        <v>82</v>
      </c>
      <c r="AA168" s="69" t="s">
        <v>589</v>
      </c>
      <c r="AB168" s="54" t="s">
        <v>84</v>
      </c>
      <c r="AC168" s="59" t="s">
        <v>590</v>
      </c>
      <c r="AD168" s="121">
        <f t="shared" si="39"/>
        <v>0.4</v>
      </c>
      <c r="AE168" s="108" t="str">
        <f t="shared" si="40"/>
        <v>BAJA</v>
      </c>
      <c r="AF168" s="108">
        <f>+AF167-(AF167*AD168)</f>
        <v>0.216</v>
      </c>
      <c r="AG168" s="162"/>
      <c r="AH168" s="162"/>
      <c r="AI168" s="166"/>
      <c r="AJ168" s="159"/>
      <c r="AK168" s="168"/>
      <c r="AL168" s="168"/>
      <c r="AM168" s="376"/>
      <c r="AN168" s="295"/>
      <c r="AO168" s="293"/>
      <c r="AP168" s="293"/>
      <c r="AQ168" s="295"/>
      <c r="AR168" s="293"/>
      <c r="AS168" s="293"/>
      <c r="AT168" s="295"/>
      <c r="AU168" s="293"/>
      <c r="AV168" s="293"/>
      <c r="AW168" s="295"/>
      <c r="AX168" s="293"/>
      <c r="AY168" s="293"/>
      <c r="AZ168" s="295"/>
      <c r="BA168" s="293"/>
      <c r="BB168" s="293"/>
      <c r="BC168" s="295"/>
      <c r="BD168" s="293"/>
      <c r="BE168" s="293"/>
      <c r="BF168" s="295"/>
      <c r="BG168" s="295"/>
      <c r="BH168" s="317"/>
    </row>
    <row r="169" spans="1:60" ht="51.75" customHeight="1" x14ac:dyDescent="0.3">
      <c r="A169" s="238"/>
      <c r="B169" s="170"/>
      <c r="C169" s="160"/>
      <c r="D169" s="159"/>
      <c r="E169" s="159"/>
      <c r="F169" s="159"/>
      <c r="G169" s="175"/>
      <c r="H169" s="159"/>
      <c r="I169" s="159"/>
      <c r="J169" s="159"/>
      <c r="K169" s="159"/>
      <c r="L169" s="159"/>
      <c r="M169" s="172"/>
      <c r="N169" s="173"/>
      <c r="O169" s="174"/>
      <c r="P169" s="214"/>
      <c r="Q169" s="166"/>
      <c r="R169" s="49" t="s">
        <v>1344</v>
      </c>
      <c r="S169" s="54"/>
      <c r="T169" s="59" t="s">
        <v>588</v>
      </c>
      <c r="U169" s="54" t="s">
        <v>79</v>
      </c>
      <c r="V169" s="54" t="s">
        <v>80</v>
      </c>
      <c r="W169" s="64">
        <f>VLOOKUP(V169,'[13]Datos Validacion'!$K$6:$L$8,2,0)</f>
        <v>0.25</v>
      </c>
      <c r="X169" s="59" t="s">
        <v>96</v>
      </c>
      <c r="Y169" s="52">
        <f>VLOOKUP(X169,'[13]Datos Validacion'!$M$6:$N$7,2,0)</f>
        <v>0.15</v>
      </c>
      <c r="Z169" s="54" t="s">
        <v>82</v>
      </c>
      <c r="AA169" s="69"/>
      <c r="AB169" s="54" t="s">
        <v>84</v>
      </c>
      <c r="AC169" s="59"/>
      <c r="AD169" s="121">
        <f t="shared" si="39"/>
        <v>0.4</v>
      </c>
      <c r="AE169" s="108" t="str">
        <f t="shared" ref="AE169" si="45">IF(AF169&lt;=20%,"MUY BAJA",IF(AF169&lt;=40%,"BAJA",IF(AF169&lt;=60%,"media",IF(AF169&lt;=80%,"alta","MUY alta"))))</f>
        <v>MUY BAJA</v>
      </c>
      <c r="AF169" s="108">
        <f>+AF168-(AF168*AD169)</f>
        <v>0.12959999999999999</v>
      </c>
      <c r="AG169" s="162"/>
      <c r="AH169" s="162"/>
      <c r="AI169" s="166"/>
      <c r="AJ169" s="159"/>
      <c r="AK169" s="168"/>
      <c r="AL169" s="168"/>
      <c r="AM169" s="376"/>
      <c r="AN169" s="295"/>
      <c r="AO169" s="293"/>
      <c r="AP169" s="293"/>
      <c r="AQ169" s="295"/>
      <c r="AR169" s="293"/>
      <c r="AS169" s="293"/>
      <c r="AT169" s="295"/>
      <c r="AU169" s="293"/>
      <c r="AV169" s="293"/>
      <c r="AW169" s="295"/>
      <c r="AX169" s="293"/>
      <c r="AY169" s="293"/>
      <c r="AZ169" s="295"/>
      <c r="BA169" s="293"/>
      <c r="BB169" s="293"/>
      <c r="BC169" s="295"/>
      <c r="BD169" s="293"/>
      <c r="BE169" s="293"/>
      <c r="BF169" s="295"/>
      <c r="BG169" s="295"/>
      <c r="BH169" s="317"/>
    </row>
    <row r="170" spans="1:60" ht="53.25" customHeight="1" x14ac:dyDescent="0.3">
      <c r="A170" s="238"/>
      <c r="B170" s="170"/>
      <c r="C170" s="160"/>
      <c r="D170" s="159"/>
      <c r="E170" s="159"/>
      <c r="F170" s="110" t="s">
        <v>67</v>
      </c>
      <c r="G170" s="112" t="s">
        <v>591</v>
      </c>
      <c r="H170" s="159"/>
      <c r="I170" s="159"/>
      <c r="J170" s="110" t="s">
        <v>71</v>
      </c>
      <c r="K170" s="159"/>
      <c r="L170" s="159"/>
      <c r="M170" s="172"/>
      <c r="N170" s="173"/>
      <c r="O170" s="174"/>
      <c r="P170" s="214"/>
      <c r="Q170" s="166"/>
      <c r="R170" s="49" t="s">
        <v>1345</v>
      </c>
      <c r="S170" s="54" t="s">
        <v>78</v>
      </c>
      <c r="T170" s="59" t="s">
        <v>588</v>
      </c>
      <c r="U170" s="54" t="s">
        <v>79</v>
      </c>
      <c r="V170" s="54" t="s">
        <v>80</v>
      </c>
      <c r="W170" s="64">
        <f>VLOOKUP(V170,'[13]Datos Validacion'!$K$6:$L$8,2,0)</f>
        <v>0.25</v>
      </c>
      <c r="X170" s="59" t="s">
        <v>96</v>
      </c>
      <c r="Y170" s="52">
        <f>VLOOKUP(X170,'[13]Datos Validacion'!$M$6:$N$7,2,0)</f>
        <v>0.15</v>
      </c>
      <c r="Z170" s="54" t="s">
        <v>82</v>
      </c>
      <c r="AA170" s="69"/>
      <c r="AB170" s="54" t="s">
        <v>84</v>
      </c>
      <c r="AC170" s="59"/>
      <c r="AD170" s="121">
        <f t="shared" si="39"/>
        <v>0.4</v>
      </c>
      <c r="AE170" s="108" t="str">
        <f t="shared" si="40"/>
        <v>MUY BAJA</v>
      </c>
      <c r="AF170" s="108">
        <f>+AF168-(AF168*AD170)</f>
        <v>0.12959999999999999</v>
      </c>
      <c r="AG170" s="162"/>
      <c r="AH170" s="162"/>
      <c r="AI170" s="166"/>
      <c r="AJ170" s="159"/>
      <c r="AK170" s="168"/>
      <c r="AL170" s="168"/>
      <c r="AM170" s="376"/>
      <c r="AN170" s="295"/>
      <c r="AO170" s="293"/>
      <c r="AP170" s="293"/>
      <c r="AQ170" s="295"/>
      <c r="AR170" s="293"/>
      <c r="AS170" s="293"/>
      <c r="AT170" s="295"/>
      <c r="AU170" s="293"/>
      <c r="AV170" s="293"/>
      <c r="AW170" s="295"/>
      <c r="AX170" s="293"/>
      <c r="AY170" s="293"/>
      <c r="AZ170" s="295"/>
      <c r="BA170" s="293"/>
      <c r="BB170" s="293"/>
      <c r="BC170" s="295"/>
      <c r="BD170" s="293"/>
      <c r="BE170" s="293"/>
      <c r="BF170" s="295"/>
      <c r="BG170" s="295"/>
      <c r="BH170" s="317"/>
    </row>
    <row r="171" spans="1:60" ht="54" customHeight="1" x14ac:dyDescent="0.3">
      <c r="A171" s="238" t="s">
        <v>3</v>
      </c>
      <c r="B171" s="170"/>
      <c r="C171" s="160" t="s">
        <v>495</v>
      </c>
      <c r="D171" s="159" t="s">
        <v>513</v>
      </c>
      <c r="E171" s="159" t="s">
        <v>497</v>
      </c>
      <c r="F171" s="159" t="s">
        <v>67</v>
      </c>
      <c r="G171" s="219" t="s">
        <v>592</v>
      </c>
      <c r="H171" s="159" t="s">
        <v>593</v>
      </c>
      <c r="I171" s="219" t="s">
        <v>594</v>
      </c>
      <c r="J171" s="159" t="s">
        <v>71</v>
      </c>
      <c r="K171" s="159" t="s">
        <v>595</v>
      </c>
      <c r="L171" s="159" t="s">
        <v>73</v>
      </c>
      <c r="M171" s="172">
        <f>VLOOKUP(L171,'[13]Datos Validacion'!$C$6:$D$10,2,0)</f>
        <v>0.6</v>
      </c>
      <c r="N171" s="173" t="s">
        <v>223</v>
      </c>
      <c r="O171" s="174">
        <f>VLOOKUP(N171,'[12]Datos Validacion'!$E$6:$F$15,2,0)</f>
        <v>0.2</v>
      </c>
      <c r="P171" s="219" t="s">
        <v>291</v>
      </c>
      <c r="Q171" s="166" t="s">
        <v>76</v>
      </c>
      <c r="R171" s="49" t="s">
        <v>596</v>
      </c>
      <c r="S171" s="54" t="s">
        <v>78</v>
      </c>
      <c r="T171" s="110" t="s">
        <v>504</v>
      </c>
      <c r="U171" s="54" t="s">
        <v>79</v>
      </c>
      <c r="V171" s="54" t="s">
        <v>80</v>
      </c>
      <c r="W171" s="64">
        <f>VLOOKUP(V171,'[13]Datos Validacion'!$K$6:$L$8,2,0)</f>
        <v>0.25</v>
      </c>
      <c r="X171" s="59" t="s">
        <v>96</v>
      </c>
      <c r="Y171" s="52">
        <f>VLOOKUP(X171,'[13]Datos Validacion'!$M$6:$N$7,2,0)</f>
        <v>0.15</v>
      </c>
      <c r="Z171" s="54" t="s">
        <v>82</v>
      </c>
      <c r="AA171" s="69" t="s">
        <v>597</v>
      </c>
      <c r="AB171" s="54" t="s">
        <v>84</v>
      </c>
      <c r="AC171" s="68" t="s">
        <v>598</v>
      </c>
      <c r="AD171" s="121">
        <f t="shared" si="39"/>
        <v>0.4</v>
      </c>
      <c r="AE171" s="108" t="str">
        <f t="shared" si="40"/>
        <v>BAJA</v>
      </c>
      <c r="AF171" s="108">
        <f>IF(OR(V171="prevenir",V171="detectar"),(M171-(M171*AD171)), M171)</f>
        <v>0.36</v>
      </c>
      <c r="AG171" s="162" t="str">
        <f t="shared" si="41"/>
        <v>LEVE</v>
      </c>
      <c r="AH171" s="162">
        <f>IF(V171="corregir",(O171-(O171*AD171)), O171)</f>
        <v>0.2</v>
      </c>
      <c r="AI171" s="166" t="s">
        <v>146</v>
      </c>
      <c r="AJ171" s="159" t="s">
        <v>86</v>
      </c>
      <c r="AK171" s="168"/>
      <c r="AL171" s="168"/>
      <c r="AM171" s="311">
        <v>45119</v>
      </c>
      <c r="AN171" s="295" t="str">
        <f>UPPER("Secretaria")</f>
        <v>SECRETARIA</v>
      </c>
      <c r="AO171" s="295"/>
      <c r="AP171" s="295" t="s">
        <v>3</v>
      </c>
      <c r="AQ171" s="295" t="str">
        <f>UPPER("A la fecha no se ha recibido quejas puntuales sobre funcionarios que hayan tenido incumplimento con base en el código de integridad.")</f>
        <v>A LA FECHA NO SE HA RECIBIDO QUEJAS PUNTUALES SOBRE FUNCIONARIOS QUE HAYAN TENIDO INCUMPLIMENTO CON BASE EN EL CÓDIGO DE INTEGRIDAD.</v>
      </c>
      <c r="AR171" s="295" t="s">
        <v>3</v>
      </c>
      <c r="AS171" s="295"/>
      <c r="AT171" s="295" t="str">
        <f>UPPER("La ejecución de actividades asociadas a la Política de Integridad han permitido evitar la materialización del riesgo adecuadamente.")</f>
        <v>LA EJECUCIÓN DE ACTIVIDADES ASOCIADAS A LA POLÍTICA DE INTEGRIDAD HAN PERMITIDO EVITAR LA MATERIALIZACIÓN DEL RIESGO ADECUADAMENTE.</v>
      </c>
      <c r="AU171" s="295" t="s">
        <v>3</v>
      </c>
      <c r="AV171" s="295"/>
      <c r="AW171" s="295" t="str">
        <f>UPPER("Para la vigencia 2023, el plan de implementación de la política de integridad ha tenido para el primer semestre la formulación necesaria para la consolidación del cronograma que tendrá su ejecución el el segundo semestre")</f>
        <v>PARA LA VIGENCIA 2023, EL PLAN DE IMPLEMENTACIÓN DE LA POLÍTICA DE INTEGRIDAD HA TENIDO PARA EL PRIMER SEMESTRE LA FORMULACIÓN NECESARIA PARA LA CONSOLIDACIÓN DEL CRONOGRAMA QUE TENDRÁ SU EJECUCIÓN EL EL SEGUNDO SEMESTRE</v>
      </c>
      <c r="AX171" s="295"/>
      <c r="AY171" s="295" t="s">
        <v>3</v>
      </c>
      <c r="AZ171" s="295" t="str">
        <f>UPPER("Actualmente se tiene una implementación adecuada de la política y el plan de implementación de la misma da respuesta acorde")</f>
        <v>ACTUALMENTE SE TIENE UNA IMPLEMENTACIÓN ADECUADA DE LA POLÍTICA Y EL PLAN DE IMPLEMENTACIÓN DE LA MISMA DA RESPUESTA ACORDE</v>
      </c>
      <c r="BA171" s="295" t="s">
        <v>3</v>
      </c>
      <c r="BB171" s="295"/>
      <c r="BC171" s="295" t="str">
        <f>UPPER("El plan se tiene previsto en su ejecución para el segundo semestre conforme a la validación del primer semestre")</f>
        <v>EL PLAN SE TIENE PREVISTO EN SU EJECUCIÓN PARA EL SEGUNDO SEMESTRE CONFORME A LA VALIDACIÓN DEL PRIMER SEMESTRE</v>
      </c>
      <c r="BD171" s="295"/>
      <c r="BE171" s="295" t="s">
        <v>3</v>
      </c>
      <c r="BF171" s="295" t="str">
        <f>UPPER("Cumple las expectativas de control deseadas para evitar la materialización del riesgo")</f>
        <v>CUMPLE LAS EXPECTATIVAS DE CONTROL DESEADAS PARA EVITAR LA MATERIALIZACIÓN DEL RIESGO</v>
      </c>
      <c r="BG171" s="295" t="str">
        <f>UPPER("Plan de implementación de la Política de Integridad")</f>
        <v>PLAN DE IMPLEMENTACIÓN DE LA POLÍTICA DE INTEGRIDAD</v>
      </c>
      <c r="BH171" s="317" t="s">
        <v>2016</v>
      </c>
    </row>
    <row r="172" spans="1:60" ht="53.25" customHeight="1" x14ac:dyDescent="0.3">
      <c r="A172" s="238"/>
      <c r="B172" s="170"/>
      <c r="C172" s="160"/>
      <c r="D172" s="159"/>
      <c r="E172" s="159"/>
      <c r="F172" s="159"/>
      <c r="G172" s="219"/>
      <c r="H172" s="159"/>
      <c r="I172" s="219"/>
      <c r="J172" s="159"/>
      <c r="K172" s="159"/>
      <c r="L172" s="159"/>
      <c r="M172" s="172"/>
      <c r="N172" s="173"/>
      <c r="O172" s="174"/>
      <c r="P172" s="219"/>
      <c r="Q172" s="166"/>
      <c r="R172" s="49" t="s">
        <v>599</v>
      </c>
      <c r="S172" s="54" t="s">
        <v>78</v>
      </c>
      <c r="T172" s="110" t="s">
        <v>504</v>
      </c>
      <c r="U172" s="54" t="s">
        <v>79</v>
      </c>
      <c r="V172" s="54" t="s">
        <v>80</v>
      </c>
      <c r="W172" s="64">
        <f>VLOOKUP(V172,'[13]Datos Validacion'!$K$6:$L$8,2,0)</f>
        <v>0.25</v>
      </c>
      <c r="X172" s="59" t="s">
        <v>96</v>
      </c>
      <c r="Y172" s="52">
        <f>VLOOKUP(X172,'[13]Datos Validacion'!$M$6:$N$7,2,0)</f>
        <v>0.15</v>
      </c>
      <c r="Z172" s="54" t="s">
        <v>82</v>
      </c>
      <c r="AA172" s="69" t="s">
        <v>597</v>
      </c>
      <c r="AB172" s="54" t="s">
        <v>84</v>
      </c>
      <c r="AC172" s="54" t="s">
        <v>600</v>
      </c>
      <c r="AD172" s="121">
        <f t="shared" si="39"/>
        <v>0.4</v>
      </c>
      <c r="AE172" s="108" t="str">
        <f t="shared" si="40"/>
        <v>BAJA</v>
      </c>
      <c r="AF172" s="108">
        <f>+AF171-(AF171*AD172)</f>
        <v>0.216</v>
      </c>
      <c r="AG172" s="162"/>
      <c r="AH172" s="162"/>
      <c r="AI172" s="166"/>
      <c r="AJ172" s="159"/>
      <c r="AK172" s="168"/>
      <c r="AL172" s="168"/>
      <c r="AM172" s="311"/>
      <c r="AN172" s="295"/>
      <c r="AO172" s="295"/>
      <c r="AP172" s="295"/>
      <c r="AQ172" s="295"/>
      <c r="AR172" s="295"/>
      <c r="AS172" s="295"/>
      <c r="AT172" s="295"/>
      <c r="AU172" s="295"/>
      <c r="AV172" s="295"/>
      <c r="AW172" s="295"/>
      <c r="AX172" s="295"/>
      <c r="AY172" s="295"/>
      <c r="AZ172" s="295"/>
      <c r="BA172" s="295"/>
      <c r="BB172" s="295"/>
      <c r="BC172" s="295"/>
      <c r="BD172" s="295"/>
      <c r="BE172" s="295"/>
      <c r="BF172" s="295"/>
      <c r="BG172" s="295"/>
      <c r="BH172" s="317"/>
    </row>
    <row r="173" spans="1:60" ht="38.25" customHeight="1" x14ac:dyDescent="0.3">
      <c r="A173" s="240" t="s">
        <v>3</v>
      </c>
      <c r="B173" s="203"/>
      <c r="C173" s="212" t="s">
        <v>1354</v>
      </c>
      <c r="D173" s="159" t="s">
        <v>241</v>
      </c>
      <c r="E173" s="159" t="s">
        <v>1347</v>
      </c>
      <c r="F173" s="159" t="s">
        <v>67</v>
      </c>
      <c r="G173" s="213" t="s">
        <v>242</v>
      </c>
      <c r="H173" s="159" t="s">
        <v>1346</v>
      </c>
      <c r="I173" s="215" t="s">
        <v>243</v>
      </c>
      <c r="J173" s="159" t="s">
        <v>244</v>
      </c>
      <c r="K173" s="159" t="s">
        <v>245</v>
      </c>
      <c r="L173" s="159" t="s">
        <v>246</v>
      </c>
      <c r="M173" s="172">
        <f>VLOOKUP(L173,'[5]Datos Validacion'!$C$6:$D$10,2,0)</f>
        <v>0.8</v>
      </c>
      <c r="N173" s="173" t="s">
        <v>74</v>
      </c>
      <c r="O173" s="174">
        <f>VLOOKUP(N173,'[5]Datos Validacion'!$E$6:$F$15,2,0)</f>
        <v>0.4</v>
      </c>
      <c r="P173" s="160" t="s">
        <v>239</v>
      </c>
      <c r="Q173" s="166" t="s">
        <v>76</v>
      </c>
      <c r="R173" s="63" t="s">
        <v>247</v>
      </c>
      <c r="S173" s="50" t="s">
        <v>78</v>
      </c>
      <c r="T173" s="51" t="s">
        <v>248</v>
      </c>
      <c r="U173" s="50" t="s">
        <v>79</v>
      </c>
      <c r="V173" s="50" t="s">
        <v>80</v>
      </c>
      <c r="W173" s="64">
        <f>VLOOKUP(V173,'[5]Datos Validacion'!$K$6:$L$8,2,0)</f>
        <v>0.25</v>
      </c>
      <c r="X173" s="51" t="s">
        <v>96</v>
      </c>
      <c r="Y173" s="52">
        <f>VLOOKUP(X173,'[5]Datos Validacion'!$M$6:$N$7,2,0)</f>
        <v>0.15</v>
      </c>
      <c r="Z173" s="50" t="s">
        <v>82</v>
      </c>
      <c r="AA173" s="62" t="s">
        <v>249</v>
      </c>
      <c r="AB173" s="50" t="s">
        <v>84</v>
      </c>
      <c r="AC173" s="51" t="s">
        <v>250</v>
      </c>
      <c r="AD173" s="121">
        <f t="shared" si="39"/>
        <v>0.4</v>
      </c>
      <c r="AE173" s="109" t="str">
        <f t="shared" ref="AE173:AE181" si="46">IF(AF173&lt;=20%,"MUY BAJA",IF(AF173&lt;=40%,"BAJA",IF(AF173&lt;=60%,"MEDIA",IF(AF173&lt;=80%,"ALTA","MUY ALTA"))))</f>
        <v>MEDIA</v>
      </c>
      <c r="AF173" s="108">
        <f>IF(OR(V173="prevenir",V173="detectar"),(M173-(M173*AD173)), M173)</f>
        <v>0.48</v>
      </c>
      <c r="AG173" s="162" t="str">
        <f>IF(AH173&lt;=20%,"LEVE",IF(AH173&lt;=40%,"MENOR",IF(AH173&lt;=60%,"MODERADO",IF(AH173&lt;=80%,"MAYOR","CATASTROFICO"))))</f>
        <v>MENOR</v>
      </c>
      <c r="AH173" s="162">
        <f>IF(V173="corregir",(O173-(O173*AD173)), O173)</f>
        <v>0.4</v>
      </c>
      <c r="AI173" s="166" t="s">
        <v>146</v>
      </c>
      <c r="AJ173" s="159" t="s">
        <v>86</v>
      </c>
      <c r="AK173" s="168"/>
      <c r="AL173" s="168"/>
      <c r="AM173" s="376">
        <v>45119</v>
      </c>
      <c r="AN173" s="295" t="s">
        <v>1808</v>
      </c>
      <c r="AO173" s="293"/>
      <c r="AP173" s="293" t="s">
        <v>3</v>
      </c>
      <c r="AQ173" s="346" t="s">
        <v>1809</v>
      </c>
      <c r="AR173" s="293" t="s">
        <v>3</v>
      </c>
      <c r="AS173" s="293"/>
      <c r="AT173" s="295" t="s">
        <v>1810</v>
      </c>
      <c r="AU173" s="293" t="s">
        <v>3</v>
      </c>
      <c r="AV173" s="293"/>
      <c r="AW173" s="295" t="s">
        <v>1811</v>
      </c>
      <c r="AX173" s="293" t="s">
        <v>3</v>
      </c>
      <c r="AY173" s="293"/>
      <c r="AZ173" s="346" t="s">
        <v>1812</v>
      </c>
      <c r="BA173" s="293" t="s">
        <v>3</v>
      </c>
      <c r="BB173" s="293"/>
      <c r="BC173" s="346" t="s">
        <v>1813</v>
      </c>
      <c r="BD173" s="293"/>
      <c r="BE173" s="293" t="s">
        <v>3</v>
      </c>
      <c r="BF173" s="295" t="s">
        <v>1814</v>
      </c>
      <c r="BG173" s="347" t="str">
        <f>UPPER("TH-PR-027 Conformación y funcionamiento del Comité Paritario de Seguridad y Salud en el Trabajo - COPASST (Condiciones Generales)")</f>
        <v>TH-PR-027 CONFORMACIÓN Y FUNCIONAMIENTO DEL COMITÉ PARITARIO DE SEGURIDAD Y SALUD EN EL TRABAJO - COPASST (CONDICIONES GENERALES)</v>
      </c>
      <c r="BH173" s="317" t="s">
        <v>2010</v>
      </c>
    </row>
    <row r="174" spans="1:60" ht="25.5" customHeight="1" x14ac:dyDescent="0.3">
      <c r="A174" s="240"/>
      <c r="B174" s="203"/>
      <c r="C174" s="212"/>
      <c r="D174" s="159"/>
      <c r="E174" s="159"/>
      <c r="F174" s="159"/>
      <c r="G174" s="213"/>
      <c r="H174" s="159"/>
      <c r="I174" s="215"/>
      <c r="J174" s="159"/>
      <c r="K174" s="159"/>
      <c r="L174" s="159"/>
      <c r="M174" s="172"/>
      <c r="N174" s="173"/>
      <c r="O174" s="174"/>
      <c r="P174" s="160"/>
      <c r="Q174" s="166"/>
      <c r="R174" s="63" t="s">
        <v>251</v>
      </c>
      <c r="S174" s="50" t="s">
        <v>78</v>
      </c>
      <c r="T174" s="51" t="s">
        <v>248</v>
      </c>
      <c r="U174" s="50" t="s">
        <v>79</v>
      </c>
      <c r="V174" s="50" t="s">
        <v>184</v>
      </c>
      <c r="W174" s="64">
        <f>VLOOKUP(V174,'[5]Datos Validacion'!$K$6:$L$8,2,0)</f>
        <v>0.15</v>
      </c>
      <c r="X174" s="51" t="s">
        <v>96</v>
      </c>
      <c r="Y174" s="52">
        <f>VLOOKUP(X174,'[5]Datos Validacion'!$M$6:$N$7,2,0)</f>
        <v>0.15</v>
      </c>
      <c r="Z174" s="50" t="s">
        <v>82</v>
      </c>
      <c r="AA174" s="62" t="s">
        <v>252</v>
      </c>
      <c r="AB174" s="50" t="s">
        <v>84</v>
      </c>
      <c r="AC174" s="51" t="s">
        <v>253</v>
      </c>
      <c r="AD174" s="121">
        <f t="shared" si="39"/>
        <v>0.3</v>
      </c>
      <c r="AE174" s="109" t="str">
        <f t="shared" si="46"/>
        <v>BAJA</v>
      </c>
      <c r="AF174" s="108">
        <f t="shared" ref="AF174:AF179" si="47">+AF173-(AF173*AD174)</f>
        <v>0.33599999999999997</v>
      </c>
      <c r="AG174" s="162"/>
      <c r="AH174" s="162"/>
      <c r="AI174" s="166"/>
      <c r="AJ174" s="159"/>
      <c r="AK174" s="168"/>
      <c r="AL174" s="168"/>
      <c r="AM174" s="376"/>
      <c r="AN174" s="295"/>
      <c r="AO174" s="293"/>
      <c r="AP174" s="293"/>
      <c r="AQ174" s="346"/>
      <c r="AR174" s="293"/>
      <c r="AS174" s="293"/>
      <c r="AT174" s="295"/>
      <c r="AU174" s="293"/>
      <c r="AV174" s="293"/>
      <c r="AW174" s="295"/>
      <c r="AX174" s="293"/>
      <c r="AY174" s="293"/>
      <c r="AZ174" s="346"/>
      <c r="BA174" s="293"/>
      <c r="BB174" s="293"/>
      <c r="BC174" s="346"/>
      <c r="BD174" s="293"/>
      <c r="BE174" s="293"/>
      <c r="BF174" s="295"/>
      <c r="BG174" s="347" t="str">
        <f>UPPER("TH-PR-028 Elaboración, control, entrega y seguimiento de elementos de Protección Personal – EPP (Condiciones Generales)")</f>
        <v>TH-PR-028 ELABORACIÓN, CONTROL, ENTREGA Y SEGUIMIENTO DE ELEMENTOS DE PROTECCIÓN PERSONAL – EPP (CONDICIONES GENERALES)</v>
      </c>
      <c r="BH174" s="317"/>
    </row>
    <row r="175" spans="1:60" ht="38.25" customHeight="1" x14ac:dyDescent="0.3">
      <c r="A175" s="240"/>
      <c r="B175" s="203"/>
      <c r="C175" s="212"/>
      <c r="D175" s="159"/>
      <c r="E175" s="159"/>
      <c r="F175" s="159"/>
      <c r="G175" s="213"/>
      <c r="H175" s="159"/>
      <c r="I175" s="215"/>
      <c r="J175" s="159"/>
      <c r="K175" s="159"/>
      <c r="L175" s="159"/>
      <c r="M175" s="172"/>
      <c r="N175" s="173"/>
      <c r="O175" s="174"/>
      <c r="P175" s="160"/>
      <c r="Q175" s="166"/>
      <c r="R175" s="63" t="s">
        <v>254</v>
      </c>
      <c r="S175" s="50" t="s">
        <v>78</v>
      </c>
      <c r="T175" s="51" t="s">
        <v>255</v>
      </c>
      <c r="U175" s="50" t="s">
        <v>79</v>
      </c>
      <c r="V175" s="50" t="s">
        <v>80</v>
      </c>
      <c r="W175" s="64">
        <f>VLOOKUP(V175,'[5]Datos Validacion'!$K$6:$L$8,2,0)</f>
        <v>0.25</v>
      </c>
      <c r="X175" s="51" t="s">
        <v>96</v>
      </c>
      <c r="Y175" s="52">
        <f>VLOOKUP(X175,'[5]Datos Validacion'!$M$6:$N$7,2,0)</f>
        <v>0.15</v>
      </c>
      <c r="Z175" s="50" t="s">
        <v>82</v>
      </c>
      <c r="AA175" s="62" t="s">
        <v>256</v>
      </c>
      <c r="AB175" s="50" t="s">
        <v>84</v>
      </c>
      <c r="AC175" s="51" t="s">
        <v>257</v>
      </c>
      <c r="AD175" s="121">
        <f t="shared" si="39"/>
        <v>0.4</v>
      </c>
      <c r="AE175" s="109" t="str">
        <f t="shared" si="46"/>
        <v>BAJA</v>
      </c>
      <c r="AF175" s="108">
        <f t="shared" si="47"/>
        <v>0.20159999999999997</v>
      </c>
      <c r="AG175" s="162"/>
      <c r="AH175" s="162"/>
      <c r="AI175" s="166"/>
      <c r="AJ175" s="159"/>
      <c r="AK175" s="168"/>
      <c r="AL175" s="168"/>
      <c r="AM175" s="376"/>
      <c r="AN175" s="295"/>
      <c r="AO175" s="293"/>
      <c r="AP175" s="293"/>
      <c r="AQ175" s="346"/>
      <c r="AR175" s="293"/>
      <c r="AS175" s="293"/>
      <c r="AT175" s="295"/>
      <c r="AU175" s="293"/>
      <c r="AV175" s="293"/>
      <c r="AW175" s="295"/>
      <c r="AX175" s="293"/>
      <c r="AY175" s="293"/>
      <c r="AZ175" s="346"/>
      <c r="BA175" s="293"/>
      <c r="BB175" s="293"/>
      <c r="BC175" s="346"/>
      <c r="BD175" s="293"/>
      <c r="BE175" s="293"/>
      <c r="BF175" s="295"/>
      <c r="BG175" s="347" t="str">
        <f>UPPER("TH-PR-029 Exámenes médicos Ocupacionales (Condiciones Generales)")</f>
        <v>TH-PR-029 EXÁMENES MÉDICOS OCUPACIONALES (CONDICIONES GENERALES)</v>
      </c>
      <c r="BH175" s="317"/>
    </row>
    <row r="176" spans="1:60" ht="38.25" customHeight="1" x14ac:dyDescent="0.3">
      <c r="A176" s="240"/>
      <c r="B176" s="203"/>
      <c r="C176" s="212"/>
      <c r="D176" s="159"/>
      <c r="E176" s="159"/>
      <c r="F176" s="159" t="s">
        <v>67</v>
      </c>
      <c r="G176" s="213" t="s">
        <v>258</v>
      </c>
      <c r="H176" s="159"/>
      <c r="I176" s="215"/>
      <c r="J176" s="159"/>
      <c r="K176" s="159"/>
      <c r="L176" s="159"/>
      <c r="M176" s="172"/>
      <c r="N176" s="173"/>
      <c r="O176" s="174"/>
      <c r="P176" s="160"/>
      <c r="Q176" s="166"/>
      <c r="R176" s="63" t="s">
        <v>259</v>
      </c>
      <c r="S176" s="50" t="s">
        <v>78</v>
      </c>
      <c r="T176" s="51" t="s">
        <v>260</v>
      </c>
      <c r="U176" s="50" t="s">
        <v>79</v>
      </c>
      <c r="V176" s="50" t="s">
        <v>80</v>
      </c>
      <c r="W176" s="64">
        <f>VLOOKUP(V176,'[5]Datos Validacion'!$K$6:$L$8,2,0)</f>
        <v>0.25</v>
      </c>
      <c r="X176" s="51" t="s">
        <v>96</v>
      </c>
      <c r="Y176" s="52">
        <f>VLOOKUP(X176,'[5]Datos Validacion'!$M$6:$N$7,2,0)</f>
        <v>0.15</v>
      </c>
      <c r="Z176" s="50" t="s">
        <v>82</v>
      </c>
      <c r="AA176" s="62" t="s">
        <v>261</v>
      </c>
      <c r="AB176" s="50" t="s">
        <v>84</v>
      </c>
      <c r="AC176" s="51" t="s">
        <v>262</v>
      </c>
      <c r="AD176" s="121">
        <f t="shared" si="39"/>
        <v>0.4</v>
      </c>
      <c r="AE176" s="109" t="str">
        <f t="shared" si="46"/>
        <v>MUY BAJA</v>
      </c>
      <c r="AF176" s="108">
        <f t="shared" si="47"/>
        <v>0.12095999999999998</v>
      </c>
      <c r="AG176" s="162"/>
      <c r="AH176" s="162"/>
      <c r="AI176" s="166"/>
      <c r="AJ176" s="159"/>
      <c r="AK176" s="168"/>
      <c r="AL176" s="168"/>
      <c r="AM176" s="376"/>
      <c r="AN176" s="295"/>
      <c r="AO176" s="293"/>
      <c r="AP176" s="293"/>
      <c r="AQ176" s="346"/>
      <c r="AR176" s="293"/>
      <c r="AS176" s="293"/>
      <c r="AT176" s="295"/>
      <c r="AU176" s="293"/>
      <c r="AV176" s="293"/>
      <c r="AW176" s="295"/>
      <c r="AX176" s="293"/>
      <c r="AY176" s="293"/>
      <c r="AZ176" s="346"/>
      <c r="BA176" s="293"/>
      <c r="BB176" s="293"/>
      <c r="BC176" s="346"/>
      <c r="BD176" s="293"/>
      <c r="BE176" s="293"/>
      <c r="BF176" s="295"/>
      <c r="BG176" s="347" t="str">
        <f>UPPER("TH-PR-032 Reporte e investigación de los incidentes, accidentes de trabajo y enfermedades laborales (Condiciones Generales)")</f>
        <v>TH-PR-032 REPORTE E INVESTIGACIÓN DE LOS INCIDENTES, ACCIDENTES DE TRABAJO Y ENFERMEDADES LABORALES (CONDICIONES GENERALES)</v>
      </c>
      <c r="BH176" s="317"/>
    </row>
    <row r="177" spans="1:61" ht="93" customHeight="1" x14ac:dyDescent="0.3">
      <c r="A177" s="240"/>
      <c r="B177" s="203"/>
      <c r="C177" s="212"/>
      <c r="D177" s="159"/>
      <c r="E177" s="159"/>
      <c r="F177" s="159"/>
      <c r="G177" s="213"/>
      <c r="H177" s="159"/>
      <c r="I177" s="215"/>
      <c r="J177" s="159"/>
      <c r="K177" s="159"/>
      <c r="L177" s="159"/>
      <c r="M177" s="172"/>
      <c r="N177" s="173"/>
      <c r="O177" s="174"/>
      <c r="P177" s="160"/>
      <c r="Q177" s="166"/>
      <c r="R177" s="63" t="s">
        <v>263</v>
      </c>
      <c r="S177" s="50" t="s">
        <v>78</v>
      </c>
      <c r="T177" s="51" t="s">
        <v>264</v>
      </c>
      <c r="U177" s="50" t="s">
        <v>79</v>
      </c>
      <c r="V177" s="50" t="s">
        <v>80</v>
      </c>
      <c r="W177" s="64">
        <f>VLOOKUP(V177,'[5]Datos Validacion'!$K$6:$L$8,2,0)</f>
        <v>0.25</v>
      </c>
      <c r="X177" s="51" t="s">
        <v>96</v>
      </c>
      <c r="Y177" s="52">
        <f>VLOOKUP(X177,'[5]Datos Validacion'!$M$6:$N$7,2,0)</f>
        <v>0.15</v>
      </c>
      <c r="Z177" s="50" t="s">
        <v>82</v>
      </c>
      <c r="AA177" s="62" t="s">
        <v>265</v>
      </c>
      <c r="AB177" s="50" t="s">
        <v>84</v>
      </c>
      <c r="AC177" s="51" t="s">
        <v>266</v>
      </c>
      <c r="AD177" s="121">
        <f t="shared" ref="AD177:AD208" si="48">+W177+Y177</f>
        <v>0.4</v>
      </c>
      <c r="AE177" s="109" t="str">
        <f t="shared" si="46"/>
        <v>MUY BAJA</v>
      </c>
      <c r="AF177" s="108">
        <f t="shared" si="47"/>
        <v>7.2575999999999988E-2</v>
      </c>
      <c r="AG177" s="162"/>
      <c r="AH177" s="162"/>
      <c r="AI177" s="166"/>
      <c r="AJ177" s="159"/>
      <c r="AK177" s="168"/>
      <c r="AL177" s="168"/>
      <c r="AM177" s="376"/>
      <c r="AN177" s="295"/>
      <c r="AO177" s="293"/>
      <c r="AP177" s="293"/>
      <c r="AQ177" s="346"/>
      <c r="AR177" s="293"/>
      <c r="AS177" s="293"/>
      <c r="AT177" s="295"/>
      <c r="AU177" s="293"/>
      <c r="AV177" s="293"/>
      <c r="AW177" s="295"/>
      <c r="AX177" s="293"/>
      <c r="AY177" s="293"/>
      <c r="AZ177" s="346"/>
      <c r="BA177" s="293"/>
      <c r="BB177" s="293"/>
      <c r="BC177" s="346"/>
      <c r="BD177" s="293"/>
      <c r="BE177" s="293"/>
      <c r="BF177" s="295"/>
      <c r="BG177" s="347"/>
      <c r="BH177" s="317"/>
    </row>
    <row r="178" spans="1:61" ht="51" customHeight="1" x14ac:dyDescent="0.3">
      <c r="A178" s="240"/>
      <c r="B178" s="203"/>
      <c r="C178" s="212"/>
      <c r="D178" s="159"/>
      <c r="E178" s="159"/>
      <c r="F178" s="110" t="s">
        <v>67</v>
      </c>
      <c r="G178" s="61" t="s">
        <v>267</v>
      </c>
      <c r="H178" s="159"/>
      <c r="I178" s="215"/>
      <c r="J178" s="159"/>
      <c r="K178" s="159"/>
      <c r="L178" s="159"/>
      <c r="M178" s="172"/>
      <c r="N178" s="173"/>
      <c r="O178" s="174"/>
      <c r="P178" s="160"/>
      <c r="Q178" s="166"/>
      <c r="R178" s="65" t="s">
        <v>268</v>
      </c>
      <c r="S178" s="50" t="s">
        <v>78</v>
      </c>
      <c r="T178" s="51" t="s">
        <v>269</v>
      </c>
      <c r="U178" s="50" t="s">
        <v>79</v>
      </c>
      <c r="V178" s="50" t="s">
        <v>80</v>
      </c>
      <c r="W178" s="64">
        <f>VLOOKUP(V178,'[5]Datos Validacion'!$K$6:$L$8,2,0)</f>
        <v>0.25</v>
      </c>
      <c r="X178" s="51" t="s">
        <v>96</v>
      </c>
      <c r="Y178" s="52">
        <f>VLOOKUP(X178,'[5]Datos Validacion'!$M$6:$N$7,2,0)</f>
        <v>0.15</v>
      </c>
      <c r="Z178" s="50" t="s">
        <v>82</v>
      </c>
      <c r="AA178" s="62" t="s">
        <v>270</v>
      </c>
      <c r="AB178" s="50" t="s">
        <v>84</v>
      </c>
      <c r="AC178" s="51" t="s">
        <v>271</v>
      </c>
      <c r="AD178" s="121">
        <f t="shared" si="48"/>
        <v>0.4</v>
      </c>
      <c r="AE178" s="109" t="str">
        <f t="shared" si="46"/>
        <v>MUY BAJA</v>
      </c>
      <c r="AF178" s="108">
        <f t="shared" si="47"/>
        <v>4.354559999999999E-2</v>
      </c>
      <c r="AG178" s="162"/>
      <c r="AH178" s="162"/>
      <c r="AI178" s="166"/>
      <c r="AJ178" s="159"/>
      <c r="AK178" s="168"/>
      <c r="AL178" s="168"/>
      <c r="AM178" s="376"/>
      <c r="AN178" s="295"/>
      <c r="AO178" s="293"/>
      <c r="AP178" s="293"/>
      <c r="AQ178" s="346"/>
      <c r="AR178" s="293"/>
      <c r="AS178" s="293"/>
      <c r="AT178" s="295"/>
      <c r="AU178" s="293"/>
      <c r="AV178" s="293"/>
      <c r="AW178" s="295"/>
      <c r="AX178" s="293"/>
      <c r="AY178" s="293"/>
      <c r="AZ178" s="346"/>
      <c r="BA178" s="293"/>
      <c r="BB178" s="293"/>
      <c r="BC178" s="346"/>
      <c r="BD178" s="293"/>
      <c r="BE178" s="293"/>
      <c r="BF178" s="295"/>
      <c r="BG178" s="347"/>
      <c r="BH178" s="317"/>
    </row>
    <row r="179" spans="1:61" ht="98.25" customHeight="1" x14ac:dyDescent="0.3">
      <c r="A179" s="240"/>
      <c r="B179" s="203"/>
      <c r="C179" s="212"/>
      <c r="D179" s="159"/>
      <c r="E179" s="159"/>
      <c r="F179" s="110" t="s">
        <v>67</v>
      </c>
      <c r="G179" s="60" t="s">
        <v>272</v>
      </c>
      <c r="H179" s="159"/>
      <c r="I179" s="215"/>
      <c r="J179" s="159"/>
      <c r="K179" s="159"/>
      <c r="L179" s="159"/>
      <c r="M179" s="172"/>
      <c r="N179" s="173"/>
      <c r="O179" s="174"/>
      <c r="P179" s="160"/>
      <c r="Q179" s="166"/>
      <c r="R179" s="65" t="s">
        <v>273</v>
      </c>
      <c r="S179" s="50" t="s">
        <v>78</v>
      </c>
      <c r="T179" s="51" t="s">
        <v>274</v>
      </c>
      <c r="U179" s="50" t="s">
        <v>79</v>
      </c>
      <c r="V179" s="50" t="s">
        <v>80</v>
      </c>
      <c r="W179" s="64">
        <f>VLOOKUP(V179,'[5]Datos Validacion'!$K$6:$L$8,2,0)</f>
        <v>0.25</v>
      </c>
      <c r="X179" s="51" t="s">
        <v>96</v>
      </c>
      <c r="Y179" s="52">
        <f>VLOOKUP(X179,'[5]Datos Validacion'!$M$6:$N$7,2,0)</f>
        <v>0.15</v>
      </c>
      <c r="Z179" s="50" t="s">
        <v>82</v>
      </c>
      <c r="AA179" s="62" t="s">
        <v>240</v>
      </c>
      <c r="AB179" s="50" t="s">
        <v>84</v>
      </c>
      <c r="AC179" s="51" t="s">
        <v>275</v>
      </c>
      <c r="AD179" s="121">
        <f t="shared" si="48"/>
        <v>0.4</v>
      </c>
      <c r="AE179" s="109" t="str">
        <f t="shared" si="46"/>
        <v>MUY BAJA</v>
      </c>
      <c r="AF179" s="108">
        <f t="shared" si="47"/>
        <v>2.6127359999999992E-2</v>
      </c>
      <c r="AG179" s="162"/>
      <c r="AH179" s="162"/>
      <c r="AI179" s="166"/>
      <c r="AJ179" s="159"/>
      <c r="AK179" s="168"/>
      <c r="AL179" s="168"/>
      <c r="AM179" s="376"/>
      <c r="AN179" s="295"/>
      <c r="AO179" s="293"/>
      <c r="AP179" s="293"/>
      <c r="AQ179" s="346"/>
      <c r="AR179" s="293"/>
      <c r="AS179" s="293"/>
      <c r="AT179" s="295"/>
      <c r="AU179" s="293"/>
      <c r="AV179" s="293"/>
      <c r="AW179" s="295"/>
      <c r="AX179" s="293"/>
      <c r="AY179" s="293"/>
      <c r="AZ179" s="346"/>
      <c r="BA179" s="293"/>
      <c r="BB179" s="293"/>
      <c r="BC179" s="346"/>
      <c r="BD179" s="293"/>
      <c r="BE179" s="293"/>
      <c r="BF179" s="295"/>
      <c r="BG179" s="347"/>
      <c r="BH179" s="317"/>
    </row>
    <row r="180" spans="1:61" ht="158.25" customHeight="1" x14ac:dyDescent="0.3">
      <c r="A180" s="153" t="s">
        <v>3</v>
      </c>
      <c r="B180" s="50"/>
      <c r="C180" s="51" t="s">
        <v>1354</v>
      </c>
      <c r="D180" s="110" t="s">
        <v>241</v>
      </c>
      <c r="E180" s="110" t="s">
        <v>1347</v>
      </c>
      <c r="F180" s="110" t="s">
        <v>276</v>
      </c>
      <c r="G180" s="61" t="s">
        <v>277</v>
      </c>
      <c r="H180" s="110" t="s">
        <v>1348</v>
      </c>
      <c r="I180" s="154" t="s">
        <v>278</v>
      </c>
      <c r="J180" s="110" t="s">
        <v>71</v>
      </c>
      <c r="K180" s="110" t="s">
        <v>279</v>
      </c>
      <c r="L180" s="110" t="s">
        <v>152</v>
      </c>
      <c r="M180" s="52">
        <f>VLOOKUP(L180,'[5]Datos Validacion'!$C$6:$D$10,2,0)</f>
        <v>0.4</v>
      </c>
      <c r="N180" s="150" t="s">
        <v>76</v>
      </c>
      <c r="O180" s="151">
        <f>VLOOKUP(N180,'[5]Datos Validacion'!$E$6:$F$15,2,0)</f>
        <v>0.6</v>
      </c>
      <c r="P180" s="59" t="s">
        <v>280</v>
      </c>
      <c r="Q180" s="149" t="s">
        <v>76</v>
      </c>
      <c r="R180" s="72" t="s">
        <v>281</v>
      </c>
      <c r="S180" s="50" t="s">
        <v>78</v>
      </c>
      <c r="T180" s="51" t="s">
        <v>269</v>
      </c>
      <c r="U180" s="50" t="s">
        <v>79</v>
      </c>
      <c r="V180" s="50" t="s">
        <v>184</v>
      </c>
      <c r="W180" s="52">
        <f>VLOOKUP(V180,'[5]Datos Validacion'!$K$6:$L$8,2,0)</f>
        <v>0.15</v>
      </c>
      <c r="X180" s="51" t="s">
        <v>96</v>
      </c>
      <c r="Y180" s="52">
        <f>VLOOKUP(X180,'[5]Datos Validacion'!$M$6:$N$7,2,0)</f>
        <v>0.15</v>
      </c>
      <c r="Z180" s="50" t="s">
        <v>82</v>
      </c>
      <c r="AA180" s="62" t="s">
        <v>282</v>
      </c>
      <c r="AB180" s="50" t="s">
        <v>84</v>
      </c>
      <c r="AC180" s="51" t="s">
        <v>283</v>
      </c>
      <c r="AD180" s="121">
        <f t="shared" si="48"/>
        <v>0.3</v>
      </c>
      <c r="AE180" s="109" t="str">
        <f t="shared" si="46"/>
        <v>BAJA</v>
      </c>
      <c r="AF180" s="108">
        <f>IF(OR(V180="prevenir",V180="detectar"),(M180-(M180*AD180)), M180)</f>
        <v>0.28000000000000003</v>
      </c>
      <c r="AG180" s="109" t="str">
        <f>IF(AH180&lt;=20%,"LEVE",IF(AH180&lt;=40%,"MENOR",IF(AH180&lt;=60%,"MODERADO",IF(AH180&lt;=80%,"MAYOR","CATASTROFICO"))))</f>
        <v>MODERADO</v>
      </c>
      <c r="AH180" s="109">
        <f>IF(V180="corregir",(O180-(O180*AD180)), O180)</f>
        <v>0.6</v>
      </c>
      <c r="AI180" s="149" t="s">
        <v>76</v>
      </c>
      <c r="AJ180" s="110" t="s">
        <v>86</v>
      </c>
      <c r="AK180" s="122"/>
      <c r="AL180" s="122"/>
      <c r="AM180" s="377">
        <v>45119</v>
      </c>
      <c r="AN180" s="347" t="s">
        <v>1808</v>
      </c>
      <c r="AO180" s="378"/>
      <c r="AP180" s="351" t="s">
        <v>3</v>
      </c>
      <c r="AQ180" s="379" t="s">
        <v>1815</v>
      </c>
      <c r="AR180" s="351" t="s">
        <v>3</v>
      </c>
      <c r="AS180" s="378"/>
      <c r="AT180" s="379" t="s">
        <v>1816</v>
      </c>
      <c r="AU180" s="351" t="s">
        <v>3</v>
      </c>
      <c r="AV180" s="378"/>
      <c r="AW180" s="379" t="s">
        <v>1817</v>
      </c>
      <c r="AX180" s="378"/>
      <c r="AY180" s="351" t="s">
        <v>3</v>
      </c>
      <c r="AZ180" s="379" t="s">
        <v>1818</v>
      </c>
      <c r="BA180" s="351" t="s">
        <v>3</v>
      </c>
      <c r="BB180" s="378"/>
      <c r="BC180" s="291" t="s">
        <v>1819</v>
      </c>
      <c r="BD180" s="378"/>
      <c r="BE180" s="351" t="s">
        <v>3</v>
      </c>
      <c r="BF180" s="347" t="s">
        <v>1814</v>
      </c>
      <c r="BG180" s="291" t="str">
        <f>UPPER("SG-PR-030 Identificación de Peligros y Valoración de Riesgos (Act. 6)")</f>
        <v>SG-PR-030 IDENTIFICACIÓN DE PELIGROS Y VALORACIÓN DE RIESGOS (ACT. 6)</v>
      </c>
      <c r="BH180" s="290" t="s">
        <v>2010</v>
      </c>
    </row>
    <row r="181" spans="1:61" s="48" customFormat="1" ht="89.25" customHeight="1" x14ac:dyDescent="0.35">
      <c r="A181" s="170" t="s">
        <v>3</v>
      </c>
      <c r="B181" s="170"/>
      <c r="C181" s="170" t="s">
        <v>1715</v>
      </c>
      <c r="D181" s="159" t="s">
        <v>601</v>
      </c>
      <c r="E181" s="159" t="s">
        <v>602</v>
      </c>
      <c r="F181" s="159" t="s">
        <v>67</v>
      </c>
      <c r="G181" s="112" t="s">
        <v>603</v>
      </c>
      <c r="H181" s="159" t="s">
        <v>604</v>
      </c>
      <c r="I181" s="159" t="s">
        <v>605</v>
      </c>
      <c r="J181" s="159" t="s">
        <v>71</v>
      </c>
      <c r="K181" s="159" t="s">
        <v>606</v>
      </c>
      <c r="L181" s="159" t="s">
        <v>152</v>
      </c>
      <c r="M181" s="172">
        <f>VLOOKUP(L181,'[14]Datos Validacion'!$C$6:$D$10,2,0)</f>
        <v>0.4</v>
      </c>
      <c r="N181" s="173" t="s">
        <v>76</v>
      </c>
      <c r="O181" s="174">
        <f>VLOOKUP(N181,'[14]Datos Validacion'!$E$6:$F$15,2,0)</f>
        <v>0.6</v>
      </c>
      <c r="P181" s="175" t="s">
        <v>291</v>
      </c>
      <c r="Q181" s="166" t="s">
        <v>76</v>
      </c>
      <c r="R181" s="73" t="s">
        <v>607</v>
      </c>
      <c r="S181" s="54" t="s">
        <v>78</v>
      </c>
      <c r="T181" s="59" t="s">
        <v>608</v>
      </c>
      <c r="U181" s="54" t="s">
        <v>79</v>
      </c>
      <c r="V181" s="54" t="s">
        <v>80</v>
      </c>
      <c r="W181" s="52">
        <f>VLOOKUP(V181,'[14]Datos Validacion'!$K$6:$L$8,2,0)</f>
        <v>0.25</v>
      </c>
      <c r="X181" s="59" t="s">
        <v>96</v>
      </c>
      <c r="Y181" s="52">
        <f>VLOOKUP(X181,'[14]Datos Validacion'!$M$6:$N$7,2,0)</f>
        <v>0.15</v>
      </c>
      <c r="Z181" s="54" t="s">
        <v>82</v>
      </c>
      <c r="AA181" s="69" t="s">
        <v>609</v>
      </c>
      <c r="AB181" s="54" t="s">
        <v>84</v>
      </c>
      <c r="AC181" s="59" t="s">
        <v>610</v>
      </c>
      <c r="AD181" s="121">
        <f t="shared" si="48"/>
        <v>0.4</v>
      </c>
      <c r="AE181" s="108" t="str">
        <f t="shared" si="46"/>
        <v>BAJA</v>
      </c>
      <c r="AF181" s="108">
        <f>IF(OR(V181="prevenir",V181="detectar"),(M181-(M181*AD181)), M181)</f>
        <v>0.24</v>
      </c>
      <c r="AG181" s="165" t="str">
        <f>IF(AH181&lt;=20%,"LEVE",IF(AH181&lt;=40%,"MENOR",IF(AH181&lt;=60%,"MODERADO",IF(AH181&lt;=80%,"MAYOR","CATASTROFICO"))))</f>
        <v>MODERADO</v>
      </c>
      <c r="AH181" s="165">
        <f>IF(V181="corregir",(O181-(O181*AD181)), O181)</f>
        <v>0.6</v>
      </c>
      <c r="AI181" s="166" t="s">
        <v>76</v>
      </c>
      <c r="AJ181" s="159" t="s">
        <v>86</v>
      </c>
      <c r="AK181" s="168"/>
      <c r="AL181" s="168"/>
      <c r="AM181" s="294"/>
      <c r="AN181" s="299"/>
      <c r="AO181" s="292"/>
      <c r="AP181" s="292"/>
      <c r="AQ181" s="299"/>
      <c r="AR181" s="299"/>
      <c r="AS181" s="299"/>
      <c r="AT181" s="299"/>
      <c r="AU181" s="299"/>
      <c r="AV181" s="299"/>
      <c r="AW181" s="299"/>
      <c r="AX181" s="299"/>
      <c r="AY181" s="299"/>
      <c r="AZ181" s="299"/>
      <c r="BA181" s="299"/>
      <c r="BB181" s="299"/>
      <c r="BC181" s="299"/>
      <c r="BD181" s="299"/>
      <c r="BE181" s="299"/>
      <c r="BF181" s="299"/>
      <c r="BG181" s="299"/>
      <c r="BH181" s="317" t="s">
        <v>2018</v>
      </c>
      <c r="BI181" s="144"/>
    </row>
    <row r="182" spans="1:61" ht="69" customHeight="1" x14ac:dyDescent="0.3">
      <c r="A182" s="170"/>
      <c r="B182" s="170"/>
      <c r="C182" s="170"/>
      <c r="D182" s="159"/>
      <c r="E182" s="159"/>
      <c r="F182" s="159"/>
      <c r="G182" s="112" t="s">
        <v>611</v>
      </c>
      <c r="H182" s="159"/>
      <c r="I182" s="159"/>
      <c r="J182" s="159"/>
      <c r="K182" s="159"/>
      <c r="L182" s="159"/>
      <c r="M182" s="172"/>
      <c r="N182" s="173"/>
      <c r="O182" s="174"/>
      <c r="P182" s="175"/>
      <c r="Q182" s="166"/>
      <c r="R182" s="142" t="s">
        <v>612</v>
      </c>
      <c r="S182" s="54" t="s">
        <v>78</v>
      </c>
      <c r="T182" s="59" t="s">
        <v>613</v>
      </c>
      <c r="U182" s="54" t="s">
        <v>79</v>
      </c>
      <c r="V182" s="54" t="s">
        <v>80</v>
      </c>
      <c r="W182" s="52">
        <f>VLOOKUP(V182,'[14]Datos Validacion'!$K$6:$L$8,2,0)</f>
        <v>0.25</v>
      </c>
      <c r="X182" s="59" t="s">
        <v>96</v>
      </c>
      <c r="Y182" s="52">
        <f>VLOOKUP(X182,'[14]Datos Validacion'!$M$6:$N$7,2,0)</f>
        <v>0.15</v>
      </c>
      <c r="Z182" s="54" t="s">
        <v>380</v>
      </c>
      <c r="AA182" s="69" t="s">
        <v>614</v>
      </c>
      <c r="AB182" s="54" t="s">
        <v>84</v>
      </c>
      <c r="AC182" s="59" t="s">
        <v>615</v>
      </c>
      <c r="AD182" s="121">
        <f t="shared" si="48"/>
        <v>0.4</v>
      </c>
      <c r="AE182" s="108" t="str">
        <f t="shared" ref="AE182:AE187" si="49">IF(AF182&lt;=20%,"MUY BAJA",IF(AF182&lt;=40%,"BAJA",IF(AF182&lt;=60%,"MEDIA",IF(AF182&lt;=80%,"ALTA","MUY ALTA"))))</f>
        <v>MUY BAJA</v>
      </c>
      <c r="AF182" s="108">
        <f>+AF181-(AF181*AD182)</f>
        <v>0.14399999999999999</v>
      </c>
      <c r="AG182" s="165"/>
      <c r="AH182" s="165"/>
      <c r="AI182" s="166"/>
      <c r="AJ182" s="159"/>
      <c r="AK182" s="168"/>
      <c r="AL182" s="168"/>
      <c r="AM182" s="294"/>
      <c r="AN182" s="299"/>
      <c r="AO182" s="292"/>
      <c r="AP182" s="292"/>
      <c r="AQ182" s="299"/>
      <c r="AR182" s="299"/>
      <c r="AS182" s="299"/>
      <c r="AT182" s="299"/>
      <c r="AU182" s="299"/>
      <c r="AV182" s="299"/>
      <c r="AW182" s="299"/>
      <c r="AX182" s="299"/>
      <c r="AY182" s="299"/>
      <c r="AZ182" s="299"/>
      <c r="BA182" s="299"/>
      <c r="BB182" s="299"/>
      <c r="BC182" s="299"/>
      <c r="BD182" s="299"/>
      <c r="BE182" s="299"/>
      <c r="BF182" s="299"/>
      <c r="BG182" s="299"/>
      <c r="BH182" s="317"/>
    </row>
    <row r="183" spans="1:61" ht="126" customHeight="1" x14ac:dyDescent="0.3">
      <c r="A183" s="54" t="s">
        <v>3</v>
      </c>
      <c r="B183" s="54"/>
      <c r="C183" s="54" t="s">
        <v>1715</v>
      </c>
      <c r="D183" s="110" t="s">
        <v>601</v>
      </c>
      <c r="E183" s="110" t="s">
        <v>602</v>
      </c>
      <c r="F183" s="110" t="s">
        <v>104</v>
      </c>
      <c r="G183" s="112" t="s">
        <v>616</v>
      </c>
      <c r="H183" s="110" t="s">
        <v>617</v>
      </c>
      <c r="I183" s="110" t="s">
        <v>618</v>
      </c>
      <c r="J183" s="110" t="s">
        <v>71</v>
      </c>
      <c r="K183" s="110" t="s">
        <v>619</v>
      </c>
      <c r="L183" s="110" t="s">
        <v>73</v>
      </c>
      <c r="M183" s="52">
        <f>VLOOKUP(L183,'[14]Datos Validacion'!$C$6:$D$10,2,0)</f>
        <v>0.6</v>
      </c>
      <c r="N183" s="150" t="s">
        <v>76</v>
      </c>
      <c r="O183" s="151">
        <f>VLOOKUP(N183,'[14]Datos Validacion'!$E$6:$F$15,2,0)</f>
        <v>0.6</v>
      </c>
      <c r="P183" s="59" t="s">
        <v>620</v>
      </c>
      <c r="Q183" s="149" t="s">
        <v>76</v>
      </c>
      <c r="R183" s="58" t="s">
        <v>621</v>
      </c>
      <c r="S183" s="54" t="s">
        <v>78</v>
      </c>
      <c r="T183" s="59" t="s">
        <v>622</v>
      </c>
      <c r="U183" s="54" t="s">
        <v>79</v>
      </c>
      <c r="V183" s="54" t="s">
        <v>80</v>
      </c>
      <c r="W183" s="52">
        <f>VLOOKUP(V183,'[14]Datos Validacion'!$K$6:$L$8,2,0)</f>
        <v>0.25</v>
      </c>
      <c r="X183" s="59" t="s">
        <v>96</v>
      </c>
      <c r="Y183" s="52">
        <f>VLOOKUP(X183,'[14]Datos Validacion'!$M$6:$N$7,2,0)</f>
        <v>0.15</v>
      </c>
      <c r="Z183" s="54" t="s">
        <v>82</v>
      </c>
      <c r="AA183" s="69" t="s">
        <v>623</v>
      </c>
      <c r="AB183" s="54" t="s">
        <v>84</v>
      </c>
      <c r="AC183" s="59" t="s">
        <v>624</v>
      </c>
      <c r="AD183" s="121">
        <f t="shared" si="48"/>
        <v>0.4</v>
      </c>
      <c r="AE183" s="108" t="str">
        <f t="shared" si="49"/>
        <v>BAJA</v>
      </c>
      <c r="AF183" s="108">
        <f>IF(OR(V183="prevenir",V183="detectar"),(M183-(M183*AD183)), M183)</f>
        <v>0.36</v>
      </c>
      <c r="AG183" s="108" t="str">
        <f t="shared" ref="AG183:AG184" si="50">IF(AH183&lt;=20%,"LEVE",IF(AH183&lt;=40%,"MENOR",IF(AH183&lt;=60%,"MODERADO",IF(AH183&lt;=80%,"MAYOR","CATASTROFICO"))))</f>
        <v>MODERADO</v>
      </c>
      <c r="AH183" s="108">
        <f>IF(V183="corregir",(O183-(O183*AD183)), O183)</f>
        <v>0.6</v>
      </c>
      <c r="AI183" s="149" t="s">
        <v>76</v>
      </c>
      <c r="AJ183" s="110" t="s">
        <v>86</v>
      </c>
      <c r="AK183" s="122"/>
      <c r="AL183" s="122"/>
      <c r="AM183" s="380"/>
      <c r="AN183" s="309"/>
      <c r="AO183" s="341"/>
      <c r="AP183" s="341"/>
      <c r="AQ183" s="309"/>
      <c r="AR183" s="309"/>
      <c r="AS183" s="309"/>
      <c r="AT183" s="309"/>
      <c r="AU183" s="309"/>
      <c r="AV183" s="309"/>
      <c r="AW183" s="309"/>
      <c r="AX183" s="309"/>
      <c r="AY183" s="309"/>
      <c r="AZ183" s="309"/>
      <c r="BA183" s="309"/>
      <c r="BB183" s="309"/>
      <c r="BC183" s="309"/>
      <c r="BD183" s="309"/>
      <c r="BE183" s="309"/>
      <c r="BF183" s="309"/>
      <c r="BG183" s="309"/>
      <c r="BH183" s="290" t="s">
        <v>2018</v>
      </c>
    </row>
    <row r="184" spans="1:61" ht="59.25" customHeight="1" x14ac:dyDescent="0.3">
      <c r="A184" s="170" t="s">
        <v>3</v>
      </c>
      <c r="B184" s="170"/>
      <c r="C184" s="170" t="s">
        <v>1715</v>
      </c>
      <c r="D184" s="159" t="s">
        <v>601</v>
      </c>
      <c r="E184" s="159" t="s">
        <v>602</v>
      </c>
      <c r="F184" s="159" t="s">
        <v>67</v>
      </c>
      <c r="G184" s="112" t="s">
        <v>625</v>
      </c>
      <c r="H184" s="159" t="s">
        <v>626</v>
      </c>
      <c r="I184" s="159" t="s">
        <v>627</v>
      </c>
      <c r="J184" s="159" t="s">
        <v>71</v>
      </c>
      <c r="K184" s="159" t="s">
        <v>628</v>
      </c>
      <c r="L184" s="159" t="s">
        <v>73</v>
      </c>
      <c r="M184" s="172">
        <f>VLOOKUP(L184,'[14]Datos Validacion'!$C$6:$D$10,2,0)</f>
        <v>0.6</v>
      </c>
      <c r="N184" s="173" t="s">
        <v>76</v>
      </c>
      <c r="O184" s="174">
        <f>VLOOKUP(N184,'[14]Datos Validacion'!$E$6:$F$15,2,0)</f>
        <v>0.6</v>
      </c>
      <c r="P184" s="160" t="s">
        <v>629</v>
      </c>
      <c r="Q184" s="166" t="s">
        <v>76</v>
      </c>
      <c r="R184" s="132" t="s">
        <v>630</v>
      </c>
      <c r="S184" s="54" t="s">
        <v>78</v>
      </c>
      <c r="T184" s="59" t="s">
        <v>631</v>
      </c>
      <c r="U184" s="54" t="s">
        <v>79</v>
      </c>
      <c r="V184" s="54" t="s">
        <v>80</v>
      </c>
      <c r="W184" s="52">
        <f>VLOOKUP(V184,'[14]Datos Validacion'!$K$6:$L$8,2,0)</f>
        <v>0.25</v>
      </c>
      <c r="X184" s="59" t="s">
        <v>96</v>
      </c>
      <c r="Y184" s="52">
        <f>VLOOKUP(X184,'[14]Datos Validacion'!$M$6:$N$7,2,0)</f>
        <v>0.15</v>
      </c>
      <c r="Z184" s="54" t="s">
        <v>82</v>
      </c>
      <c r="AA184" s="69" t="s">
        <v>632</v>
      </c>
      <c r="AB184" s="54" t="s">
        <v>84</v>
      </c>
      <c r="AC184" s="59" t="s">
        <v>633</v>
      </c>
      <c r="AD184" s="121">
        <f t="shared" si="48"/>
        <v>0.4</v>
      </c>
      <c r="AE184" s="108" t="str">
        <f t="shared" si="49"/>
        <v>BAJA</v>
      </c>
      <c r="AF184" s="108">
        <f>IF(OR(V184="prevenir",V184="detectar"),(M184-(M184*AD184)), M184)</f>
        <v>0.36</v>
      </c>
      <c r="AG184" s="165" t="str">
        <f t="shared" si="50"/>
        <v>MODERADO</v>
      </c>
      <c r="AH184" s="165">
        <f>IF(V184="corregir",(O184-(O184*AD184)), O184)</f>
        <v>0.6</v>
      </c>
      <c r="AI184" s="166" t="s">
        <v>76</v>
      </c>
      <c r="AJ184" s="159" t="s">
        <v>86</v>
      </c>
      <c r="AK184" s="168"/>
      <c r="AL184" s="168"/>
      <c r="AM184" s="294"/>
      <c r="AN184" s="299"/>
      <c r="AO184" s="292"/>
      <c r="AP184" s="292"/>
      <c r="AQ184" s="299"/>
      <c r="AR184" s="299"/>
      <c r="AS184" s="299"/>
      <c r="AT184" s="299"/>
      <c r="AU184" s="299"/>
      <c r="AV184" s="299"/>
      <c r="AW184" s="299"/>
      <c r="AX184" s="299"/>
      <c r="AY184" s="299"/>
      <c r="AZ184" s="299"/>
      <c r="BA184" s="299"/>
      <c r="BB184" s="299"/>
      <c r="BC184" s="299"/>
      <c r="BD184" s="299"/>
      <c r="BE184" s="299"/>
      <c r="BF184" s="299"/>
      <c r="BG184" s="299"/>
      <c r="BH184" s="317" t="s">
        <v>2019</v>
      </c>
    </row>
    <row r="185" spans="1:61" ht="59.25" customHeight="1" x14ac:dyDescent="0.3">
      <c r="A185" s="170"/>
      <c r="B185" s="170"/>
      <c r="C185" s="170"/>
      <c r="D185" s="159"/>
      <c r="E185" s="159"/>
      <c r="F185" s="159"/>
      <c r="G185" s="112" t="s">
        <v>634</v>
      </c>
      <c r="H185" s="159"/>
      <c r="I185" s="159"/>
      <c r="J185" s="159"/>
      <c r="K185" s="159"/>
      <c r="L185" s="159"/>
      <c r="M185" s="172"/>
      <c r="N185" s="173"/>
      <c r="O185" s="174"/>
      <c r="P185" s="160"/>
      <c r="Q185" s="166"/>
      <c r="R185" s="58" t="s">
        <v>635</v>
      </c>
      <c r="S185" s="54" t="s">
        <v>78</v>
      </c>
      <c r="T185" s="59" t="s">
        <v>636</v>
      </c>
      <c r="U185" s="54" t="s">
        <v>79</v>
      </c>
      <c r="V185" s="54" t="s">
        <v>80</v>
      </c>
      <c r="W185" s="52">
        <f>VLOOKUP(V185,'[14]Datos Validacion'!$K$6:$L$8,2,0)</f>
        <v>0.25</v>
      </c>
      <c r="X185" s="59" t="s">
        <v>96</v>
      </c>
      <c r="Y185" s="52">
        <f>VLOOKUP(X185,'[14]Datos Validacion'!$M$6:$N$7,2,0)</f>
        <v>0.15</v>
      </c>
      <c r="Z185" s="54" t="s">
        <v>82</v>
      </c>
      <c r="AA185" s="69" t="s">
        <v>637</v>
      </c>
      <c r="AB185" s="54" t="s">
        <v>84</v>
      </c>
      <c r="AC185" s="59" t="s">
        <v>638</v>
      </c>
      <c r="AD185" s="121">
        <f t="shared" si="48"/>
        <v>0.4</v>
      </c>
      <c r="AE185" s="108" t="str">
        <f t="shared" si="49"/>
        <v>BAJA</v>
      </c>
      <c r="AF185" s="108">
        <f>+AF184-(AF184*AD185)</f>
        <v>0.216</v>
      </c>
      <c r="AG185" s="165"/>
      <c r="AH185" s="165"/>
      <c r="AI185" s="166"/>
      <c r="AJ185" s="159"/>
      <c r="AK185" s="168"/>
      <c r="AL185" s="168"/>
      <c r="AM185" s="294"/>
      <c r="AN185" s="299"/>
      <c r="AO185" s="292"/>
      <c r="AP185" s="292"/>
      <c r="AQ185" s="299"/>
      <c r="AR185" s="299"/>
      <c r="AS185" s="299"/>
      <c r="AT185" s="299"/>
      <c r="AU185" s="299"/>
      <c r="AV185" s="299"/>
      <c r="AW185" s="299"/>
      <c r="AX185" s="299"/>
      <c r="AY185" s="299"/>
      <c r="AZ185" s="299"/>
      <c r="BA185" s="299"/>
      <c r="BB185" s="299"/>
      <c r="BC185" s="299"/>
      <c r="BD185" s="299"/>
      <c r="BE185" s="299"/>
      <c r="BF185" s="299"/>
      <c r="BG185" s="299"/>
      <c r="BH185" s="317"/>
    </row>
    <row r="186" spans="1:61" ht="79.5" customHeight="1" x14ac:dyDescent="0.3">
      <c r="A186" s="170" t="s">
        <v>3</v>
      </c>
      <c r="B186" s="170"/>
      <c r="C186" s="170" t="s">
        <v>1715</v>
      </c>
      <c r="D186" s="159" t="s">
        <v>601</v>
      </c>
      <c r="E186" s="159" t="s">
        <v>602</v>
      </c>
      <c r="F186" s="159" t="s">
        <v>67</v>
      </c>
      <c r="G186" s="49" t="s">
        <v>639</v>
      </c>
      <c r="H186" s="159" t="s">
        <v>640</v>
      </c>
      <c r="I186" s="159" t="s">
        <v>641</v>
      </c>
      <c r="J186" s="159" t="s">
        <v>71</v>
      </c>
      <c r="K186" s="159" t="s">
        <v>642</v>
      </c>
      <c r="L186" s="159" t="s">
        <v>73</v>
      </c>
      <c r="M186" s="172">
        <f>VLOOKUP(L186,'[14]Datos Validacion'!$C$6:$D$10,2,0)</f>
        <v>0.6</v>
      </c>
      <c r="N186" s="173" t="s">
        <v>76</v>
      </c>
      <c r="O186" s="174">
        <f>VLOOKUP(N186,'[14]Datos Validacion'!$E$6:$F$15,2,0)</f>
        <v>0.6</v>
      </c>
      <c r="P186" s="160" t="s">
        <v>620</v>
      </c>
      <c r="Q186" s="166" t="s">
        <v>76</v>
      </c>
      <c r="R186" s="58" t="s">
        <v>643</v>
      </c>
      <c r="S186" s="54" t="s">
        <v>78</v>
      </c>
      <c r="T186" s="59" t="s">
        <v>644</v>
      </c>
      <c r="U186" s="54" t="s">
        <v>79</v>
      </c>
      <c r="V186" s="54" t="s">
        <v>80</v>
      </c>
      <c r="W186" s="52">
        <f>VLOOKUP(V186,'[14]Datos Validacion'!$K$6:$L$8,2,0)</f>
        <v>0.25</v>
      </c>
      <c r="X186" s="59" t="s">
        <v>96</v>
      </c>
      <c r="Y186" s="52">
        <f>VLOOKUP(X186,'[14]Datos Validacion'!$M$6:$N$7,2,0)</f>
        <v>0.15</v>
      </c>
      <c r="Z186" s="54" t="s">
        <v>82</v>
      </c>
      <c r="AA186" s="69" t="s">
        <v>645</v>
      </c>
      <c r="AB186" s="54" t="s">
        <v>84</v>
      </c>
      <c r="AC186" s="59" t="s">
        <v>646</v>
      </c>
      <c r="AD186" s="121">
        <f t="shared" si="48"/>
        <v>0.4</v>
      </c>
      <c r="AE186" s="108" t="str">
        <f t="shared" si="49"/>
        <v>BAJA</v>
      </c>
      <c r="AF186" s="108">
        <f>IF(OR(V186="prevenir",V186="detectar"),(M186-(M186*AD186)), M186)</f>
        <v>0.36</v>
      </c>
      <c r="AG186" s="165" t="str">
        <f t="shared" ref="AG186" si="51">IF(AH186&lt;=20%,"LEVE",IF(AH186&lt;=40%,"MENOR",IF(AH186&lt;=60%,"MODERADO",IF(AH186&lt;=80%,"MAYOR","CATASTROFICO"))))</f>
        <v>MODERADO</v>
      </c>
      <c r="AH186" s="165">
        <f>IF(V186="corregir",(O186-(O186*AD186)), O186)</f>
        <v>0.6</v>
      </c>
      <c r="AI186" s="166" t="s">
        <v>76</v>
      </c>
      <c r="AJ186" s="159" t="s">
        <v>86</v>
      </c>
      <c r="AK186" s="168"/>
      <c r="AL186" s="168"/>
      <c r="AM186" s="294"/>
      <c r="AN186" s="299"/>
      <c r="AO186" s="292"/>
      <c r="AP186" s="292"/>
      <c r="AQ186" s="299"/>
      <c r="AR186" s="299"/>
      <c r="AS186" s="299"/>
      <c r="AT186" s="299"/>
      <c r="AU186" s="299"/>
      <c r="AV186" s="299"/>
      <c r="AW186" s="299"/>
      <c r="AX186" s="299"/>
      <c r="AY186" s="299"/>
      <c r="AZ186" s="299"/>
      <c r="BA186" s="299"/>
      <c r="BB186" s="299"/>
      <c r="BC186" s="299"/>
      <c r="BD186" s="299"/>
      <c r="BE186" s="299"/>
      <c r="BF186" s="299"/>
      <c r="BG186" s="299"/>
      <c r="BH186" s="317" t="s">
        <v>2019</v>
      </c>
    </row>
    <row r="187" spans="1:61" ht="76.5" customHeight="1" x14ac:dyDescent="0.3">
      <c r="A187" s="170"/>
      <c r="B187" s="170"/>
      <c r="C187" s="170"/>
      <c r="D187" s="159"/>
      <c r="E187" s="159"/>
      <c r="F187" s="159"/>
      <c r="G187" s="49" t="s">
        <v>647</v>
      </c>
      <c r="H187" s="159"/>
      <c r="I187" s="159"/>
      <c r="J187" s="159"/>
      <c r="K187" s="159"/>
      <c r="L187" s="159"/>
      <c r="M187" s="172"/>
      <c r="N187" s="173"/>
      <c r="O187" s="174"/>
      <c r="P187" s="160"/>
      <c r="Q187" s="166"/>
      <c r="R187" s="58" t="s">
        <v>648</v>
      </c>
      <c r="S187" s="54" t="s">
        <v>78</v>
      </c>
      <c r="T187" s="59" t="s">
        <v>644</v>
      </c>
      <c r="U187" s="54" t="s">
        <v>79</v>
      </c>
      <c r="V187" s="54" t="s">
        <v>80</v>
      </c>
      <c r="W187" s="52">
        <f>VLOOKUP(V187,'[14]Datos Validacion'!$K$6:$L$8,2,0)</f>
        <v>0.25</v>
      </c>
      <c r="X187" s="59" t="s">
        <v>96</v>
      </c>
      <c r="Y187" s="52">
        <f>VLOOKUP(X187,'[14]Datos Validacion'!$M$6:$N$7,2,0)</f>
        <v>0.15</v>
      </c>
      <c r="Z187" s="54" t="s">
        <v>82</v>
      </c>
      <c r="AA187" s="69" t="s">
        <v>649</v>
      </c>
      <c r="AB187" s="54" t="s">
        <v>84</v>
      </c>
      <c r="AC187" s="59" t="s">
        <v>650</v>
      </c>
      <c r="AD187" s="121">
        <f t="shared" si="48"/>
        <v>0.4</v>
      </c>
      <c r="AE187" s="108" t="str">
        <f t="shared" si="49"/>
        <v>BAJA</v>
      </c>
      <c r="AF187" s="108">
        <f>+AF186-(AF186*AD187)</f>
        <v>0.216</v>
      </c>
      <c r="AG187" s="165"/>
      <c r="AH187" s="165"/>
      <c r="AI187" s="166"/>
      <c r="AJ187" s="159"/>
      <c r="AK187" s="168"/>
      <c r="AL187" s="168"/>
      <c r="AM187" s="294"/>
      <c r="AN187" s="299"/>
      <c r="AO187" s="292"/>
      <c r="AP187" s="292"/>
      <c r="AQ187" s="299"/>
      <c r="AR187" s="299"/>
      <c r="AS187" s="299"/>
      <c r="AT187" s="299"/>
      <c r="AU187" s="299"/>
      <c r="AV187" s="299"/>
      <c r="AW187" s="299"/>
      <c r="AX187" s="299"/>
      <c r="AY187" s="299"/>
      <c r="AZ187" s="299"/>
      <c r="BA187" s="299"/>
      <c r="BB187" s="299"/>
      <c r="BC187" s="299"/>
      <c r="BD187" s="299"/>
      <c r="BE187" s="299"/>
      <c r="BF187" s="299"/>
      <c r="BG187" s="299"/>
      <c r="BH187" s="317"/>
    </row>
    <row r="188" spans="1:61" s="48" customFormat="1" ht="140.25" customHeight="1" x14ac:dyDescent="0.35">
      <c r="A188" s="345" t="s">
        <v>3</v>
      </c>
      <c r="B188" s="210"/>
      <c r="C188" s="169" t="s">
        <v>651</v>
      </c>
      <c r="D188" s="169" t="s">
        <v>652</v>
      </c>
      <c r="E188" s="169" t="s">
        <v>653</v>
      </c>
      <c r="F188" s="169" t="s">
        <v>67</v>
      </c>
      <c r="G188" s="56" t="s">
        <v>654</v>
      </c>
      <c r="H188" s="210" t="s">
        <v>655</v>
      </c>
      <c r="I188" s="169" t="s">
        <v>656</v>
      </c>
      <c r="J188" s="169" t="s">
        <v>71</v>
      </c>
      <c r="K188" s="159" t="s">
        <v>657</v>
      </c>
      <c r="L188" s="159" t="s">
        <v>73</v>
      </c>
      <c r="M188" s="172">
        <f>VLOOKUP(L188,'[15]Datos Validacion'!$C$6:$D$10,2,0)</f>
        <v>0.6</v>
      </c>
      <c r="N188" s="173" t="s">
        <v>223</v>
      </c>
      <c r="O188" s="174">
        <f>VLOOKUP(N188,'[15]Datos Validacion'!$E$6:$F$15,2,0)</f>
        <v>0.2</v>
      </c>
      <c r="P188" s="160" t="s">
        <v>291</v>
      </c>
      <c r="Q188" s="166" t="s">
        <v>76</v>
      </c>
      <c r="R188" s="49" t="s">
        <v>658</v>
      </c>
      <c r="S188" s="50" t="s">
        <v>78</v>
      </c>
      <c r="T188" s="59" t="s">
        <v>659</v>
      </c>
      <c r="U188" s="50" t="s">
        <v>79</v>
      </c>
      <c r="V188" s="50" t="s">
        <v>80</v>
      </c>
      <c r="W188" s="52">
        <f>VLOOKUP(V188,'[15]Datos Validacion'!$K$6:$L$8,2,0)</f>
        <v>0.25</v>
      </c>
      <c r="X188" s="51" t="s">
        <v>96</v>
      </c>
      <c r="Y188" s="52">
        <f>VLOOKUP(X188,'[15]Datos Validacion'!$M$6:$N$7,2,0)</f>
        <v>0.15</v>
      </c>
      <c r="Z188" s="50" t="s">
        <v>82</v>
      </c>
      <c r="AA188" s="69" t="s">
        <v>660</v>
      </c>
      <c r="AB188" s="50" t="s">
        <v>84</v>
      </c>
      <c r="AC188" s="59" t="s">
        <v>661</v>
      </c>
      <c r="AD188" s="121">
        <f t="shared" si="48"/>
        <v>0.4</v>
      </c>
      <c r="AE188" s="109" t="str">
        <f>IF(AF188&lt;=20%,"MUY BAJA",IF(AF188&lt;=40%,"BAJA",IF(AF188&lt;=60%,"MEDIA",IF(AF188&lt;=80%,"ALTA","MUY ALTA"))))</f>
        <v>BAJA</v>
      </c>
      <c r="AF188" s="109">
        <f>IF(OR(V188="prevenir",V188="detectar"),(M188-(M188*AD188)), M188)</f>
        <v>0.36</v>
      </c>
      <c r="AG188" s="162" t="str">
        <f>IF(AH188&lt;=20%,"LEVE",IF(AH188&lt;=40%,"MENOR",IF(AH188&lt;=60%,"MODERADO",IF(AH188&lt;=80%,"MAYOR","CATASTROFICO"))))</f>
        <v>LEVE</v>
      </c>
      <c r="AH188" s="162">
        <f>IF(V188="corregir",(O188-(O188*AD188)), O188)</f>
        <v>0.2</v>
      </c>
      <c r="AI188" s="166" t="s">
        <v>146</v>
      </c>
      <c r="AJ188" s="159" t="s">
        <v>86</v>
      </c>
      <c r="AK188" s="168"/>
      <c r="AL188" s="168"/>
      <c r="AM188" s="314" t="s">
        <v>1751</v>
      </c>
      <c r="AN188" s="299" t="s">
        <v>1752</v>
      </c>
      <c r="AO188" s="292"/>
      <c r="AP188" s="292" t="s">
        <v>3</v>
      </c>
      <c r="AQ188" s="300" t="s">
        <v>1753</v>
      </c>
      <c r="AR188" s="292" t="s">
        <v>3</v>
      </c>
      <c r="AS188" s="292"/>
      <c r="AT188" s="300" t="s">
        <v>1754</v>
      </c>
      <c r="AU188" s="292" t="s">
        <v>1755</v>
      </c>
      <c r="AV188" s="292"/>
      <c r="AW188" s="300" t="s">
        <v>1756</v>
      </c>
      <c r="AX188" s="292" t="s">
        <v>3</v>
      </c>
      <c r="AY188" s="292"/>
      <c r="AZ188" s="300" t="s">
        <v>1757</v>
      </c>
      <c r="BA188" s="292" t="s">
        <v>1755</v>
      </c>
      <c r="BB188" s="292"/>
      <c r="BC188" s="297" t="s">
        <v>1758</v>
      </c>
      <c r="BD188" s="292"/>
      <c r="BE188" s="292" t="s">
        <v>1755</v>
      </c>
      <c r="BF188" s="292" t="s">
        <v>1759</v>
      </c>
      <c r="BG188" s="292" t="s">
        <v>1760</v>
      </c>
      <c r="BH188" s="317" t="s">
        <v>2010</v>
      </c>
      <c r="BI188" s="271"/>
    </row>
    <row r="189" spans="1:61" ht="25" x14ac:dyDescent="0.3">
      <c r="A189" s="345"/>
      <c r="B189" s="210"/>
      <c r="C189" s="169"/>
      <c r="D189" s="169"/>
      <c r="E189" s="169"/>
      <c r="F189" s="169"/>
      <c r="G189" s="56" t="s">
        <v>662</v>
      </c>
      <c r="H189" s="210"/>
      <c r="I189" s="169"/>
      <c r="J189" s="169"/>
      <c r="K189" s="159"/>
      <c r="L189" s="159"/>
      <c r="M189" s="172"/>
      <c r="N189" s="173"/>
      <c r="O189" s="174"/>
      <c r="P189" s="160"/>
      <c r="Q189" s="166"/>
      <c r="R189" s="49" t="s">
        <v>663</v>
      </c>
      <c r="S189" s="50" t="s">
        <v>78</v>
      </c>
      <c r="T189" s="59" t="s">
        <v>659</v>
      </c>
      <c r="U189" s="50" t="s">
        <v>79</v>
      </c>
      <c r="V189" s="50" t="s">
        <v>184</v>
      </c>
      <c r="W189" s="52">
        <f>VLOOKUP(V189,'[15]Datos Validacion'!$K$6:$L$8,2,0)</f>
        <v>0.15</v>
      </c>
      <c r="X189" s="51" t="s">
        <v>96</v>
      </c>
      <c r="Y189" s="52">
        <f>VLOOKUP(X189,'[15]Datos Validacion'!$M$6:$N$7,2,0)</f>
        <v>0.15</v>
      </c>
      <c r="Z189" s="50" t="s">
        <v>82</v>
      </c>
      <c r="AA189" s="69" t="s">
        <v>664</v>
      </c>
      <c r="AB189" s="50" t="s">
        <v>84</v>
      </c>
      <c r="AC189" s="59" t="s">
        <v>665</v>
      </c>
      <c r="AD189" s="121">
        <f t="shared" si="48"/>
        <v>0.3</v>
      </c>
      <c r="AE189" s="109" t="str">
        <f t="shared" ref="AE189:AE239" si="52">IF(AF189&lt;=20%,"MUY BAJA",IF(AF189&lt;=40%,"BAJA",IF(AF189&lt;=60%,"MEDIA",IF(AF189&lt;=80%,"ALTA","MUY ALTA"))))</f>
        <v>BAJA</v>
      </c>
      <c r="AF189" s="108">
        <f>+AF188-(AF188*AD189)</f>
        <v>0.252</v>
      </c>
      <c r="AG189" s="162"/>
      <c r="AH189" s="162"/>
      <c r="AI189" s="166"/>
      <c r="AJ189" s="159"/>
      <c r="AK189" s="168"/>
      <c r="AL189" s="168"/>
      <c r="AM189" s="314"/>
      <c r="AN189" s="299"/>
      <c r="AO189" s="292"/>
      <c r="AP189" s="292"/>
      <c r="AQ189" s="300"/>
      <c r="AR189" s="292"/>
      <c r="AS189" s="292"/>
      <c r="AT189" s="300"/>
      <c r="AU189" s="292"/>
      <c r="AV189" s="292"/>
      <c r="AW189" s="300"/>
      <c r="AX189" s="292"/>
      <c r="AY189" s="292"/>
      <c r="AZ189" s="300"/>
      <c r="BA189" s="292"/>
      <c r="BB189" s="292"/>
      <c r="BC189" s="297"/>
      <c r="BD189" s="292"/>
      <c r="BE189" s="292"/>
      <c r="BF189" s="292"/>
      <c r="BG189" s="292"/>
      <c r="BH189" s="317"/>
      <c r="BI189" s="271"/>
    </row>
    <row r="190" spans="1:61" ht="59.25" customHeight="1" x14ac:dyDescent="0.3">
      <c r="A190" s="345"/>
      <c r="B190" s="210"/>
      <c r="C190" s="169"/>
      <c r="D190" s="169"/>
      <c r="E190" s="169"/>
      <c r="F190" s="169"/>
      <c r="G190" s="56" t="s">
        <v>666</v>
      </c>
      <c r="H190" s="210"/>
      <c r="I190" s="169"/>
      <c r="J190" s="169"/>
      <c r="K190" s="159"/>
      <c r="L190" s="159"/>
      <c r="M190" s="172"/>
      <c r="N190" s="173"/>
      <c r="O190" s="174"/>
      <c r="P190" s="160"/>
      <c r="Q190" s="166"/>
      <c r="R190" s="49" t="s">
        <v>667</v>
      </c>
      <c r="S190" s="50" t="s">
        <v>78</v>
      </c>
      <c r="T190" s="59" t="s">
        <v>659</v>
      </c>
      <c r="U190" s="50" t="s">
        <v>79</v>
      </c>
      <c r="V190" s="50" t="s">
        <v>184</v>
      </c>
      <c r="W190" s="52">
        <f>VLOOKUP(V190,'[15]Datos Validacion'!$K$6:$L$8,2,0)</f>
        <v>0.15</v>
      </c>
      <c r="X190" s="51" t="s">
        <v>96</v>
      </c>
      <c r="Y190" s="52">
        <f>VLOOKUP(X190,'[15]Datos Validacion'!$M$6:$N$7,2,0)</f>
        <v>0.15</v>
      </c>
      <c r="Z190" s="50" t="s">
        <v>82</v>
      </c>
      <c r="AA190" s="69" t="s">
        <v>664</v>
      </c>
      <c r="AB190" s="50" t="s">
        <v>84</v>
      </c>
      <c r="AC190" s="59" t="s">
        <v>665</v>
      </c>
      <c r="AD190" s="121">
        <f t="shared" si="48"/>
        <v>0.3</v>
      </c>
      <c r="AE190" s="109" t="str">
        <f t="shared" si="52"/>
        <v>MUY BAJA</v>
      </c>
      <c r="AF190" s="108">
        <f t="shared" ref="AF190" si="53">+AF189-(AF189*AD190)</f>
        <v>0.1764</v>
      </c>
      <c r="AG190" s="162"/>
      <c r="AH190" s="162"/>
      <c r="AI190" s="166"/>
      <c r="AJ190" s="159"/>
      <c r="AK190" s="168"/>
      <c r="AL190" s="168"/>
      <c r="AM190" s="314"/>
      <c r="AN190" s="299"/>
      <c r="AO190" s="292"/>
      <c r="AP190" s="292"/>
      <c r="AQ190" s="300"/>
      <c r="AR190" s="292"/>
      <c r="AS190" s="292"/>
      <c r="AT190" s="300"/>
      <c r="AU190" s="292"/>
      <c r="AV190" s="292"/>
      <c r="AW190" s="300"/>
      <c r="AX190" s="292"/>
      <c r="AY190" s="292"/>
      <c r="AZ190" s="300"/>
      <c r="BA190" s="292"/>
      <c r="BB190" s="292"/>
      <c r="BC190" s="297"/>
      <c r="BD190" s="292"/>
      <c r="BE190" s="292"/>
      <c r="BF190" s="292"/>
      <c r="BG190" s="292"/>
      <c r="BH190" s="317"/>
      <c r="BI190" s="271"/>
    </row>
    <row r="191" spans="1:61" ht="50" x14ac:dyDescent="0.3">
      <c r="A191" s="345"/>
      <c r="B191" s="210"/>
      <c r="C191" s="169"/>
      <c r="D191" s="169"/>
      <c r="E191" s="169"/>
      <c r="F191" s="169"/>
      <c r="G191" s="56" t="s">
        <v>668</v>
      </c>
      <c r="H191" s="210"/>
      <c r="I191" s="169"/>
      <c r="J191" s="169"/>
      <c r="K191" s="159"/>
      <c r="L191" s="159"/>
      <c r="M191" s="172"/>
      <c r="N191" s="173"/>
      <c r="O191" s="174"/>
      <c r="P191" s="160"/>
      <c r="Q191" s="166"/>
      <c r="R191" s="49" t="s">
        <v>669</v>
      </c>
      <c r="S191" s="50" t="s">
        <v>78</v>
      </c>
      <c r="T191" s="59" t="s">
        <v>670</v>
      </c>
      <c r="U191" s="50" t="s">
        <v>79</v>
      </c>
      <c r="V191" s="50" t="s">
        <v>184</v>
      </c>
      <c r="W191" s="52">
        <f>VLOOKUP(V191,'[15]Datos Validacion'!$K$6:$L$8,2,0)</f>
        <v>0.15</v>
      </c>
      <c r="X191" s="51" t="s">
        <v>96</v>
      </c>
      <c r="Y191" s="52">
        <f>VLOOKUP(X191,'[15]Datos Validacion'!$M$6:$N$7,2,0)</f>
        <v>0.15</v>
      </c>
      <c r="Z191" s="50" t="s">
        <v>82</v>
      </c>
      <c r="AA191" s="69" t="s">
        <v>671</v>
      </c>
      <c r="AB191" s="50" t="s">
        <v>84</v>
      </c>
      <c r="AC191" s="59" t="s">
        <v>665</v>
      </c>
      <c r="AD191" s="121">
        <f t="shared" si="48"/>
        <v>0.3</v>
      </c>
      <c r="AE191" s="109" t="str">
        <f t="shared" si="52"/>
        <v>MUY BAJA</v>
      </c>
      <c r="AF191" s="108">
        <f>+AF190-(AF190*AD191)</f>
        <v>0.12348000000000001</v>
      </c>
      <c r="AG191" s="162"/>
      <c r="AH191" s="162"/>
      <c r="AI191" s="166"/>
      <c r="AJ191" s="159"/>
      <c r="AK191" s="168"/>
      <c r="AL191" s="168"/>
      <c r="AM191" s="314"/>
      <c r="AN191" s="299"/>
      <c r="AO191" s="292"/>
      <c r="AP191" s="292"/>
      <c r="AQ191" s="300"/>
      <c r="AR191" s="292"/>
      <c r="AS191" s="292"/>
      <c r="AT191" s="300"/>
      <c r="AU191" s="292"/>
      <c r="AV191" s="292"/>
      <c r="AW191" s="300"/>
      <c r="AX191" s="292"/>
      <c r="AY191" s="292"/>
      <c r="AZ191" s="300"/>
      <c r="BA191" s="292"/>
      <c r="BB191" s="292"/>
      <c r="BC191" s="297"/>
      <c r="BD191" s="292"/>
      <c r="BE191" s="292"/>
      <c r="BF191" s="292"/>
      <c r="BG191" s="292"/>
      <c r="BH191" s="317"/>
      <c r="BI191" s="271"/>
    </row>
    <row r="192" spans="1:61" ht="37.5" x14ac:dyDescent="0.3">
      <c r="A192" s="345"/>
      <c r="B192" s="210"/>
      <c r="C192" s="169"/>
      <c r="D192" s="169"/>
      <c r="E192" s="169"/>
      <c r="F192" s="169"/>
      <c r="G192" s="56" t="s">
        <v>672</v>
      </c>
      <c r="H192" s="210"/>
      <c r="I192" s="169"/>
      <c r="J192" s="169"/>
      <c r="K192" s="159"/>
      <c r="L192" s="159"/>
      <c r="M192" s="172"/>
      <c r="N192" s="173"/>
      <c r="O192" s="174"/>
      <c r="P192" s="160"/>
      <c r="Q192" s="166"/>
      <c r="R192" s="49" t="s">
        <v>673</v>
      </c>
      <c r="S192" s="50" t="s">
        <v>78</v>
      </c>
      <c r="T192" s="59" t="s">
        <v>659</v>
      </c>
      <c r="U192" s="50" t="s">
        <v>79</v>
      </c>
      <c r="V192" s="50" t="s">
        <v>80</v>
      </c>
      <c r="W192" s="52">
        <f>VLOOKUP(V192,'[15]Datos Validacion'!$K$6:$L$8,2,0)</f>
        <v>0.25</v>
      </c>
      <c r="X192" s="51" t="s">
        <v>96</v>
      </c>
      <c r="Y192" s="52">
        <f>VLOOKUP(X192,'[15]Datos Validacion'!$M$6:$N$7,2,0)</f>
        <v>0.15</v>
      </c>
      <c r="Z192" s="50" t="s">
        <v>82</v>
      </c>
      <c r="AA192" s="69" t="s">
        <v>674</v>
      </c>
      <c r="AB192" s="50" t="s">
        <v>84</v>
      </c>
      <c r="AC192" s="59" t="s">
        <v>675</v>
      </c>
      <c r="AD192" s="121">
        <f t="shared" si="48"/>
        <v>0.4</v>
      </c>
      <c r="AE192" s="109" t="str">
        <f t="shared" si="52"/>
        <v>MUY BAJA</v>
      </c>
      <c r="AF192" s="108">
        <f t="shared" ref="AF192:AF193" si="54">+AF191-(AF191*AD192)</f>
        <v>7.4088000000000001E-2</v>
      </c>
      <c r="AG192" s="162"/>
      <c r="AH192" s="162"/>
      <c r="AI192" s="166"/>
      <c r="AJ192" s="159"/>
      <c r="AK192" s="168"/>
      <c r="AL192" s="168"/>
      <c r="AM192" s="314"/>
      <c r="AN192" s="299"/>
      <c r="AO192" s="292"/>
      <c r="AP192" s="292"/>
      <c r="AQ192" s="300"/>
      <c r="AR192" s="292"/>
      <c r="AS192" s="292"/>
      <c r="AT192" s="300"/>
      <c r="AU192" s="292"/>
      <c r="AV192" s="292"/>
      <c r="AW192" s="300"/>
      <c r="AX192" s="292"/>
      <c r="AY192" s="292"/>
      <c r="AZ192" s="300"/>
      <c r="BA192" s="292"/>
      <c r="BB192" s="292"/>
      <c r="BC192" s="297"/>
      <c r="BD192" s="292"/>
      <c r="BE192" s="292"/>
      <c r="BF192" s="292"/>
      <c r="BG192" s="292"/>
      <c r="BH192" s="317"/>
      <c r="BI192" s="271"/>
    </row>
    <row r="193" spans="1:61" ht="76.5" customHeight="1" x14ac:dyDescent="0.3">
      <c r="A193" s="345"/>
      <c r="B193" s="210"/>
      <c r="C193" s="169"/>
      <c r="D193" s="169"/>
      <c r="E193" s="169"/>
      <c r="F193" s="169"/>
      <c r="G193" s="56" t="s">
        <v>676</v>
      </c>
      <c r="H193" s="210"/>
      <c r="I193" s="169"/>
      <c r="J193" s="169"/>
      <c r="K193" s="159"/>
      <c r="L193" s="159"/>
      <c r="M193" s="172"/>
      <c r="N193" s="173"/>
      <c r="O193" s="174"/>
      <c r="P193" s="160"/>
      <c r="Q193" s="166"/>
      <c r="R193" s="49" t="s">
        <v>677</v>
      </c>
      <c r="S193" s="50" t="s">
        <v>78</v>
      </c>
      <c r="T193" s="59" t="s">
        <v>678</v>
      </c>
      <c r="U193" s="50" t="s">
        <v>79</v>
      </c>
      <c r="V193" s="50" t="s">
        <v>184</v>
      </c>
      <c r="W193" s="52">
        <f>VLOOKUP(V193,'[15]Datos Validacion'!$K$6:$L$8,2,0)</f>
        <v>0.15</v>
      </c>
      <c r="X193" s="51" t="s">
        <v>96</v>
      </c>
      <c r="Y193" s="52">
        <f>VLOOKUP(X193,'[15]Datos Validacion'!$M$6:$N$7,2,0)</f>
        <v>0.15</v>
      </c>
      <c r="Z193" s="50" t="s">
        <v>82</v>
      </c>
      <c r="AA193" s="69" t="s">
        <v>679</v>
      </c>
      <c r="AB193" s="50" t="s">
        <v>84</v>
      </c>
      <c r="AC193" s="59" t="s">
        <v>680</v>
      </c>
      <c r="AD193" s="121">
        <f t="shared" si="48"/>
        <v>0.3</v>
      </c>
      <c r="AE193" s="109" t="str">
        <f t="shared" si="52"/>
        <v>MUY BAJA</v>
      </c>
      <c r="AF193" s="108">
        <f t="shared" si="54"/>
        <v>5.1861600000000001E-2</v>
      </c>
      <c r="AG193" s="162"/>
      <c r="AH193" s="162"/>
      <c r="AI193" s="166"/>
      <c r="AJ193" s="159"/>
      <c r="AK193" s="168"/>
      <c r="AL193" s="168"/>
      <c r="AM193" s="314"/>
      <c r="AN193" s="299"/>
      <c r="AO193" s="292"/>
      <c r="AP193" s="292"/>
      <c r="AQ193" s="300"/>
      <c r="AR193" s="292"/>
      <c r="AS193" s="292"/>
      <c r="AT193" s="300"/>
      <c r="AU193" s="292"/>
      <c r="AV193" s="292"/>
      <c r="AW193" s="300"/>
      <c r="AX193" s="292"/>
      <c r="AY193" s="292"/>
      <c r="AZ193" s="300"/>
      <c r="BA193" s="292"/>
      <c r="BB193" s="292"/>
      <c r="BC193" s="297"/>
      <c r="BD193" s="292"/>
      <c r="BE193" s="292"/>
      <c r="BF193" s="292"/>
      <c r="BG193" s="292"/>
      <c r="BH193" s="317"/>
      <c r="BI193" s="271"/>
    </row>
    <row r="194" spans="1:61" ht="25" x14ac:dyDescent="0.3">
      <c r="A194" s="240" t="s">
        <v>3</v>
      </c>
      <c r="B194" s="203"/>
      <c r="C194" s="159" t="s">
        <v>651</v>
      </c>
      <c r="D194" s="159" t="s">
        <v>681</v>
      </c>
      <c r="E194" s="159" t="s">
        <v>682</v>
      </c>
      <c r="F194" s="159" t="s">
        <v>67</v>
      </c>
      <c r="G194" s="214" t="s">
        <v>683</v>
      </c>
      <c r="H194" s="159" t="s">
        <v>684</v>
      </c>
      <c r="I194" s="159" t="s">
        <v>685</v>
      </c>
      <c r="J194" s="159" t="s">
        <v>71</v>
      </c>
      <c r="K194" s="159" t="s">
        <v>686</v>
      </c>
      <c r="L194" s="159" t="s">
        <v>152</v>
      </c>
      <c r="M194" s="172">
        <f>VLOOKUP(L194,'[15]Datos Validacion'!$C$6:$D$10,2,0)</f>
        <v>0.4</v>
      </c>
      <c r="N194" s="173" t="s">
        <v>223</v>
      </c>
      <c r="O194" s="174">
        <f>VLOOKUP(N194,'[15]Datos Validacion'!$E$6:$F$15,2,0)</f>
        <v>0.2</v>
      </c>
      <c r="P194" s="160" t="s">
        <v>291</v>
      </c>
      <c r="Q194" s="166" t="s">
        <v>146</v>
      </c>
      <c r="R194" s="73" t="s">
        <v>687</v>
      </c>
      <c r="S194" s="75" t="s">
        <v>78</v>
      </c>
      <c r="T194" s="76" t="s">
        <v>688</v>
      </c>
      <c r="U194" s="75" t="s">
        <v>79</v>
      </c>
      <c r="V194" s="75" t="s">
        <v>80</v>
      </c>
      <c r="W194" s="77">
        <f>VLOOKUP(V194,'[15]Datos Validacion'!$K$6:$L$8,2,0)</f>
        <v>0.25</v>
      </c>
      <c r="X194" s="76" t="s">
        <v>96</v>
      </c>
      <c r="Y194" s="77">
        <f>VLOOKUP(X194,'[15]Datos Validacion'!$M$6:$N$7,2,0)</f>
        <v>0.15</v>
      </c>
      <c r="Z194" s="75" t="s">
        <v>82</v>
      </c>
      <c r="AA194" s="135" t="s">
        <v>689</v>
      </c>
      <c r="AB194" s="75" t="s">
        <v>84</v>
      </c>
      <c r="AC194" s="76" t="s">
        <v>690</v>
      </c>
      <c r="AD194" s="121">
        <f t="shared" si="48"/>
        <v>0.4</v>
      </c>
      <c r="AE194" s="109" t="str">
        <f t="shared" si="52"/>
        <v>BAJA</v>
      </c>
      <c r="AF194" s="109">
        <f>IF(OR(V194="prevenir",V194="detectar"),(M194-(M194*AD194)), M194)</f>
        <v>0.24</v>
      </c>
      <c r="AG194" s="162" t="str">
        <f t="shared" ref="AG194" si="55">IF(AH194&lt;=20%,"LEVE",IF(AH194&lt;=40%,"MENOR",IF(AH194&lt;=60%,"MODERADO",IF(AH194&lt;=80%,"MAYOR","CATASTROFICO"))))</f>
        <v>LEVE</v>
      </c>
      <c r="AH194" s="162">
        <f>IF(V194="corregir",(O194-(O194*AD194)), O194)</f>
        <v>0.2</v>
      </c>
      <c r="AI194" s="166" t="s">
        <v>146</v>
      </c>
      <c r="AJ194" s="159" t="s">
        <v>86</v>
      </c>
      <c r="AK194" s="168"/>
      <c r="AL194" s="168"/>
      <c r="AM194" s="314"/>
      <c r="AN194" s="299"/>
      <c r="AO194" s="292"/>
      <c r="AP194" s="292"/>
      <c r="AQ194" s="300"/>
      <c r="AR194" s="292"/>
      <c r="AS194" s="292"/>
      <c r="AT194" s="300"/>
      <c r="AU194" s="292"/>
      <c r="AV194" s="292"/>
      <c r="AW194" s="297"/>
      <c r="AX194" s="292"/>
      <c r="AY194" s="292"/>
      <c r="AZ194" s="300"/>
      <c r="BA194" s="292"/>
      <c r="BB194" s="292"/>
      <c r="BC194" s="297"/>
      <c r="BD194" s="292"/>
      <c r="BE194" s="292"/>
      <c r="BF194" s="292"/>
      <c r="BG194" s="299"/>
      <c r="BH194" s="317" t="s">
        <v>2005</v>
      </c>
    </row>
    <row r="195" spans="1:61" ht="25" x14ac:dyDescent="0.3">
      <c r="A195" s="240"/>
      <c r="B195" s="203"/>
      <c r="C195" s="159"/>
      <c r="D195" s="159"/>
      <c r="E195" s="159"/>
      <c r="F195" s="159"/>
      <c r="G195" s="214"/>
      <c r="H195" s="159"/>
      <c r="I195" s="159"/>
      <c r="J195" s="159"/>
      <c r="K195" s="159"/>
      <c r="L195" s="159"/>
      <c r="M195" s="172"/>
      <c r="N195" s="173"/>
      <c r="O195" s="174"/>
      <c r="P195" s="160"/>
      <c r="Q195" s="166"/>
      <c r="R195" s="73" t="s">
        <v>691</v>
      </c>
      <c r="S195" s="75" t="s">
        <v>78</v>
      </c>
      <c r="T195" s="76" t="s">
        <v>164</v>
      </c>
      <c r="U195" s="75" t="s">
        <v>79</v>
      </c>
      <c r="V195" s="75" t="s">
        <v>80</v>
      </c>
      <c r="W195" s="77">
        <f>VLOOKUP(V195,'[15]Datos Validacion'!$K$6:$L$8,2,0)</f>
        <v>0.25</v>
      </c>
      <c r="X195" s="76" t="s">
        <v>96</v>
      </c>
      <c r="Y195" s="77">
        <f>VLOOKUP(X195,'[15]Datos Validacion'!$M$6:$N$7,2,0)</f>
        <v>0.15</v>
      </c>
      <c r="Z195" s="75" t="s">
        <v>82</v>
      </c>
      <c r="AA195" s="135" t="s">
        <v>692</v>
      </c>
      <c r="AB195" s="75" t="s">
        <v>84</v>
      </c>
      <c r="AC195" s="76" t="s">
        <v>693</v>
      </c>
      <c r="AD195" s="121">
        <f t="shared" si="48"/>
        <v>0.4</v>
      </c>
      <c r="AE195" s="109" t="str">
        <f t="shared" si="52"/>
        <v>MUY BAJA</v>
      </c>
      <c r="AF195" s="108">
        <f t="shared" ref="AF195:AF200" si="56">+AF194-(AF194*AD195)</f>
        <v>0.14399999999999999</v>
      </c>
      <c r="AG195" s="162"/>
      <c r="AH195" s="162"/>
      <c r="AI195" s="166"/>
      <c r="AJ195" s="159"/>
      <c r="AK195" s="168"/>
      <c r="AL195" s="168"/>
      <c r="AM195" s="292"/>
      <c r="AN195" s="295"/>
      <c r="AO195" s="292"/>
      <c r="AP195" s="292"/>
      <c r="AQ195" s="300"/>
      <c r="AR195" s="292"/>
      <c r="AS195" s="292"/>
      <c r="AT195" s="300"/>
      <c r="AU195" s="292"/>
      <c r="AV195" s="292"/>
      <c r="AW195" s="297"/>
      <c r="AX195" s="292"/>
      <c r="AY195" s="292"/>
      <c r="AZ195" s="300"/>
      <c r="BA195" s="292"/>
      <c r="BB195" s="292"/>
      <c r="BC195" s="297"/>
      <c r="BD195" s="292"/>
      <c r="BE195" s="292"/>
      <c r="BF195" s="292"/>
      <c r="BG195" s="299"/>
      <c r="BH195" s="317"/>
    </row>
    <row r="196" spans="1:61" ht="25" x14ac:dyDescent="0.3">
      <c r="A196" s="240"/>
      <c r="B196" s="203"/>
      <c r="C196" s="159"/>
      <c r="D196" s="159"/>
      <c r="E196" s="159"/>
      <c r="F196" s="159"/>
      <c r="G196" s="214"/>
      <c r="H196" s="159"/>
      <c r="I196" s="159"/>
      <c r="J196" s="159"/>
      <c r="K196" s="159"/>
      <c r="L196" s="159"/>
      <c r="M196" s="172"/>
      <c r="N196" s="173"/>
      <c r="O196" s="174"/>
      <c r="P196" s="160"/>
      <c r="Q196" s="166"/>
      <c r="R196" s="73" t="s">
        <v>694</v>
      </c>
      <c r="S196" s="75" t="s">
        <v>78</v>
      </c>
      <c r="T196" s="76" t="s">
        <v>164</v>
      </c>
      <c r="U196" s="75" t="s">
        <v>79</v>
      </c>
      <c r="V196" s="75" t="s">
        <v>80</v>
      </c>
      <c r="W196" s="77">
        <f>VLOOKUP(V196,'[15]Datos Validacion'!$K$6:$L$8,2,0)</f>
        <v>0.25</v>
      </c>
      <c r="X196" s="76" t="s">
        <v>96</v>
      </c>
      <c r="Y196" s="77">
        <f>VLOOKUP(X196,'[15]Datos Validacion'!$M$6:$N$7,2,0)</f>
        <v>0.15</v>
      </c>
      <c r="Z196" s="75" t="s">
        <v>82</v>
      </c>
      <c r="AA196" s="135" t="s">
        <v>695</v>
      </c>
      <c r="AB196" s="75" t="s">
        <v>84</v>
      </c>
      <c r="AC196" s="76" t="s">
        <v>693</v>
      </c>
      <c r="AD196" s="121">
        <f t="shared" si="48"/>
        <v>0.4</v>
      </c>
      <c r="AE196" s="109" t="str">
        <f t="shared" si="52"/>
        <v>MUY BAJA</v>
      </c>
      <c r="AF196" s="108">
        <f t="shared" si="56"/>
        <v>8.6399999999999991E-2</v>
      </c>
      <c r="AG196" s="162"/>
      <c r="AH196" s="162"/>
      <c r="AI196" s="166"/>
      <c r="AJ196" s="159"/>
      <c r="AK196" s="168"/>
      <c r="AL196" s="168"/>
      <c r="AM196" s="292"/>
      <c r="AN196" s="295"/>
      <c r="AO196" s="292"/>
      <c r="AP196" s="292"/>
      <c r="AQ196" s="300"/>
      <c r="AR196" s="292"/>
      <c r="AS196" s="292"/>
      <c r="AT196" s="300"/>
      <c r="AU196" s="292"/>
      <c r="AV196" s="292"/>
      <c r="AW196" s="297"/>
      <c r="AX196" s="292"/>
      <c r="AY196" s="292"/>
      <c r="AZ196" s="300"/>
      <c r="BA196" s="292"/>
      <c r="BB196" s="292"/>
      <c r="BC196" s="297"/>
      <c r="BD196" s="292"/>
      <c r="BE196" s="292"/>
      <c r="BF196" s="292"/>
      <c r="BG196" s="299"/>
      <c r="BH196" s="317"/>
    </row>
    <row r="197" spans="1:61" x14ac:dyDescent="0.3">
      <c r="A197" s="240"/>
      <c r="B197" s="203"/>
      <c r="C197" s="159"/>
      <c r="D197" s="159"/>
      <c r="E197" s="159"/>
      <c r="F197" s="159"/>
      <c r="G197" s="214"/>
      <c r="H197" s="159"/>
      <c r="I197" s="159"/>
      <c r="J197" s="159"/>
      <c r="K197" s="159"/>
      <c r="L197" s="159"/>
      <c r="M197" s="172"/>
      <c r="N197" s="173"/>
      <c r="O197" s="174"/>
      <c r="P197" s="160"/>
      <c r="Q197" s="166"/>
      <c r="R197" s="73" t="s">
        <v>696</v>
      </c>
      <c r="S197" s="75" t="s">
        <v>78</v>
      </c>
      <c r="T197" s="76" t="s">
        <v>164</v>
      </c>
      <c r="U197" s="75" t="s">
        <v>79</v>
      </c>
      <c r="V197" s="75" t="s">
        <v>80</v>
      </c>
      <c r="W197" s="77">
        <f>VLOOKUP(V197,'[15]Datos Validacion'!$K$6:$L$8,2,0)</f>
        <v>0.25</v>
      </c>
      <c r="X197" s="76" t="s">
        <v>96</v>
      </c>
      <c r="Y197" s="77">
        <f>VLOOKUP(X197,'[15]Datos Validacion'!$M$6:$N$7,2,0)</f>
        <v>0.15</v>
      </c>
      <c r="Z197" s="75" t="s">
        <v>82</v>
      </c>
      <c r="AA197" s="135" t="s">
        <v>697</v>
      </c>
      <c r="AB197" s="75" t="s">
        <v>84</v>
      </c>
      <c r="AC197" s="76" t="s">
        <v>698</v>
      </c>
      <c r="AD197" s="121">
        <f t="shared" si="48"/>
        <v>0.4</v>
      </c>
      <c r="AE197" s="109" t="str">
        <f t="shared" si="52"/>
        <v>MUY BAJA</v>
      </c>
      <c r="AF197" s="108">
        <f t="shared" si="56"/>
        <v>5.183999999999999E-2</v>
      </c>
      <c r="AG197" s="162"/>
      <c r="AH197" s="162"/>
      <c r="AI197" s="166"/>
      <c r="AJ197" s="159"/>
      <c r="AK197" s="168"/>
      <c r="AL197" s="168"/>
      <c r="AM197" s="292"/>
      <c r="AN197" s="295"/>
      <c r="AO197" s="292"/>
      <c r="AP197" s="292"/>
      <c r="AQ197" s="300"/>
      <c r="AR197" s="292"/>
      <c r="AS197" s="292"/>
      <c r="AT197" s="300"/>
      <c r="AU197" s="292"/>
      <c r="AV197" s="292"/>
      <c r="AW197" s="297"/>
      <c r="AX197" s="292"/>
      <c r="AY197" s="292"/>
      <c r="AZ197" s="300"/>
      <c r="BA197" s="292"/>
      <c r="BB197" s="292"/>
      <c r="BC197" s="297"/>
      <c r="BD197" s="292"/>
      <c r="BE197" s="292"/>
      <c r="BF197" s="292"/>
      <c r="BG197" s="299"/>
      <c r="BH197" s="317"/>
    </row>
    <row r="198" spans="1:61" x14ac:dyDescent="0.3">
      <c r="A198" s="240"/>
      <c r="B198" s="203"/>
      <c r="C198" s="159"/>
      <c r="D198" s="159"/>
      <c r="E198" s="159"/>
      <c r="F198" s="159"/>
      <c r="G198" s="214"/>
      <c r="H198" s="159"/>
      <c r="I198" s="159"/>
      <c r="J198" s="159"/>
      <c r="K198" s="159"/>
      <c r="L198" s="159"/>
      <c r="M198" s="172"/>
      <c r="N198" s="173"/>
      <c r="O198" s="174"/>
      <c r="P198" s="160"/>
      <c r="Q198" s="166"/>
      <c r="R198" s="73" t="s">
        <v>699</v>
      </c>
      <c r="S198" s="75" t="s">
        <v>78</v>
      </c>
      <c r="T198" s="76" t="s">
        <v>164</v>
      </c>
      <c r="U198" s="75" t="s">
        <v>79</v>
      </c>
      <c r="V198" s="75" t="s">
        <v>184</v>
      </c>
      <c r="W198" s="77">
        <f>VLOOKUP(V198,'[15]Datos Validacion'!$K$6:$L$8,2,0)</f>
        <v>0.15</v>
      </c>
      <c r="X198" s="76" t="s">
        <v>96</v>
      </c>
      <c r="Y198" s="77">
        <f>VLOOKUP(X198,'[15]Datos Validacion'!$M$6:$N$7,2,0)</f>
        <v>0.15</v>
      </c>
      <c r="Z198" s="75" t="s">
        <v>82</v>
      </c>
      <c r="AA198" s="135" t="s">
        <v>700</v>
      </c>
      <c r="AB198" s="75" t="s">
        <v>84</v>
      </c>
      <c r="AC198" s="76" t="s">
        <v>701</v>
      </c>
      <c r="AD198" s="121">
        <f t="shared" si="48"/>
        <v>0.3</v>
      </c>
      <c r="AE198" s="109" t="str">
        <f t="shared" si="52"/>
        <v>MUY BAJA</v>
      </c>
      <c r="AF198" s="108">
        <f t="shared" si="56"/>
        <v>3.6287999999999994E-2</v>
      </c>
      <c r="AG198" s="162"/>
      <c r="AH198" s="162"/>
      <c r="AI198" s="166"/>
      <c r="AJ198" s="159"/>
      <c r="AK198" s="168"/>
      <c r="AL198" s="168"/>
      <c r="AM198" s="292"/>
      <c r="AN198" s="295"/>
      <c r="AO198" s="292"/>
      <c r="AP198" s="292"/>
      <c r="AQ198" s="300"/>
      <c r="AR198" s="292"/>
      <c r="AS198" s="292"/>
      <c r="AT198" s="300"/>
      <c r="AU198" s="292"/>
      <c r="AV198" s="292"/>
      <c r="AW198" s="297"/>
      <c r="AX198" s="292"/>
      <c r="AY198" s="292"/>
      <c r="AZ198" s="300"/>
      <c r="BA198" s="292"/>
      <c r="BB198" s="292"/>
      <c r="BC198" s="297"/>
      <c r="BD198" s="292"/>
      <c r="BE198" s="292"/>
      <c r="BF198" s="292"/>
      <c r="BG198" s="299"/>
      <c r="BH198" s="317"/>
    </row>
    <row r="199" spans="1:61" ht="25" x14ac:dyDescent="0.3">
      <c r="A199" s="240"/>
      <c r="B199" s="203"/>
      <c r="C199" s="159"/>
      <c r="D199" s="159"/>
      <c r="E199" s="159"/>
      <c r="F199" s="159"/>
      <c r="G199" s="214"/>
      <c r="H199" s="159"/>
      <c r="I199" s="159"/>
      <c r="J199" s="159"/>
      <c r="K199" s="159"/>
      <c r="L199" s="159"/>
      <c r="M199" s="172"/>
      <c r="N199" s="173"/>
      <c r="O199" s="174"/>
      <c r="P199" s="160"/>
      <c r="Q199" s="166"/>
      <c r="R199" s="73" t="s">
        <v>702</v>
      </c>
      <c r="S199" s="75" t="s">
        <v>78</v>
      </c>
      <c r="T199" s="76" t="s">
        <v>703</v>
      </c>
      <c r="U199" s="75" t="s">
        <v>79</v>
      </c>
      <c r="V199" s="75" t="s">
        <v>80</v>
      </c>
      <c r="W199" s="77">
        <f>VLOOKUP(V199,'[15]Datos Validacion'!$K$6:$L$8,2,0)</f>
        <v>0.25</v>
      </c>
      <c r="X199" s="76" t="s">
        <v>96</v>
      </c>
      <c r="Y199" s="77">
        <f>VLOOKUP(X199,'[15]Datos Validacion'!$M$6:$N$7,2,0)</f>
        <v>0.15</v>
      </c>
      <c r="Z199" s="75" t="s">
        <v>82</v>
      </c>
      <c r="AA199" s="135" t="s">
        <v>704</v>
      </c>
      <c r="AB199" s="75" t="s">
        <v>84</v>
      </c>
      <c r="AC199" s="76" t="s">
        <v>705</v>
      </c>
      <c r="AD199" s="121">
        <f t="shared" si="48"/>
        <v>0.4</v>
      </c>
      <c r="AE199" s="109" t="str">
        <f t="shared" si="52"/>
        <v>MUY BAJA</v>
      </c>
      <c r="AF199" s="108">
        <f t="shared" si="56"/>
        <v>2.1772799999999995E-2</v>
      </c>
      <c r="AG199" s="162"/>
      <c r="AH199" s="162"/>
      <c r="AI199" s="166"/>
      <c r="AJ199" s="159"/>
      <c r="AK199" s="168"/>
      <c r="AL199" s="168"/>
      <c r="AM199" s="292"/>
      <c r="AN199" s="295"/>
      <c r="AO199" s="292"/>
      <c r="AP199" s="292"/>
      <c r="AQ199" s="300"/>
      <c r="AR199" s="292"/>
      <c r="AS199" s="292"/>
      <c r="AT199" s="300"/>
      <c r="AU199" s="292"/>
      <c r="AV199" s="292"/>
      <c r="AW199" s="297"/>
      <c r="AX199" s="292"/>
      <c r="AY199" s="292"/>
      <c r="AZ199" s="300"/>
      <c r="BA199" s="292"/>
      <c r="BB199" s="292"/>
      <c r="BC199" s="297"/>
      <c r="BD199" s="292"/>
      <c r="BE199" s="292"/>
      <c r="BF199" s="292"/>
      <c r="BG199" s="299"/>
      <c r="BH199" s="317"/>
    </row>
    <row r="200" spans="1:61" s="79" customFormat="1" ht="33" customHeight="1" x14ac:dyDescent="0.3">
      <c r="A200" s="240"/>
      <c r="B200" s="203"/>
      <c r="C200" s="159"/>
      <c r="D200" s="159"/>
      <c r="E200" s="159"/>
      <c r="F200" s="159"/>
      <c r="G200" s="214"/>
      <c r="H200" s="159"/>
      <c r="I200" s="159"/>
      <c r="J200" s="159"/>
      <c r="K200" s="159"/>
      <c r="L200" s="159"/>
      <c r="M200" s="172"/>
      <c r="N200" s="173"/>
      <c r="O200" s="174"/>
      <c r="P200" s="160"/>
      <c r="Q200" s="166"/>
      <c r="R200" s="73" t="s">
        <v>706</v>
      </c>
      <c r="S200" s="75" t="s">
        <v>78</v>
      </c>
      <c r="T200" s="76" t="s">
        <v>707</v>
      </c>
      <c r="U200" s="75" t="s">
        <v>79</v>
      </c>
      <c r="V200" s="75" t="s">
        <v>184</v>
      </c>
      <c r="W200" s="77">
        <f>VLOOKUP(V200,'[15]Datos Validacion'!$K$6:$L$8,2,0)</f>
        <v>0.15</v>
      </c>
      <c r="X200" s="76" t="s">
        <v>96</v>
      </c>
      <c r="Y200" s="77">
        <f>VLOOKUP(X200,'[15]Datos Validacion'!$M$6:$N$7,2,0)</f>
        <v>0.15</v>
      </c>
      <c r="Z200" s="75" t="s">
        <v>82</v>
      </c>
      <c r="AA200" s="135" t="s">
        <v>708</v>
      </c>
      <c r="AB200" s="75" t="s">
        <v>84</v>
      </c>
      <c r="AC200" s="76" t="s">
        <v>709</v>
      </c>
      <c r="AD200" s="121">
        <f t="shared" si="48"/>
        <v>0.3</v>
      </c>
      <c r="AE200" s="109" t="str">
        <f t="shared" si="52"/>
        <v>MUY BAJA</v>
      </c>
      <c r="AF200" s="108">
        <f t="shared" si="56"/>
        <v>1.5240959999999998E-2</v>
      </c>
      <c r="AG200" s="162"/>
      <c r="AH200" s="162"/>
      <c r="AI200" s="166"/>
      <c r="AJ200" s="159"/>
      <c r="AK200" s="168"/>
      <c r="AL200" s="168"/>
      <c r="AM200" s="292"/>
      <c r="AN200" s="295"/>
      <c r="AO200" s="292"/>
      <c r="AP200" s="292"/>
      <c r="AQ200" s="300"/>
      <c r="AR200" s="292"/>
      <c r="AS200" s="292"/>
      <c r="AT200" s="300"/>
      <c r="AU200" s="292"/>
      <c r="AV200" s="292"/>
      <c r="AW200" s="297"/>
      <c r="AX200" s="292"/>
      <c r="AY200" s="292"/>
      <c r="AZ200" s="300"/>
      <c r="BA200" s="292"/>
      <c r="BB200" s="292"/>
      <c r="BC200" s="297"/>
      <c r="BD200" s="292"/>
      <c r="BE200" s="292"/>
      <c r="BF200" s="292"/>
      <c r="BG200" s="299"/>
      <c r="BH200" s="317"/>
      <c r="BI200" s="147"/>
    </row>
    <row r="201" spans="1:61" ht="25" x14ac:dyDescent="0.3">
      <c r="A201" s="345" t="s">
        <v>3</v>
      </c>
      <c r="B201" s="210"/>
      <c r="C201" s="207" t="s">
        <v>651</v>
      </c>
      <c r="D201" s="171" t="s">
        <v>710</v>
      </c>
      <c r="E201" s="171" t="s">
        <v>711</v>
      </c>
      <c r="F201" s="169" t="s">
        <v>67</v>
      </c>
      <c r="G201" s="230" t="s">
        <v>712</v>
      </c>
      <c r="H201" s="169" t="s">
        <v>713</v>
      </c>
      <c r="I201" s="169" t="s">
        <v>714</v>
      </c>
      <c r="J201" s="159" t="s">
        <v>71</v>
      </c>
      <c r="K201" s="159" t="s">
        <v>715</v>
      </c>
      <c r="L201" s="159" t="s">
        <v>73</v>
      </c>
      <c r="M201" s="172">
        <f>VLOOKUP(L201,'[15]Datos Validacion'!$C$6:$D$10,2,0)</f>
        <v>0.6</v>
      </c>
      <c r="N201" s="173" t="s">
        <v>223</v>
      </c>
      <c r="O201" s="174">
        <f>VLOOKUP(N201,'[15]Datos Validacion'!$E$6:$F$15,2,0)</f>
        <v>0.2</v>
      </c>
      <c r="P201" s="159" t="s">
        <v>291</v>
      </c>
      <c r="Q201" s="166" t="s">
        <v>76</v>
      </c>
      <c r="R201" s="73" t="s">
        <v>716</v>
      </c>
      <c r="S201" s="75" t="s">
        <v>78</v>
      </c>
      <c r="T201" s="68" t="s">
        <v>717</v>
      </c>
      <c r="U201" s="75" t="s">
        <v>79</v>
      </c>
      <c r="V201" s="75" t="s">
        <v>80</v>
      </c>
      <c r="W201" s="77">
        <f>VLOOKUP(V201,'[15]Datos Validacion'!$K$6:$L$8,2,0)</f>
        <v>0.25</v>
      </c>
      <c r="X201" s="76" t="s">
        <v>96</v>
      </c>
      <c r="Y201" s="77">
        <f>VLOOKUP(X201,'[15]Datos Validacion'!$M$6:$N$7,2,0)</f>
        <v>0.15</v>
      </c>
      <c r="Z201" s="75" t="s">
        <v>82</v>
      </c>
      <c r="AA201" s="135" t="s">
        <v>718</v>
      </c>
      <c r="AB201" s="75" t="s">
        <v>84</v>
      </c>
      <c r="AC201" s="76" t="s">
        <v>719</v>
      </c>
      <c r="AD201" s="121">
        <f t="shared" si="48"/>
        <v>0.4</v>
      </c>
      <c r="AE201" s="109" t="str">
        <f t="shared" si="52"/>
        <v>BAJA</v>
      </c>
      <c r="AF201" s="109">
        <f>IF(OR(V201="prevenir",V201="detectar"),(M201-(M201*AD201)), M201)</f>
        <v>0.36</v>
      </c>
      <c r="AG201" s="162" t="str">
        <f t="shared" ref="AG201" si="57">IF(AH201&lt;=20%,"LEVE",IF(AH201&lt;=40%,"MENOR",IF(AH201&lt;=60%,"MODERADO",IF(AH201&lt;=80%,"MAYOR","CATASTROFICO"))))</f>
        <v>LEVE</v>
      </c>
      <c r="AH201" s="162">
        <f>IF(V201="corregir",(O201-(O201*AD201)), O201)</f>
        <v>0.2</v>
      </c>
      <c r="AI201" s="166" t="s">
        <v>146</v>
      </c>
      <c r="AJ201" s="159" t="s">
        <v>86</v>
      </c>
      <c r="AK201" s="159"/>
      <c r="AL201" s="168"/>
      <c r="AM201" s="375"/>
      <c r="AN201" s="365"/>
      <c r="AO201" s="365"/>
      <c r="AP201" s="365"/>
      <c r="AQ201" s="365"/>
      <c r="AR201" s="365"/>
      <c r="AS201" s="365"/>
      <c r="AT201" s="365"/>
      <c r="AU201" s="365"/>
      <c r="AV201" s="365"/>
      <c r="AW201" s="365"/>
      <c r="AX201" s="365"/>
      <c r="AY201" s="365"/>
      <c r="AZ201" s="365"/>
      <c r="BA201" s="365"/>
      <c r="BB201" s="365"/>
      <c r="BC201" s="365"/>
      <c r="BD201" s="365"/>
      <c r="BE201" s="365"/>
      <c r="BF201" s="365"/>
      <c r="BG201" s="365"/>
      <c r="BH201" s="317" t="s">
        <v>2005</v>
      </c>
    </row>
    <row r="202" spans="1:61" ht="28.5" customHeight="1" x14ac:dyDescent="0.3">
      <c r="A202" s="345"/>
      <c r="B202" s="210"/>
      <c r="C202" s="207"/>
      <c r="D202" s="171"/>
      <c r="E202" s="171"/>
      <c r="F202" s="169"/>
      <c r="G202" s="230"/>
      <c r="H202" s="169"/>
      <c r="I202" s="169"/>
      <c r="J202" s="159"/>
      <c r="K202" s="159"/>
      <c r="L202" s="159"/>
      <c r="M202" s="172"/>
      <c r="N202" s="173"/>
      <c r="O202" s="174"/>
      <c r="P202" s="159"/>
      <c r="Q202" s="166"/>
      <c r="R202" s="73" t="s">
        <v>720</v>
      </c>
      <c r="S202" s="75" t="s">
        <v>78</v>
      </c>
      <c r="T202" s="68" t="s">
        <v>721</v>
      </c>
      <c r="U202" s="75" t="s">
        <v>79</v>
      </c>
      <c r="V202" s="75" t="s">
        <v>80</v>
      </c>
      <c r="W202" s="77">
        <f>VLOOKUP(V202,'[15]Datos Validacion'!$K$6:$L$8,2,0)</f>
        <v>0.25</v>
      </c>
      <c r="X202" s="76" t="s">
        <v>96</v>
      </c>
      <c r="Y202" s="77">
        <f>VLOOKUP(X202,'[15]Datos Validacion'!$M$6:$N$7,2,0)</f>
        <v>0.15</v>
      </c>
      <c r="Z202" s="75" t="s">
        <v>82</v>
      </c>
      <c r="AA202" s="135" t="s">
        <v>722</v>
      </c>
      <c r="AB202" s="75" t="s">
        <v>84</v>
      </c>
      <c r="AC202" s="76" t="s">
        <v>719</v>
      </c>
      <c r="AD202" s="121">
        <f t="shared" si="48"/>
        <v>0.4</v>
      </c>
      <c r="AE202" s="109" t="str">
        <f t="shared" si="52"/>
        <v>BAJA</v>
      </c>
      <c r="AF202" s="108">
        <f>+AF201-(AF201*AD202)</f>
        <v>0.216</v>
      </c>
      <c r="AG202" s="162"/>
      <c r="AH202" s="162"/>
      <c r="AI202" s="166"/>
      <c r="AJ202" s="159"/>
      <c r="AK202" s="159"/>
      <c r="AL202" s="168"/>
      <c r="AM202" s="375"/>
      <c r="AN202" s="365"/>
      <c r="AO202" s="365"/>
      <c r="AP202" s="365"/>
      <c r="AQ202" s="365"/>
      <c r="AR202" s="365"/>
      <c r="AS202" s="365"/>
      <c r="AT202" s="365"/>
      <c r="AU202" s="365"/>
      <c r="AV202" s="365"/>
      <c r="AW202" s="365"/>
      <c r="AX202" s="365"/>
      <c r="AY202" s="365"/>
      <c r="AZ202" s="365"/>
      <c r="BA202" s="365"/>
      <c r="BB202" s="365"/>
      <c r="BC202" s="365"/>
      <c r="BD202" s="365"/>
      <c r="BE202" s="365"/>
      <c r="BF202" s="365"/>
      <c r="BG202" s="365"/>
      <c r="BH202" s="317"/>
    </row>
    <row r="203" spans="1:61" ht="25" x14ac:dyDescent="0.3">
      <c r="A203" s="345"/>
      <c r="B203" s="210"/>
      <c r="C203" s="207"/>
      <c r="D203" s="171"/>
      <c r="E203" s="171"/>
      <c r="F203" s="169"/>
      <c r="G203" s="230" t="s">
        <v>723</v>
      </c>
      <c r="H203" s="169"/>
      <c r="I203" s="169"/>
      <c r="J203" s="159"/>
      <c r="K203" s="159"/>
      <c r="L203" s="159"/>
      <c r="M203" s="172"/>
      <c r="N203" s="173"/>
      <c r="O203" s="174"/>
      <c r="P203" s="159"/>
      <c r="Q203" s="166"/>
      <c r="R203" s="73" t="s">
        <v>724</v>
      </c>
      <c r="S203" s="75" t="s">
        <v>78</v>
      </c>
      <c r="T203" s="68" t="s">
        <v>721</v>
      </c>
      <c r="U203" s="75" t="s">
        <v>79</v>
      </c>
      <c r="V203" s="75" t="s">
        <v>80</v>
      </c>
      <c r="W203" s="77">
        <f>VLOOKUP(V203,'[15]Datos Validacion'!$K$6:$L$8,2,0)</f>
        <v>0.25</v>
      </c>
      <c r="X203" s="76" t="s">
        <v>96</v>
      </c>
      <c r="Y203" s="77">
        <f>VLOOKUP(X203,'[15]Datos Validacion'!$M$6:$N$7,2,0)</f>
        <v>0.15</v>
      </c>
      <c r="Z203" s="75" t="s">
        <v>82</v>
      </c>
      <c r="AA203" s="135" t="s">
        <v>725</v>
      </c>
      <c r="AB203" s="75" t="s">
        <v>84</v>
      </c>
      <c r="AC203" s="76" t="s">
        <v>726</v>
      </c>
      <c r="AD203" s="121">
        <f t="shared" si="48"/>
        <v>0.4</v>
      </c>
      <c r="AE203" s="109" t="str">
        <f t="shared" si="52"/>
        <v>MUY BAJA</v>
      </c>
      <c r="AF203" s="108">
        <f>+AF202-(AF202*AD203)</f>
        <v>0.12959999999999999</v>
      </c>
      <c r="AG203" s="162"/>
      <c r="AH203" s="162"/>
      <c r="AI203" s="166"/>
      <c r="AJ203" s="159"/>
      <c r="AK203" s="159"/>
      <c r="AL203" s="168"/>
      <c r="AM203" s="375"/>
      <c r="AN203" s="365"/>
      <c r="AO203" s="365"/>
      <c r="AP203" s="365"/>
      <c r="AQ203" s="365"/>
      <c r="AR203" s="365"/>
      <c r="AS203" s="365"/>
      <c r="AT203" s="365"/>
      <c r="AU203" s="365"/>
      <c r="AV203" s="365"/>
      <c r="AW203" s="365"/>
      <c r="AX203" s="365"/>
      <c r="AY203" s="365"/>
      <c r="AZ203" s="365"/>
      <c r="BA203" s="365"/>
      <c r="BB203" s="365"/>
      <c r="BC203" s="365"/>
      <c r="BD203" s="365"/>
      <c r="BE203" s="365"/>
      <c r="BF203" s="365"/>
      <c r="BG203" s="365"/>
      <c r="BH203" s="317"/>
    </row>
    <row r="204" spans="1:61" ht="36" customHeight="1" x14ac:dyDescent="0.3">
      <c r="A204" s="345"/>
      <c r="B204" s="210"/>
      <c r="C204" s="207"/>
      <c r="D204" s="171"/>
      <c r="E204" s="171"/>
      <c r="F204" s="169"/>
      <c r="G204" s="230"/>
      <c r="H204" s="169"/>
      <c r="I204" s="169"/>
      <c r="J204" s="159"/>
      <c r="K204" s="159"/>
      <c r="L204" s="159"/>
      <c r="M204" s="172"/>
      <c r="N204" s="173"/>
      <c r="O204" s="174"/>
      <c r="P204" s="159"/>
      <c r="Q204" s="166"/>
      <c r="R204" s="73" t="s">
        <v>727</v>
      </c>
      <c r="S204" s="75" t="s">
        <v>78</v>
      </c>
      <c r="T204" s="68" t="s">
        <v>717</v>
      </c>
      <c r="U204" s="75" t="s">
        <v>79</v>
      </c>
      <c r="V204" s="75" t="s">
        <v>80</v>
      </c>
      <c r="W204" s="77">
        <f>VLOOKUP(V204,'[15]Datos Validacion'!$K$6:$L$8,2,0)</f>
        <v>0.25</v>
      </c>
      <c r="X204" s="76" t="s">
        <v>81</v>
      </c>
      <c r="Y204" s="77">
        <f>VLOOKUP(X204,'[15]Datos Validacion'!$M$6:$N$7,2,0)</f>
        <v>0.25</v>
      </c>
      <c r="Z204" s="75" t="s">
        <v>82</v>
      </c>
      <c r="AA204" s="135" t="s">
        <v>728</v>
      </c>
      <c r="AB204" s="75" t="s">
        <v>84</v>
      </c>
      <c r="AC204" s="76" t="s">
        <v>719</v>
      </c>
      <c r="AD204" s="121">
        <f t="shared" si="48"/>
        <v>0.5</v>
      </c>
      <c r="AE204" s="109" t="str">
        <f t="shared" si="52"/>
        <v>MUY BAJA</v>
      </c>
      <c r="AF204" s="108">
        <f>+AF203-(AF203*AD204)</f>
        <v>6.4799999999999996E-2</v>
      </c>
      <c r="AG204" s="162"/>
      <c r="AH204" s="162"/>
      <c r="AI204" s="166"/>
      <c r="AJ204" s="159"/>
      <c r="AK204" s="159"/>
      <c r="AL204" s="168"/>
      <c r="AM204" s="375"/>
      <c r="AN204" s="365"/>
      <c r="AO204" s="365"/>
      <c r="AP204" s="365"/>
      <c r="AQ204" s="365"/>
      <c r="AR204" s="365"/>
      <c r="AS204" s="365"/>
      <c r="AT204" s="365"/>
      <c r="AU204" s="365"/>
      <c r="AV204" s="365"/>
      <c r="AW204" s="365"/>
      <c r="AX204" s="365"/>
      <c r="AY204" s="365"/>
      <c r="AZ204" s="365"/>
      <c r="BA204" s="365"/>
      <c r="BB204" s="365"/>
      <c r="BC204" s="365"/>
      <c r="BD204" s="365"/>
      <c r="BE204" s="365"/>
      <c r="BF204" s="365"/>
      <c r="BG204" s="365"/>
      <c r="BH204" s="317"/>
    </row>
    <row r="205" spans="1:61" ht="43.5" customHeight="1" x14ac:dyDescent="0.3">
      <c r="A205" s="345"/>
      <c r="B205" s="210"/>
      <c r="C205" s="207"/>
      <c r="D205" s="171"/>
      <c r="E205" s="171"/>
      <c r="F205" s="169"/>
      <c r="G205" s="66" t="s">
        <v>729</v>
      </c>
      <c r="H205" s="169"/>
      <c r="I205" s="169"/>
      <c r="J205" s="159"/>
      <c r="K205" s="159"/>
      <c r="L205" s="159"/>
      <c r="M205" s="172"/>
      <c r="N205" s="173"/>
      <c r="O205" s="174"/>
      <c r="P205" s="159"/>
      <c r="Q205" s="166"/>
      <c r="R205" s="73" t="s">
        <v>730</v>
      </c>
      <c r="S205" s="75" t="s">
        <v>78</v>
      </c>
      <c r="T205" s="68" t="s">
        <v>717</v>
      </c>
      <c r="U205" s="75" t="s">
        <v>79</v>
      </c>
      <c r="V205" s="75" t="s">
        <v>80</v>
      </c>
      <c r="W205" s="77">
        <f>VLOOKUP(V205,'[15]Datos Validacion'!$K$6:$L$8,2,0)</f>
        <v>0.25</v>
      </c>
      <c r="X205" s="76" t="s">
        <v>81</v>
      </c>
      <c r="Y205" s="77">
        <f>VLOOKUP(X205,'[15]Datos Validacion'!$M$6:$N$7,2,0)</f>
        <v>0.25</v>
      </c>
      <c r="Z205" s="75" t="s">
        <v>82</v>
      </c>
      <c r="AA205" s="135" t="s">
        <v>731</v>
      </c>
      <c r="AB205" s="75" t="s">
        <v>84</v>
      </c>
      <c r="AC205" s="76" t="s">
        <v>732</v>
      </c>
      <c r="AD205" s="121">
        <f t="shared" si="48"/>
        <v>0.5</v>
      </c>
      <c r="AE205" s="109" t="str">
        <f t="shared" si="52"/>
        <v>MUY BAJA</v>
      </c>
      <c r="AF205" s="108">
        <f>+AF204-(AF204*AD205)</f>
        <v>3.2399999999999998E-2</v>
      </c>
      <c r="AG205" s="162"/>
      <c r="AH205" s="162"/>
      <c r="AI205" s="166"/>
      <c r="AJ205" s="159"/>
      <c r="AK205" s="159"/>
      <c r="AL205" s="168"/>
      <c r="AM205" s="375"/>
      <c r="AN205" s="365"/>
      <c r="AO205" s="365"/>
      <c r="AP205" s="365"/>
      <c r="AQ205" s="365"/>
      <c r="AR205" s="365"/>
      <c r="AS205" s="365"/>
      <c r="AT205" s="365"/>
      <c r="AU205" s="365"/>
      <c r="AV205" s="365"/>
      <c r="AW205" s="365"/>
      <c r="AX205" s="365"/>
      <c r="AY205" s="365"/>
      <c r="AZ205" s="365"/>
      <c r="BA205" s="365"/>
      <c r="BB205" s="365"/>
      <c r="BC205" s="365"/>
      <c r="BD205" s="365"/>
      <c r="BE205" s="365"/>
      <c r="BF205" s="365"/>
      <c r="BG205" s="365"/>
      <c r="BH205" s="317"/>
    </row>
    <row r="206" spans="1:61" ht="66.75" customHeight="1" x14ac:dyDescent="0.3">
      <c r="A206" s="240" t="s">
        <v>3</v>
      </c>
      <c r="B206" s="203"/>
      <c r="C206" s="159" t="s">
        <v>651</v>
      </c>
      <c r="D206" s="159" t="s">
        <v>681</v>
      </c>
      <c r="E206" s="159" t="s">
        <v>682</v>
      </c>
      <c r="F206" s="110" t="s">
        <v>67</v>
      </c>
      <c r="G206" s="112" t="s">
        <v>733</v>
      </c>
      <c r="H206" s="159" t="s">
        <v>734</v>
      </c>
      <c r="I206" s="159" t="s">
        <v>735</v>
      </c>
      <c r="J206" s="159" t="s">
        <v>71</v>
      </c>
      <c r="K206" s="159" t="s">
        <v>736</v>
      </c>
      <c r="L206" s="159" t="s">
        <v>73</v>
      </c>
      <c r="M206" s="172">
        <f>VLOOKUP(L206,'[15]Datos Validacion'!$C$6:$D$10,2,0)</f>
        <v>0.6</v>
      </c>
      <c r="N206" s="173" t="s">
        <v>223</v>
      </c>
      <c r="O206" s="174">
        <f>VLOOKUP(N206,'[15]Datos Validacion'!$E$6:$F$15,2,0)</f>
        <v>0.2</v>
      </c>
      <c r="P206" s="159" t="s">
        <v>291</v>
      </c>
      <c r="Q206" s="166" t="s">
        <v>76</v>
      </c>
      <c r="R206" s="73" t="s">
        <v>737</v>
      </c>
      <c r="S206" s="75" t="s">
        <v>78</v>
      </c>
      <c r="T206" s="68" t="s">
        <v>721</v>
      </c>
      <c r="U206" s="75" t="s">
        <v>79</v>
      </c>
      <c r="V206" s="75" t="s">
        <v>80</v>
      </c>
      <c r="W206" s="77">
        <f>VLOOKUP(V206,'[15]Datos Validacion'!$K$6:$L$8,2,0)</f>
        <v>0.25</v>
      </c>
      <c r="X206" s="76" t="s">
        <v>96</v>
      </c>
      <c r="Y206" s="77">
        <f>VLOOKUP(X206,'[15]Datos Validacion'!$M$6:$N$7,2,0)</f>
        <v>0.15</v>
      </c>
      <c r="Z206" s="75" t="s">
        <v>82</v>
      </c>
      <c r="AA206" s="135" t="s">
        <v>725</v>
      </c>
      <c r="AB206" s="75" t="s">
        <v>380</v>
      </c>
      <c r="AC206" s="76" t="s">
        <v>738</v>
      </c>
      <c r="AD206" s="121">
        <f t="shared" si="48"/>
        <v>0.4</v>
      </c>
      <c r="AE206" s="109" t="str">
        <f t="shared" si="52"/>
        <v>BAJA</v>
      </c>
      <c r="AF206" s="109">
        <f>IF(OR(V206="prevenir",V206="detectar"),(M206-(M206*AD206)), M206)</f>
        <v>0.36</v>
      </c>
      <c r="AG206" s="162" t="str">
        <f t="shared" ref="AG206" si="58">IF(AH206&lt;=20%,"LEVE",IF(AH206&lt;=40%,"MENOR",IF(AH206&lt;=60%,"MODERADO",IF(AH206&lt;=80%,"MAYOR","CATASTROFICO"))))</f>
        <v>LEVE</v>
      </c>
      <c r="AH206" s="162">
        <f>IF(V206="corregir",(O206-(O206*AD206)), O206)</f>
        <v>0.2</v>
      </c>
      <c r="AI206" s="166" t="s">
        <v>146</v>
      </c>
      <c r="AJ206" s="159" t="s">
        <v>86</v>
      </c>
      <c r="AK206" s="159"/>
      <c r="AL206" s="168"/>
      <c r="AM206" s="314"/>
      <c r="AN206" s="299"/>
      <c r="AO206" s="292"/>
      <c r="AP206" s="292"/>
      <c r="AQ206" s="300"/>
      <c r="AR206" s="292"/>
      <c r="AS206" s="292"/>
      <c r="AT206" s="300"/>
      <c r="AU206" s="292"/>
      <c r="AV206" s="292"/>
      <c r="AW206" s="297"/>
      <c r="AX206" s="292"/>
      <c r="AY206" s="292"/>
      <c r="AZ206" s="300"/>
      <c r="BA206" s="292"/>
      <c r="BB206" s="292"/>
      <c r="BC206" s="297"/>
      <c r="BD206" s="292"/>
      <c r="BE206" s="292"/>
      <c r="BF206" s="292"/>
      <c r="BG206" s="299"/>
      <c r="BH206" s="317" t="s">
        <v>2020</v>
      </c>
    </row>
    <row r="207" spans="1:61" ht="70.5" customHeight="1" x14ac:dyDescent="0.3">
      <c r="A207" s="240"/>
      <c r="B207" s="203"/>
      <c r="C207" s="159"/>
      <c r="D207" s="159"/>
      <c r="E207" s="159"/>
      <c r="F207" s="110" t="s">
        <v>67</v>
      </c>
      <c r="G207" s="112" t="s">
        <v>739</v>
      </c>
      <c r="H207" s="159"/>
      <c r="I207" s="159"/>
      <c r="J207" s="159"/>
      <c r="K207" s="159"/>
      <c r="L207" s="159"/>
      <c r="M207" s="172"/>
      <c r="N207" s="173"/>
      <c r="O207" s="174"/>
      <c r="P207" s="159"/>
      <c r="Q207" s="166"/>
      <c r="R207" s="73" t="s">
        <v>658</v>
      </c>
      <c r="S207" s="75" t="s">
        <v>78</v>
      </c>
      <c r="T207" s="68" t="s">
        <v>721</v>
      </c>
      <c r="U207" s="75" t="s">
        <v>79</v>
      </c>
      <c r="V207" s="75" t="s">
        <v>80</v>
      </c>
      <c r="W207" s="77">
        <f>VLOOKUP(V207,'[15]Datos Validacion'!$K$6:$L$8,2,0)</f>
        <v>0.25</v>
      </c>
      <c r="X207" s="76" t="s">
        <v>96</v>
      </c>
      <c r="Y207" s="77">
        <f>VLOOKUP(X207,'[15]Datos Validacion'!$M$6:$N$7,2,0)</f>
        <v>0.15</v>
      </c>
      <c r="Z207" s="75" t="s">
        <v>82</v>
      </c>
      <c r="AA207" s="124" t="s">
        <v>660</v>
      </c>
      <c r="AB207" s="75" t="s">
        <v>380</v>
      </c>
      <c r="AC207" s="76" t="s">
        <v>740</v>
      </c>
      <c r="AD207" s="121">
        <f t="shared" si="48"/>
        <v>0.4</v>
      </c>
      <c r="AE207" s="109" t="str">
        <f t="shared" si="52"/>
        <v>BAJA</v>
      </c>
      <c r="AF207" s="108">
        <f>+AF206-(AF206*AD207)</f>
        <v>0.216</v>
      </c>
      <c r="AG207" s="162"/>
      <c r="AH207" s="162"/>
      <c r="AI207" s="166"/>
      <c r="AJ207" s="159"/>
      <c r="AK207" s="159"/>
      <c r="AL207" s="168"/>
      <c r="AM207" s="314"/>
      <c r="AN207" s="299"/>
      <c r="AO207" s="292"/>
      <c r="AP207" s="292"/>
      <c r="AQ207" s="300"/>
      <c r="AR207" s="292"/>
      <c r="AS207" s="292"/>
      <c r="AT207" s="300"/>
      <c r="AU207" s="292"/>
      <c r="AV207" s="292"/>
      <c r="AW207" s="297"/>
      <c r="AX207" s="292"/>
      <c r="AY207" s="292"/>
      <c r="AZ207" s="300"/>
      <c r="BA207" s="292"/>
      <c r="BB207" s="292"/>
      <c r="BC207" s="297"/>
      <c r="BD207" s="292"/>
      <c r="BE207" s="292"/>
      <c r="BF207" s="292"/>
      <c r="BG207" s="299"/>
      <c r="BH207" s="317"/>
    </row>
    <row r="208" spans="1:61" ht="25" x14ac:dyDescent="0.3">
      <c r="A208" s="345" t="s">
        <v>3</v>
      </c>
      <c r="B208" s="210"/>
      <c r="C208" s="207" t="s">
        <v>651</v>
      </c>
      <c r="D208" s="207" t="s">
        <v>741</v>
      </c>
      <c r="E208" s="207" t="s">
        <v>742</v>
      </c>
      <c r="F208" s="55" t="s">
        <v>104</v>
      </c>
      <c r="G208" s="66" t="s">
        <v>743</v>
      </c>
      <c r="H208" s="169" t="s">
        <v>744</v>
      </c>
      <c r="I208" s="169" t="s">
        <v>745</v>
      </c>
      <c r="J208" s="159" t="s">
        <v>71</v>
      </c>
      <c r="K208" s="159" t="s">
        <v>657</v>
      </c>
      <c r="L208" s="159" t="s">
        <v>152</v>
      </c>
      <c r="M208" s="172">
        <f>VLOOKUP(L208,'[15]Datos Validacion'!$C$6:$D$10,2,0)</f>
        <v>0.4</v>
      </c>
      <c r="N208" s="173" t="s">
        <v>223</v>
      </c>
      <c r="O208" s="174">
        <f>VLOOKUP(N208,'[15]Datos Validacion'!$E$6:$F$15,2,0)</f>
        <v>0.2</v>
      </c>
      <c r="P208" s="159" t="s">
        <v>291</v>
      </c>
      <c r="Q208" s="166" t="s">
        <v>146</v>
      </c>
      <c r="R208" s="73" t="s">
        <v>746</v>
      </c>
      <c r="S208" s="75" t="s">
        <v>78</v>
      </c>
      <c r="T208" s="68" t="s">
        <v>747</v>
      </c>
      <c r="U208" s="75" t="s">
        <v>79</v>
      </c>
      <c r="V208" s="75" t="s">
        <v>80</v>
      </c>
      <c r="W208" s="77">
        <f>VLOOKUP(V208,'[15]Datos Validacion'!$K$6:$L$8,2,0)</f>
        <v>0.25</v>
      </c>
      <c r="X208" s="76" t="s">
        <v>96</v>
      </c>
      <c r="Y208" s="77">
        <f>VLOOKUP(X208,'[15]Datos Validacion'!$M$6:$N$7,2,0)</f>
        <v>0.15</v>
      </c>
      <c r="Z208" s="75" t="s">
        <v>82</v>
      </c>
      <c r="AA208" s="135" t="s">
        <v>748</v>
      </c>
      <c r="AB208" s="75" t="s">
        <v>84</v>
      </c>
      <c r="AC208" s="76" t="s">
        <v>749</v>
      </c>
      <c r="AD208" s="121">
        <f t="shared" si="48"/>
        <v>0.4</v>
      </c>
      <c r="AE208" s="109" t="str">
        <f t="shared" si="52"/>
        <v>BAJA</v>
      </c>
      <c r="AF208" s="109">
        <f>IF(OR(V208="prevenir",V208="detectar"),(M208-(M208*AD208)), M208)</f>
        <v>0.24</v>
      </c>
      <c r="AG208" s="162" t="str">
        <f t="shared" ref="AG208" si="59">IF(AH208&lt;=20%,"LEVE",IF(AH208&lt;=40%,"MENOR",IF(AH208&lt;=60%,"MODERADO",IF(AH208&lt;=80%,"MAYOR","CATASTROFICO"))))</f>
        <v>LEVE</v>
      </c>
      <c r="AH208" s="162">
        <f>IF(V208="corregir",(O208-(O208*AD208)), O208)</f>
        <v>0.2</v>
      </c>
      <c r="AI208" s="166" t="s">
        <v>146</v>
      </c>
      <c r="AJ208" s="159" t="s">
        <v>86</v>
      </c>
      <c r="AK208" s="159"/>
      <c r="AL208" s="168"/>
      <c r="AM208" s="314" t="s">
        <v>1751</v>
      </c>
      <c r="AN208" s="299" t="s">
        <v>1761</v>
      </c>
      <c r="AO208" s="292"/>
      <c r="AP208" s="365" t="s">
        <v>3</v>
      </c>
      <c r="AQ208" s="365" t="s">
        <v>1753</v>
      </c>
      <c r="AR208" s="365" t="s">
        <v>3</v>
      </c>
      <c r="AS208" s="365"/>
      <c r="AT208" s="365" t="s">
        <v>1754</v>
      </c>
      <c r="AU208" s="365" t="s">
        <v>3</v>
      </c>
      <c r="AV208" s="365"/>
      <c r="AW208" s="365" t="s">
        <v>1756</v>
      </c>
      <c r="AX208" s="365" t="s">
        <v>3</v>
      </c>
      <c r="AY208" s="365"/>
      <c r="AZ208" s="365" t="s">
        <v>1757</v>
      </c>
      <c r="BA208" s="365" t="s">
        <v>3</v>
      </c>
      <c r="BB208" s="365"/>
      <c r="BC208" s="365" t="s">
        <v>1758</v>
      </c>
      <c r="BD208" s="365"/>
      <c r="BE208" s="365" t="s">
        <v>3</v>
      </c>
      <c r="BF208" s="365" t="s">
        <v>1759</v>
      </c>
      <c r="BG208" s="365" t="s">
        <v>1760</v>
      </c>
      <c r="BH208" s="317" t="s">
        <v>2010</v>
      </c>
    </row>
    <row r="209" spans="1:60" ht="37.5" x14ac:dyDescent="0.3">
      <c r="A209" s="345"/>
      <c r="B209" s="210"/>
      <c r="C209" s="207"/>
      <c r="D209" s="207"/>
      <c r="E209" s="207"/>
      <c r="F209" s="55" t="s">
        <v>67</v>
      </c>
      <c r="G209" s="66" t="s">
        <v>750</v>
      </c>
      <c r="H209" s="169"/>
      <c r="I209" s="169"/>
      <c r="J209" s="159"/>
      <c r="K209" s="159"/>
      <c r="L209" s="159"/>
      <c r="M209" s="172"/>
      <c r="N209" s="173"/>
      <c r="O209" s="174"/>
      <c r="P209" s="159"/>
      <c r="Q209" s="166"/>
      <c r="R209" s="73" t="s">
        <v>751</v>
      </c>
      <c r="S209" s="75" t="s">
        <v>78</v>
      </c>
      <c r="T209" s="68" t="s">
        <v>747</v>
      </c>
      <c r="U209" s="75" t="s">
        <v>79</v>
      </c>
      <c r="V209" s="75" t="s">
        <v>80</v>
      </c>
      <c r="W209" s="77">
        <f>VLOOKUP(V209,'[15]Datos Validacion'!$K$6:$L$8,2,0)</f>
        <v>0.25</v>
      </c>
      <c r="X209" s="76" t="s">
        <v>96</v>
      </c>
      <c r="Y209" s="77">
        <f>VLOOKUP(X209,'[15]Datos Validacion'!$M$6:$N$7,2,0)</f>
        <v>0.15</v>
      </c>
      <c r="Z209" s="75" t="s">
        <v>82</v>
      </c>
      <c r="AA209" s="135" t="s">
        <v>752</v>
      </c>
      <c r="AB209" s="75" t="s">
        <v>84</v>
      </c>
      <c r="AC209" s="76" t="s">
        <v>753</v>
      </c>
      <c r="AD209" s="121">
        <f t="shared" ref="AD209:AD240" si="60">+W209+Y209</f>
        <v>0.4</v>
      </c>
      <c r="AE209" s="109" t="str">
        <f t="shared" si="52"/>
        <v>MUY BAJA</v>
      </c>
      <c r="AF209" s="108">
        <f>+AF208-(AF208*AD209)</f>
        <v>0.14399999999999999</v>
      </c>
      <c r="AG209" s="162"/>
      <c r="AH209" s="162"/>
      <c r="AI209" s="166"/>
      <c r="AJ209" s="159"/>
      <c r="AK209" s="159"/>
      <c r="AL209" s="168"/>
      <c r="AM209" s="314"/>
      <c r="AN209" s="299"/>
      <c r="AO209" s="292"/>
      <c r="AP209" s="365"/>
      <c r="AQ209" s="365"/>
      <c r="AR209" s="365"/>
      <c r="AS209" s="365"/>
      <c r="AT209" s="365"/>
      <c r="AU209" s="365"/>
      <c r="AV209" s="365"/>
      <c r="AW209" s="365"/>
      <c r="AX209" s="365"/>
      <c r="AY209" s="365"/>
      <c r="AZ209" s="365"/>
      <c r="BA209" s="365"/>
      <c r="BB209" s="365"/>
      <c r="BC209" s="365"/>
      <c r="BD209" s="365"/>
      <c r="BE209" s="365"/>
      <c r="BF209" s="365"/>
      <c r="BG209" s="365"/>
      <c r="BH209" s="317"/>
    </row>
    <row r="210" spans="1:60" ht="25" x14ac:dyDescent="0.3">
      <c r="A210" s="345"/>
      <c r="B210" s="210"/>
      <c r="C210" s="207"/>
      <c r="D210" s="207"/>
      <c r="E210" s="207"/>
      <c r="F210" s="55" t="s">
        <v>104</v>
      </c>
      <c r="G210" s="66" t="s">
        <v>754</v>
      </c>
      <c r="H210" s="169"/>
      <c r="I210" s="169"/>
      <c r="J210" s="159"/>
      <c r="K210" s="159"/>
      <c r="L210" s="159"/>
      <c r="M210" s="172"/>
      <c r="N210" s="173"/>
      <c r="O210" s="174"/>
      <c r="P210" s="159"/>
      <c r="Q210" s="166"/>
      <c r="R210" s="73" t="s">
        <v>755</v>
      </c>
      <c r="S210" s="75" t="s">
        <v>78</v>
      </c>
      <c r="T210" s="68" t="s">
        <v>747</v>
      </c>
      <c r="U210" s="75" t="s">
        <v>79</v>
      </c>
      <c r="V210" s="75" t="s">
        <v>184</v>
      </c>
      <c r="W210" s="77">
        <f>VLOOKUP(V210,'[15]Datos Validacion'!$K$6:$L$8,2,0)</f>
        <v>0.15</v>
      </c>
      <c r="X210" s="76" t="s">
        <v>96</v>
      </c>
      <c r="Y210" s="77">
        <f>VLOOKUP(X210,'[15]Datos Validacion'!$M$6:$N$7,2,0)</f>
        <v>0.15</v>
      </c>
      <c r="Z210" s="75" t="s">
        <v>82</v>
      </c>
      <c r="AA210" s="135" t="s">
        <v>756</v>
      </c>
      <c r="AB210" s="75" t="s">
        <v>84</v>
      </c>
      <c r="AC210" s="76" t="s">
        <v>757</v>
      </c>
      <c r="AD210" s="121">
        <f t="shared" si="60"/>
        <v>0.3</v>
      </c>
      <c r="AE210" s="109" t="str">
        <f t="shared" si="52"/>
        <v>MUY BAJA</v>
      </c>
      <c r="AF210" s="108">
        <f>+AF209-(AF209*AD210)</f>
        <v>0.1008</v>
      </c>
      <c r="AG210" s="162"/>
      <c r="AH210" s="162"/>
      <c r="AI210" s="166"/>
      <c r="AJ210" s="159"/>
      <c r="AK210" s="159"/>
      <c r="AL210" s="168"/>
      <c r="AM210" s="314"/>
      <c r="AN210" s="299"/>
      <c r="AO210" s="292"/>
      <c r="AP210" s="365"/>
      <c r="AQ210" s="365"/>
      <c r="AR210" s="365"/>
      <c r="AS210" s="365"/>
      <c r="AT210" s="365"/>
      <c r="AU210" s="365"/>
      <c r="AV210" s="365"/>
      <c r="AW210" s="365"/>
      <c r="AX210" s="365"/>
      <c r="AY210" s="365"/>
      <c r="AZ210" s="365"/>
      <c r="BA210" s="365"/>
      <c r="BB210" s="365"/>
      <c r="BC210" s="365"/>
      <c r="BD210" s="365"/>
      <c r="BE210" s="365"/>
      <c r="BF210" s="365"/>
      <c r="BG210" s="365"/>
      <c r="BH210" s="317"/>
    </row>
    <row r="211" spans="1:60" ht="50" x14ac:dyDescent="0.3">
      <c r="A211" s="345" t="s">
        <v>3</v>
      </c>
      <c r="B211" s="210"/>
      <c r="C211" s="207" t="s">
        <v>758</v>
      </c>
      <c r="D211" s="169" t="s">
        <v>759</v>
      </c>
      <c r="E211" s="169" t="s">
        <v>760</v>
      </c>
      <c r="F211" s="169" t="s">
        <v>67</v>
      </c>
      <c r="G211" s="207" t="s">
        <v>761</v>
      </c>
      <c r="H211" s="169" t="s">
        <v>762</v>
      </c>
      <c r="I211" s="169" t="s">
        <v>763</v>
      </c>
      <c r="J211" s="159" t="s">
        <v>71</v>
      </c>
      <c r="K211" s="159" t="s">
        <v>764</v>
      </c>
      <c r="L211" s="159" t="s">
        <v>246</v>
      </c>
      <c r="M211" s="172">
        <f>VLOOKUP(L211,'[16]Datos Validacion'!$C$6:$D$10,2,0)</f>
        <v>0.8</v>
      </c>
      <c r="N211" s="173" t="s">
        <v>223</v>
      </c>
      <c r="O211" s="174">
        <f>VLOOKUP(N211,'[16]Datos Validacion'!$E$6:$F$15,2,0)</f>
        <v>0.2</v>
      </c>
      <c r="P211" s="160" t="s">
        <v>629</v>
      </c>
      <c r="Q211" s="166" t="s">
        <v>76</v>
      </c>
      <c r="R211" s="80" t="s">
        <v>765</v>
      </c>
      <c r="S211" s="50" t="s">
        <v>78</v>
      </c>
      <c r="T211" s="51" t="s">
        <v>766</v>
      </c>
      <c r="U211" s="50" t="s">
        <v>79</v>
      </c>
      <c r="V211" s="50" t="s">
        <v>80</v>
      </c>
      <c r="W211" s="52">
        <f>VLOOKUP(V211,'[16]Datos Validacion'!$K$6:$L$8,2,0)</f>
        <v>0.25</v>
      </c>
      <c r="X211" s="51" t="s">
        <v>96</v>
      </c>
      <c r="Y211" s="52">
        <f>VLOOKUP(X211,'[16]Datos Validacion'!$M$6:$N$7,2,0)</f>
        <v>0.15</v>
      </c>
      <c r="Z211" s="50" t="s">
        <v>82</v>
      </c>
      <c r="AA211" s="124" t="s">
        <v>767</v>
      </c>
      <c r="AB211" s="50" t="s">
        <v>84</v>
      </c>
      <c r="AC211" s="76" t="s">
        <v>768</v>
      </c>
      <c r="AD211" s="121">
        <f t="shared" si="60"/>
        <v>0.4</v>
      </c>
      <c r="AE211" s="109" t="str">
        <f t="shared" si="52"/>
        <v>MEDIA</v>
      </c>
      <c r="AF211" s="109">
        <f>IF(OR(V211="prevenir",V211="detectar"),(M211-(M211*AD211)), M211)</f>
        <v>0.48</v>
      </c>
      <c r="AG211" s="162" t="str">
        <f t="shared" ref="AG211:AG235" si="61">IF(AH211&lt;=20%,"LEVE",IF(AH211&lt;=40%,"MENOR",IF(AH211&lt;=60%,"MODERADO",IF(AH211&lt;=80%,"MAYOR","CATASTROFICO"))))</f>
        <v>LEVE</v>
      </c>
      <c r="AH211" s="162">
        <f>IF(V211="corregir",(O211-(O211*AD211)), O211)</f>
        <v>0.2</v>
      </c>
      <c r="AI211" s="166" t="s">
        <v>146</v>
      </c>
      <c r="AJ211" s="159" t="s">
        <v>86</v>
      </c>
      <c r="AK211" s="168"/>
      <c r="AL211" s="168"/>
      <c r="AM211" s="305"/>
      <c r="AN211" s="299"/>
      <c r="AO211" s="292"/>
      <c r="AP211" s="299"/>
      <c r="AQ211" s="299"/>
      <c r="AR211" s="299"/>
      <c r="AS211" s="292"/>
      <c r="AT211" s="299"/>
      <c r="AU211" s="299"/>
      <c r="AV211" s="292"/>
      <c r="AW211" s="299"/>
      <c r="AX211" s="299"/>
      <c r="AY211" s="299"/>
      <c r="AZ211" s="299"/>
      <c r="BA211" s="299"/>
      <c r="BB211" s="292"/>
      <c r="BC211" s="299"/>
      <c r="BD211" s="292"/>
      <c r="BE211" s="299"/>
      <c r="BF211" s="299"/>
      <c r="BG211" s="299"/>
      <c r="BH211" s="317" t="s">
        <v>2008</v>
      </c>
    </row>
    <row r="212" spans="1:60" ht="76.5" customHeight="1" x14ac:dyDescent="0.3">
      <c r="A212" s="345"/>
      <c r="B212" s="210"/>
      <c r="C212" s="207"/>
      <c r="D212" s="169"/>
      <c r="E212" s="169"/>
      <c r="F212" s="169"/>
      <c r="G212" s="207"/>
      <c r="H212" s="169"/>
      <c r="I212" s="169"/>
      <c r="J212" s="159"/>
      <c r="K212" s="159"/>
      <c r="L212" s="159"/>
      <c r="M212" s="172"/>
      <c r="N212" s="173"/>
      <c r="O212" s="174"/>
      <c r="P212" s="160"/>
      <c r="Q212" s="166"/>
      <c r="R212" s="80" t="s">
        <v>769</v>
      </c>
      <c r="S212" s="50" t="s">
        <v>78</v>
      </c>
      <c r="T212" s="51" t="s">
        <v>770</v>
      </c>
      <c r="U212" s="50" t="s">
        <v>79</v>
      </c>
      <c r="V212" s="50" t="s">
        <v>80</v>
      </c>
      <c r="W212" s="52">
        <f>VLOOKUP(V212,'[16]Datos Validacion'!$K$6:$L$8,2,0)</f>
        <v>0.25</v>
      </c>
      <c r="X212" s="51" t="s">
        <v>96</v>
      </c>
      <c r="Y212" s="52">
        <f>VLOOKUP(X212,'[16]Datos Validacion'!$M$6:$N$7,2,0)</f>
        <v>0.15</v>
      </c>
      <c r="Z212" s="50" t="s">
        <v>82</v>
      </c>
      <c r="AA212" s="135" t="s">
        <v>771</v>
      </c>
      <c r="AB212" s="50" t="s">
        <v>84</v>
      </c>
      <c r="AC212" s="76" t="s">
        <v>772</v>
      </c>
      <c r="AD212" s="121">
        <f t="shared" si="60"/>
        <v>0.4</v>
      </c>
      <c r="AE212" s="109" t="str">
        <f t="shared" si="52"/>
        <v>BAJA</v>
      </c>
      <c r="AF212" s="108">
        <f>+AF211-(AF211*AD212)</f>
        <v>0.28799999999999998</v>
      </c>
      <c r="AG212" s="162"/>
      <c r="AH212" s="162"/>
      <c r="AI212" s="166"/>
      <c r="AJ212" s="159"/>
      <c r="AK212" s="168"/>
      <c r="AL212" s="168"/>
      <c r="AM212" s="305"/>
      <c r="AN212" s="299"/>
      <c r="AO212" s="292"/>
      <c r="AP212" s="299"/>
      <c r="AQ212" s="299"/>
      <c r="AR212" s="299"/>
      <c r="AS212" s="292"/>
      <c r="AT212" s="299"/>
      <c r="AU212" s="299"/>
      <c r="AV212" s="292"/>
      <c r="AW212" s="299"/>
      <c r="AX212" s="299"/>
      <c r="AY212" s="299"/>
      <c r="AZ212" s="299"/>
      <c r="BA212" s="299"/>
      <c r="BB212" s="292"/>
      <c r="BC212" s="299"/>
      <c r="BD212" s="292"/>
      <c r="BE212" s="299"/>
      <c r="BF212" s="299"/>
      <c r="BG212" s="299"/>
      <c r="BH212" s="317"/>
    </row>
    <row r="213" spans="1:60" ht="150" x14ac:dyDescent="0.3">
      <c r="A213" s="345"/>
      <c r="B213" s="210"/>
      <c r="C213" s="207"/>
      <c r="D213" s="169"/>
      <c r="E213" s="169"/>
      <c r="F213" s="169"/>
      <c r="G213" s="207"/>
      <c r="H213" s="169"/>
      <c r="I213" s="169"/>
      <c r="J213" s="159"/>
      <c r="K213" s="159"/>
      <c r="L213" s="159"/>
      <c r="M213" s="172"/>
      <c r="N213" s="173"/>
      <c r="O213" s="174"/>
      <c r="P213" s="160"/>
      <c r="Q213" s="166"/>
      <c r="R213" s="80" t="s">
        <v>773</v>
      </c>
      <c r="S213" s="75" t="s">
        <v>78</v>
      </c>
      <c r="T213" s="76" t="s">
        <v>774</v>
      </c>
      <c r="U213" s="75" t="s">
        <v>79</v>
      </c>
      <c r="V213" s="75" t="s">
        <v>80</v>
      </c>
      <c r="W213" s="77">
        <f>VLOOKUP(V213,'[16]Datos Validacion'!$K$6:$L$8,2,0)</f>
        <v>0.25</v>
      </c>
      <c r="X213" s="76" t="s">
        <v>96</v>
      </c>
      <c r="Y213" s="77">
        <f>VLOOKUP(X213,'[16]Datos Validacion'!$M$6:$N$7,2,0)</f>
        <v>0.15</v>
      </c>
      <c r="Z213" s="75" t="s">
        <v>82</v>
      </c>
      <c r="AA213" s="135" t="s">
        <v>775</v>
      </c>
      <c r="AB213" s="50" t="s">
        <v>84</v>
      </c>
      <c r="AC213" s="76" t="s">
        <v>776</v>
      </c>
      <c r="AD213" s="121">
        <f t="shared" si="60"/>
        <v>0.4</v>
      </c>
      <c r="AE213" s="109" t="str">
        <f t="shared" si="52"/>
        <v>MUY BAJA</v>
      </c>
      <c r="AF213" s="108">
        <f t="shared" ref="AF213:AF219" si="62">+AF212-(AF212*AD213)</f>
        <v>0.17279999999999998</v>
      </c>
      <c r="AG213" s="162"/>
      <c r="AH213" s="162"/>
      <c r="AI213" s="166"/>
      <c r="AJ213" s="159"/>
      <c r="AK213" s="168"/>
      <c r="AL213" s="168"/>
      <c r="AM213" s="305"/>
      <c r="AN213" s="299"/>
      <c r="AO213" s="292"/>
      <c r="AP213" s="299"/>
      <c r="AQ213" s="299"/>
      <c r="AR213" s="299"/>
      <c r="AS213" s="292"/>
      <c r="AT213" s="299"/>
      <c r="AU213" s="299"/>
      <c r="AV213" s="292"/>
      <c r="AW213" s="299"/>
      <c r="AX213" s="299"/>
      <c r="AY213" s="299"/>
      <c r="AZ213" s="299"/>
      <c r="BA213" s="299"/>
      <c r="BB213" s="292"/>
      <c r="BC213" s="299"/>
      <c r="BD213" s="292"/>
      <c r="BE213" s="299"/>
      <c r="BF213" s="299"/>
      <c r="BG213" s="299"/>
      <c r="BH213" s="317"/>
    </row>
    <row r="214" spans="1:60" ht="76.5" customHeight="1" x14ac:dyDescent="0.3">
      <c r="A214" s="345"/>
      <c r="B214" s="210"/>
      <c r="C214" s="207"/>
      <c r="D214" s="169"/>
      <c r="E214" s="169"/>
      <c r="F214" s="169"/>
      <c r="G214" s="207"/>
      <c r="H214" s="169"/>
      <c r="I214" s="169"/>
      <c r="J214" s="159"/>
      <c r="K214" s="159"/>
      <c r="L214" s="159"/>
      <c r="M214" s="172"/>
      <c r="N214" s="173"/>
      <c r="O214" s="174"/>
      <c r="P214" s="160"/>
      <c r="Q214" s="166"/>
      <c r="R214" s="80" t="s">
        <v>777</v>
      </c>
      <c r="S214" s="50" t="s">
        <v>78</v>
      </c>
      <c r="T214" s="51" t="s">
        <v>778</v>
      </c>
      <c r="U214" s="50" t="s">
        <v>79</v>
      </c>
      <c r="V214" s="50" t="s">
        <v>80</v>
      </c>
      <c r="W214" s="52">
        <f>VLOOKUP(V214,'[16]Datos Validacion'!$K$6:$L$8,2,0)</f>
        <v>0.25</v>
      </c>
      <c r="X214" s="51" t="s">
        <v>96</v>
      </c>
      <c r="Y214" s="52">
        <f>VLOOKUP(X214,'[16]Datos Validacion'!$M$6:$N$7,2,0)</f>
        <v>0.15</v>
      </c>
      <c r="Z214" s="50" t="s">
        <v>82</v>
      </c>
      <c r="AA214" s="135" t="s">
        <v>779</v>
      </c>
      <c r="AB214" s="50" t="s">
        <v>84</v>
      </c>
      <c r="AC214" s="76" t="s">
        <v>780</v>
      </c>
      <c r="AD214" s="121">
        <f t="shared" si="60"/>
        <v>0.4</v>
      </c>
      <c r="AE214" s="109" t="str">
        <f t="shared" si="52"/>
        <v>MUY BAJA</v>
      </c>
      <c r="AF214" s="108">
        <f t="shared" si="62"/>
        <v>0.10367999999999998</v>
      </c>
      <c r="AG214" s="162"/>
      <c r="AH214" s="162"/>
      <c r="AI214" s="166"/>
      <c r="AJ214" s="159"/>
      <c r="AK214" s="168"/>
      <c r="AL214" s="168"/>
      <c r="AM214" s="305"/>
      <c r="AN214" s="299"/>
      <c r="AO214" s="292"/>
      <c r="AP214" s="299"/>
      <c r="AQ214" s="299"/>
      <c r="AR214" s="299"/>
      <c r="AS214" s="292"/>
      <c r="AT214" s="299"/>
      <c r="AU214" s="299"/>
      <c r="AV214" s="292"/>
      <c r="AW214" s="299"/>
      <c r="AX214" s="299"/>
      <c r="AY214" s="299"/>
      <c r="AZ214" s="299"/>
      <c r="BA214" s="299"/>
      <c r="BB214" s="292"/>
      <c r="BC214" s="299"/>
      <c r="BD214" s="292"/>
      <c r="BE214" s="299"/>
      <c r="BF214" s="299"/>
      <c r="BG214" s="299"/>
      <c r="BH214" s="317"/>
    </row>
    <row r="215" spans="1:60" ht="38.25" customHeight="1" x14ac:dyDescent="0.3">
      <c r="A215" s="345"/>
      <c r="B215" s="210"/>
      <c r="C215" s="207"/>
      <c r="D215" s="169"/>
      <c r="E215" s="169"/>
      <c r="F215" s="169"/>
      <c r="G215" s="207"/>
      <c r="H215" s="169"/>
      <c r="I215" s="169"/>
      <c r="J215" s="159"/>
      <c r="K215" s="159"/>
      <c r="L215" s="159"/>
      <c r="M215" s="172"/>
      <c r="N215" s="173"/>
      <c r="O215" s="174"/>
      <c r="P215" s="160"/>
      <c r="Q215" s="166"/>
      <c r="R215" s="80" t="s">
        <v>781</v>
      </c>
      <c r="S215" s="50" t="s">
        <v>78</v>
      </c>
      <c r="T215" s="51" t="s">
        <v>766</v>
      </c>
      <c r="U215" s="50" t="s">
        <v>79</v>
      </c>
      <c r="V215" s="50" t="s">
        <v>80</v>
      </c>
      <c r="W215" s="52">
        <f>VLOOKUP(V215,'[16]Datos Validacion'!$K$6:$L$8,2,0)</f>
        <v>0.25</v>
      </c>
      <c r="X215" s="51" t="s">
        <v>96</v>
      </c>
      <c r="Y215" s="52">
        <f>VLOOKUP(X215,'[16]Datos Validacion'!$M$6:$N$7,2,0)</f>
        <v>0.15</v>
      </c>
      <c r="Z215" s="50" t="s">
        <v>82</v>
      </c>
      <c r="AA215" s="135" t="s">
        <v>782</v>
      </c>
      <c r="AB215" s="50" t="s">
        <v>84</v>
      </c>
      <c r="AC215" s="76" t="s">
        <v>783</v>
      </c>
      <c r="AD215" s="121">
        <f t="shared" si="60"/>
        <v>0.4</v>
      </c>
      <c r="AE215" s="109" t="str">
        <f t="shared" si="52"/>
        <v>MUY BAJA</v>
      </c>
      <c r="AF215" s="108">
        <f t="shared" si="62"/>
        <v>6.2207999999999986E-2</v>
      </c>
      <c r="AG215" s="162"/>
      <c r="AH215" s="162"/>
      <c r="AI215" s="166"/>
      <c r="AJ215" s="159"/>
      <c r="AK215" s="168"/>
      <c r="AL215" s="168"/>
      <c r="AM215" s="305"/>
      <c r="AN215" s="299"/>
      <c r="AO215" s="292"/>
      <c r="AP215" s="299"/>
      <c r="AQ215" s="299"/>
      <c r="AR215" s="299"/>
      <c r="AS215" s="292"/>
      <c r="AT215" s="299"/>
      <c r="AU215" s="299"/>
      <c r="AV215" s="292"/>
      <c r="AW215" s="299"/>
      <c r="AX215" s="299"/>
      <c r="AY215" s="299"/>
      <c r="AZ215" s="299"/>
      <c r="BA215" s="299"/>
      <c r="BB215" s="292"/>
      <c r="BC215" s="299"/>
      <c r="BD215" s="292"/>
      <c r="BE215" s="299"/>
      <c r="BF215" s="299"/>
      <c r="BG215" s="299"/>
      <c r="BH215" s="317"/>
    </row>
    <row r="216" spans="1:60" ht="38.25" customHeight="1" x14ac:dyDescent="0.3">
      <c r="A216" s="345"/>
      <c r="B216" s="210"/>
      <c r="C216" s="207"/>
      <c r="D216" s="169"/>
      <c r="E216" s="169"/>
      <c r="F216" s="169"/>
      <c r="G216" s="207"/>
      <c r="H216" s="169"/>
      <c r="I216" s="169"/>
      <c r="J216" s="159"/>
      <c r="K216" s="159"/>
      <c r="L216" s="159"/>
      <c r="M216" s="172"/>
      <c r="N216" s="173"/>
      <c r="O216" s="174"/>
      <c r="P216" s="160"/>
      <c r="Q216" s="166"/>
      <c r="R216" s="80" t="s">
        <v>784</v>
      </c>
      <c r="S216" s="50" t="s">
        <v>78</v>
      </c>
      <c r="T216" s="51" t="s">
        <v>774</v>
      </c>
      <c r="U216" s="50" t="s">
        <v>79</v>
      </c>
      <c r="V216" s="50" t="s">
        <v>80</v>
      </c>
      <c r="W216" s="52">
        <f>VLOOKUP(V216,'[16]Datos Validacion'!$K$6:$L$8,2,0)</f>
        <v>0.25</v>
      </c>
      <c r="X216" s="51" t="s">
        <v>96</v>
      </c>
      <c r="Y216" s="52">
        <f>VLOOKUP(X216,'[16]Datos Validacion'!$M$6:$N$7,2,0)</f>
        <v>0.15</v>
      </c>
      <c r="Z216" s="50" t="s">
        <v>82</v>
      </c>
      <c r="AA216" s="135" t="s">
        <v>785</v>
      </c>
      <c r="AB216" s="50" t="s">
        <v>84</v>
      </c>
      <c r="AC216" s="76" t="s">
        <v>786</v>
      </c>
      <c r="AD216" s="121">
        <f t="shared" si="60"/>
        <v>0.4</v>
      </c>
      <c r="AE216" s="109" t="str">
        <f t="shared" si="52"/>
        <v>MUY BAJA</v>
      </c>
      <c r="AF216" s="108">
        <f t="shared" si="62"/>
        <v>3.7324799999999991E-2</v>
      </c>
      <c r="AG216" s="162"/>
      <c r="AH216" s="162"/>
      <c r="AI216" s="166"/>
      <c r="AJ216" s="159"/>
      <c r="AK216" s="168"/>
      <c r="AL216" s="168"/>
      <c r="AM216" s="305"/>
      <c r="AN216" s="299"/>
      <c r="AO216" s="292"/>
      <c r="AP216" s="299"/>
      <c r="AQ216" s="299"/>
      <c r="AR216" s="299"/>
      <c r="AS216" s="292"/>
      <c r="AT216" s="299"/>
      <c r="AU216" s="299"/>
      <c r="AV216" s="292"/>
      <c r="AW216" s="299"/>
      <c r="AX216" s="299"/>
      <c r="AY216" s="299"/>
      <c r="AZ216" s="299"/>
      <c r="BA216" s="299"/>
      <c r="BB216" s="292"/>
      <c r="BC216" s="299"/>
      <c r="BD216" s="292"/>
      <c r="BE216" s="299"/>
      <c r="BF216" s="299"/>
      <c r="BG216" s="299"/>
      <c r="BH216" s="317"/>
    </row>
    <row r="217" spans="1:60" ht="38.25" customHeight="1" x14ac:dyDescent="0.3">
      <c r="A217" s="345"/>
      <c r="B217" s="210"/>
      <c r="C217" s="207"/>
      <c r="D217" s="169"/>
      <c r="E217" s="169"/>
      <c r="F217" s="169"/>
      <c r="G217" s="207"/>
      <c r="H217" s="169"/>
      <c r="I217" s="169"/>
      <c r="J217" s="159"/>
      <c r="K217" s="159"/>
      <c r="L217" s="159"/>
      <c r="M217" s="172"/>
      <c r="N217" s="173"/>
      <c r="O217" s="174"/>
      <c r="P217" s="160"/>
      <c r="Q217" s="166"/>
      <c r="R217" s="80" t="s">
        <v>787</v>
      </c>
      <c r="S217" s="50" t="s">
        <v>78</v>
      </c>
      <c r="T217" s="51" t="s">
        <v>788</v>
      </c>
      <c r="U217" s="50" t="s">
        <v>79</v>
      </c>
      <c r="V217" s="50" t="s">
        <v>80</v>
      </c>
      <c r="W217" s="52">
        <f>VLOOKUP(V217,'[16]Datos Validacion'!$K$6:$L$8,2,0)</f>
        <v>0.25</v>
      </c>
      <c r="X217" s="51" t="s">
        <v>96</v>
      </c>
      <c r="Y217" s="52">
        <f>VLOOKUP(X217,'[16]Datos Validacion'!$M$6:$N$7,2,0)</f>
        <v>0.15</v>
      </c>
      <c r="Z217" s="50" t="s">
        <v>82</v>
      </c>
      <c r="AA217" s="135" t="s">
        <v>789</v>
      </c>
      <c r="AB217" s="50" t="s">
        <v>84</v>
      </c>
      <c r="AC217" s="76" t="s">
        <v>521</v>
      </c>
      <c r="AD217" s="121">
        <f t="shared" si="60"/>
        <v>0.4</v>
      </c>
      <c r="AE217" s="109" t="str">
        <f t="shared" si="52"/>
        <v>MUY BAJA</v>
      </c>
      <c r="AF217" s="108">
        <f t="shared" si="62"/>
        <v>2.2394879999999992E-2</v>
      </c>
      <c r="AG217" s="162"/>
      <c r="AH217" s="162"/>
      <c r="AI217" s="166"/>
      <c r="AJ217" s="159"/>
      <c r="AK217" s="168"/>
      <c r="AL217" s="168"/>
      <c r="AM217" s="305"/>
      <c r="AN217" s="299"/>
      <c r="AO217" s="292"/>
      <c r="AP217" s="299"/>
      <c r="AQ217" s="299"/>
      <c r="AR217" s="299"/>
      <c r="AS217" s="292"/>
      <c r="AT217" s="299"/>
      <c r="AU217" s="299"/>
      <c r="AV217" s="292"/>
      <c r="AW217" s="299"/>
      <c r="AX217" s="299"/>
      <c r="AY217" s="299"/>
      <c r="AZ217" s="299"/>
      <c r="BA217" s="299"/>
      <c r="BB217" s="292"/>
      <c r="BC217" s="299"/>
      <c r="BD217" s="292"/>
      <c r="BE217" s="299"/>
      <c r="BF217" s="299"/>
      <c r="BG217" s="299"/>
      <c r="BH217" s="317"/>
    </row>
    <row r="218" spans="1:60" ht="38.25" customHeight="1" x14ac:dyDescent="0.3">
      <c r="A218" s="345"/>
      <c r="B218" s="210"/>
      <c r="C218" s="207"/>
      <c r="D218" s="169"/>
      <c r="E218" s="169"/>
      <c r="F218" s="169"/>
      <c r="G218" s="207"/>
      <c r="H218" s="169"/>
      <c r="I218" s="169"/>
      <c r="J218" s="159"/>
      <c r="K218" s="159"/>
      <c r="L218" s="159"/>
      <c r="M218" s="172"/>
      <c r="N218" s="173"/>
      <c r="O218" s="174"/>
      <c r="P218" s="160"/>
      <c r="Q218" s="166"/>
      <c r="R218" s="80" t="s">
        <v>790</v>
      </c>
      <c r="S218" s="50" t="s">
        <v>78</v>
      </c>
      <c r="T218" s="51" t="s">
        <v>788</v>
      </c>
      <c r="U218" s="50" t="s">
        <v>79</v>
      </c>
      <c r="V218" s="50" t="s">
        <v>80</v>
      </c>
      <c r="W218" s="52">
        <f>VLOOKUP(V218,'[16]Datos Validacion'!$K$6:$L$8,2,0)</f>
        <v>0.25</v>
      </c>
      <c r="X218" s="51" t="s">
        <v>96</v>
      </c>
      <c r="Y218" s="52">
        <f>VLOOKUP(X218,'[16]Datos Validacion'!$M$6:$N$7,2,0)</f>
        <v>0.15</v>
      </c>
      <c r="Z218" s="50" t="s">
        <v>82</v>
      </c>
      <c r="AA218" s="135" t="s">
        <v>791</v>
      </c>
      <c r="AB218" s="50" t="s">
        <v>84</v>
      </c>
      <c r="AC218" s="76" t="s">
        <v>415</v>
      </c>
      <c r="AD218" s="121">
        <f t="shared" si="60"/>
        <v>0.4</v>
      </c>
      <c r="AE218" s="109" t="str">
        <f t="shared" si="52"/>
        <v>MUY BAJA</v>
      </c>
      <c r="AF218" s="108">
        <f t="shared" si="62"/>
        <v>1.3436927999999996E-2</v>
      </c>
      <c r="AG218" s="162"/>
      <c r="AH218" s="162"/>
      <c r="AI218" s="166"/>
      <c r="AJ218" s="159"/>
      <c r="AK218" s="168"/>
      <c r="AL218" s="168"/>
      <c r="AM218" s="305"/>
      <c r="AN218" s="299"/>
      <c r="AO218" s="292"/>
      <c r="AP218" s="299"/>
      <c r="AQ218" s="299"/>
      <c r="AR218" s="299"/>
      <c r="AS218" s="292"/>
      <c r="AT218" s="299"/>
      <c r="AU218" s="299"/>
      <c r="AV218" s="292"/>
      <c r="AW218" s="299"/>
      <c r="AX218" s="299"/>
      <c r="AY218" s="299"/>
      <c r="AZ218" s="299"/>
      <c r="BA218" s="299"/>
      <c r="BB218" s="292"/>
      <c r="BC218" s="299"/>
      <c r="BD218" s="292"/>
      <c r="BE218" s="299"/>
      <c r="BF218" s="299"/>
      <c r="BG218" s="299"/>
      <c r="BH218" s="317"/>
    </row>
    <row r="219" spans="1:60" ht="39.75" customHeight="1" x14ac:dyDescent="0.3">
      <c r="A219" s="345"/>
      <c r="B219" s="210"/>
      <c r="C219" s="207"/>
      <c r="D219" s="169"/>
      <c r="E219" s="169"/>
      <c r="F219" s="169"/>
      <c r="G219" s="207"/>
      <c r="H219" s="169"/>
      <c r="I219" s="169"/>
      <c r="J219" s="159"/>
      <c r="K219" s="159"/>
      <c r="L219" s="159"/>
      <c r="M219" s="172"/>
      <c r="N219" s="173"/>
      <c r="O219" s="174"/>
      <c r="P219" s="160"/>
      <c r="Q219" s="166"/>
      <c r="R219" s="80" t="s">
        <v>792</v>
      </c>
      <c r="S219" s="50" t="s">
        <v>78</v>
      </c>
      <c r="T219" s="51" t="s">
        <v>774</v>
      </c>
      <c r="U219" s="50" t="s">
        <v>79</v>
      </c>
      <c r="V219" s="50" t="s">
        <v>80</v>
      </c>
      <c r="W219" s="52">
        <f>VLOOKUP(V219,'[16]Datos Validacion'!$K$6:$L$8,2,0)</f>
        <v>0.25</v>
      </c>
      <c r="X219" s="51" t="s">
        <v>96</v>
      </c>
      <c r="Y219" s="52">
        <f>VLOOKUP(X219,'[16]Datos Validacion'!$M$6:$N$7,2,0)</f>
        <v>0.15</v>
      </c>
      <c r="Z219" s="50" t="s">
        <v>82</v>
      </c>
      <c r="AA219" s="135" t="s">
        <v>793</v>
      </c>
      <c r="AB219" s="50" t="s">
        <v>84</v>
      </c>
      <c r="AC219" s="76" t="s">
        <v>794</v>
      </c>
      <c r="AD219" s="121">
        <f t="shared" si="60"/>
        <v>0.4</v>
      </c>
      <c r="AE219" s="109" t="str">
        <f t="shared" si="52"/>
        <v>MUY BAJA</v>
      </c>
      <c r="AF219" s="108">
        <f t="shared" si="62"/>
        <v>8.0621567999999977E-3</v>
      </c>
      <c r="AG219" s="162"/>
      <c r="AH219" s="162"/>
      <c r="AI219" s="166"/>
      <c r="AJ219" s="159"/>
      <c r="AK219" s="168"/>
      <c r="AL219" s="168"/>
      <c r="AM219" s="305"/>
      <c r="AN219" s="299"/>
      <c r="AO219" s="292"/>
      <c r="AP219" s="299"/>
      <c r="AQ219" s="299"/>
      <c r="AR219" s="299"/>
      <c r="AS219" s="292"/>
      <c r="AT219" s="299"/>
      <c r="AU219" s="299"/>
      <c r="AV219" s="292"/>
      <c r="AW219" s="299"/>
      <c r="AX219" s="299"/>
      <c r="AY219" s="299"/>
      <c r="AZ219" s="299"/>
      <c r="BA219" s="299"/>
      <c r="BB219" s="292"/>
      <c r="BC219" s="299"/>
      <c r="BD219" s="292"/>
      <c r="BE219" s="299"/>
      <c r="BF219" s="299"/>
      <c r="BG219" s="299"/>
      <c r="BH219" s="317"/>
    </row>
    <row r="220" spans="1:60" ht="47.25" customHeight="1" x14ac:dyDescent="0.3">
      <c r="A220" s="345" t="s">
        <v>3</v>
      </c>
      <c r="B220" s="210"/>
      <c r="C220" s="207" t="s">
        <v>758</v>
      </c>
      <c r="D220" s="207" t="s">
        <v>795</v>
      </c>
      <c r="E220" s="207" t="s">
        <v>796</v>
      </c>
      <c r="F220" s="55" t="s">
        <v>67</v>
      </c>
      <c r="G220" s="78" t="s">
        <v>797</v>
      </c>
      <c r="H220" s="169" t="s">
        <v>798</v>
      </c>
      <c r="I220" s="234" t="s">
        <v>799</v>
      </c>
      <c r="J220" s="159" t="s">
        <v>71</v>
      </c>
      <c r="K220" s="159" t="s">
        <v>800</v>
      </c>
      <c r="L220" s="159" t="s">
        <v>152</v>
      </c>
      <c r="M220" s="172">
        <f>VLOOKUP(L220,'[16]Datos Validacion'!$C$6:$D$10,2,0)</f>
        <v>0.4</v>
      </c>
      <c r="N220" s="232" t="s">
        <v>223</v>
      </c>
      <c r="O220" s="217">
        <v>0.2</v>
      </c>
      <c r="P220" s="171" t="s">
        <v>629</v>
      </c>
      <c r="Q220" s="231" t="s">
        <v>146</v>
      </c>
      <c r="R220" s="80" t="s">
        <v>801</v>
      </c>
      <c r="S220" s="75" t="s">
        <v>78</v>
      </c>
      <c r="T220" s="76" t="s">
        <v>802</v>
      </c>
      <c r="U220" s="75" t="s">
        <v>79</v>
      </c>
      <c r="V220" s="75" t="s">
        <v>80</v>
      </c>
      <c r="W220" s="77">
        <f>VLOOKUP(V220,'[16]Datos Validacion'!$K$6:$L$8,2,0)</f>
        <v>0.25</v>
      </c>
      <c r="X220" s="76" t="s">
        <v>96</v>
      </c>
      <c r="Y220" s="77">
        <f>VLOOKUP(X220,'[16]Datos Validacion'!$M$6:$N$7,2,0)</f>
        <v>0.15</v>
      </c>
      <c r="Z220" s="75" t="s">
        <v>82</v>
      </c>
      <c r="AA220" s="135" t="s">
        <v>803</v>
      </c>
      <c r="AB220" s="81" t="s">
        <v>84</v>
      </c>
      <c r="AC220" s="50" t="s">
        <v>804</v>
      </c>
      <c r="AD220" s="121">
        <f t="shared" si="60"/>
        <v>0.4</v>
      </c>
      <c r="AE220" s="109" t="str">
        <f t="shared" si="52"/>
        <v>BAJA</v>
      </c>
      <c r="AF220" s="108">
        <f>IF(OR(V220="prevenir",V220="detectar"),(M220-(M220*AD220)), M220)</f>
        <v>0.24</v>
      </c>
      <c r="AG220" s="162" t="str">
        <f t="shared" ref="AG220" si="63">IF(AH220&lt;=20%,"LEVE",IF(AH220&lt;=40%,"MENOR",IF(AH220&lt;=60%,"MODERADO",IF(AH220&lt;=80%,"MAYOR","CATASTROFICO"))))</f>
        <v>LEVE</v>
      </c>
      <c r="AH220" s="162">
        <f>IF(V220="corregir",(O220-(O220*AD220)), O220)</f>
        <v>0.2</v>
      </c>
      <c r="AI220" s="166" t="s">
        <v>146</v>
      </c>
      <c r="AJ220" s="159" t="s">
        <v>86</v>
      </c>
      <c r="AK220" s="168"/>
      <c r="AL220" s="168"/>
      <c r="AM220" s="305">
        <v>44926</v>
      </c>
      <c r="AN220" s="299" t="s">
        <v>1984</v>
      </c>
      <c r="AO220" s="292"/>
      <c r="AP220" s="292" t="s">
        <v>62</v>
      </c>
      <c r="AQ220" s="300" t="s">
        <v>1985</v>
      </c>
      <c r="AR220" s="292" t="s">
        <v>61</v>
      </c>
      <c r="AS220" s="292"/>
      <c r="AT220" s="300" t="s">
        <v>1986</v>
      </c>
      <c r="AU220" s="292" t="s">
        <v>61</v>
      </c>
      <c r="AV220" s="292"/>
      <c r="AW220" s="300" t="s">
        <v>1987</v>
      </c>
      <c r="AX220" s="292" t="s">
        <v>61</v>
      </c>
      <c r="AY220" s="292"/>
      <c r="AZ220" s="300" t="s">
        <v>1988</v>
      </c>
      <c r="BA220" s="292" t="s">
        <v>61</v>
      </c>
      <c r="BB220" s="292"/>
      <c r="BC220" s="300" t="s">
        <v>1989</v>
      </c>
      <c r="BD220" s="292"/>
      <c r="BE220" s="292" t="s">
        <v>62</v>
      </c>
      <c r="BF220" s="299" t="s">
        <v>1990</v>
      </c>
      <c r="BG220" s="299"/>
      <c r="BH220" s="317" t="s">
        <v>2018</v>
      </c>
    </row>
    <row r="221" spans="1:60" ht="153" customHeight="1" x14ac:dyDescent="0.3">
      <c r="A221" s="345"/>
      <c r="B221" s="210"/>
      <c r="C221" s="207"/>
      <c r="D221" s="207"/>
      <c r="E221" s="207"/>
      <c r="F221" s="55" t="s">
        <v>67</v>
      </c>
      <c r="G221" s="78" t="s">
        <v>805</v>
      </c>
      <c r="H221" s="169"/>
      <c r="I221" s="234"/>
      <c r="J221" s="159"/>
      <c r="K221" s="159"/>
      <c r="L221" s="159"/>
      <c r="M221" s="172"/>
      <c r="N221" s="232"/>
      <c r="O221" s="217"/>
      <c r="P221" s="171"/>
      <c r="Q221" s="231"/>
      <c r="R221" s="73" t="s">
        <v>806</v>
      </c>
      <c r="S221" s="75" t="s">
        <v>78</v>
      </c>
      <c r="T221" s="76" t="s">
        <v>807</v>
      </c>
      <c r="U221" s="75" t="s">
        <v>79</v>
      </c>
      <c r="V221" s="75" t="s">
        <v>80</v>
      </c>
      <c r="W221" s="77">
        <f>VLOOKUP(V221,'[16]Datos Validacion'!$K$6:$L$8,2,0)</f>
        <v>0.25</v>
      </c>
      <c r="X221" s="76" t="s">
        <v>96</v>
      </c>
      <c r="Y221" s="77">
        <f>VLOOKUP(X221,'[16]Datos Validacion'!$M$6:$N$7,2,0)</f>
        <v>0.15</v>
      </c>
      <c r="Z221" s="75" t="s">
        <v>82</v>
      </c>
      <c r="AA221" s="135" t="s">
        <v>808</v>
      </c>
      <c r="AB221" s="50" t="s">
        <v>84</v>
      </c>
      <c r="AC221" s="51" t="s">
        <v>809</v>
      </c>
      <c r="AD221" s="121">
        <f t="shared" si="60"/>
        <v>0.4</v>
      </c>
      <c r="AE221" s="109" t="str">
        <f t="shared" si="52"/>
        <v>MUY BAJA</v>
      </c>
      <c r="AF221" s="108">
        <f>+AF220-(AF220*AD221)</f>
        <v>0.14399999999999999</v>
      </c>
      <c r="AG221" s="162"/>
      <c r="AH221" s="162"/>
      <c r="AI221" s="166"/>
      <c r="AJ221" s="159"/>
      <c r="AK221" s="168"/>
      <c r="AL221" s="168"/>
      <c r="AM221" s="294"/>
      <c r="AN221" s="299"/>
      <c r="AO221" s="292"/>
      <c r="AP221" s="292"/>
      <c r="AQ221" s="300"/>
      <c r="AR221" s="292"/>
      <c r="AS221" s="292"/>
      <c r="AT221" s="300"/>
      <c r="AU221" s="292"/>
      <c r="AV221" s="292"/>
      <c r="AW221" s="300"/>
      <c r="AX221" s="292"/>
      <c r="AY221" s="292"/>
      <c r="AZ221" s="300"/>
      <c r="BA221" s="292"/>
      <c r="BB221" s="292"/>
      <c r="BC221" s="300"/>
      <c r="BD221" s="292"/>
      <c r="BE221" s="292"/>
      <c r="BF221" s="299"/>
      <c r="BG221" s="299"/>
      <c r="BH221" s="317"/>
    </row>
    <row r="222" spans="1:60" ht="51" customHeight="1" x14ac:dyDescent="0.3">
      <c r="A222" s="345"/>
      <c r="B222" s="210"/>
      <c r="C222" s="207"/>
      <c r="D222" s="207"/>
      <c r="E222" s="207"/>
      <c r="F222" s="55" t="s">
        <v>67</v>
      </c>
      <c r="G222" s="78" t="s">
        <v>810</v>
      </c>
      <c r="H222" s="169"/>
      <c r="I222" s="234"/>
      <c r="J222" s="159"/>
      <c r="K222" s="159"/>
      <c r="L222" s="159"/>
      <c r="M222" s="172"/>
      <c r="N222" s="232"/>
      <c r="O222" s="217"/>
      <c r="P222" s="171"/>
      <c r="Q222" s="231"/>
      <c r="R222" s="73" t="s">
        <v>811</v>
      </c>
      <c r="S222" s="75" t="s">
        <v>78</v>
      </c>
      <c r="T222" s="76" t="s">
        <v>807</v>
      </c>
      <c r="U222" s="75" t="s">
        <v>79</v>
      </c>
      <c r="V222" s="75" t="s">
        <v>80</v>
      </c>
      <c r="W222" s="77">
        <f>VLOOKUP(V222,'[16]Datos Validacion'!$K$6:$L$8,2,0)</f>
        <v>0.25</v>
      </c>
      <c r="X222" s="76" t="s">
        <v>96</v>
      </c>
      <c r="Y222" s="77">
        <f>VLOOKUP(X222,'[16]Datos Validacion'!$M$6:$N$7,2,0)</f>
        <v>0.15</v>
      </c>
      <c r="Z222" s="75" t="s">
        <v>82</v>
      </c>
      <c r="AA222" s="135" t="s">
        <v>812</v>
      </c>
      <c r="AB222" s="50" t="s">
        <v>84</v>
      </c>
      <c r="AC222" s="51" t="s">
        <v>813</v>
      </c>
      <c r="AD222" s="121">
        <f t="shared" si="60"/>
        <v>0.4</v>
      </c>
      <c r="AE222" s="109" t="str">
        <f t="shared" si="52"/>
        <v>MUY BAJA</v>
      </c>
      <c r="AF222" s="108">
        <f t="shared" ref="AF222:AF224" si="64">+AF221-(AF221*AD222)</f>
        <v>8.6399999999999991E-2</v>
      </c>
      <c r="AG222" s="162"/>
      <c r="AH222" s="162"/>
      <c r="AI222" s="166"/>
      <c r="AJ222" s="159"/>
      <c r="AK222" s="168"/>
      <c r="AL222" s="168"/>
      <c r="AM222" s="294"/>
      <c r="AN222" s="299"/>
      <c r="AO222" s="292"/>
      <c r="AP222" s="292"/>
      <c r="AQ222" s="300"/>
      <c r="AR222" s="292"/>
      <c r="AS222" s="292"/>
      <c r="AT222" s="300"/>
      <c r="AU222" s="292"/>
      <c r="AV222" s="292"/>
      <c r="AW222" s="300"/>
      <c r="AX222" s="292"/>
      <c r="AY222" s="292"/>
      <c r="AZ222" s="300"/>
      <c r="BA222" s="292"/>
      <c r="BB222" s="292"/>
      <c r="BC222" s="300"/>
      <c r="BD222" s="292"/>
      <c r="BE222" s="292"/>
      <c r="BF222" s="299"/>
      <c r="BG222" s="299"/>
      <c r="BH222" s="317"/>
    </row>
    <row r="223" spans="1:60" ht="127.5" customHeight="1" x14ac:dyDescent="0.3">
      <c r="A223" s="345"/>
      <c r="B223" s="210"/>
      <c r="C223" s="207"/>
      <c r="D223" s="207"/>
      <c r="E223" s="207"/>
      <c r="F223" s="55" t="s">
        <v>67</v>
      </c>
      <c r="G223" s="78" t="s">
        <v>814</v>
      </c>
      <c r="H223" s="169"/>
      <c r="I223" s="234"/>
      <c r="J223" s="159"/>
      <c r="K223" s="159"/>
      <c r="L223" s="159"/>
      <c r="M223" s="172"/>
      <c r="N223" s="232"/>
      <c r="O223" s="217"/>
      <c r="P223" s="171"/>
      <c r="Q223" s="231"/>
      <c r="R223" s="73" t="s">
        <v>815</v>
      </c>
      <c r="S223" s="75" t="s">
        <v>78</v>
      </c>
      <c r="T223" s="76" t="s">
        <v>816</v>
      </c>
      <c r="U223" s="75" t="s">
        <v>79</v>
      </c>
      <c r="V223" s="75" t="s">
        <v>80</v>
      </c>
      <c r="W223" s="77">
        <f>VLOOKUP(V223,'[16]Datos Validacion'!$K$6:$L$8,2,0)</f>
        <v>0.25</v>
      </c>
      <c r="X223" s="76" t="s">
        <v>96</v>
      </c>
      <c r="Y223" s="77">
        <f>VLOOKUP(X223,'[16]Datos Validacion'!$M$6:$N$7,2,0)</f>
        <v>0.15</v>
      </c>
      <c r="Z223" s="75" t="s">
        <v>82</v>
      </c>
      <c r="AA223" s="135" t="s">
        <v>817</v>
      </c>
      <c r="AB223" s="50" t="s">
        <v>84</v>
      </c>
      <c r="AC223" s="51" t="s">
        <v>818</v>
      </c>
      <c r="AD223" s="121">
        <f t="shared" si="60"/>
        <v>0.4</v>
      </c>
      <c r="AE223" s="109" t="str">
        <f t="shared" si="52"/>
        <v>MUY BAJA</v>
      </c>
      <c r="AF223" s="108">
        <f t="shared" si="64"/>
        <v>5.183999999999999E-2</v>
      </c>
      <c r="AG223" s="162"/>
      <c r="AH223" s="162"/>
      <c r="AI223" s="166"/>
      <c r="AJ223" s="159"/>
      <c r="AK223" s="168"/>
      <c r="AL223" s="168"/>
      <c r="AM223" s="294"/>
      <c r="AN223" s="299"/>
      <c r="AO223" s="292"/>
      <c r="AP223" s="292"/>
      <c r="AQ223" s="300"/>
      <c r="AR223" s="292"/>
      <c r="AS223" s="292"/>
      <c r="AT223" s="300"/>
      <c r="AU223" s="292"/>
      <c r="AV223" s="292"/>
      <c r="AW223" s="300"/>
      <c r="AX223" s="292"/>
      <c r="AY223" s="292"/>
      <c r="AZ223" s="300"/>
      <c r="BA223" s="292"/>
      <c r="BB223" s="292"/>
      <c r="BC223" s="300"/>
      <c r="BD223" s="292"/>
      <c r="BE223" s="292"/>
      <c r="BF223" s="299"/>
      <c r="BG223" s="299"/>
      <c r="BH223" s="317"/>
    </row>
    <row r="224" spans="1:60" ht="127.5" customHeight="1" x14ac:dyDescent="0.3">
      <c r="A224" s="345"/>
      <c r="B224" s="210"/>
      <c r="C224" s="207"/>
      <c r="D224" s="207"/>
      <c r="E224" s="207"/>
      <c r="F224" s="55" t="s">
        <v>67</v>
      </c>
      <c r="G224" s="78" t="s">
        <v>819</v>
      </c>
      <c r="H224" s="169"/>
      <c r="I224" s="234"/>
      <c r="J224" s="159"/>
      <c r="K224" s="159"/>
      <c r="L224" s="159"/>
      <c r="M224" s="172"/>
      <c r="N224" s="232"/>
      <c r="O224" s="217"/>
      <c r="P224" s="171"/>
      <c r="Q224" s="231"/>
      <c r="R224" s="73" t="s">
        <v>820</v>
      </c>
      <c r="S224" s="75" t="s">
        <v>78</v>
      </c>
      <c r="T224" s="76" t="s">
        <v>816</v>
      </c>
      <c r="U224" s="75" t="s">
        <v>79</v>
      </c>
      <c r="V224" s="75" t="s">
        <v>80</v>
      </c>
      <c r="W224" s="77">
        <f>VLOOKUP(V224,'[16]Datos Validacion'!$K$6:$L$8,2,0)</f>
        <v>0.25</v>
      </c>
      <c r="X224" s="76" t="s">
        <v>96</v>
      </c>
      <c r="Y224" s="77">
        <f>VLOOKUP(X224,'[16]Datos Validacion'!$M$6:$N$7,2,0)</f>
        <v>0.15</v>
      </c>
      <c r="Z224" s="75" t="s">
        <v>82</v>
      </c>
      <c r="AA224" s="135" t="s">
        <v>821</v>
      </c>
      <c r="AB224" s="50" t="s">
        <v>84</v>
      </c>
      <c r="AC224" s="51" t="s">
        <v>822</v>
      </c>
      <c r="AD224" s="121">
        <f t="shared" si="60"/>
        <v>0.4</v>
      </c>
      <c r="AE224" s="109" t="str">
        <f t="shared" si="52"/>
        <v>MUY BAJA</v>
      </c>
      <c r="AF224" s="108">
        <f t="shared" si="64"/>
        <v>3.1103999999999993E-2</v>
      </c>
      <c r="AG224" s="162"/>
      <c r="AH224" s="162"/>
      <c r="AI224" s="166"/>
      <c r="AJ224" s="159"/>
      <c r="AK224" s="122"/>
      <c r="AL224" s="122"/>
      <c r="AM224" s="294"/>
      <c r="AN224" s="299"/>
      <c r="AO224" s="292"/>
      <c r="AP224" s="292"/>
      <c r="AQ224" s="300"/>
      <c r="AR224" s="292"/>
      <c r="AS224" s="292"/>
      <c r="AT224" s="300"/>
      <c r="AU224" s="292"/>
      <c r="AV224" s="292"/>
      <c r="AW224" s="300"/>
      <c r="AX224" s="292"/>
      <c r="AY224" s="292"/>
      <c r="AZ224" s="300"/>
      <c r="BA224" s="292"/>
      <c r="BB224" s="292"/>
      <c r="BC224" s="300"/>
      <c r="BD224" s="292"/>
      <c r="BE224" s="292"/>
      <c r="BF224" s="299"/>
      <c r="BG224" s="299"/>
      <c r="BH224" s="317"/>
    </row>
    <row r="225" spans="1:61" ht="84.75" customHeight="1" x14ac:dyDescent="0.3">
      <c r="A225" s="345" t="s">
        <v>3</v>
      </c>
      <c r="B225" s="210"/>
      <c r="C225" s="207" t="s">
        <v>758</v>
      </c>
      <c r="D225" s="169" t="s">
        <v>823</v>
      </c>
      <c r="E225" s="169" t="s">
        <v>824</v>
      </c>
      <c r="F225" s="169" t="s">
        <v>67</v>
      </c>
      <c r="G225" s="171" t="s">
        <v>825</v>
      </c>
      <c r="H225" s="169" t="s">
        <v>826</v>
      </c>
      <c r="I225" s="234" t="s">
        <v>827</v>
      </c>
      <c r="J225" s="159" t="s">
        <v>71</v>
      </c>
      <c r="K225" s="159" t="s">
        <v>828</v>
      </c>
      <c r="L225" s="159" t="s">
        <v>376</v>
      </c>
      <c r="M225" s="172">
        <f>VLOOKUP(L225,'[16]Datos Validacion'!$C$6:$D$10,2,0)</f>
        <v>1</v>
      </c>
      <c r="N225" s="173" t="s">
        <v>74</v>
      </c>
      <c r="O225" s="174">
        <f>VLOOKUP(N225,'[16]Datos Validacion'!$E$6:$F$15,2,0)</f>
        <v>0.4</v>
      </c>
      <c r="P225" s="160" t="s">
        <v>153</v>
      </c>
      <c r="Q225" s="166" t="s">
        <v>378</v>
      </c>
      <c r="R225" s="73" t="s">
        <v>829</v>
      </c>
      <c r="S225" s="50" t="s">
        <v>78</v>
      </c>
      <c r="T225" s="51" t="s">
        <v>774</v>
      </c>
      <c r="U225" s="50" t="s">
        <v>79</v>
      </c>
      <c r="V225" s="50" t="s">
        <v>80</v>
      </c>
      <c r="W225" s="52">
        <f>VLOOKUP(V225,'[16]Datos Validacion'!$K$6:$L$8,2,0)</f>
        <v>0.25</v>
      </c>
      <c r="X225" s="51" t="s">
        <v>96</v>
      </c>
      <c r="Y225" s="52">
        <f>VLOOKUP(X225,'[16]Datos Validacion'!$M$6:$N$7,2,0)</f>
        <v>0.15</v>
      </c>
      <c r="Z225" s="50" t="s">
        <v>82</v>
      </c>
      <c r="AA225" s="135" t="s">
        <v>830</v>
      </c>
      <c r="AB225" s="50" t="s">
        <v>84</v>
      </c>
      <c r="AC225" s="51" t="s">
        <v>831</v>
      </c>
      <c r="AD225" s="121">
        <f t="shared" si="60"/>
        <v>0.4</v>
      </c>
      <c r="AE225" s="109" t="str">
        <f t="shared" si="52"/>
        <v>MEDIA</v>
      </c>
      <c r="AF225" s="108">
        <f>IF(OR(V225="prevenir",V225="detectar"),(M225-(M225*AD225)), M225)</f>
        <v>0.6</v>
      </c>
      <c r="AG225" s="233" t="str">
        <f t="shared" si="61"/>
        <v>MENOR</v>
      </c>
      <c r="AH225" s="162">
        <f>IF(V225="corregir",(O225-(O225*AD225)), O225)</f>
        <v>0.4</v>
      </c>
      <c r="AI225" s="166" t="s">
        <v>146</v>
      </c>
      <c r="AJ225" s="159" t="s">
        <v>86</v>
      </c>
      <c r="AK225" s="168">
        <v>118</v>
      </c>
      <c r="AL225" s="168"/>
      <c r="AM225" s="305">
        <v>45107</v>
      </c>
      <c r="AN225" s="299" t="s">
        <v>1980</v>
      </c>
      <c r="AO225" s="292"/>
      <c r="AP225" s="299" t="s">
        <v>3</v>
      </c>
      <c r="AQ225" s="299" t="s">
        <v>1981</v>
      </c>
      <c r="AR225" s="299" t="s">
        <v>3</v>
      </c>
      <c r="AS225" s="292"/>
      <c r="AT225" s="299" t="s">
        <v>1982</v>
      </c>
      <c r="AU225" s="299" t="s">
        <v>3</v>
      </c>
      <c r="AV225" s="292"/>
      <c r="AW225" s="299"/>
      <c r="AX225" s="299"/>
      <c r="AY225" s="299" t="s">
        <v>3</v>
      </c>
      <c r="AZ225" s="299"/>
      <c r="BA225" s="299" t="s">
        <v>3</v>
      </c>
      <c r="BB225" s="299"/>
      <c r="BC225" s="299" t="s">
        <v>1983</v>
      </c>
      <c r="BD225" s="292"/>
      <c r="BE225" s="299" t="s">
        <v>3</v>
      </c>
      <c r="BF225" s="299"/>
      <c r="BG225" s="299"/>
      <c r="BH225" s="317" t="s">
        <v>2018</v>
      </c>
    </row>
    <row r="226" spans="1:61" ht="53.25" customHeight="1" x14ac:dyDescent="0.3">
      <c r="A226" s="345"/>
      <c r="B226" s="210"/>
      <c r="C226" s="207"/>
      <c r="D226" s="169"/>
      <c r="E226" s="169"/>
      <c r="F226" s="169"/>
      <c r="G226" s="171"/>
      <c r="H226" s="169"/>
      <c r="I226" s="234"/>
      <c r="J226" s="159"/>
      <c r="K226" s="159"/>
      <c r="L226" s="159"/>
      <c r="M226" s="172"/>
      <c r="N226" s="173"/>
      <c r="O226" s="174"/>
      <c r="P226" s="160"/>
      <c r="Q226" s="166"/>
      <c r="R226" s="73" t="s">
        <v>832</v>
      </c>
      <c r="S226" s="50" t="s">
        <v>78</v>
      </c>
      <c r="T226" s="51" t="s">
        <v>788</v>
      </c>
      <c r="U226" s="50" t="s">
        <v>79</v>
      </c>
      <c r="V226" s="50" t="s">
        <v>80</v>
      </c>
      <c r="W226" s="52">
        <f>VLOOKUP(V226,'[16]Datos Validacion'!$K$6:$L$8,2,0)</f>
        <v>0.25</v>
      </c>
      <c r="X226" s="51" t="s">
        <v>96</v>
      </c>
      <c r="Y226" s="52">
        <f>VLOOKUP(X226,'[16]Datos Validacion'!$M$6:$N$7,2,0)</f>
        <v>0.15</v>
      </c>
      <c r="Z226" s="50" t="s">
        <v>82</v>
      </c>
      <c r="AA226" s="135" t="s">
        <v>833</v>
      </c>
      <c r="AB226" s="50" t="s">
        <v>84</v>
      </c>
      <c r="AC226" s="51" t="s">
        <v>834</v>
      </c>
      <c r="AD226" s="121">
        <f t="shared" si="60"/>
        <v>0.4</v>
      </c>
      <c r="AE226" s="109" t="str">
        <f t="shared" si="52"/>
        <v>BAJA</v>
      </c>
      <c r="AF226" s="108">
        <f>+AF225-(AF225*AD226)</f>
        <v>0.36</v>
      </c>
      <c r="AG226" s="233"/>
      <c r="AH226" s="162"/>
      <c r="AI226" s="166"/>
      <c r="AJ226" s="159"/>
      <c r="AK226" s="168"/>
      <c r="AL226" s="168"/>
      <c r="AM226" s="294"/>
      <c r="AN226" s="299"/>
      <c r="AO226" s="292"/>
      <c r="AP226" s="292"/>
      <c r="AQ226" s="299"/>
      <c r="AR226" s="292"/>
      <c r="AS226" s="292"/>
      <c r="AT226" s="299"/>
      <c r="AU226" s="292"/>
      <c r="AV226" s="292"/>
      <c r="AW226" s="299"/>
      <c r="AX226" s="292"/>
      <c r="AY226" s="292"/>
      <c r="AZ226" s="299"/>
      <c r="BA226" s="292"/>
      <c r="BB226" s="292"/>
      <c r="BC226" s="299"/>
      <c r="BD226" s="292"/>
      <c r="BE226" s="292"/>
      <c r="BF226" s="299"/>
      <c r="BG226" s="292"/>
      <c r="BH226" s="317"/>
    </row>
    <row r="227" spans="1:61" ht="25.5" customHeight="1" x14ac:dyDescent="0.3">
      <c r="A227" s="345"/>
      <c r="B227" s="210"/>
      <c r="C227" s="207"/>
      <c r="D227" s="169"/>
      <c r="E227" s="169"/>
      <c r="F227" s="169" t="s">
        <v>67</v>
      </c>
      <c r="G227" s="171" t="s">
        <v>835</v>
      </c>
      <c r="H227" s="169"/>
      <c r="I227" s="234"/>
      <c r="J227" s="159"/>
      <c r="K227" s="159"/>
      <c r="L227" s="159"/>
      <c r="M227" s="172"/>
      <c r="N227" s="173"/>
      <c r="O227" s="174"/>
      <c r="P227" s="160"/>
      <c r="Q227" s="166"/>
      <c r="R227" s="73" t="s">
        <v>836</v>
      </c>
      <c r="S227" s="50" t="s">
        <v>78</v>
      </c>
      <c r="T227" s="51" t="s">
        <v>774</v>
      </c>
      <c r="U227" s="50" t="s">
        <v>79</v>
      </c>
      <c r="V227" s="50" t="s">
        <v>80</v>
      </c>
      <c r="W227" s="52">
        <f>VLOOKUP(V227,'[16]Datos Validacion'!$K$6:$L$8,2,0)</f>
        <v>0.25</v>
      </c>
      <c r="X227" s="51" t="s">
        <v>96</v>
      </c>
      <c r="Y227" s="52">
        <f>VLOOKUP(X227,'[16]Datos Validacion'!$M$6:$N$7,2,0)</f>
        <v>0.15</v>
      </c>
      <c r="Z227" s="50" t="s">
        <v>82</v>
      </c>
      <c r="AA227" s="135" t="s">
        <v>837</v>
      </c>
      <c r="AB227" s="50" t="s">
        <v>84</v>
      </c>
      <c r="AC227" s="51" t="s">
        <v>838</v>
      </c>
      <c r="AD227" s="121">
        <f t="shared" si="60"/>
        <v>0.4</v>
      </c>
      <c r="AE227" s="109" t="str">
        <f t="shared" si="52"/>
        <v>BAJA</v>
      </c>
      <c r="AF227" s="108">
        <f t="shared" ref="AF227:AF234" si="65">+AF226-(AF226*AD227)</f>
        <v>0.216</v>
      </c>
      <c r="AG227" s="233"/>
      <c r="AH227" s="162"/>
      <c r="AI227" s="166"/>
      <c r="AJ227" s="159"/>
      <c r="AK227" s="168"/>
      <c r="AL227" s="168"/>
      <c r="AM227" s="294"/>
      <c r="AN227" s="299"/>
      <c r="AO227" s="292"/>
      <c r="AP227" s="292"/>
      <c r="AQ227" s="299"/>
      <c r="AR227" s="292"/>
      <c r="AS227" s="292"/>
      <c r="AT227" s="299"/>
      <c r="AU227" s="292"/>
      <c r="AV227" s="292"/>
      <c r="AW227" s="299"/>
      <c r="AX227" s="292"/>
      <c r="AY227" s="292"/>
      <c r="AZ227" s="299"/>
      <c r="BA227" s="292"/>
      <c r="BB227" s="292"/>
      <c r="BC227" s="299"/>
      <c r="BD227" s="292"/>
      <c r="BE227" s="292"/>
      <c r="BF227" s="299"/>
      <c r="BG227" s="292"/>
      <c r="BH227" s="317"/>
    </row>
    <row r="228" spans="1:61" ht="51" customHeight="1" x14ac:dyDescent="0.3">
      <c r="A228" s="345"/>
      <c r="B228" s="210"/>
      <c r="C228" s="207"/>
      <c r="D228" s="169"/>
      <c r="E228" s="169"/>
      <c r="F228" s="169"/>
      <c r="G228" s="171"/>
      <c r="H228" s="169"/>
      <c r="I228" s="234"/>
      <c r="J228" s="159"/>
      <c r="K228" s="159"/>
      <c r="L228" s="159"/>
      <c r="M228" s="172"/>
      <c r="N228" s="173"/>
      <c r="O228" s="174"/>
      <c r="P228" s="160"/>
      <c r="Q228" s="166"/>
      <c r="R228" s="73" t="s">
        <v>790</v>
      </c>
      <c r="S228" s="50" t="s">
        <v>78</v>
      </c>
      <c r="T228" s="51" t="s">
        <v>774</v>
      </c>
      <c r="U228" s="50" t="s">
        <v>79</v>
      </c>
      <c r="V228" s="50" t="s">
        <v>80</v>
      </c>
      <c r="W228" s="52">
        <f>VLOOKUP(V228,'[16]Datos Validacion'!$K$6:$L$8,2,0)</f>
        <v>0.25</v>
      </c>
      <c r="X228" s="51" t="s">
        <v>96</v>
      </c>
      <c r="Y228" s="52">
        <f>VLOOKUP(X228,'[16]Datos Validacion'!$M$6:$N$7,2,0)</f>
        <v>0.15</v>
      </c>
      <c r="Z228" s="50" t="s">
        <v>82</v>
      </c>
      <c r="AA228" s="135" t="s">
        <v>839</v>
      </c>
      <c r="AB228" s="50" t="s">
        <v>84</v>
      </c>
      <c r="AC228" s="59" t="s">
        <v>840</v>
      </c>
      <c r="AD228" s="121">
        <f t="shared" si="60"/>
        <v>0.4</v>
      </c>
      <c r="AE228" s="109" t="str">
        <f t="shared" si="52"/>
        <v>MUY BAJA</v>
      </c>
      <c r="AF228" s="108">
        <f t="shared" si="65"/>
        <v>0.12959999999999999</v>
      </c>
      <c r="AG228" s="233"/>
      <c r="AH228" s="162"/>
      <c r="AI228" s="166"/>
      <c r="AJ228" s="159"/>
      <c r="AK228" s="168"/>
      <c r="AL228" s="168"/>
      <c r="AM228" s="294"/>
      <c r="AN228" s="299"/>
      <c r="AO228" s="292"/>
      <c r="AP228" s="292"/>
      <c r="AQ228" s="299"/>
      <c r="AR228" s="292"/>
      <c r="AS228" s="292"/>
      <c r="AT228" s="299"/>
      <c r="AU228" s="292"/>
      <c r="AV228" s="292"/>
      <c r="AW228" s="299"/>
      <c r="AX228" s="292"/>
      <c r="AY228" s="292"/>
      <c r="AZ228" s="299"/>
      <c r="BA228" s="292"/>
      <c r="BB228" s="292"/>
      <c r="BC228" s="299"/>
      <c r="BD228" s="292"/>
      <c r="BE228" s="292"/>
      <c r="BF228" s="299"/>
      <c r="BG228" s="292"/>
      <c r="BH228" s="317"/>
    </row>
    <row r="229" spans="1:61" ht="60.75" customHeight="1" x14ac:dyDescent="0.3">
      <c r="A229" s="345"/>
      <c r="B229" s="210"/>
      <c r="C229" s="207"/>
      <c r="D229" s="169"/>
      <c r="E229" s="169"/>
      <c r="F229" s="169"/>
      <c r="G229" s="171"/>
      <c r="H229" s="169"/>
      <c r="I229" s="234"/>
      <c r="J229" s="159"/>
      <c r="K229" s="159"/>
      <c r="L229" s="159"/>
      <c r="M229" s="172"/>
      <c r="N229" s="173"/>
      <c r="O229" s="174"/>
      <c r="P229" s="160"/>
      <c r="Q229" s="166"/>
      <c r="R229" s="73" t="s">
        <v>841</v>
      </c>
      <c r="S229" s="50" t="s">
        <v>78</v>
      </c>
      <c r="T229" s="51" t="s">
        <v>842</v>
      </c>
      <c r="U229" s="50" t="s">
        <v>79</v>
      </c>
      <c r="V229" s="50" t="s">
        <v>80</v>
      </c>
      <c r="W229" s="52">
        <f>VLOOKUP(V229,'[16]Datos Validacion'!$K$6:$L$8,2,0)</f>
        <v>0.25</v>
      </c>
      <c r="X229" s="51" t="s">
        <v>96</v>
      </c>
      <c r="Y229" s="52">
        <f>VLOOKUP(X229,'[16]Datos Validacion'!$M$6:$N$7,2,0)</f>
        <v>0.15</v>
      </c>
      <c r="Z229" s="50" t="s">
        <v>82</v>
      </c>
      <c r="AA229" s="135" t="s">
        <v>843</v>
      </c>
      <c r="AB229" s="50" t="s">
        <v>84</v>
      </c>
      <c r="AC229" s="51" t="s">
        <v>844</v>
      </c>
      <c r="AD229" s="121">
        <f t="shared" si="60"/>
        <v>0.4</v>
      </c>
      <c r="AE229" s="109" t="str">
        <f t="shared" si="52"/>
        <v>MUY BAJA</v>
      </c>
      <c r="AF229" s="108">
        <f t="shared" si="65"/>
        <v>7.7759999999999996E-2</v>
      </c>
      <c r="AG229" s="233"/>
      <c r="AH229" s="162"/>
      <c r="AI229" s="166"/>
      <c r="AJ229" s="159"/>
      <c r="AK229" s="168"/>
      <c r="AL229" s="168"/>
      <c r="AM229" s="294"/>
      <c r="AN229" s="299"/>
      <c r="AO229" s="292"/>
      <c r="AP229" s="292"/>
      <c r="AQ229" s="299"/>
      <c r="AR229" s="292"/>
      <c r="AS229" s="292"/>
      <c r="AT229" s="299"/>
      <c r="AU229" s="292"/>
      <c r="AV229" s="292"/>
      <c r="AW229" s="299"/>
      <c r="AX229" s="292"/>
      <c r="AY229" s="292"/>
      <c r="AZ229" s="299"/>
      <c r="BA229" s="292"/>
      <c r="BB229" s="292"/>
      <c r="BC229" s="299"/>
      <c r="BD229" s="292"/>
      <c r="BE229" s="292"/>
      <c r="BF229" s="299"/>
      <c r="BG229" s="292"/>
      <c r="BH229" s="317"/>
    </row>
    <row r="230" spans="1:61" ht="73.5" customHeight="1" x14ac:dyDescent="0.3">
      <c r="A230" s="345"/>
      <c r="B230" s="210"/>
      <c r="C230" s="207"/>
      <c r="D230" s="169"/>
      <c r="E230" s="169"/>
      <c r="F230" s="169" t="s">
        <v>67</v>
      </c>
      <c r="G230" s="171" t="s">
        <v>845</v>
      </c>
      <c r="H230" s="169"/>
      <c r="I230" s="234"/>
      <c r="J230" s="159"/>
      <c r="K230" s="159"/>
      <c r="L230" s="159"/>
      <c r="M230" s="172"/>
      <c r="N230" s="173"/>
      <c r="O230" s="174"/>
      <c r="P230" s="160"/>
      <c r="Q230" s="166"/>
      <c r="R230" s="73" t="s">
        <v>846</v>
      </c>
      <c r="S230" s="50" t="s">
        <v>78</v>
      </c>
      <c r="T230" s="51" t="s">
        <v>774</v>
      </c>
      <c r="U230" s="50" t="s">
        <v>79</v>
      </c>
      <c r="V230" s="50" t="s">
        <v>80</v>
      </c>
      <c r="W230" s="52">
        <f>VLOOKUP(V230,'[16]Datos Validacion'!$K$6:$L$8,2,0)</f>
        <v>0.25</v>
      </c>
      <c r="X230" s="51" t="s">
        <v>96</v>
      </c>
      <c r="Y230" s="52">
        <f>VLOOKUP(X230,'[16]Datos Validacion'!$M$6:$N$7,2,0)</f>
        <v>0.15</v>
      </c>
      <c r="Z230" s="50" t="s">
        <v>82</v>
      </c>
      <c r="AA230" s="124" t="s">
        <v>847</v>
      </c>
      <c r="AB230" s="50" t="s">
        <v>84</v>
      </c>
      <c r="AC230" s="50" t="s">
        <v>848</v>
      </c>
      <c r="AD230" s="121">
        <f t="shared" si="60"/>
        <v>0.4</v>
      </c>
      <c r="AE230" s="109" t="str">
        <f t="shared" si="52"/>
        <v>MUY BAJA</v>
      </c>
      <c r="AF230" s="108">
        <f t="shared" si="65"/>
        <v>4.6655999999999996E-2</v>
      </c>
      <c r="AG230" s="233"/>
      <c r="AH230" s="162"/>
      <c r="AI230" s="166"/>
      <c r="AJ230" s="159"/>
      <c r="AK230" s="168"/>
      <c r="AL230" s="168"/>
      <c r="AM230" s="294"/>
      <c r="AN230" s="299"/>
      <c r="AO230" s="292"/>
      <c r="AP230" s="292"/>
      <c r="AQ230" s="299"/>
      <c r="AR230" s="292"/>
      <c r="AS230" s="292"/>
      <c r="AT230" s="299"/>
      <c r="AU230" s="292"/>
      <c r="AV230" s="292"/>
      <c r="AW230" s="299"/>
      <c r="AX230" s="292"/>
      <c r="AY230" s="292"/>
      <c r="AZ230" s="299"/>
      <c r="BA230" s="292"/>
      <c r="BB230" s="292"/>
      <c r="BC230" s="299"/>
      <c r="BD230" s="292"/>
      <c r="BE230" s="292"/>
      <c r="BF230" s="299"/>
      <c r="BG230" s="292"/>
      <c r="BH230" s="317"/>
    </row>
    <row r="231" spans="1:61" ht="59.25" customHeight="1" x14ac:dyDescent="0.3">
      <c r="A231" s="345"/>
      <c r="B231" s="210"/>
      <c r="C231" s="207"/>
      <c r="D231" s="169"/>
      <c r="E231" s="169"/>
      <c r="F231" s="169"/>
      <c r="G231" s="171"/>
      <c r="H231" s="169"/>
      <c r="I231" s="234"/>
      <c r="J231" s="159"/>
      <c r="K231" s="159"/>
      <c r="L231" s="159"/>
      <c r="M231" s="172"/>
      <c r="N231" s="173"/>
      <c r="O231" s="174"/>
      <c r="P231" s="160"/>
      <c r="Q231" s="166"/>
      <c r="R231" s="73" t="s">
        <v>849</v>
      </c>
      <c r="S231" s="50" t="s">
        <v>78</v>
      </c>
      <c r="T231" s="50" t="s">
        <v>774</v>
      </c>
      <c r="U231" s="50" t="s">
        <v>79</v>
      </c>
      <c r="V231" s="50" t="s">
        <v>80</v>
      </c>
      <c r="W231" s="50">
        <f>VLOOKUP(V231,'[16]Datos Validacion'!$K$6:$L$8,2,0)</f>
        <v>0.25</v>
      </c>
      <c r="X231" s="50" t="s">
        <v>96</v>
      </c>
      <c r="Y231" s="52">
        <f>VLOOKUP(X231,'[16]Datos Validacion'!$M$6:$N$7,2,0)</f>
        <v>0.15</v>
      </c>
      <c r="Z231" s="50" t="s">
        <v>82</v>
      </c>
      <c r="AA231" s="124" t="s">
        <v>850</v>
      </c>
      <c r="AB231" s="50" t="s">
        <v>84</v>
      </c>
      <c r="AC231" s="51" t="s">
        <v>851</v>
      </c>
      <c r="AD231" s="121">
        <f t="shared" si="60"/>
        <v>0.4</v>
      </c>
      <c r="AE231" s="109" t="str">
        <f t="shared" si="52"/>
        <v>MUY BAJA</v>
      </c>
      <c r="AF231" s="108">
        <f t="shared" si="65"/>
        <v>2.7993599999999997E-2</v>
      </c>
      <c r="AG231" s="233"/>
      <c r="AH231" s="162"/>
      <c r="AI231" s="166"/>
      <c r="AJ231" s="159"/>
      <c r="AK231" s="168"/>
      <c r="AL231" s="168"/>
      <c r="AM231" s="294"/>
      <c r="AN231" s="299"/>
      <c r="AO231" s="292"/>
      <c r="AP231" s="292"/>
      <c r="AQ231" s="299"/>
      <c r="AR231" s="292"/>
      <c r="AS231" s="292"/>
      <c r="AT231" s="299"/>
      <c r="AU231" s="292"/>
      <c r="AV231" s="292"/>
      <c r="AW231" s="299"/>
      <c r="AX231" s="292"/>
      <c r="AY231" s="292"/>
      <c r="AZ231" s="299"/>
      <c r="BA231" s="292"/>
      <c r="BB231" s="292"/>
      <c r="BC231" s="299"/>
      <c r="BD231" s="292"/>
      <c r="BE231" s="292"/>
      <c r="BF231" s="299"/>
      <c r="BG231" s="292"/>
      <c r="BH231" s="317"/>
    </row>
    <row r="232" spans="1:61" ht="63.75" customHeight="1" x14ac:dyDescent="0.3">
      <c r="A232" s="345"/>
      <c r="B232" s="210"/>
      <c r="C232" s="207"/>
      <c r="D232" s="169"/>
      <c r="E232" s="169"/>
      <c r="F232" s="169" t="s">
        <v>67</v>
      </c>
      <c r="G232" s="207" t="s">
        <v>852</v>
      </c>
      <c r="H232" s="169"/>
      <c r="I232" s="234"/>
      <c r="J232" s="159"/>
      <c r="K232" s="159"/>
      <c r="L232" s="159"/>
      <c r="M232" s="172"/>
      <c r="N232" s="173"/>
      <c r="O232" s="174"/>
      <c r="P232" s="160"/>
      <c r="Q232" s="166"/>
      <c r="R232" s="73" t="s">
        <v>853</v>
      </c>
      <c r="S232" s="50" t="s">
        <v>78</v>
      </c>
      <c r="T232" s="51" t="s">
        <v>854</v>
      </c>
      <c r="U232" s="50" t="s">
        <v>79</v>
      </c>
      <c r="V232" s="50" t="s">
        <v>80</v>
      </c>
      <c r="W232" s="52">
        <f>VLOOKUP(V232,'[16]Datos Validacion'!$K$6:$L$8,2,0)</f>
        <v>0.25</v>
      </c>
      <c r="X232" s="51" t="s">
        <v>96</v>
      </c>
      <c r="Y232" s="52">
        <f>VLOOKUP(X232,'[16]Datos Validacion'!$M$6:$N$7,2,0)</f>
        <v>0.15</v>
      </c>
      <c r="Z232" s="50" t="s">
        <v>82</v>
      </c>
      <c r="AA232" s="124" t="s">
        <v>855</v>
      </c>
      <c r="AB232" s="81" t="s">
        <v>84</v>
      </c>
      <c r="AC232" s="50" t="s">
        <v>856</v>
      </c>
      <c r="AD232" s="121">
        <f t="shared" si="60"/>
        <v>0.4</v>
      </c>
      <c r="AE232" s="109" t="str">
        <f t="shared" si="52"/>
        <v>MUY BAJA</v>
      </c>
      <c r="AF232" s="108">
        <f t="shared" si="65"/>
        <v>1.6796159999999997E-2</v>
      </c>
      <c r="AG232" s="233"/>
      <c r="AH232" s="162"/>
      <c r="AI232" s="166"/>
      <c r="AJ232" s="159"/>
      <c r="AK232" s="168"/>
      <c r="AL232" s="168"/>
      <c r="AM232" s="294"/>
      <c r="AN232" s="299"/>
      <c r="AO232" s="292"/>
      <c r="AP232" s="292"/>
      <c r="AQ232" s="299"/>
      <c r="AR232" s="292"/>
      <c r="AS232" s="292"/>
      <c r="AT232" s="299"/>
      <c r="AU232" s="292"/>
      <c r="AV232" s="292"/>
      <c r="AW232" s="299"/>
      <c r="AX232" s="292"/>
      <c r="AY232" s="292"/>
      <c r="AZ232" s="299"/>
      <c r="BA232" s="292"/>
      <c r="BB232" s="292"/>
      <c r="BC232" s="299"/>
      <c r="BD232" s="292"/>
      <c r="BE232" s="292"/>
      <c r="BF232" s="299"/>
      <c r="BG232" s="292"/>
      <c r="BH232" s="317"/>
    </row>
    <row r="233" spans="1:61" ht="90.75" customHeight="1" x14ac:dyDescent="0.3">
      <c r="A233" s="345"/>
      <c r="B233" s="210"/>
      <c r="C233" s="207"/>
      <c r="D233" s="169"/>
      <c r="E233" s="169"/>
      <c r="F233" s="169"/>
      <c r="G233" s="207"/>
      <c r="H233" s="169"/>
      <c r="I233" s="234"/>
      <c r="J233" s="159"/>
      <c r="K233" s="159"/>
      <c r="L233" s="159"/>
      <c r="M233" s="172"/>
      <c r="N233" s="173"/>
      <c r="O233" s="174"/>
      <c r="P233" s="160"/>
      <c r="Q233" s="166"/>
      <c r="R233" s="73" t="s">
        <v>857</v>
      </c>
      <c r="S233" s="75" t="s">
        <v>78</v>
      </c>
      <c r="T233" s="76" t="s">
        <v>858</v>
      </c>
      <c r="U233" s="75" t="s">
        <v>79</v>
      </c>
      <c r="V233" s="75" t="s">
        <v>80</v>
      </c>
      <c r="W233" s="52">
        <f>VLOOKUP(V233,'[16]Datos Validacion'!$K$6:$L$8,2,0)</f>
        <v>0.25</v>
      </c>
      <c r="X233" s="51" t="s">
        <v>96</v>
      </c>
      <c r="Y233" s="52">
        <f>VLOOKUP(X233,'[16]Datos Validacion'!$M$6:$N$7,2,0)</f>
        <v>0.15</v>
      </c>
      <c r="Z233" s="50" t="s">
        <v>82</v>
      </c>
      <c r="AA233" s="124" t="s">
        <v>859</v>
      </c>
      <c r="AB233" s="50" t="s">
        <v>84</v>
      </c>
      <c r="AC233" s="50" t="s">
        <v>494</v>
      </c>
      <c r="AD233" s="121">
        <f t="shared" si="60"/>
        <v>0.4</v>
      </c>
      <c r="AE233" s="109" t="str">
        <f t="shared" si="52"/>
        <v>MUY BAJA</v>
      </c>
      <c r="AF233" s="108">
        <f t="shared" si="65"/>
        <v>1.0077695999999997E-2</v>
      </c>
      <c r="AG233" s="233"/>
      <c r="AH233" s="162"/>
      <c r="AI233" s="166"/>
      <c r="AJ233" s="159"/>
      <c r="AK233" s="168"/>
      <c r="AL233" s="168"/>
      <c r="AM233" s="294"/>
      <c r="AN233" s="299"/>
      <c r="AO233" s="292"/>
      <c r="AP233" s="292"/>
      <c r="AQ233" s="299"/>
      <c r="AR233" s="292"/>
      <c r="AS233" s="292"/>
      <c r="AT233" s="299"/>
      <c r="AU233" s="292"/>
      <c r="AV233" s="292"/>
      <c r="AW233" s="299"/>
      <c r="AX233" s="292"/>
      <c r="AY233" s="292"/>
      <c r="AZ233" s="299"/>
      <c r="BA233" s="292"/>
      <c r="BB233" s="292"/>
      <c r="BC233" s="299"/>
      <c r="BD233" s="292"/>
      <c r="BE233" s="292"/>
      <c r="BF233" s="299"/>
      <c r="BG233" s="292"/>
      <c r="BH233" s="317"/>
    </row>
    <row r="234" spans="1:61" ht="55.5" customHeight="1" x14ac:dyDescent="0.3">
      <c r="A234" s="345"/>
      <c r="B234" s="210"/>
      <c r="C234" s="207"/>
      <c r="D234" s="169"/>
      <c r="E234" s="169"/>
      <c r="F234" s="169"/>
      <c r="G234" s="207"/>
      <c r="H234" s="169"/>
      <c r="I234" s="234"/>
      <c r="J234" s="159"/>
      <c r="K234" s="159"/>
      <c r="L234" s="159"/>
      <c r="M234" s="172"/>
      <c r="N234" s="173"/>
      <c r="O234" s="174"/>
      <c r="P234" s="160"/>
      <c r="Q234" s="166"/>
      <c r="R234" s="73" t="s">
        <v>792</v>
      </c>
      <c r="S234" s="75" t="s">
        <v>78</v>
      </c>
      <c r="T234" s="51" t="s">
        <v>774</v>
      </c>
      <c r="U234" s="75" t="s">
        <v>79</v>
      </c>
      <c r="V234" s="75" t="s">
        <v>80</v>
      </c>
      <c r="W234" s="52">
        <f>VLOOKUP(V234,'[16]Datos Validacion'!$K$6:$L$8,2,0)</f>
        <v>0.25</v>
      </c>
      <c r="X234" s="51" t="s">
        <v>96</v>
      </c>
      <c r="Y234" s="52">
        <f>VLOOKUP(X234,'[16]Datos Validacion'!$M$6:$N$7,2,0)</f>
        <v>0.15</v>
      </c>
      <c r="Z234" s="50" t="s">
        <v>82</v>
      </c>
      <c r="AA234" s="124" t="s">
        <v>860</v>
      </c>
      <c r="AB234" s="50" t="s">
        <v>84</v>
      </c>
      <c r="AC234" s="133" t="s">
        <v>794</v>
      </c>
      <c r="AD234" s="121">
        <f t="shared" si="60"/>
        <v>0.4</v>
      </c>
      <c r="AE234" s="109" t="str">
        <f t="shared" si="52"/>
        <v>MUY BAJA</v>
      </c>
      <c r="AF234" s="108">
        <f t="shared" si="65"/>
        <v>6.0466175999999983E-3</v>
      </c>
      <c r="AG234" s="233"/>
      <c r="AH234" s="162"/>
      <c r="AI234" s="166"/>
      <c r="AJ234" s="159"/>
      <c r="AK234" s="168"/>
      <c r="AL234" s="168"/>
      <c r="AM234" s="294"/>
      <c r="AN234" s="299"/>
      <c r="AO234" s="292"/>
      <c r="AP234" s="292"/>
      <c r="AQ234" s="299"/>
      <c r="AR234" s="292"/>
      <c r="AS234" s="292"/>
      <c r="AT234" s="299"/>
      <c r="AU234" s="292"/>
      <c r="AV234" s="292"/>
      <c r="AW234" s="299"/>
      <c r="AX234" s="292"/>
      <c r="AY234" s="292"/>
      <c r="AZ234" s="299"/>
      <c r="BA234" s="292"/>
      <c r="BB234" s="292"/>
      <c r="BC234" s="299"/>
      <c r="BD234" s="292"/>
      <c r="BE234" s="292"/>
      <c r="BF234" s="299"/>
      <c r="BG234" s="292"/>
      <c r="BH234" s="317"/>
    </row>
    <row r="235" spans="1:61" ht="50.5" customHeight="1" x14ac:dyDescent="0.3">
      <c r="A235" s="345" t="s">
        <v>3</v>
      </c>
      <c r="B235" s="210"/>
      <c r="C235" s="207" t="s">
        <v>758</v>
      </c>
      <c r="D235" s="169" t="s">
        <v>759</v>
      </c>
      <c r="E235" s="169" t="s">
        <v>861</v>
      </c>
      <c r="F235" s="55" t="s">
        <v>67</v>
      </c>
      <c r="G235" s="76" t="s">
        <v>862</v>
      </c>
      <c r="H235" s="169" t="s">
        <v>863</v>
      </c>
      <c r="I235" s="234" t="s">
        <v>864</v>
      </c>
      <c r="J235" s="159" t="s">
        <v>71</v>
      </c>
      <c r="K235" s="159" t="s">
        <v>865</v>
      </c>
      <c r="L235" s="159" t="s">
        <v>376</v>
      </c>
      <c r="M235" s="172">
        <f>VLOOKUP(L235,'[16]Datos Validacion'!$C$6:$D$10,2,0)</f>
        <v>1</v>
      </c>
      <c r="N235" s="173" t="s">
        <v>223</v>
      </c>
      <c r="O235" s="174">
        <f>VLOOKUP(N235,'[16]Datos Validacion'!$E$6:$F$15,2,0)</f>
        <v>0.2</v>
      </c>
      <c r="P235" s="160" t="s">
        <v>866</v>
      </c>
      <c r="Q235" s="166" t="s">
        <v>378</v>
      </c>
      <c r="R235" s="73" t="s">
        <v>867</v>
      </c>
      <c r="S235" s="50" t="s">
        <v>78</v>
      </c>
      <c r="T235" s="51" t="s">
        <v>1732</v>
      </c>
      <c r="U235" s="50" t="s">
        <v>79</v>
      </c>
      <c r="V235" s="50" t="s">
        <v>80</v>
      </c>
      <c r="W235" s="52">
        <f>VLOOKUP(V235,'[16]Datos Validacion'!$K$6:$L$8,2,0)</f>
        <v>0.25</v>
      </c>
      <c r="X235" s="51" t="s">
        <v>96</v>
      </c>
      <c r="Y235" s="52">
        <f>VLOOKUP(X235,'[16]Datos Validacion'!$M$6:$N$7,2,0)</f>
        <v>0.15</v>
      </c>
      <c r="Z235" s="50" t="s">
        <v>82</v>
      </c>
      <c r="AA235" s="69" t="s">
        <v>868</v>
      </c>
      <c r="AB235" s="50" t="s">
        <v>84</v>
      </c>
      <c r="AC235" s="51" t="s">
        <v>869</v>
      </c>
      <c r="AD235" s="121">
        <f t="shared" si="60"/>
        <v>0.4</v>
      </c>
      <c r="AE235" s="109" t="str">
        <f t="shared" si="52"/>
        <v>MEDIA</v>
      </c>
      <c r="AF235" s="109">
        <f>IF(OR(V235="prevenir",V235="detectar"),(M235-(M235*AD235)), M235)</f>
        <v>0.6</v>
      </c>
      <c r="AG235" s="162" t="str">
        <f t="shared" si="61"/>
        <v>LEVE</v>
      </c>
      <c r="AH235" s="162">
        <f>IF(V235="corregir",(O235-(O235*AD235)), O235)</f>
        <v>0.2</v>
      </c>
      <c r="AI235" s="166" t="s">
        <v>146</v>
      </c>
      <c r="AJ235" s="159" t="s">
        <v>86</v>
      </c>
      <c r="AK235" s="168"/>
      <c r="AL235" s="168"/>
      <c r="AM235" s="305">
        <v>45107</v>
      </c>
      <c r="AN235" s="300" t="s">
        <v>1906</v>
      </c>
      <c r="AO235" s="292"/>
      <c r="AP235" s="299" t="s">
        <v>3</v>
      </c>
      <c r="AQ235" s="300"/>
      <c r="AR235" s="299" t="s">
        <v>3</v>
      </c>
      <c r="AS235" s="312"/>
      <c r="AT235" s="300" t="s">
        <v>1907</v>
      </c>
      <c r="AU235" s="299" t="s">
        <v>3</v>
      </c>
      <c r="AV235" s="312"/>
      <c r="AW235" s="300" t="s">
        <v>1908</v>
      </c>
      <c r="AX235" s="292"/>
      <c r="AY235" s="299" t="s">
        <v>3</v>
      </c>
      <c r="AZ235" s="300" t="s">
        <v>1909</v>
      </c>
      <c r="BA235" s="299" t="s">
        <v>3</v>
      </c>
      <c r="BB235" s="292"/>
      <c r="BC235" s="300" t="s">
        <v>1910</v>
      </c>
      <c r="BD235" s="292"/>
      <c r="BE235" s="299" t="s">
        <v>3</v>
      </c>
      <c r="BF235" s="300" t="s">
        <v>1911</v>
      </c>
      <c r="BG235" s="304" t="s">
        <v>1912</v>
      </c>
      <c r="BH235" s="317" t="s">
        <v>2021</v>
      </c>
    </row>
    <row r="236" spans="1:61" ht="51" customHeight="1" x14ac:dyDescent="0.3">
      <c r="A236" s="345"/>
      <c r="B236" s="210"/>
      <c r="C236" s="207"/>
      <c r="D236" s="169"/>
      <c r="E236" s="169"/>
      <c r="F236" s="169" t="s">
        <v>67</v>
      </c>
      <c r="G236" s="207" t="s">
        <v>870</v>
      </c>
      <c r="H236" s="169"/>
      <c r="I236" s="234"/>
      <c r="J236" s="159"/>
      <c r="K236" s="159"/>
      <c r="L236" s="159"/>
      <c r="M236" s="172"/>
      <c r="N236" s="173"/>
      <c r="O236" s="174"/>
      <c r="P236" s="160"/>
      <c r="Q236" s="166"/>
      <c r="R236" s="73" t="s">
        <v>871</v>
      </c>
      <c r="S236" s="50" t="s">
        <v>78</v>
      </c>
      <c r="T236" s="51" t="s">
        <v>1732</v>
      </c>
      <c r="U236" s="50" t="s">
        <v>79</v>
      </c>
      <c r="V236" s="50" t="s">
        <v>80</v>
      </c>
      <c r="W236" s="52">
        <f>VLOOKUP(V236,'[16]Datos Validacion'!$K$6:$L$8,2,0)</f>
        <v>0.25</v>
      </c>
      <c r="X236" s="51" t="s">
        <v>96</v>
      </c>
      <c r="Y236" s="52">
        <f>VLOOKUP(X236,'[16]Datos Validacion'!$M$6:$N$7,2,0)</f>
        <v>0.15</v>
      </c>
      <c r="Z236" s="50" t="s">
        <v>82</v>
      </c>
      <c r="AA236" s="69" t="s">
        <v>872</v>
      </c>
      <c r="AB236" s="50" t="s">
        <v>84</v>
      </c>
      <c r="AC236" s="51" t="s">
        <v>873</v>
      </c>
      <c r="AD236" s="121">
        <f t="shared" si="60"/>
        <v>0.4</v>
      </c>
      <c r="AE236" s="109" t="str">
        <f t="shared" si="52"/>
        <v>BAJA</v>
      </c>
      <c r="AF236" s="108">
        <f>+AF235-(AF235*AD236)</f>
        <v>0.36</v>
      </c>
      <c r="AG236" s="162"/>
      <c r="AH236" s="162"/>
      <c r="AI236" s="166"/>
      <c r="AJ236" s="159"/>
      <c r="AK236" s="168"/>
      <c r="AL236" s="168"/>
      <c r="AM236" s="294"/>
      <c r="AN236" s="300"/>
      <c r="AO236" s="292"/>
      <c r="AP236" s="292"/>
      <c r="AQ236" s="297"/>
      <c r="AR236" s="292"/>
      <c r="AS236" s="312"/>
      <c r="AT236" s="297"/>
      <c r="AU236" s="292"/>
      <c r="AV236" s="312"/>
      <c r="AW236" s="297"/>
      <c r="AX236" s="292"/>
      <c r="AY236" s="292"/>
      <c r="AZ236" s="297"/>
      <c r="BA236" s="292"/>
      <c r="BB236" s="292"/>
      <c r="BC236" s="297"/>
      <c r="BD236" s="292"/>
      <c r="BE236" s="292"/>
      <c r="BF236" s="297"/>
      <c r="BG236" s="299"/>
      <c r="BH236" s="317"/>
    </row>
    <row r="237" spans="1:61" ht="63.75" customHeight="1" x14ac:dyDescent="0.3">
      <c r="A237" s="345"/>
      <c r="B237" s="210"/>
      <c r="C237" s="207"/>
      <c r="D237" s="169"/>
      <c r="E237" s="169"/>
      <c r="F237" s="169"/>
      <c r="G237" s="207"/>
      <c r="H237" s="169"/>
      <c r="I237" s="234"/>
      <c r="J237" s="159"/>
      <c r="K237" s="159"/>
      <c r="L237" s="159"/>
      <c r="M237" s="172"/>
      <c r="N237" s="173"/>
      <c r="O237" s="174"/>
      <c r="P237" s="160"/>
      <c r="Q237" s="166"/>
      <c r="R237" s="73" t="s">
        <v>874</v>
      </c>
      <c r="S237" s="50" t="s">
        <v>78</v>
      </c>
      <c r="T237" s="51" t="s">
        <v>1732</v>
      </c>
      <c r="U237" s="50" t="s">
        <v>79</v>
      </c>
      <c r="V237" s="50" t="s">
        <v>80</v>
      </c>
      <c r="W237" s="52">
        <f>VLOOKUP(V237,'[16]Datos Validacion'!$K$6:$L$8,2,0)</f>
        <v>0.25</v>
      </c>
      <c r="X237" s="51" t="s">
        <v>96</v>
      </c>
      <c r="Y237" s="52">
        <f>VLOOKUP(X237,'[16]Datos Validacion'!$M$6:$N$7,2,0)</f>
        <v>0.15</v>
      </c>
      <c r="Z237" s="50" t="s">
        <v>82</v>
      </c>
      <c r="AA237" s="69" t="s">
        <v>875</v>
      </c>
      <c r="AB237" s="50" t="s">
        <v>84</v>
      </c>
      <c r="AC237" s="51" t="s">
        <v>876</v>
      </c>
      <c r="AD237" s="121">
        <f t="shared" si="60"/>
        <v>0.4</v>
      </c>
      <c r="AE237" s="109" t="str">
        <f t="shared" si="52"/>
        <v>BAJA</v>
      </c>
      <c r="AF237" s="108">
        <f t="shared" ref="AF237:AF239" si="66">+AF236-(AF236*AD237)</f>
        <v>0.216</v>
      </c>
      <c r="AG237" s="162"/>
      <c r="AH237" s="162"/>
      <c r="AI237" s="166"/>
      <c r="AJ237" s="159"/>
      <c r="AK237" s="168"/>
      <c r="AL237" s="168"/>
      <c r="AM237" s="294"/>
      <c r="AN237" s="300"/>
      <c r="AO237" s="292"/>
      <c r="AP237" s="292"/>
      <c r="AQ237" s="297"/>
      <c r="AR237" s="292"/>
      <c r="AS237" s="312"/>
      <c r="AT237" s="297"/>
      <c r="AU237" s="292"/>
      <c r="AV237" s="312"/>
      <c r="AW237" s="297"/>
      <c r="AX237" s="292"/>
      <c r="AY237" s="292"/>
      <c r="AZ237" s="297"/>
      <c r="BA237" s="292"/>
      <c r="BB237" s="292"/>
      <c r="BC237" s="297"/>
      <c r="BD237" s="292"/>
      <c r="BE237" s="292"/>
      <c r="BF237" s="297"/>
      <c r="BG237" s="299"/>
      <c r="BH237" s="317"/>
    </row>
    <row r="238" spans="1:61" ht="38.25" customHeight="1" x14ac:dyDescent="0.3">
      <c r="A238" s="345"/>
      <c r="B238" s="210"/>
      <c r="C238" s="207"/>
      <c r="D238" s="169"/>
      <c r="E238" s="169"/>
      <c r="F238" s="169"/>
      <c r="G238" s="207"/>
      <c r="H238" s="169"/>
      <c r="I238" s="234"/>
      <c r="J238" s="159"/>
      <c r="K238" s="159"/>
      <c r="L238" s="159"/>
      <c r="M238" s="172"/>
      <c r="N238" s="173"/>
      <c r="O238" s="174"/>
      <c r="P238" s="160"/>
      <c r="Q238" s="166"/>
      <c r="R238" s="73" t="s">
        <v>877</v>
      </c>
      <c r="S238" s="50" t="s">
        <v>78</v>
      </c>
      <c r="T238" s="51" t="s">
        <v>1732</v>
      </c>
      <c r="U238" s="50" t="s">
        <v>79</v>
      </c>
      <c r="V238" s="50" t="s">
        <v>80</v>
      </c>
      <c r="W238" s="52">
        <f>VLOOKUP(V238,'[16]Datos Validacion'!$K$6:$L$8,2,0)</f>
        <v>0.25</v>
      </c>
      <c r="X238" s="51" t="s">
        <v>96</v>
      </c>
      <c r="Y238" s="52">
        <f>VLOOKUP(X238,'[16]Datos Validacion'!$M$6:$N$7,2,0)</f>
        <v>0.15</v>
      </c>
      <c r="Z238" s="50" t="s">
        <v>82</v>
      </c>
      <c r="AA238" s="69" t="s">
        <v>878</v>
      </c>
      <c r="AB238" s="50" t="s">
        <v>84</v>
      </c>
      <c r="AC238" s="51" t="s">
        <v>879</v>
      </c>
      <c r="AD238" s="121">
        <f t="shared" si="60"/>
        <v>0.4</v>
      </c>
      <c r="AE238" s="109" t="str">
        <f t="shared" si="52"/>
        <v>MUY BAJA</v>
      </c>
      <c r="AF238" s="108">
        <f t="shared" si="66"/>
        <v>0.12959999999999999</v>
      </c>
      <c r="AG238" s="162"/>
      <c r="AH238" s="162"/>
      <c r="AI238" s="166"/>
      <c r="AJ238" s="159"/>
      <c r="AK238" s="168"/>
      <c r="AL238" s="168"/>
      <c r="AM238" s="294"/>
      <c r="AN238" s="300"/>
      <c r="AO238" s="292"/>
      <c r="AP238" s="292"/>
      <c r="AQ238" s="297"/>
      <c r="AR238" s="292"/>
      <c r="AS238" s="312"/>
      <c r="AT238" s="297"/>
      <c r="AU238" s="292"/>
      <c r="AV238" s="312"/>
      <c r="AW238" s="297"/>
      <c r="AX238" s="292"/>
      <c r="AY238" s="292"/>
      <c r="AZ238" s="297"/>
      <c r="BA238" s="292"/>
      <c r="BB238" s="292"/>
      <c r="BC238" s="297"/>
      <c r="BD238" s="292"/>
      <c r="BE238" s="292"/>
      <c r="BF238" s="297"/>
      <c r="BG238" s="299"/>
      <c r="BH238" s="317"/>
    </row>
    <row r="239" spans="1:61" ht="61.5" customHeight="1" x14ac:dyDescent="0.3">
      <c r="A239" s="345"/>
      <c r="B239" s="210"/>
      <c r="C239" s="207"/>
      <c r="D239" s="169"/>
      <c r="E239" s="169"/>
      <c r="F239" s="169"/>
      <c r="G239" s="207"/>
      <c r="H239" s="169"/>
      <c r="I239" s="234"/>
      <c r="J239" s="159"/>
      <c r="K239" s="159"/>
      <c r="L239" s="159"/>
      <c r="M239" s="172"/>
      <c r="N239" s="173"/>
      <c r="O239" s="174"/>
      <c r="P239" s="160"/>
      <c r="Q239" s="166"/>
      <c r="R239" s="73" t="s">
        <v>880</v>
      </c>
      <c r="S239" s="50" t="s">
        <v>78</v>
      </c>
      <c r="T239" s="51" t="s">
        <v>881</v>
      </c>
      <c r="U239" s="50" t="s">
        <v>79</v>
      </c>
      <c r="V239" s="50" t="s">
        <v>80</v>
      </c>
      <c r="W239" s="52">
        <f>VLOOKUP(V239,'[16]Datos Validacion'!$K$6:$L$8,2,0)</f>
        <v>0.25</v>
      </c>
      <c r="X239" s="51" t="s">
        <v>96</v>
      </c>
      <c r="Y239" s="52">
        <f>VLOOKUP(X239,'[16]Datos Validacion'!$M$6:$N$7,2,0)</f>
        <v>0.15</v>
      </c>
      <c r="Z239" s="50" t="s">
        <v>82</v>
      </c>
      <c r="AA239" s="69" t="s">
        <v>882</v>
      </c>
      <c r="AB239" s="50" t="s">
        <v>84</v>
      </c>
      <c r="AC239" s="51" t="s">
        <v>883</v>
      </c>
      <c r="AD239" s="121">
        <f t="shared" si="60"/>
        <v>0.4</v>
      </c>
      <c r="AE239" s="109" t="str">
        <f t="shared" si="52"/>
        <v>MUY BAJA</v>
      </c>
      <c r="AF239" s="108">
        <f t="shared" si="66"/>
        <v>7.7759999999999996E-2</v>
      </c>
      <c r="AG239" s="162"/>
      <c r="AH239" s="162"/>
      <c r="AI239" s="166"/>
      <c r="AJ239" s="159"/>
      <c r="AK239" s="168"/>
      <c r="AL239" s="168"/>
      <c r="AM239" s="294"/>
      <c r="AN239" s="300"/>
      <c r="AO239" s="292"/>
      <c r="AP239" s="292"/>
      <c r="AQ239" s="297"/>
      <c r="AR239" s="292"/>
      <c r="AS239" s="312"/>
      <c r="AT239" s="297"/>
      <c r="AU239" s="292"/>
      <c r="AV239" s="312"/>
      <c r="AW239" s="297"/>
      <c r="AX239" s="292"/>
      <c r="AY239" s="292"/>
      <c r="AZ239" s="297"/>
      <c r="BA239" s="292"/>
      <c r="BB239" s="292"/>
      <c r="BC239" s="297"/>
      <c r="BD239" s="292"/>
      <c r="BE239" s="292"/>
      <c r="BF239" s="297"/>
      <c r="BG239" s="299"/>
      <c r="BH239" s="317"/>
    </row>
    <row r="240" spans="1:61" s="48" customFormat="1" ht="104.25" customHeight="1" x14ac:dyDescent="0.35">
      <c r="A240" s="240" t="s">
        <v>3</v>
      </c>
      <c r="B240" s="203"/>
      <c r="C240" s="212" t="s">
        <v>884</v>
      </c>
      <c r="D240" s="159" t="s">
        <v>885</v>
      </c>
      <c r="E240" s="159" t="s">
        <v>886</v>
      </c>
      <c r="F240" s="159" t="s">
        <v>67</v>
      </c>
      <c r="G240" s="381" t="s">
        <v>1350</v>
      </c>
      <c r="H240" s="159" t="s">
        <v>887</v>
      </c>
      <c r="I240" s="159" t="s">
        <v>1349</v>
      </c>
      <c r="J240" s="159" t="s">
        <v>244</v>
      </c>
      <c r="K240" s="159" t="s">
        <v>1351</v>
      </c>
      <c r="L240" s="159" t="s">
        <v>73</v>
      </c>
      <c r="M240" s="172">
        <f>VLOOKUP(L240,'[17]Datos Validacion'!$C$6:$D$10,2,0)</f>
        <v>0.6</v>
      </c>
      <c r="N240" s="173" t="s">
        <v>76</v>
      </c>
      <c r="O240" s="174">
        <f>VLOOKUP(N240,'[17]Datos Validacion'!$E$6:$F$15,2,0)</f>
        <v>0.6</v>
      </c>
      <c r="P240" s="160" t="s">
        <v>489</v>
      </c>
      <c r="Q240" s="166" t="s">
        <v>76</v>
      </c>
      <c r="R240" s="163" t="s">
        <v>1352</v>
      </c>
      <c r="S240" s="203" t="s">
        <v>78</v>
      </c>
      <c r="T240" s="212" t="s">
        <v>888</v>
      </c>
      <c r="U240" s="212" t="s">
        <v>79</v>
      </c>
      <c r="V240" s="203" t="s">
        <v>80</v>
      </c>
      <c r="W240" s="172">
        <f>VLOOKUP(V240,'[17]Datos Validacion'!$K$6:$L$8,2,0)</f>
        <v>0.25</v>
      </c>
      <c r="X240" s="212" t="s">
        <v>96</v>
      </c>
      <c r="Y240" s="172">
        <f>VLOOKUP(X240,'[17]Datos Validacion'!$M$6:$N$7,2,0)</f>
        <v>0.15</v>
      </c>
      <c r="Z240" s="203" t="s">
        <v>82</v>
      </c>
      <c r="AA240" s="175" t="s">
        <v>889</v>
      </c>
      <c r="AB240" s="203" t="s">
        <v>84</v>
      </c>
      <c r="AC240" s="212" t="s">
        <v>890</v>
      </c>
      <c r="AD240" s="164">
        <f t="shared" si="60"/>
        <v>0.4</v>
      </c>
      <c r="AE240" s="162" t="str">
        <f>IF(AF240&lt;=20%,"MUY BAJA",IF(AF240&lt;=40%,"BAJA",IF(AF240&lt;=60%,"MEDIA",IF(AF240&lt;=80%,"ALTA","MUY ALTA"))))</f>
        <v>BAJA</v>
      </c>
      <c r="AF240" s="162">
        <f>IF(OR(V240="prevenir",V240="detectar"),(M240-(M240*AD240)), M240)</f>
        <v>0.36</v>
      </c>
      <c r="AG240" s="162" t="str">
        <f>IF(AH240&lt;=20%,"LEVE",IF(AH240&lt;=40%,"MENOR",IF(AH240&lt;=60%,"MODERADO",IF(AH240&lt;=80%,"MAYOR","CATASTROFICO"))))</f>
        <v>MODERADO</v>
      </c>
      <c r="AH240" s="162">
        <f>IF(V240="corregir",(O240-(O240*AD240)), O240)</f>
        <v>0.6</v>
      </c>
      <c r="AI240" s="166" t="s">
        <v>76</v>
      </c>
      <c r="AJ240" s="159" t="s">
        <v>86</v>
      </c>
      <c r="AK240" s="168"/>
      <c r="AL240" s="168"/>
      <c r="AM240" s="294">
        <v>45107</v>
      </c>
      <c r="AN240" s="299" t="s">
        <v>1884</v>
      </c>
      <c r="AO240" s="292"/>
      <c r="AP240" s="292" t="s">
        <v>3</v>
      </c>
      <c r="AQ240" s="300"/>
      <c r="AR240" s="292" t="s">
        <v>3</v>
      </c>
      <c r="AS240" s="292"/>
      <c r="AT240" s="300"/>
      <c r="AU240" s="292" t="s">
        <v>3</v>
      </c>
      <c r="AV240" s="292"/>
      <c r="AW240" s="300" t="s">
        <v>1885</v>
      </c>
      <c r="AX240" s="292"/>
      <c r="AY240" s="292" t="s">
        <v>3</v>
      </c>
      <c r="AZ240" s="300"/>
      <c r="BA240" s="292"/>
      <c r="BB240" s="292"/>
      <c r="BC240" s="300" t="s">
        <v>1886</v>
      </c>
      <c r="BD240" s="292" t="s">
        <v>3</v>
      </c>
      <c r="BE240" s="292"/>
      <c r="BF240" s="299" t="s">
        <v>1887</v>
      </c>
      <c r="BG240" s="299"/>
      <c r="BH240" s="317" t="s">
        <v>1994</v>
      </c>
      <c r="BI240" s="144"/>
    </row>
    <row r="241" spans="1:61" s="48" customFormat="1" ht="153.75" customHeight="1" x14ac:dyDescent="0.35">
      <c r="A241" s="240"/>
      <c r="B241" s="203"/>
      <c r="C241" s="212"/>
      <c r="D241" s="159"/>
      <c r="E241" s="159"/>
      <c r="F241" s="159"/>
      <c r="G241" s="381" t="s">
        <v>891</v>
      </c>
      <c r="H241" s="159"/>
      <c r="I241" s="159"/>
      <c r="J241" s="159"/>
      <c r="K241" s="159"/>
      <c r="L241" s="159"/>
      <c r="M241" s="172"/>
      <c r="N241" s="173"/>
      <c r="O241" s="174"/>
      <c r="P241" s="160"/>
      <c r="Q241" s="166"/>
      <c r="R241" s="163"/>
      <c r="S241" s="203"/>
      <c r="T241" s="212"/>
      <c r="U241" s="212"/>
      <c r="V241" s="203"/>
      <c r="W241" s="172"/>
      <c r="X241" s="212"/>
      <c r="Y241" s="172"/>
      <c r="Z241" s="203"/>
      <c r="AA241" s="175"/>
      <c r="AB241" s="203"/>
      <c r="AC241" s="212"/>
      <c r="AD241" s="164"/>
      <c r="AE241" s="162"/>
      <c r="AF241" s="162"/>
      <c r="AG241" s="162"/>
      <c r="AH241" s="162"/>
      <c r="AI241" s="166"/>
      <c r="AJ241" s="159"/>
      <c r="AK241" s="168"/>
      <c r="AL241" s="168"/>
      <c r="AM241" s="294"/>
      <c r="AN241" s="299"/>
      <c r="AO241" s="292"/>
      <c r="AP241" s="292"/>
      <c r="AQ241" s="300"/>
      <c r="AR241" s="292"/>
      <c r="AS241" s="292"/>
      <c r="AT241" s="300"/>
      <c r="AU241" s="292"/>
      <c r="AV241" s="292"/>
      <c r="AW241" s="300"/>
      <c r="AX241" s="292"/>
      <c r="AY241" s="292"/>
      <c r="AZ241" s="300"/>
      <c r="BA241" s="292"/>
      <c r="BB241" s="292"/>
      <c r="BC241" s="300"/>
      <c r="BD241" s="292"/>
      <c r="BE241" s="292"/>
      <c r="BF241" s="299"/>
      <c r="BG241" s="299"/>
      <c r="BH241" s="317"/>
      <c r="BI241" s="144"/>
    </row>
    <row r="242" spans="1:61" s="48" customFormat="1" ht="75.5" customHeight="1" x14ac:dyDescent="0.35">
      <c r="A242" s="345" t="s">
        <v>3</v>
      </c>
      <c r="B242" s="203"/>
      <c r="C242" s="212" t="s">
        <v>884</v>
      </c>
      <c r="D242" s="159" t="s">
        <v>487</v>
      </c>
      <c r="E242" s="159" t="s">
        <v>488</v>
      </c>
      <c r="F242" s="159" t="s">
        <v>67</v>
      </c>
      <c r="G242" s="60" t="s">
        <v>892</v>
      </c>
      <c r="H242" s="159" t="s">
        <v>893</v>
      </c>
      <c r="I242" s="159" t="s">
        <v>894</v>
      </c>
      <c r="J242" s="159" t="s">
        <v>71</v>
      </c>
      <c r="K242" s="159" t="s">
        <v>895</v>
      </c>
      <c r="L242" s="159" t="s">
        <v>117</v>
      </c>
      <c r="M242" s="172">
        <v>0.2</v>
      </c>
      <c r="N242" s="173" t="s">
        <v>223</v>
      </c>
      <c r="O242" s="174">
        <v>0.2</v>
      </c>
      <c r="P242" s="160" t="s">
        <v>896</v>
      </c>
      <c r="Q242" s="166" t="s">
        <v>146</v>
      </c>
      <c r="R242" s="73" t="s">
        <v>897</v>
      </c>
      <c r="S242" s="50" t="s">
        <v>78</v>
      </c>
      <c r="T242" s="51" t="s">
        <v>898</v>
      </c>
      <c r="U242" s="51" t="s">
        <v>79</v>
      </c>
      <c r="V242" s="50" t="s">
        <v>80</v>
      </c>
      <c r="W242" s="52">
        <v>0.25</v>
      </c>
      <c r="X242" s="51" t="s">
        <v>96</v>
      </c>
      <c r="Y242" s="52">
        <v>0.15</v>
      </c>
      <c r="Z242" s="50" t="s">
        <v>82</v>
      </c>
      <c r="AA242" s="69" t="s">
        <v>899</v>
      </c>
      <c r="AB242" s="50" t="s">
        <v>84</v>
      </c>
      <c r="AC242" s="51" t="s">
        <v>900</v>
      </c>
      <c r="AD242" s="121">
        <f t="shared" ref="AD242:AD263" si="67">+W242+Y242</f>
        <v>0.4</v>
      </c>
      <c r="AE242" s="109" t="str">
        <f t="shared" ref="AE242:AE243" si="68">IF(AF242&lt;=20%,"MUY BAJA",IF(AF242&lt;=40%,"BAJA",IF(AF242&lt;=60%,"media",IF(AF242&lt;=80%,"alta","MUY alta"))))</f>
        <v>MUY BAJA</v>
      </c>
      <c r="AF242" s="109">
        <f>IF(OR(V242="prevenir",V242="detectar"),(M242-(M242*AD242)), M242)</f>
        <v>0.12</v>
      </c>
      <c r="AG242" s="162" t="str">
        <f>IF(AH242&lt;=20%,"LEVE",IF(AH242&lt;=40%,"MENOR",IF(AH242&lt;=60%,"MODERADO",IF(AH242&lt;=80%,"MAYOR","CATASTROFICO"))))</f>
        <v>LEVE</v>
      </c>
      <c r="AH242" s="162">
        <f>IF(V242="corregir",(O242-(O242*AD242)), O242)</f>
        <v>0.2</v>
      </c>
      <c r="AI242" s="166" t="s">
        <v>146</v>
      </c>
      <c r="AJ242" s="159" t="s">
        <v>86</v>
      </c>
      <c r="AK242" s="168"/>
      <c r="AL242" s="168"/>
      <c r="AM242" s="294">
        <v>45107</v>
      </c>
      <c r="AN242" s="299" t="s">
        <v>1884</v>
      </c>
      <c r="AO242" s="292"/>
      <c r="AP242" s="292" t="s">
        <v>3</v>
      </c>
      <c r="AQ242" s="300"/>
      <c r="AR242" s="292" t="s">
        <v>3</v>
      </c>
      <c r="AS242" s="292"/>
      <c r="AT242" s="300"/>
      <c r="AU242" s="292" t="s">
        <v>3</v>
      </c>
      <c r="AV242" s="292"/>
      <c r="AW242" s="300" t="s">
        <v>1888</v>
      </c>
      <c r="AX242" s="292"/>
      <c r="AY242" s="292" t="s">
        <v>3</v>
      </c>
      <c r="AZ242" s="300"/>
      <c r="BA242" s="292"/>
      <c r="BB242" s="292"/>
      <c r="BC242" s="300" t="s">
        <v>1886</v>
      </c>
      <c r="BD242" s="292" t="s">
        <v>3</v>
      </c>
      <c r="BE242" s="292"/>
      <c r="BF242" s="299" t="s">
        <v>1889</v>
      </c>
      <c r="BG242" s="292"/>
      <c r="BH242" s="317" t="s">
        <v>1994</v>
      </c>
      <c r="BI242" s="144"/>
    </row>
    <row r="243" spans="1:61" s="48" customFormat="1" ht="75.5" customHeight="1" x14ac:dyDescent="0.35">
      <c r="A243" s="345"/>
      <c r="B243" s="203"/>
      <c r="C243" s="212"/>
      <c r="D243" s="159"/>
      <c r="E243" s="159"/>
      <c r="F243" s="159"/>
      <c r="G243" s="60" t="s">
        <v>901</v>
      </c>
      <c r="H243" s="159"/>
      <c r="I243" s="159"/>
      <c r="J243" s="159"/>
      <c r="K243" s="159"/>
      <c r="L243" s="159"/>
      <c r="M243" s="172"/>
      <c r="N243" s="173"/>
      <c r="O243" s="174"/>
      <c r="P243" s="160"/>
      <c r="Q243" s="166"/>
      <c r="R243" s="73" t="s">
        <v>902</v>
      </c>
      <c r="S243" s="50" t="s">
        <v>78</v>
      </c>
      <c r="T243" s="51" t="s">
        <v>898</v>
      </c>
      <c r="U243" s="51" t="s">
        <v>79</v>
      </c>
      <c r="V243" s="50" t="s">
        <v>80</v>
      </c>
      <c r="W243" s="52">
        <v>0.25</v>
      </c>
      <c r="X243" s="51" t="s">
        <v>96</v>
      </c>
      <c r="Y243" s="52">
        <v>0.15</v>
      </c>
      <c r="Z243" s="50" t="s">
        <v>82</v>
      </c>
      <c r="AA243" s="69" t="s">
        <v>903</v>
      </c>
      <c r="AB243" s="50" t="s">
        <v>84</v>
      </c>
      <c r="AC243" s="51" t="s">
        <v>904</v>
      </c>
      <c r="AD243" s="121">
        <f t="shared" si="67"/>
        <v>0.4</v>
      </c>
      <c r="AE243" s="109" t="str">
        <f t="shared" si="68"/>
        <v>MUY BAJA</v>
      </c>
      <c r="AF243" s="108">
        <f t="shared" ref="AF243" si="69">+AF242-(AF242*AD243)</f>
        <v>7.1999999999999995E-2</v>
      </c>
      <c r="AG243" s="162"/>
      <c r="AH243" s="162"/>
      <c r="AI243" s="166"/>
      <c r="AJ243" s="159"/>
      <c r="AK243" s="168"/>
      <c r="AL243" s="168"/>
      <c r="AM243" s="294"/>
      <c r="AN243" s="299"/>
      <c r="AO243" s="292"/>
      <c r="AP243" s="292"/>
      <c r="AQ243" s="300"/>
      <c r="AR243" s="292"/>
      <c r="AS243" s="292"/>
      <c r="AT243" s="300"/>
      <c r="AU243" s="292"/>
      <c r="AV243" s="292"/>
      <c r="AW243" s="300"/>
      <c r="AX243" s="292"/>
      <c r="AY243" s="292"/>
      <c r="AZ243" s="300"/>
      <c r="BA243" s="292"/>
      <c r="BB243" s="292"/>
      <c r="BC243" s="300"/>
      <c r="BD243" s="292"/>
      <c r="BE243" s="292"/>
      <c r="BF243" s="299"/>
      <c r="BG243" s="292"/>
      <c r="BH243" s="317"/>
      <c r="BI243" s="144"/>
    </row>
    <row r="244" spans="1:61" ht="38.25" customHeight="1" x14ac:dyDescent="0.3">
      <c r="A244" s="240" t="s">
        <v>3</v>
      </c>
      <c r="B244" s="203"/>
      <c r="C244" s="212" t="s">
        <v>884</v>
      </c>
      <c r="D244" s="159" t="s">
        <v>885</v>
      </c>
      <c r="E244" s="159" t="s">
        <v>886</v>
      </c>
      <c r="F244" s="159" t="s">
        <v>67</v>
      </c>
      <c r="G244" s="213" t="s">
        <v>905</v>
      </c>
      <c r="H244" s="159" t="s">
        <v>906</v>
      </c>
      <c r="I244" s="214" t="s">
        <v>1353</v>
      </c>
      <c r="J244" s="159" t="s">
        <v>71</v>
      </c>
      <c r="K244" s="159" t="s">
        <v>907</v>
      </c>
      <c r="L244" s="159" t="s">
        <v>73</v>
      </c>
      <c r="M244" s="172">
        <f>VLOOKUP(L244,'[17]Datos Validacion'!$C$6:$D$10,2,0)</f>
        <v>0.6</v>
      </c>
      <c r="N244" s="173" t="s">
        <v>76</v>
      </c>
      <c r="O244" s="174">
        <f>VLOOKUP(N244,'[17]Datos Validacion'!$E$6:$F$15,2,0)</f>
        <v>0.6</v>
      </c>
      <c r="P244" s="236" t="s">
        <v>908</v>
      </c>
      <c r="Q244" s="166" t="s">
        <v>76</v>
      </c>
      <c r="R244" s="73" t="s">
        <v>909</v>
      </c>
      <c r="S244" s="50" t="s">
        <v>78</v>
      </c>
      <c r="T244" s="59" t="s">
        <v>910</v>
      </c>
      <c r="U244" s="50" t="s">
        <v>79</v>
      </c>
      <c r="V244" s="50" t="s">
        <v>80</v>
      </c>
      <c r="W244" s="52">
        <f>VLOOKUP(V244,'[17]Datos Validacion'!$K$6:$L$8,2,0)</f>
        <v>0.25</v>
      </c>
      <c r="X244" s="51" t="s">
        <v>96</v>
      </c>
      <c r="Y244" s="52">
        <f>VLOOKUP(X244,'[17]Datos Validacion'!$M$6:$N$7,2,0)</f>
        <v>0.15</v>
      </c>
      <c r="Z244" s="50" t="s">
        <v>82</v>
      </c>
      <c r="AA244" s="69" t="s">
        <v>911</v>
      </c>
      <c r="AB244" s="50" t="s">
        <v>84</v>
      </c>
      <c r="AC244" s="51" t="s">
        <v>912</v>
      </c>
      <c r="AD244" s="121">
        <f t="shared" si="67"/>
        <v>0.4</v>
      </c>
      <c r="AE244" s="109" t="str">
        <f>IF(AF244&lt;=20%,"MUY BAJA",IF(AF244&lt;=40%,"BAJA",IF(AF244&lt;=60%,"MEDIA",IF(AF244&lt;=80%,"ALTA","MUY ALTA"))))</f>
        <v>BAJA</v>
      </c>
      <c r="AF244" s="109">
        <f>IF(OR(V244="prevenir",V244="detectar"),(M244-(M244*AD244)), M244)</f>
        <v>0.36</v>
      </c>
      <c r="AG244" s="162" t="str">
        <f t="shared" ref="AG244" si="70">IF(AH244&lt;=20%,"LEVE",IF(AH244&lt;=40%,"MENOR",IF(AH244&lt;=60%,"MODERADO",IF(AH244&lt;=80%,"MAYOR","CATASTROFICO"))))</f>
        <v>MODERADO</v>
      </c>
      <c r="AH244" s="162">
        <f>IF(V244="corregir",(O244-(O244*AD244)), O244)</f>
        <v>0.6</v>
      </c>
      <c r="AI244" s="166" t="s">
        <v>76</v>
      </c>
      <c r="AJ244" s="159" t="s">
        <v>86</v>
      </c>
      <c r="AK244" s="168"/>
      <c r="AL244" s="168"/>
      <c r="AM244" s="294">
        <v>45107</v>
      </c>
      <c r="AN244" s="299" t="s">
        <v>1884</v>
      </c>
      <c r="AO244" s="292"/>
      <c r="AP244" s="292" t="s">
        <v>3</v>
      </c>
      <c r="AQ244" s="300"/>
      <c r="AR244" s="292" t="s">
        <v>3</v>
      </c>
      <c r="AS244" s="292"/>
      <c r="AT244" s="300"/>
      <c r="AU244" s="292" t="s">
        <v>3</v>
      </c>
      <c r="AV244" s="292"/>
      <c r="AW244" s="300" t="s">
        <v>1888</v>
      </c>
      <c r="AX244" s="292"/>
      <c r="AY244" s="292" t="s">
        <v>3</v>
      </c>
      <c r="AZ244" s="300"/>
      <c r="BA244" s="292"/>
      <c r="BB244" s="292"/>
      <c r="BC244" s="300" t="s">
        <v>1886</v>
      </c>
      <c r="BD244" s="292" t="s">
        <v>3</v>
      </c>
      <c r="BE244" s="292"/>
      <c r="BF244" s="299" t="s">
        <v>1889</v>
      </c>
      <c r="BG244" s="299"/>
      <c r="BH244" s="317" t="s">
        <v>1994</v>
      </c>
    </row>
    <row r="245" spans="1:61" ht="25.5" customHeight="1" x14ac:dyDescent="0.3">
      <c r="A245" s="240"/>
      <c r="B245" s="203"/>
      <c r="C245" s="212"/>
      <c r="D245" s="159"/>
      <c r="E245" s="159"/>
      <c r="F245" s="159"/>
      <c r="G245" s="213"/>
      <c r="H245" s="159"/>
      <c r="I245" s="214"/>
      <c r="J245" s="159"/>
      <c r="K245" s="159"/>
      <c r="L245" s="159"/>
      <c r="M245" s="172"/>
      <c r="N245" s="173"/>
      <c r="O245" s="174"/>
      <c r="P245" s="236"/>
      <c r="Q245" s="166"/>
      <c r="R245" s="73" t="s">
        <v>913</v>
      </c>
      <c r="S245" s="50" t="s">
        <v>78</v>
      </c>
      <c r="T245" s="59" t="s">
        <v>898</v>
      </c>
      <c r="U245" s="50" t="s">
        <v>79</v>
      </c>
      <c r="V245" s="50" t="s">
        <v>80</v>
      </c>
      <c r="W245" s="52">
        <v>0.25</v>
      </c>
      <c r="X245" s="51" t="s">
        <v>96</v>
      </c>
      <c r="Y245" s="52">
        <v>0.15</v>
      </c>
      <c r="Z245" s="50" t="s">
        <v>82</v>
      </c>
      <c r="AA245" s="69" t="s">
        <v>914</v>
      </c>
      <c r="AB245" s="50" t="s">
        <v>84</v>
      </c>
      <c r="AC245" s="51" t="s">
        <v>521</v>
      </c>
      <c r="AD245" s="121">
        <f t="shared" si="67"/>
        <v>0.4</v>
      </c>
      <c r="AE245" s="109" t="str">
        <f t="shared" ref="AE245:AE249" si="71">IF(AF245&lt;=20%,"MUY BAJA",IF(AF245&lt;=40%,"BAJA",IF(AF245&lt;=60%,"media",IF(AF245&lt;=80%,"alta","MUY alta"))))</f>
        <v>BAJA</v>
      </c>
      <c r="AF245" s="108">
        <f t="shared" ref="AF245:AF249" si="72">+AF244-(AF244*AD245)</f>
        <v>0.216</v>
      </c>
      <c r="AG245" s="162"/>
      <c r="AH245" s="162"/>
      <c r="AI245" s="166"/>
      <c r="AJ245" s="159"/>
      <c r="AK245" s="168"/>
      <c r="AL245" s="168"/>
      <c r="AM245" s="294"/>
      <c r="AN245" s="299"/>
      <c r="AO245" s="292"/>
      <c r="AP245" s="292"/>
      <c r="AQ245" s="300"/>
      <c r="AR245" s="292"/>
      <c r="AS245" s="292"/>
      <c r="AT245" s="300"/>
      <c r="AU245" s="292"/>
      <c r="AV245" s="292"/>
      <c r="AW245" s="300"/>
      <c r="AX245" s="292"/>
      <c r="AY245" s="292"/>
      <c r="AZ245" s="300"/>
      <c r="BA245" s="292"/>
      <c r="BB245" s="292"/>
      <c r="BC245" s="300"/>
      <c r="BD245" s="292"/>
      <c r="BE245" s="292"/>
      <c r="BF245" s="299"/>
      <c r="BG245" s="299"/>
      <c r="BH245" s="317"/>
    </row>
    <row r="246" spans="1:61" ht="38.25" customHeight="1" x14ac:dyDescent="0.3">
      <c r="A246" s="240"/>
      <c r="B246" s="203"/>
      <c r="C246" s="212"/>
      <c r="D246" s="159"/>
      <c r="E246" s="159"/>
      <c r="F246" s="159"/>
      <c r="G246" s="213" t="s">
        <v>915</v>
      </c>
      <c r="H246" s="159"/>
      <c r="I246" s="214"/>
      <c r="J246" s="159"/>
      <c r="K246" s="159"/>
      <c r="L246" s="159"/>
      <c r="M246" s="172"/>
      <c r="N246" s="173"/>
      <c r="O246" s="174"/>
      <c r="P246" s="236"/>
      <c r="Q246" s="166"/>
      <c r="R246" s="73" t="s">
        <v>916</v>
      </c>
      <c r="S246" s="50" t="s">
        <v>78</v>
      </c>
      <c r="T246" s="59" t="s">
        <v>917</v>
      </c>
      <c r="U246" s="50" t="s">
        <v>79</v>
      </c>
      <c r="V246" s="50" t="s">
        <v>80</v>
      </c>
      <c r="W246" s="52">
        <f>VLOOKUP(V246,'[17]Datos Validacion'!$K$6:$L$8,2,0)</f>
        <v>0.25</v>
      </c>
      <c r="X246" s="51" t="s">
        <v>96</v>
      </c>
      <c r="Y246" s="52">
        <f>VLOOKUP(X246,'[17]Datos Validacion'!$M$6:$N$7,2,0)</f>
        <v>0.15</v>
      </c>
      <c r="Z246" s="50" t="s">
        <v>82</v>
      </c>
      <c r="AA246" s="69" t="s">
        <v>918</v>
      </c>
      <c r="AB246" s="50" t="s">
        <v>84</v>
      </c>
      <c r="AC246" s="51" t="s">
        <v>919</v>
      </c>
      <c r="AD246" s="121">
        <f t="shared" si="67"/>
        <v>0.4</v>
      </c>
      <c r="AE246" s="109" t="str">
        <f t="shared" si="71"/>
        <v>MUY BAJA</v>
      </c>
      <c r="AF246" s="108">
        <f t="shared" si="72"/>
        <v>0.12959999999999999</v>
      </c>
      <c r="AG246" s="162"/>
      <c r="AH246" s="162"/>
      <c r="AI246" s="166"/>
      <c r="AJ246" s="159"/>
      <c r="AK246" s="168"/>
      <c r="AL246" s="168"/>
      <c r="AM246" s="294"/>
      <c r="AN246" s="299"/>
      <c r="AO246" s="292"/>
      <c r="AP246" s="292"/>
      <c r="AQ246" s="300"/>
      <c r="AR246" s="292"/>
      <c r="AS246" s="292"/>
      <c r="AT246" s="300"/>
      <c r="AU246" s="292"/>
      <c r="AV246" s="292"/>
      <c r="AW246" s="300"/>
      <c r="AX246" s="292"/>
      <c r="AY246" s="292"/>
      <c r="AZ246" s="300"/>
      <c r="BA246" s="292"/>
      <c r="BB246" s="292"/>
      <c r="BC246" s="300"/>
      <c r="BD246" s="292"/>
      <c r="BE246" s="292"/>
      <c r="BF246" s="299"/>
      <c r="BG246" s="299"/>
      <c r="BH246" s="317"/>
    </row>
    <row r="247" spans="1:61" ht="38.25" customHeight="1" x14ac:dyDescent="0.3">
      <c r="A247" s="240"/>
      <c r="B247" s="203"/>
      <c r="C247" s="212"/>
      <c r="D247" s="159"/>
      <c r="E247" s="159"/>
      <c r="F247" s="159"/>
      <c r="G247" s="213"/>
      <c r="H247" s="159"/>
      <c r="I247" s="214"/>
      <c r="J247" s="159"/>
      <c r="K247" s="159"/>
      <c r="L247" s="159"/>
      <c r="M247" s="172"/>
      <c r="N247" s="173"/>
      <c r="O247" s="174"/>
      <c r="P247" s="236"/>
      <c r="Q247" s="166"/>
      <c r="R247" s="73" t="s">
        <v>920</v>
      </c>
      <c r="S247" s="50" t="s">
        <v>78</v>
      </c>
      <c r="T247" s="59" t="s">
        <v>917</v>
      </c>
      <c r="U247" s="50" t="s">
        <v>79</v>
      </c>
      <c r="V247" s="50" t="s">
        <v>80</v>
      </c>
      <c r="W247" s="52">
        <f>VLOOKUP(V247,'[17]Datos Validacion'!$K$6:$L$8,2,0)</f>
        <v>0.25</v>
      </c>
      <c r="X247" s="51" t="s">
        <v>96</v>
      </c>
      <c r="Y247" s="52">
        <f>VLOOKUP(X247,'[17]Datos Validacion'!$M$6:$N$7,2,0)</f>
        <v>0.15</v>
      </c>
      <c r="Z247" s="50" t="s">
        <v>82</v>
      </c>
      <c r="AA247" s="69" t="s">
        <v>921</v>
      </c>
      <c r="AB247" s="50" t="s">
        <v>84</v>
      </c>
      <c r="AC247" s="51" t="s">
        <v>922</v>
      </c>
      <c r="AD247" s="121">
        <f t="shared" si="67"/>
        <v>0.4</v>
      </c>
      <c r="AE247" s="109" t="str">
        <f t="shared" si="71"/>
        <v>MUY BAJA</v>
      </c>
      <c r="AF247" s="108">
        <f t="shared" si="72"/>
        <v>7.7759999999999996E-2</v>
      </c>
      <c r="AG247" s="162"/>
      <c r="AH247" s="162"/>
      <c r="AI247" s="166"/>
      <c r="AJ247" s="159"/>
      <c r="AK247" s="168"/>
      <c r="AL247" s="168"/>
      <c r="AM247" s="294"/>
      <c r="AN247" s="299"/>
      <c r="AO247" s="292"/>
      <c r="AP247" s="292"/>
      <c r="AQ247" s="300"/>
      <c r="AR247" s="292"/>
      <c r="AS247" s="292"/>
      <c r="AT247" s="300"/>
      <c r="AU247" s="292"/>
      <c r="AV247" s="292"/>
      <c r="AW247" s="300"/>
      <c r="AX247" s="292"/>
      <c r="AY247" s="292"/>
      <c r="AZ247" s="300"/>
      <c r="BA247" s="292"/>
      <c r="BB247" s="292"/>
      <c r="BC247" s="300"/>
      <c r="BD247" s="292"/>
      <c r="BE247" s="292"/>
      <c r="BF247" s="299"/>
      <c r="BG247" s="299"/>
      <c r="BH247" s="317"/>
    </row>
    <row r="248" spans="1:61" ht="51" customHeight="1" x14ac:dyDescent="0.3">
      <c r="A248" s="240"/>
      <c r="B248" s="203"/>
      <c r="C248" s="212"/>
      <c r="D248" s="159"/>
      <c r="E248" s="159"/>
      <c r="F248" s="159"/>
      <c r="G248" s="213" t="s">
        <v>923</v>
      </c>
      <c r="H248" s="159"/>
      <c r="I248" s="214"/>
      <c r="J248" s="159"/>
      <c r="K248" s="159"/>
      <c r="L248" s="159"/>
      <c r="M248" s="172"/>
      <c r="N248" s="173"/>
      <c r="O248" s="174"/>
      <c r="P248" s="236"/>
      <c r="Q248" s="166"/>
      <c r="R248" s="73" t="s">
        <v>924</v>
      </c>
      <c r="S248" s="50" t="s">
        <v>78</v>
      </c>
      <c r="T248" s="59" t="s">
        <v>925</v>
      </c>
      <c r="U248" s="50" t="s">
        <v>79</v>
      </c>
      <c r="V248" s="50" t="s">
        <v>80</v>
      </c>
      <c r="W248" s="52">
        <f>VLOOKUP(V248,'[17]Datos Validacion'!$K$6:$L$8,2,0)</f>
        <v>0.25</v>
      </c>
      <c r="X248" s="51" t="s">
        <v>96</v>
      </c>
      <c r="Y248" s="52">
        <f>VLOOKUP(X248,'[17]Datos Validacion'!$M$6:$N$7,2,0)</f>
        <v>0.15</v>
      </c>
      <c r="Z248" s="50" t="s">
        <v>82</v>
      </c>
      <c r="AA248" s="69" t="s">
        <v>926</v>
      </c>
      <c r="AB248" s="50" t="s">
        <v>84</v>
      </c>
      <c r="AC248" s="51" t="s">
        <v>927</v>
      </c>
      <c r="AD248" s="121">
        <f t="shared" si="67"/>
        <v>0.4</v>
      </c>
      <c r="AE248" s="109" t="str">
        <f t="shared" si="71"/>
        <v>MUY BAJA</v>
      </c>
      <c r="AF248" s="108">
        <f t="shared" si="72"/>
        <v>4.6655999999999996E-2</v>
      </c>
      <c r="AG248" s="162"/>
      <c r="AH248" s="162"/>
      <c r="AI248" s="166"/>
      <c r="AJ248" s="159"/>
      <c r="AK248" s="168"/>
      <c r="AL248" s="168"/>
      <c r="AM248" s="294"/>
      <c r="AN248" s="299"/>
      <c r="AO248" s="292"/>
      <c r="AP248" s="292"/>
      <c r="AQ248" s="300"/>
      <c r="AR248" s="292"/>
      <c r="AS248" s="292"/>
      <c r="AT248" s="300"/>
      <c r="AU248" s="292"/>
      <c r="AV248" s="292"/>
      <c r="AW248" s="300"/>
      <c r="AX248" s="292"/>
      <c r="AY248" s="292"/>
      <c r="AZ248" s="300"/>
      <c r="BA248" s="292"/>
      <c r="BB248" s="292"/>
      <c r="BC248" s="300"/>
      <c r="BD248" s="292"/>
      <c r="BE248" s="292"/>
      <c r="BF248" s="299"/>
      <c r="BG248" s="299"/>
      <c r="BH248" s="317"/>
    </row>
    <row r="249" spans="1:61" ht="85.5" customHeight="1" x14ac:dyDescent="0.3">
      <c r="A249" s="240"/>
      <c r="B249" s="203"/>
      <c r="C249" s="212"/>
      <c r="D249" s="159"/>
      <c r="E249" s="159"/>
      <c r="F249" s="159"/>
      <c r="G249" s="213"/>
      <c r="H249" s="159"/>
      <c r="I249" s="214"/>
      <c r="J249" s="159"/>
      <c r="K249" s="159"/>
      <c r="L249" s="159"/>
      <c r="M249" s="172"/>
      <c r="N249" s="173"/>
      <c r="O249" s="174"/>
      <c r="P249" s="236"/>
      <c r="Q249" s="166"/>
      <c r="R249" s="73" t="s">
        <v>928</v>
      </c>
      <c r="S249" s="50" t="s">
        <v>78</v>
      </c>
      <c r="T249" s="51" t="s">
        <v>929</v>
      </c>
      <c r="U249" s="50" t="s">
        <v>79</v>
      </c>
      <c r="V249" s="50" t="s">
        <v>80</v>
      </c>
      <c r="W249" s="52">
        <f>VLOOKUP(V249,'[17]Datos Validacion'!$K$6:$L$8,2,0)</f>
        <v>0.25</v>
      </c>
      <c r="X249" s="51" t="s">
        <v>96</v>
      </c>
      <c r="Y249" s="52">
        <f>VLOOKUP(X249,'[17]Datos Validacion'!$M$6:$N$7,2,0)</f>
        <v>0.15</v>
      </c>
      <c r="Z249" s="50" t="s">
        <v>82</v>
      </c>
      <c r="AA249" s="69" t="s">
        <v>930</v>
      </c>
      <c r="AB249" s="50" t="s">
        <v>84</v>
      </c>
      <c r="AC249" s="51" t="s">
        <v>931</v>
      </c>
      <c r="AD249" s="121">
        <f t="shared" si="67"/>
        <v>0.4</v>
      </c>
      <c r="AE249" s="109" t="str">
        <f t="shared" si="71"/>
        <v>MUY BAJA</v>
      </c>
      <c r="AF249" s="108">
        <f t="shared" si="72"/>
        <v>2.7993599999999997E-2</v>
      </c>
      <c r="AG249" s="162"/>
      <c r="AH249" s="162"/>
      <c r="AI249" s="166"/>
      <c r="AJ249" s="159"/>
      <c r="AK249" s="168"/>
      <c r="AL249" s="168"/>
      <c r="AM249" s="294"/>
      <c r="AN249" s="299"/>
      <c r="AO249" s="292"/>
      <c r="AP249" s="292"/>
      <c r="AQ249" s="300"/>
      <c r="AR249" s="292"/>
      <c r="AS249" s="292"/>
      <c r="AT249" s="300"/>
      <c r="AU249" s="292"/>
      <c r="AV249" s="292"/>
      <c r="AW249" s="300"/>
      <c r="AX249" s="292"/>
      <c r="AY249" s="292"/>
      <c r="AZ249" s="300"/>
      <c r="BA249" s="292"/>
      <c r="BB249" s="292"/>
      <c r="BC249" s="300"/>
      <c r="BD249" s="292"/>
      <c r="BE249" s="292"/>
      <c r="BF249" s="299"/>
      <c r="BG249" s="299"/>
      <c r="BH249" s="317"/>
    </row>
    <row r="250" spans="1:61" ht="45.75" customHeight="1" x14ac:dyDescent="0.3">
      <c r="A250" s="238" t="s">
        <v>3</v>
      </c>
      <c r="B250" s="210"/>
      <c r="C250" s="171" t="s">
        <v>932</v>
      </c>
      <c r="D250" s="169" t="s">
        <v>933</v>
      </c>
      <c r="E250" s="169" t="s">
        <v>934</v>
      </c>
      <c r="F250" s="169" t="s">
        <v>67</v>
      </c>
      <c r="G250" s="235" t="s">
        <v>935</v>
      </c>
      <c r="H250" s="169" t="s">
        <v>936</v>
      </c>
      <c r="I250" s="234" t="s">
        <v>937</v>
      </c>
      <c r="J250" s="159" t="s">
        <v>71</v>
      </c>
      <c r="K250" s="159" t="s">
        <v>938</v>
      </c>
      <c r="L250" s="159" t="s">
        <v>152</v>
      </c>
      <c r="M250" s="172">
        <f>VLOOKUP(L250,'[18]Datos Validacion'!$C$6:$D$10,2,0)</f>
        <v>0.4</v>
      </c>
      <c r="N250" s="173" t="s">
        <v>74</v>
      </c>
      <c r="O250" s="172">
        <f>VLOOKUP(N250,'[18]Datos Validacion'!$E$6:$F$13,2,0)</f>
        <v>0.4</v>
      </c>
      <c r="P250" s="160" t="s">
        <v>939</v>
      </c>
      <c r="Q250" s="166" t="s">
        <v>76</v>
      </c>
      <c r="R250" s="78" t="s">
        <v>940</v>
      </c>
      <c r="S250" s="50" t="s">
        <v>78</v>
      </c>
      <c r="T250" s="51" t="s">
        <v>941</v>
      </c>
      <c r="U250" s="50" t="s">
        <v>79</v>
      </c>
      <c r="V250" s="50" t="s">
        <v>80</v>
      </c>
      <c r="W250" s="52">
        <f>VLOOKUP(V250,'[18]Datos Validacion'!$K$6:$L$8,2,0)</f>
        <v>0.25</v>
      </c>
      <c r="X250" s="51" t="s">
        <v>96</v>
      </c>
      <c r="Y250" s="52">
        <f>VLOOKUP(X250,'[18]Datos Validacion'!$M$6:$N$7,2,0)</f>
        <v>0.15</v>
      </c>
      <c r="Z250" s="50" t="s">
        <v>82</v>
      </c>
      <c r="AA250" s="62" t="s">
        <v>942</v>
      </c>
      <c r="AB250" s="50" t="s">
        <v>84</v>
      </c>
      <c r="AC250" s="51" t="s">
        <v>943</v>
      </c>
      <c r="AD250" s="121">
        <f t="shared" si="67"/>
        <v>0.4</v>
      </c>
      <c r="AE250" s="109" t="s">
        <v>152</v>
      </c>
      <c r="AF250" s="109">
        <f>IF(OR(V250="prevenir",V250="detectar"),(M250-(M250*AD250)), M250)</f>
        <v>0.24</v>
      </c>
      <c r="AG250" s="162" t="s">
        <v>74</v>
      </c>
      <c r="AH250" s="162">
        <f>IF(V250="corregir",(O250-(O250*AD250)), O250)</f>
        <v>0.4</v>
      </c>
      <c r="AI250" s="166" t="s">
        <v>146</v>
      </c>
      <c r="AJ250" s="159" t="s">
        <v>86</v>
      </c>
      <c r="AK250" s="168"/>
      <c r="AL250" s="168"/>
      <c r="AM250" s="314">
        <v>45119</v>
      </c>
      <c r="AN250" s="292" t="s">
        <v>1860</v>
      </c>
      <c r="AO250" s="292"/>
      <c r="AP250" s="292" t="s">
        <v>1755</v>
      </c>
      <c r="AQ250" s="300" t="s">
        <v>1861</v>
      </c>
      <c r="AR250" s="292" t="s">
        <v>1755</v>
      </c>
      <c r="AS250" s="292"/>
      <c r="AT250" s="300" t="s">
        <v>1862</v>
      </c>
      <c r="AU250" s="292" t="s">
        <v>1755</v>
      </c>
      <c r="AV250" s="292"/>
      <c r="AW250" s="300" t="s">
        <v>1863</v>
      </c>
      <c r="AX250" s="292"/>
      <c r="AY250" s="292" t="s">
        <v>1755</v>
      </c>
      <c r="AZ250" s="300" t="s">
        <v>1864</v>
      </c>
      <c r="BA250" s="292"/>
      <c r="BB250" s="292" t="s">
        <v>3</v>
      </c>
      <c r="BC250" s="300" t="s">
        <v>1865</v>
      </c>
      <c r="BD250" s="292"/>
      <c r="BE250" s="292" t="s">
        <v>1755</v>
      </c>
      <c r="BF250" s="299" t="s">
        <v>1866</v>
      </c>
      <c r="BG250" s="299"/>
      <c r="BH250" s="317" t="s">
        <v>2022</v>
      </c>
    </row>
    <row r="251" spans="1:61" ht="26.25" customHeight="1" x14ac:dyDescent="0.3">
      <c r="A251" s="238"/>
      <c r="B251" s="210"/>
      <c r="C251" s="171"/>
      <c r="D251" s="169"/>
      <c r="E251" s="169"/>
      <c r="F251" s="169"/>
      <c r="G251" s="235"/>
      <c r="H251" s="169"/>
      <c r="I251" s="234"/>
      <c r="J251" s="159"/>
      <c r="K251" s="159"/>
      <c r="L251" s="159"/>
      <c r="M251" s="172"/>
      <c r="N251" s="173"/>
      <c r="O251" s="172"/>
      <c r="P251" s="160"/>
      <c r="Q251" s="166"/>
      <c r="R251" s="78" t="s">
        <v>944</v>
      </c>
      <c r="S251" s="50" t="s">
        <v>78</v>
      </c>
      <c r="T251" s="51" t="s">
        <v>941</v>
      </c>
      <c r="U251" s="50" t="s">
        <v>79</v>
      </c>
      <c r="V251" s="50" t="s">
        <v>184</v>
      </c>
      <c r="W251" s="52">
        <f>VLOOKUP(V251,'[18]Datos Validacion'!$K$6:$L$8,2,0)</f>
        <v>0.15</v>
      </c>
      <c r="X251" s="51" t="s">
        <v>96</v>
      </c>
      <c r="Y251" s="52">
        <f>VLOOKUP(X251,'[18]Datos Validacion'!$M$6:$N$7,2,0)</f>
        <v>0.15</v>
      </c>
      <c r="Z251" s="50" t="s">
        <v>82</v>
      </c>
      <c r="AA251" s="62" t="s">
        <v>942</v>
      </c>
      <c r="AB251" s="50" t="s">
        <v>84</v>
      </c>
      <c r="AC251" s="51" t="s">
        <v>945</v>
      </c>
      <c r="AD251" s="121">
        <f t="shared" si="67"/>
        <v>0.3</v>
      </c>
      <c r="AE251" s="109" t="s">
        <v>117</v>
      </c>
      <c r="AF251" s="108">
        <f>+AF250-(AF250*AD251)</f>
        <v>0.16799999999999998</v>
      </c>
      <c r="AG251" s="162"/>
      <c r="AH251" s="162"/>
      <c r="AI251" s="166"/>
      <c r="AJ251" s="159"/>
      <c r="AK251" s="168"/>
      <c r="AL251" s="168"/>
      <c r="AM251" s="292"/>
      <c r="AN251" s="292"/>
      <c r="AO251" s="292"/>
      <c r="AP251" s="292"/>
      <c r="AQ251" s="300"/>
      <c r="AR251" s="292"/>
      <c r="AS251" s="292"/>
      <c r="AT251" s="300"/>
      <c r="AU251" s="292"/>
      <c r="AV251" s="292"/>
      <c r="AW251" s="300"/>
      <c r="AX251" s="292"/>
      <c r="AY251" s="292"/>
      <c r="AZ251" s="300"/>
      <c r="BA251" s="292"/>
      <c r="BB251" s="292"/>
      <c r="BC251" s="300"/>
      <c r="BD251" s="292"/>
      <c r="BE251" s="292"/>
      <c r="BF251" s="299"/>
      <c r="BG251" s="299"/>
      <c r="BH251" s="317"/>
    </row>
    <row r="252" spans="1:61" ht="39" customHeight="1" x14ac:dyDescent="0.3">
      <c r="A252" s="238"/>
      <c r="B252" s="210"/>
      <c r="C252" s="171"/>
      <c r="D252" s="169"/>
      <c r="E252" s="169"/>
      <c r="F252" s="169" t="s">
        <v>67</v>
      </c>
      <c r="G252" s="237" t="s">
        <v>946</v>
      </c>
      <c r="H252" s="169"/>
      <c r="I252" s="234"/>
      <c r="J252" s="159"/>
      <c r="K252" s="159"/>
      <c r="L252" s="159"/>
      <c r="M252" s="172"/>
      <c r="N252" s="173"/>
      <c r="O252" s="172"/>
      <c r="P252" s="160"/>
      <c r="Q252" s="166"/>
      <c r="R252" s="78" t="s">
        <v>947</v>
      </c>
      <c r="S252" s="50" t="s">
        <v>78</v>
      </c>
      <c r="T252" s="51" t="s">
        <v>941</v>
      </c>
      <c r="U252" s="50" t="s">
        <v>79</v>
      </c>
      <c r="V252" s="50" t="s">
        <v>80</v>
      </c>
      <c r="W252" s="52">
        <f>VLOOKUP(V252,'[18]Datos Validacion'!$K$6:$L$8,2,0)</f>
        <v>0.25</v>
      </c>
      <c r="X252" s="51" t="s">
        <v>96</v>
      </c>
      <c r="Y252" s="52">
        <f>VLOOKUP(X252,'[18]Datos Validacion'!$M$6:$N$7,2,0)</f>
        <v>0.15</v>
      </c>
      <c r="Z252" s="50" t="s">
        <v>82</v>
      </c>
      <c r="AA252" s="62" t="s">
        <v>948</v>
      </c>
      <c r="AB252" s="50" t="s">
        <v>84</v>
      </c>
      <c r="AC252" s="51" t="s">
        <v>949</v>
      </c>
      <c r="AD252" s="121">
        <f t="shared" si="67"/>
        <v>0.4</v>
      </c>
      <c r="AE252" s="109" t="s">
        <v>117</v>
      </c>
      <c r="AF252" s="108">
        <f t="shared" ref="AF252:AF253" si="73">+AF251-(AF251*AD252)</f>
        <v>0.10079999999999999</v>
      </c>
      <c r="AG252" s="162"/>
      <c r="AH252" s="162"/>
      <c r="AI252" s="166"/>
      <c r="AJ252" s="159"/>
      <c r="AK252" s="168"/>
      <c r="AL252" s="168"/>
      <c r="AM252" s="292"/>
      <c r="AN252" s="292"/>
      <c r="AO252" s="292"/>
      <c r="AP252" s="292"/>
      <c r="AQ252" s="300"/>
      <c r="AR252" s="292"/>
      <c r="AS252" s="292"/>
      <c r="AT252" s="300"/>
      <c r="AU252" s="292"/>
      <c r="AV252" s="292"/>
      <c r="AW252" s="300"/>
      <c r="AX252" s="292"/>
      <c r="AY252" s="292"/>
      <c r="AZ252" s="300"/>
      <c r="BA252" s="292"/>
      <c r="BB252" s="292"/>
      <c r="BC252" s="300"/>
      <c r="BD252" s="292"/>
      <c r="BE252" s="292"/>
      <c r="BF252" s="299"/>
      <c r="BG252" s="299"/>
      <c r="BH252" s="317"/>
    </row>
    <row r="253" spans="1:61" ht="43.5" customHeight="1" x14ac:dyDescent="0.3">
      <c r="A253" s="238"/>
      <c r="B253" s="210"/>
      <c r="C253" s="171"/>
      <c r="D253" s="169"/>
      <c r="E253" s="169"/>
      <c r="F253" s="169"/>
      <c r="G253" s="237"/>
      <c r="H253" s="169"/>
      <c r="I253" s="234"/>
      <c r="J253" s="159"/>
      <c r="K253" s="159"/>
      <c r="L253" s="159"/>
      <c r="M253" s="172"/>
      <c r="N253" s="173"/>
      <c r="O253" s="172"/>
      <c r="P253" s="160"/>
      <c r="Q253" s="166"/>
      <c r="R253" s="60" t="s">
        <v>950</v>
      </c>
      <c r="S253" s="50" t="s">
        <v>78</v>
      </c>
      <c r="T253" s="51" t="s">
        <v>941</v>
      </c>
      <c r="U253" s="50" t="s">
        <v>79</v>
      </c>
      <c r="V253" s="50" t="s">
        <v>184</v>
      </c>
      <c r="W253" s="52">
        <f>VLOOKUP(V253,'[18]Datos Validacion'!$K$6:$L$8,2,0)</f>
        <v>0.15</v>
      </c>
      <c r="X253" s="51" t="s">
        <v>96</v>
      </c>
      <c r="Y253" s="52">
        <f>VLOOKUP(X253,'[18]Datos Validacion'!$M$6:$N$7,2,0)</f>
        <v>0.15</v>
      </c>
      <c r="Z253" s="50" t="s">
        <v>82</v>
      </c>
      <c r="AA253" s="62" t="s">
        <v>948</v>
      </c>
      <c r="AB253" s="50" t="s">
        <v>84</v>
      </c>
      <c r="AC253" s="51" t="s">
        <v>253</v>
      </c>
      <c r="AD253" s="121">
        <f t="shared" si="67"/>
        <v>0.3</v>
      </c>
      <c r="AE253" s="109" t="s">
        <v>117</v>
      </c>
      <c r="AF253" s="108">
        <f t="shared" si="73"/>
        <v>7.0559999999999984E-2</v>
      </c>
      <c r="AG253" s="162"/>
      <c r="AH253" s="162"/>
      <c r="AI253" s="166"/>
      <c r="AJ253" s="159"/>
      <c r="AK253" s="168"/>
      <c r="AL253" s="168"/>
      <c r="AM253" s="292"/>
      <c r="AN253" s="292"/>
      <c r="AO253" s="292"/>
      <c r="AP253" s="292"/>
      <c r="AQ253" s="300"/>
      <c r="AR253" s="292"/>
      <c r="AS253" s="292"/>
      <c r="AT253" s="300"/>
      <c r="AU253" s="292"/>
      <c r="AV253" s="292"/>
      <c r="AW253" s="300"/>
      <c r="AX253" s="292"/>
      <c r="AY253" s="292"/>
      <c r="AZ253" s="300"/>
      <c r="BA253" s="292"/>
      <c r="BB253" s="292"/>
      <c r="BC253" s="300"/>
      <c r="BD253" s="292"/>
      <c r="BE253" s="292"/>
      <c r="BF253" s="299"/>
      <c r="BG253" s="299"/>
      <c r="BH253" s="317"/>
    </row>
    <row r="254" spans="1:61" ht="105.75" customHeight="1" x14ac:dyDescent="0.3">
      <c r="A254" s="382" t="s">
        <v>3</v>
      </c>
      <c r="B254" s="54"/>
      <c r="C254" s="59" t="s">
        <v>932</v>
      </c>
      <c r="D254" s="110" t="s">
        <v>951</v>
      </c>
      <c r="E254" s="110" t="s">
        <v>952</v>
      </c>
      <c r="F254" s="110" t="s">
        <v>67</v>
      </c>
      <c r="G254" s="61" t="s">
        <v>953</v>
      </c>
      <c r="H254" s="110" t="s">
        <v>954</v>
      </c>
      <c r="I254" s="110" t="s">
        <v>955</v>
      </c>
      <c r="J254" s="110" t="s">
        <v>71</v>
      </c>
      <c r="K254" s="110" t="s">
        <v>956</v>
      </c>
      <c r="L254" s="110" t="s">
        <v>117</v>
      </c>
      <c r="M254" s="52">
        <f>VLOOKUP(L254,'[18]Datos Validacion'!$C$6:$D$10,2,0)</f>
        <v>0.2</v>
      </c>
      <c r="N254" s="150" t="s">
        <v>223</v>
      </c>
      <c r="O254" s="52">
        <f>VLOOKUP(N254,'[18]Datos Validacion'!$E$6:$F$13,2,0)</f>
        <v>0.2</v>
      </c>
      <c r="P254" s="53" t="s">
        <v>291</v>
      </c>
      <c r="Q254" s="149" t="s">
        <v>146</v>
      </c>
      <c r="R254" s="135" t="s">
        <v>957</v>
      </c>
      <c r="S254" s="50" t="s">
        <v>78</v>
      </c>
      <c r="T254" s="51" t="s">
        <v>958</v>
      </c>
      <c r="U254" s="50" t="s">
        <v>79</v>
      </c>
      <c r="V254" s="50" t="s">
        <v>80</v>
      </c>
      <c r="W254" s="52">
        <f>VLOOKUP(V254,'[18]Datos Validacion'!$K$6:$L$8,2,0)</f>
        <v>0.25</v>
      </c>
      <c r="X254" s="51" t="s">
        <v>96</v>
      </c>
      <c r="Y254" s="52">
        <f>VLOOKUP(X254,'[18]Datos Validacion'!$M$6:$N$7,2,0)</f>
        <v>0.15</v>
      </c>
      <c r="Z254" s="50" t="s">
        <v>82</v>
      </c>
      <c r="AA254" s="69" t="s">
        <v>959</v>
      </c>
      <c r="AB254" s="50" t="s">
        <v>84</v>
      </c>
      <c r="AC254" s="50" t="s">
        <v>960</v>
      </c>
      <c r="AD254" s="121">
        <f t="shared" si="67"/>
        <v>0.4</v>
      </c>
      <c r="AE254" s="109" t="str">
        <f t="shared" ref="AE254" si="74">IF(AF254&lt;=20%,"MUY BAJA",IF(AF254&lt;=40%,"BAJA",IF(AF254&lt;=60%,"MEDIA",IF(AF254&lt;=80%,"ALTA","MUY ALTA"))))</f>
        <v>MUY BAJA</v>
      </c>
      <c r="AF254" s="354">
        <f>IF(OR(V254="prevenir",V254="detectar"),(M254-(M254*AD254)), M254)</f>
        <v>0.12</v>
      </c>
      <c r="AG254" s="109" t="str">
        <f t="shared" ref="AG254" si="75">IF(AH254&lt;=20%,"LEVE",IF(AH254&lt;=40%,"MENOR",IF(AH254&lt;=60%,"MODERADO",IF(AH254&lt;=80%,"MAYOR","CATASTROFICO"))))</f>
        <v>LEVE</v>
      </c>
      <c r="AH254" s="109">
        <f>IF(V254="corregir",(O254-(O254*AD254)), O254)</f>
        <v>0.2</v>
      </c>
      <c r="AI254" s="149" t="s">
        <v>146</v>
      </c>
      <c r="AJ254" s="110" t="s">
        <v>86</v>
      </c>
      <c r="AK254" s="74"/>
      <c r="AL254" s="74"/>
      <c r="AM254" s="380">
        <v>45119</v>
      </c>
      <c r="AN254" s="383" t="s">
        <v>952</v>
      </c>
      <c r="AO254" s="383"/>
      <c r="AP254" s="383" t="s">
        <v>3</v>
      </c>
      <c r="AQ254" s="384" t="s">
        <v>1867</v>
      </c>
      <c r="AR254" s="383"/>
      <c r="AS254" s="383"/>
      <c r="AT254" s="385" t="s">
        <v>1868</v>
      </c>
      <c r="AU254" s="383"/>
      <c r="AV254" s="383"/>
      <c r="AW254" s="385" t="s">
        <v>1869</v>
      </c>
      <c r="AX254" s="383"/>
      <c r="AY254" s="383" t="s">
        <v>3</v>
      </c>
      <c r="AZ254" s="385" t="s">
        <v>1870</v>
      </c>
      <c r="BA254" s="383" t="s">
        <v>3</v>
      </c>
      <c r="BB254" s="383"/>
      <c r="BC254" s="385" t="s">
        <v>1871</v>
      </c>
      <c r="BD254" s="383"/>
      <c r="BE254" s="383" t="s">
        <v>1755</v>
      </c>
      <c r="BF254" s="386" t="s">
        <v>1870</v>
      </c>
      <c r="BG254" s="383"/>
      <c r="BH254" s="290" t="s">
        <v>2022</v>
      </c>
    </row>
    <row r="255" spans="1:61" ht="74.25" customHeight="1" x14ac:dyDescent="0.3">
      <c r="A255" s="345" t="s">
        <v>3</v>
      </c>
      <c r="B255" s="210"/>
      <c r="C255" s="210" t="s">
        <v>932</v>
      </c>
      <c r="D255" s="169" t="s">
        <v>961</v>
      </c>
      <c r="E255" s="169" t="s">
        <v>962</v>
      </c>
      <c r="F255" s="55" t="s">
        <v>104</v>
      </c>
      <c r="G255" s="56" t="s">
        <v>963</v>
      </c>
      <c r="H255" s="169" t="s">
        <v>964</v>
      </c>
      <c r="I255" s="207" t="s">
        <v>965</v>
      </c>
      <c r="J255" s="159" t="s">
        <v>71</v>
      </c>
      <c r="K255" s="159" t="s">
        <v>966</v>
      </c>
      <c r="L255" s="159" t="s">
        <v>152</v>
      </c>
      <c r="M255" s="172">
        <f>VLOOKUP(L255,'[18]Datos Validacion'!$C$6:$D$10,2,0)</f>
        <v>0.4</v>
      </c>
      <c r="N255" s="173" t="s">
        <v>223</v>
      </c>
      <c r="O255" s="172">
        <f>VLOOKUP(N255,'[18]Datos Validacion'!$E$6:$F$13,2,0)</f>
        <v>0.2</v>
      </c>
      <c r="P255" s="160" t="s">
        <v>967</v>
      </c>
      <c r="Q255" s="166" t="s">
        <v>146</v>
      </c>
      <c r="R255" s="135" t="s">
        <v>968</v>
      </c>
      <c r="S255" s="50" t="s">
        <v>78</v>
      </c>
      <c r="T255" s="51" t="s">
        <v>969</v>
      </c>
      <c r="U255" s="50" t="s">
        <v>79</v>
      </c>
      <c r="V255" s="50" t="s">
        <v>80</v>
      </c>
      <c r="W255" s="52">
        <f>VLOOKUP(V255,'[18]Datos Validacion'!$K$6:$L$8,2,0)</f>
        <v>0.25</v>
      </c>
      <c r="X255" s="51" t="s">
        <v>96</v>
      </c>
      <c r="Y255" s="52">
        <f>VLOOKUP(X255,'[18]Datos Validacion'!$M$6:$N$7,2,0)</f>
        <v>0.15</v>
      </c>
      <c r="Z255" s="50" t="s">
        <v>82</v>
      </c>
      <c r="AA255" s="69" t="s">
        <v>970</v>
      </c>
      <c r="AB255" s="50" t="s">
        <v>84</v>
      </c>
      <c r="AC255" s="51" t="s">
        <v>971</v>
      </c>
      <c r="AD255" s="121">
        <f t="shared" si="67"/>
        <v>0.4</v>
      </c>
      <c r="AE255" s="109" t="str">
        <f t="shared" ref="AE255:AE260" si="76">IF(AF255&lt;=20%,"MUY BAJA",IF(AF255&lt;=40%,"BAJA",IF(AF255&lt;=60%,"MEDIA",IF(AF255&lt;=80%,"ALTA","MUY ALTA"))))</f>
        <v>BAJA</v>
      </c>
      <c r="AF255" s="109">
        <f>IF(OR(V255="prevenir",V255="detectar"),(M255-(M255*AD255)), M255)</f>
        <v>0.24</v>
      </c>
      <c r="AG255" s="162" t="str">
        <f>IF(AH255&lt;=20%,"LEVE",IF(AH255&lt;=40%,"MENOR",IF(AH255&lt;=60%,"MODERADO",IF(AH255&lt;=80%,"MAYOR","CATASTROFICO"))))</f>
        <v>LEVE</v>
      </c>
      <c r="AH255" s="162">
        <f>IF(V255="corregir",(O255-(O255*AD255)), O255)</f>
        <v>0.2</v>
      </c>
      <c r="AI255" s="166" t="s">
        <v>146</v>
      </c>
      <c r="AJ255" s="159" t="s">
        <v>86</v>
      </c>
      <c r="AK255" s="168"/>
      <c r="AL255" s="168"/>
      <c r="AM255" s="294">
        <v>45107</v>
      </c>
      <c r="AN255" s="299" t="s">
        <v>1099</v>
      </c>
      <c r="AO255" s="292"/>
      <c r="AP255" s="292" t="s">
        <v>3</v>
      </c>
      <c r="AQ255" s="299" t="s">
        <v>1956</v>
      </c>
      <c r="AR255" s="292" t="s">
        <v>3</v>
      </c>
      <c r="AS255" s="292"/>
      <c r="AT255" s="299" t="s">
        <v>1957</v>
      </c>
      <c r="AU255" s="292" t="s">
        <v>3</v>
      </c>
      <c r="AV255" s="292"/>
      <c r="AW255" s="299" t="s">
        <v>1958</v>
      </c>
      <c r="AX255" s="292"/>
      <c r="AY255" s="292" t="s">
        <v>3</v>
      </c>
      <c r="AZ255" s="299" t="s">
        <v>1959</v>
      </c>
      <c r="BA255" s="292" t="s">
        <v>3</v>
      </c>
      <c r="BB255" s="292"/>
      <c r="BC255" s="292" t="s">
        <v>1960</v>
      </c>
      <c r="BD255" s="292"/>
      <c r="BE255" s="292" t="s">
        <v>3</v>
      </c>
      <c r="BF255" s="299" t="s">
        <v>1961</v>
      </c>
      <c r="BG255" s="299" t="s">
        <v>1842</v>
      </c>
      <c r="BH255" s="317" t="s">
        <v>2023</v>
      </c>
    </row>
    <row r="256" spans="1:61" ht="67.5" customHeight="1" x14ac:dyDescent="0.3">
      <c r="A256" s="345"/>
      <c r="B256" s="210"/>
      <c r="C256" s="210"/>
      <c r="D256" s="169"/>
      <c r="E256" s="169"/>
      <c r="F256" s="55" t="s">
        <v>67</v>
      </c>
      <c r="G256" s="56" t="s">
        <v>972</v>
      </c>
      <c r="H256" s="169"/>
      <c r="I256" s="207"/>
      <c r="J256" s="159"/>
      <c r="K256" s="159"/>
      <c r="L256" s="159"/>
      <c r="M256" s="172"/>
      <c r="N256" s="173"/>
      <c r="O256" s="172"/>
      <c r="P256" s="160"/>
      <c r="Q256" s="166"/>
      <c r="R256" s="387" t="s">
        <v>973</v>
      </c>
      <c r="S256" s="50" t="s">
        <v>78</v>
      </c>
      <c r="T256" s="51" t="s">
        <v>969</v>
      </c>
      <c r="U256" s="50" t="s">
        <v>79</v>
      </c>
      <c r="V256" s="50" t="s">
        <v>80</v>
      </c>
      <c r="W256" s="52">
        <f>VLOOKUP(V256,'[18]Datos Validacion'!$K$6:$L$8,2,0)</f>
        <v>0.25</v>
      </c>
      <c r="X256" s="51" t="s">
        <v>96</v>
      </c>
      <c r="Y256" s="52">
        <f>VLOOKUP(X256,'[18]Datos Validacion'!$M$6:$N$7,2,0)</f>
        <v>0.15</v>
      </c>
      <c r="Z256" s="50" t="s">
        <v>82</v>
      </c>
      <c r="AA256" s="69" t="s">
        <v>974</v>
      </c>
      <c r="AB256" s="50" t="s">
        <v>84</v>
      </c>
      <c r="AC256" s="51" t="s">
        <v>975</v>
      </c>
      <c r="AD256" s="121">
        <f t="shared" si="67"/>
        <v>0.4</v>
      </c>
      <c r="AE256" s="109" t="str">
        <f t="shared" si="76"/>
        <v>MUY BAJA</v>
      </c>
      <c r="AF256" s="108">
        <f>+AF255-(AF255*AD256)</f>
        <v>0.14399999999999999</v>
      </c>
      <c r="AG256" s="162"/>
      <c r="AH256" s="162"/>
      <c r="AI256" s="166"/>
      <c r="AJ256" s="159"/>
      <c r="AK256" s="168"/>
      <c r="AL256" s="168"/>
      <c r="AM256" s="294"/>
      <c r="AN256" s="299"/>
      <c r="AO256" s="292"/>
      <c r="AP256" s="292"/>
      <c r="AQ256" s="299"/>
      <c r="AR256" s="292"/>
      <c r="AS256" s="292"/>
      <c r="AT256" s="299"/>
      <c r="AU256" s="292"/>
      <c r="AV256" s="292"/>
      <c r="AW256" s="299"/>
      <c r="AX256" s="292"/>
      <c r="AY256" s="292"/>
      <c r="AZ256" s="299"/>
      <c r="BA256" s="292"/>
      <c r="BB256" s="292"/>
      <c r="BC256" s="292"/>
      <c r="BD256" s="292"/>
      <c r="BE256" s="292"/>
      <c r="BF256" s="299"/>
      <c r="BG256" s="299"/>
      <c r="BH256" s="317"/>
    </row>
    <row r="257" spans="1:60" ht="50" x14ac:dyDescent="0.3">
      <c r="A257" s="240" t="s">
        <v>3</v>
      </c>
      <c r="B257" s="203"/>
      <c r="C257" s="212" t="s">
        <v>932</v>
      </c>
      <c r="D257" s="159" t="s">
        <v>976</v>
      </c>
      <c r="E257" s="159" t="s">
        <v>977</v>
      </c>
      <c r="F257" s="159" t="s">
        <v>67</v>
      </c>
      <c r="G257" s="213" t="s">
        <v>978</v>
      </c>
      <c r="H257" s="159" t="s">
        <v>979</v>
      </c>
      <c r="I257" s="215" t="s">
        <v>980</v>
      </c>
      <c r="J257" s="159" t="s">
        <v>71</v>
      </c>
      <c r="K257" s="159" t="s">
        <v>981</v>
      </c>
      <c r="L257" s="159" t="s">
        <v>152</v>
      </c>
      <c r="M257" s="172">
        <f>VLOOKUP(L257,'[18]Datos Validacion'!$C$6:$D$10,2,0)</f>
        <v>0.4</v>
      </c>
      <c r="N257" s="173" t="s">
        <v>76</v>
      </c>
      <c r="O257" s="172">
        <f>VLOOKUP(N257,'[18]Datos Validacion'!$E$6:$F$13,2,0)</f>
        <v>0.6</v>
      </c>
      <c r="P257" s="160" t="s">
        <v>397</v>
      </c>
      <c r="Q257" s="166" t="s">
        <v>76</v>
      </c>
      <c r="R257" s="60" t="s">
        <v>982</v>
      </c>
      <c r="S257" s="50" t="s">
        <v>78</v>
      </c>
      <c r="T257" s="51" t="s">
        <v>983</v>
      </c>
      <c r="U257" s="50" t="s">
        <v>79</v>
      </c>
      <c r="V257" s="50" t="s">
        <v>80</v>
      </c>
      <c r="W257" s="52">
        <f>VLOOKUP(V257,'[18]Datos Validacion'!$K$6:$L$8,2,0)</f>
        <v>0.25</v>
      </c>
      <c r="X257" s="51" t="s">
        <v>96</v>
      </c>
      <c r="Y257" s="52">
        <f>VLOOKUP(X257,'[18]Datos Validacion'!$M$6:$N$7,2,0)</f>
        <v>0.15</v>
      </c>
      <c r="Z257" s="50" t="s">
        <v>82</v>
      </c>
      <c r="AA257" s="62" t="s">
        <v>984</v>
      </c>
      <c r="AB257" s="50" t="s">
        <v>84</v>
      </c>
      <c r="AC257" s="51" t="s">
        <v>985</v>
      </c>
      <c r="AD257" s="121">
        <f t="shared" si="67"/>
        <v>0.4</v>
      </c>
      <c r="AE257" s="109" t="str">
        <f t="shared" si="76"/>
        <v>BAJA</v>
      </c>
      <c r="AF257" s="109">
        <f>IF(OR(V257="prevenir",V257="detectar"),(M257-(M257*AD257)), M257)</f>
        <v>0.24</v>
      </c>
      <c r="AG257" s="162" t="str">
        <f>IF(AH257&lt;=20%,"LEVE",IF(AH257&lt;=40%,"MENOR",IF(AH257&lt;=60%,"MODERADO",IF(AH257&lt;=80%,"MAYOR","CATASTROFICO"))))</f>
        <v>MODERADO</v>
      </c>
      <c r="AH257" s="162">
        <f>IF(V257="corregir",(O257-(O257*AD257)), O257)</f>
        <v>0.6</v>
      </c>
      <c r="AI257" s="166" t="s">
        <v>76</v>
      </c>
      <c r="AJ257" s="159" t="s">
        <v>86</v>
      </c>
      <c r="AK257" s="161"/>
      <c r="AL257" s="168"/>
      <c r="AM257" s="294">
        <v>45119</v>
      </c>
      <c r="AN257" s="294" t="s">
        <v>1937</v>
      </c>
      <c r="AO257" s="292"/>
      <c r="AP257" s="294" t="s">
        <v>3</v>
      </c>
      <c r="AQ257" s="305" t="s">
        <v>1938</v>
      </c>
      <c r="AR257" s="294" t="s">
        <v>3</v>
      </c>
      <c r="AS257" s="292"/>
      <c r="AT257" s="305" t="s">
        <v>1939</v>
      </c>
      <c r="AU257" s="294" t="s">
        <v>3</v>
      </c>
      <c r="AV257" s="292"/>
      <c r="AW257" s="305" t="s">
        <v>1940</v>
      </c>
      <c r="AX257" s="292" t="s">
        <v>3</v>
      </c>
      <c r="AY257" s="294"/>
      <c r="AZ257" s="305" t="s">
        <v>1941</v>
      </c>
      <c r="BA257" s="292"/>
      <c r="BB257" s="294"/>
      <c r="BC257" s="305" t="s">
        <v>1942</v>
      </c>
      <c r="BD257" s="292" t="s">
        <v>3</v>
      </c>
      <c r="BE257" s="294"/>
      <c r="BF257" s="305" t="s">
        <v>1943</v>
      </c>
      <c r="BG257" s="299" t="s">
        <v>1944</v>
      </c>
      <c r="BH257" s="317" t="s">
        <v>2024</v>
      </c>
    </row>
    <row r="258" spans="1:60" ht="41.25" customHeight="1" x14ac:dyDescent="0.3">
      <c r="A258" s="240"/>
      <c r="B258" s="203"/>
      <c r="C258" s="212"/>
      <c r="D258" s="159"/>
      <c r="E258" s="159"/>
      <c r="F258" s="159"/>
      <c r="G258" s="213"/>
      <c r="H258" s="159"/>
      <c r="I258" s="215"/>
      <c r="J258" s="159"/>
      <c r="K258" s="159"/>
      <c r="L258" s="159"/>
      <c r="M258" s="172"/>
      <c r="N258" s="173"/>
      <c r="O258" s="172"/>
      <c r="P258" s="160"/>
      <c r="Q258" s="166"/>
      <c r="R258" s="60" t="s">
        <v>986</v>
      </c>
      <c r="S258" s="50" t="s">
        <v>78</v>
      </c>
      <c r="T258" s="51" t="s">
        <v>983</v>
      </c>
      <c r="U258" s="50" t="s">
        <v>79</v>
      </c>
      <c r="V258" s="50" t="s">
        <v>80</v>
      </c>
      <c r="W258" s="52">
        <f>VLOOKUP(V258,'[18]Datos Validacion'!$K$6:$L$8,2,0)</f>
        <v>0.25</v>
      </c>
      <c r="X258" s="51" t="s">
        <v>96</v>
      </c>
      <c r="Y258" s="52">
        <f>VLOOKUP(X258,'[18]Datos Validacion'!$M$6:$N$7,2,0)</f>
        <v>0.15</v>
      </c>
      <c r="Z258" s="50" t="s">
        <v>82</v>
      </c>
      <c r="AA258" s="388" t="s">
        <v>987</v>
      </c>
      <c r="AB258" s="50" t="s">
        <v>84</v>
      </c>
      <c r="AC258" s="51" t="s">
        <v>137</v>
      </c>
      <c r="AD258" s="121">
        <f t="shared" si="67"/>
        <v>0.4</v>
      </c>
      <c r="AE258" s="109" t="str">
        <f t="shared" si="76"/>
        <v>MUY BAJA</v>
      </c>
      <c r="AF258" s="109">
        <f>IF(OR(V258="prevenir",V258="detectar"),(M258-(M258*AD258)), M258)</f>
        <v>0</v>
      </c>
      <c r="AG258" s="162"/>
      <c r="AH258" s="162"/>
      <c r="AI258" s="166"/>
      <c r="AJ258" s="159"/>
      <c r="AK258" s="161"/>
      <c r="AL258" s="168"/>
      <c r="AM258" s="294"/>
      <c r="AN258" s="294"/>
      <c r="AO258" s="292"/>
      <c r="AP258" s="294"/>
      <c r="AQ258" s="305"/>
      <c r="AR258" s="294"/>
      <c r="AS258" s="292"/>
      <c r="AT258" s="305"/>
      <c r="AU258" s="294"/>
      <c r="AV258" s="292"/>
      <c r="AW258" s="305"/>
      <c r="AX258" s="292"/>
      <c r="AY258" s="294"/>
      <c r="AZ258" s="305"/>
      <c r="BA258" s="292"/>
      <c r="BB258" s="294"/>
      <c r="BC258" s="305"/>
      <c r="BD258" s="292"/>
      <c r="BE258" s="294"/>
      <c r="BF258" s="305"/>
      <c r="BG258" s="299"/>
      <c r="BH258" s="317"/>
    </row>
    <row r="259" spans="1:60" ht="61.5" customHeight="1" x14ac:dyDescent="0.3">
      <c r="A259" s="203" t="s">
        <v>3</v>
      </c>
      <c r="B259" s="203"/>
      <c r="C259" s="160" t="s">
        <v>932</v>
      </c>
      <c r="D259" s="159" t="s">
        <v>976</v>
      </c>
      <c r="E259" s="159" t="s">
        <v>988</v>
      </c>
      <c r="F259" s="110" t="s">
        <v>67</v>
      </c>
      <c r="G259" s="61" t="s">
        <v>989</v>
      </c>
      <c r="H259" s="159" t="s">
        <v>990</v>
      </c>
      <c r="I259" s="215" t="s">
        <v>991</v>
      </c>
      <c r="J259" s="159" t="s">
        <v>71</v>
      </c>
      <c r="K259" s="159" t="s">
        <v>992</v>
      </c>
      <c r="L259" s="159" t="s">
        <v>152</v>
      </c>
      <c r="M259" s="172">
        <f>VLOOKUP(L259,'[18]Datos Validacion'!$C$6:$D$10,2,0)</f>
        <v>0.4</v>
      </c>
      <c r="N259" s="173" t="s">
        <v>223</v>
      </c>
      <c r="O259" s="172">
        <f>VLOOKUP(N259,'[18]Datos Validacion'!$E$6:$F$13,2,0)</f>
        <v>0.2</v>
      </c>
      <c r="P259" s="160" t="s">
        <v>967</v>
      </c>
      <c r="Q259" s="166" t="s">
        <v>146</v>
      </c>
      <c r="R259" s="60" t="s">
        <v>993</v>
      </c>
      <c r="S259" s="50" t="s">
        <v>78</v>
      </c>
      <c r="T259" s="51" t="s">
        <v>994</v>
      </c>
      <c r="U259" s="50" t="s">
        <v>79</v>
      </c>
      <c r="V259" s="50" t="s">
        <v>80</v>
      </c>
      <c r="W259" s="64">
        <f>VLOOKUP(V259,'[18]Datos Validacion'!$K$6:$L$8,2,0)</f>
        <v>0.25</v>
      </c>
      <c r="X259" s="51" t="s">
        <v>96</v>
      </c>
      <c r="Y259" s="64">
        <f>VLOOKUP(X259,'[18]Datos Validacion'!$M$6:$N$7,2,0)</f>
        <v>0.15</v>
      </c>
      <c r="Z259" s="50" t="s">
        <v>82</v>
      </c>
      <c r="AA259" s="62" t="s">
        <v>995</v>
      </c>
      <c r="AB259" s="81" t="s">
        <v>84</v>
      </c>
      <c r="AC259" s="51" t="s">
        <v>996</v>
      </c>
      <c r="AD259" s="121">
        <f t="shared" si="67"/>
        <v>0.4</v>
      </c>
      <c r="AE259" s="109" t="str">
        <f t="shared" si="76"/>
        <v>BAJA</v>
      </c>
      <c r="AF259" s="109">
        <f>IF(OR(V259="prevenir",V259="detectar"),(M259-(M259*AD259)), M259)</f>
        <v>0.24</v>
      </c>
      <c r="AG259" s="162" t="str">
        <f>IF(AH259&lt;=20%,"LEVE",IF(AH259&lt;=40%,"MENOR",IF(AH259&lt;=60%,"MODERADO",IF(AH259&lt;=80%,"MAYOR","CATASTROFICO"))))</f>
        <v>LEVE</v>
      </c>
      <c r="AH259" s="162">
        <f>IF(V259="corregir",(O259-(O259*AD259)), O259)</f>
        <v>0.2</v>
      </c>
      <c r="AI259" s="166" t="s">
        <v>146</v>
      </c>
      <c r="AJ259" s="159" t="s">
        <v>86</v>
      </c>
      <c r="AK259" s="168"/>
      <c r="AL259" s="168"/>
      <c r="AM259" s="294">
        <v>45119</v>
      </c>
      <c r="AN259" s="294" t="s">
        <v>1937</v>
      </c>
      <c r="AO259" s="292"/>
      <c r="AP259" s="294" t="s">
        <v>3</v>
      </c>
      <c r="AQ259" s="305" t="s">
        <v>1945</v>
      </c>
      <c r="AR259" s="294" t="s">
        <v>3</v>
      </c>
      <c r="AS259" s="292"/>
      <c r="AT259" s="305" t="s">
        <v>1946</v>
      </c>
      <c r="AU259" s="294" t="s">
        <v>3</v>
      </c>
      <c r="AV259" s="292"/>
      <c r="AW259" s="305" t="s">
        <v>1947</v>
      </c>
      <c r="AX259" s="294" t="s">
        <v>3</v>
      </c>
      <c r="AY259" s="292"/>
      <c r="AZ259" s="305" t="s">
        <v>1941</v>
      </c>
      <c r="BA259" s="292"/>
      <c r="BB259" s="294"/>
      <c r="BC259" s="305" t="s">
        <v>1942</v>
      </c>
      <c r="BD259" s="294"/>
      <c r="BE259" s="292" t="s">
        <v>3</v>
      </c>
      <c r="BF259" s="305" t="s">
        <v>1948</v>
      </c>
      <c r="BG259" s="292"/>
      <c r="BH259" s="317" t="s">
        <v>2025</v>
      </c>
    </row>
    <row r="260" spans="1:60" ht="51" customHeight="1" x14ac:dyDescent="0.3">
      <c r="A260" s="203"/>
      <c r="B260" s="203"/>
      <c r="C260" s="160"/>
      <c r="D260" s="159"/>
      <c r="E260" s="159"/>
      <c r="F260" s="110" t="s">
        <v>67</v>
      </c>
      <c r="G260" s="61" t="s">
        <v>997</v>
      </c>
      <c r="H260" s="159"/>
      <c r="I260" s="215"/>
      <c r="J260" s="159"/>
      <c r="K260" s="159"/>
      <c r="L260" s="159"/>
      <c r="M260" s="172"/>
      <c r="N260" s="173"/>
      <c r="O260" s="172"/>
      <c r="P260" s="160"/>
      <c r="Q260" s="166"/>
      <c r="R260" s="60" t="s">
        <v>998</v>
      </c>
      <c r="S260" s="50" t="s">
        <v>78</v>
      </c>
      <c r="T260" s="51" t="s">
        <v>994</v>
      </c>
      <c r="U260" s="50" t="s">
        <v>79</v>
      </c>
      <c r="V260" s="50" t="s">
        <v>80</v>
      </c>
      <c r="W260" s="52">
        <f>VLOOKUP(V260,'[18]Datos Validacion'!$K$6:$L$8,2,0)</f>
        <v>0.25</v>
      </c>
      <c r="X260" s="51" t="s">
        <v>96</v>
      </c>
      <c r="Y260" s="52">
        <f>VLOOKUP(X260,'[18]Datos Validacion'!$M$6:$N$7,2,0)</f>
        <v>0.15</v>
      </c>
      <c r="Z260" s="50" t="s">
        <v>82</v>
      </c>
      <c r="AA260" s="135" t="s">
        <v>995</v>
      </c>
      <c r="AB260" s="50" t="s">
        <v>84</v>
      </c>
      <c r="AC260" s="51" t="s">
        <v>999</v>
      </c>
      <c r="AD260" s="121">
        <f t="shared" si="67"/>
        <v>0.4</v>
      </c>
      <c r="AE260" s="109" t="str">
        <f t="shared" si="76"/>
        <v>MUY BAJA</v>
      </c>
      <c r="AF260" s="109">
        <f>+AF259-(AF259*AD259)</f>
        <v>0.14399999999999999</v>
      </c>
      <c r="AG260" s="162"/>
      <c r="AH260" s="162"/>
      <c r="AI260" s="166"/>
      <c r="AJ260" s="159"/>
      <c r="AK260" s="168"/>
      <c r="AL260" s="168"/>
      <c r="AM260" s="294"/>
      <c r="AN260" s="294"/>
      <c r="AO260" s="292"/>
      <c r="AP260" s="294"/>
      <c r="AQ260" s="305"/>
      <c r="AR260" s="294"/>
      <c r="AS260" s="292"/>
      <c r="AT260" s="305"/>
      <c r="AU260" s="294"/>
      <c r="AV260" s="292"/>
      <c r="AW260" s="305"/>
      <c r="AX260" s="294"/>
      <c r="AY260" s="292"/>
      <c r="AZ260" s="305"/>
      <c r="BA260" s="292"/>
      <c r="BB260" s="294"/>
      <c r="BC260" s="305"/>
      <c r="BD260" s="294"/>
      <c r="BE260" s="292"/>
      <c r="BF260" s="305"/>
      <c r="BG260" s="292"/>
      <c r="BH260" s="317"/>
    </row>
    <row r="261" spans="1:60" ht="108.75" customHeight="1" x14ac:dyDescent="0.3">
      <c r="A261" s="203" t="s">
        <v>3</v>
      </c>
      <c r="B261" s="203"/>
      <c r="C261" s="160" t="s">
        <v>932</v>
      </c>
      <c r="D261" s="160" t="s">
        <v>951</v>
      </c>
      <c r="E261" s="160" t="s">
        <v>952</v>
      </c>
      <c r="F261" s="110" t="s">
        <v>493</v>
      </c>
      <c r="G261" s="61" t="s">
        <v>1000</v>
      </c>
      <c r="H261" s="159" t="s">
        <v>1001</v>
      </c>
      <c r="I261" s="215" t="s">
        <v>1002</v>
      </c>
      <c r="J261" s="159" t="s">
        <v>71</v>
      </c>
      <c r="K261" s="159" t="s">
        <v>1003</v>
      </c>
      <c r="L261" s="159" t="s">
        <v>73</v>
      </c>
      <c r="M261" s="172">
        <f>VLOOKUP(L261,'[18]Datos Validacion'!$C$6:$D$10,2,0)</f>
        <v>0.6</v>
      </c>
      <c r="N261" s="173" t="s">
        <v>74</v>
      </c>
      <c r="O261" s="172">
        <f>VLOOKUP(N261,'[18]Datos Validacion'!$E$6:$F$13,2,0)</f>
        <v>0.4</v>
      </c>
      <c r="P261" s="160" t="s">
        <v>153</v>
      </c>
      <c r="Q261" s="166" t="s">
        <v>76</v>
      </c>
      <c r="R261" s="60" t="s">
        <v>1004</v>
      </c>
      <c r="S261" s="50" t="s">
        <v>78</v>
      </c>
      <c r="T261" s="51" t="s">
        <v>941</v>
      </c>
      <c r="U261" s="50" t="s">
        <v>79</v>
      </c>
      <c r="V261" s="50" t="s">
        <v>80</v>
      </c>
      <c r="W261" s="52">
        <f>VLOOKUP(V261,'[18]Datos Validacion'!$K$6:$L$8,2,0)</f>
        <v>0.25</v>
      </c>
      <c r="X261" s="51" t="s">
        <v>96</v>
      </c>
      <c r="Y261" s="52">
        <f>VLOOKUP(X261,'[18]Datos Validacion'!$M$6:$N$7,2,0)</f>
        <v>0.15</v>
      </c>
      <c r="Z261" s="50" t="s">
        <v>82</v>
      </c>
      <c r="AA261" s="135" t="s">
        <v>1005</v>
      </c>
      <c r="AB261" s="50" t="s">
        <v>84</v>
      </c>
      <c r="AC261" s="51" t="s">
        <v>1006</v>
      </c>
      <c r="AD261" s="121">
        <f t="shared" si="67"/>
        <v>0.4</v>
      </c>
      <c r="AE261" s="109" t="s">
        <v>117</v>
      </c>
      <c r="AF261" s="109">
        <f>IF(OR(V261="prevenir",V261="detectar"),(M261-(M261*AD261)), M261)</f>
        <v>0.36</v>
      </c>
      <c r="AG261" s="162" t="str">
        <f t="shared" ref="AG261" si="77">IF(AH261&lt;=20%,"LEVE",IF(AH261&lt;=40%,"MENOR",IF(AH261&lt;=60%,"MODERADO",IF(AH261&lt;=80%,"MAYOR","CATASTROFICO"))))</f>
        <v>MENOR</v>
      </c>
      <c r="AH261" s="162">
        <f>IF(V261="corregir",(O261-(O261*AD261)), O261)</f>
        <v>0.4</v>
      </c>
      <c r="AI261" s="166" t="s">
        <v>146</v>
      </c>
      <c r="AJ261" s="159" t="s">
        <v>86</v>
      </c>
      <c r="AK261" s="168"/>
      <c r="AL261" s="168"/>
      <c r="AM261" s="360">
        <v>45119</v>
      </c>
      <c r="AN261" s="360" t="s">
        <v>952</v>
      </c>
      <c r="AO261" s="360"/>
      <c r="AP261" s="360" t="s">
        <v>1755</v>
      </c>
      <c r="AQ261" s="360" t="s">
        <v>1872</v>
      </c>
      <c r="AR261" s="360" t="s">
        <v>1755</v>
      </c>
      <c r="AS261" s="360"/>
      <c r="AT261" s="360" t="s">
        <v>1873</v>
      </c>
      <c r="AU261" s="360" t="s">
        <v>1755</v>
      </c>
      <c r="AV261" s="360"/>
      <c r="AW261" s="360" t="s">
        <v>1874</v>
      </c>
      <c r="AX261" s="360" t="s">
        <v>1755</v>
      </c>
      <c r="AY261" s="360"/>
      <c r="AZ261" s="360" t="s">
        <v>1875</v>
      </c>
      <c r="BA261" s="360" t="s">
        <v>1755</v>
      </c>
      <c r="BB261" s="360"/>
      <c r="BC261" s="360" t="s">
        <v>1876</v>
      </c>
      <c r="BD261" s="360"/>
      <c r="BE261" s="360" t="s">
        <v>1755</v>
      </c>
      <c r="BF261" s="360" t="s">
        <v>1870</v>
      </c>
      <c r="BG261" s="360" t="s">
        <v>1877</v>
      </c>
      <c r="BH261" s="317" t="s">
        <v>2026</v>
      </c>
    </row>
    <row r="262" spans="1:60" ht="26.25" customHeight="1" x14ac:dyDescent="0.3">
      <c r="A262" s="203"/>
      <c r="B262" s="203"/>
      <c r="C262" s="160"/>
      <c r="D262" s="160"/>
      <c r="E262" s="160"/>
      <c r="F262" s="110" t="s">
        <v>67</v>
      </c>
      <c r="G262" s="61" t="s">
        <v>1007</v>
      </c>
      <c r="H262" s="159"/>
      <c r="I262" s="215"/>
      <c r="J262" s="159"/>
      <c r="K262" s="159"/>
      <c r="L262" s="159"/>
      <c r="M262" s="172"/>
      <c r="N262" s="173"/>
      <c r="O262" s="172"/>
      <c r="P262" s="160"/>
      <c r="Q262" s="166"/>
      <c r="R262" s="60" t="s">
        <v>1008</v>
      </c>
      <c r="S262" s="50" t="s">
        <v>78</v>
      </c>
      <c r="T262" s="51" t="s">
        <v>941</v>
      </c>
      <c r="U262" s="50" t="s">
        <v>79</v>
      </c>
      <c r="V262" s="50" t="s">
        <v>184</v>
      </c>
      <c r="W262" s="52">
        <f>VLOOKUP(V262,'[18]Datos Validacion'!$K$6:$L$8,2,0)</f>
        <v>0.15</v>
      </c>
      <c r="X262" s="51" t="s">
        <v>96</v>
      </c>
      <c r="Y262" s="52">
        <f>VLOOKUP(X262,'[18]Datos Validacion'!$M$6:$N$7,2,0)</f>
        <v>0.15</v>
      </c>
      <c r="Z262" s="50" t="s">
        <v>82</v>
      </c>
      <c r="AA262" s="135" t="s">
        <v>1005</v>
      </c>
      <c r="AB262" s="50" t="s">
        <v>84</v>
      </c>
      <c r="AC262" s="51" t="s">
        <v>1006</v>
      </c>
      <c r="AD262" s="121">
        <f t="shared" si="67"/>
        <v>0.3</v>
      </c>
      <c r="AE262" s="109" t="s">
        <v>117</v>
      </c>
      <c r="AF262" s="108">
        <f>+AF261-(AF261*AD262)</f>
        <v>0.252</v>
      </c>
      <c r="AG262" s="162"/>
      <c r="AH262" s="162"/>
      <c r="AI262" s="166"/>
      <c r="AJ262" s="159"/>
      <c r="AK262" s="168"/>
      <c r="AL262" s="168"/>
      <c r="AM262" s="360"/>
      <c r="AN262" s="360"/>
      <c r="AO262" s="360"/>
      <c r="AP262" s="360"/>
      <c r="AQ262" s="360"/>
      <c r="AR262" s="360"/>
      <c r="AS262" s="360"/>
      <c r="AT262" s="360"/>
      <c r="AU262" s="360"/>
      <c r="AV262" s="360"/>
      <c r="AW262" s="360"/>
      <c r="AX262" s="360"/>
      <c r="AY262" s="360"/>
      <c r="AZ262" s="360"/>
      <c r="BA262" s="360"/>
      <c r="BB262" s="360"/>
      <c r="BC262" s="360"/>
      <c r="BD262" s="360"/>
      <c r="BE262" s="360"/>
      <c r="BF262" s="360"/>
      <c r="BG262" s="360"/>
      <c r="BH262" s="317"/>
    </row>
    <row r="263" spans="1:60" ht="26.25" customHeight="1" x14ac:dyDescent="0.3">
      <c r="A263" s="203"/>
      <c r="B263" s="203"/>
      <c r="C263" s="160"/>
      <c r="D263" s="160"/>
      <c r="E263" s="160"/>
      <c r="F263" s="110" t="s">
        <v>493</v>
      </c>
      <c r="G263" s="61" t="s">
        <v>1009</v>
      </c>
      <c r="H263" s="159"/>
      <c r="I263" s="215"/>
      <c r="J263" s="159"/>
      <c r="K263" s="159"/>
      <c r="L263" s="159"/>
      <c r="M263" s="172"/>
      <c r="N263" s="173"/>
      <c r="O263" s="172"/>
      <c r="P263" s="160"/>
      <c r="Q263" s="166"/>
      <c r="R263" s="221" t="s">
        <v>1010</v>
      </c>
      <c r="S263" s="203" t="s">
        <v>78</v>
      </c>
      <c r="T263" s="212" t="s">
        <v>941</v>
      </c>
      <c r="U263" s="203" t="s">
        <v>79</v>
      </c>
      <c r="V263" s="203" t="s">
        <v>80</v>
      </c>
      <c r="W263" s="172">
        <f>VLOOKUP(V263,'[18]Datos Validacion'!$K$6:$L$8,2,0)</f>
        <v>0.25</v>
      </c>
      <c r="X263" s="212" t="s">
        <v>96</v>
      </c>
      <c r="Y263" s="172">
        <f>VLOOKUP(X263,'[18]Datos Validacion'!$M$6:$N$7,2,0)</f>
        <v>0.15</v>
      </c>
      <c r="Z263" s="203" t="s">
        <v>82</v>
      </c>
      <c r="AA263" s="237" t="s">
        <v>1005</v>
      </c>
      <c r="AB263" s="203" t="s">
        <v>84</v>
      </c>
      <c r="AC263" s="212" t="s">
        <v>1011</v>
      </c>
      <c r="AD263" s="164">
        <f t="shared" si="67"/>
        <v>0.4</v>
      </c>
      <c r="AE263" s="162" t="s">
        <v>117</v>
      </c>
      <c r="AF263" s="165">
        <f>+AF262-(AF262*AD263)</f>
        <v>0.1512</v>
      </c>
      <c r="AG263" s="162"/>
      <c r="AH263" s="162"/>
      <c r="AI263" s="166"/>
      <c r="AJ263" s="159"/>
      <c r="AK263" s="168"/>
      <c r="AL263" s="168"/>
      <c r="AM263" s="360"/>
      <c r="AN263" s="360"/>
      <c r="AO263" s="360"/>
      <c r="AP263" s="360"/>
      <c r="AQ263" s="360"/>
      <c r="AR263" s="360"/>
      <c r="AS263" s="360"/>
      <c r="AT263" s="360"/>
      <c r="AU263" s="360"/>
      <c r="AV263" s="360"/>
      <c r="AW263" s="360"/>
      <c r="AX263" s="360"/>
      <c r="AY263" s="360"/>
      <c r="AZ263" s="360"/>
      <c r="BA263" s="360"/>
      <c r="BB263" s="360"/>
      <c r="BC263" s="360"/>
      <c r="BD263" s="360"/>
      <c r="BE263" s="360"/>
      <c r="BF263" s="360"/>
      <c r="BG263" s="360"/>
      <c r="BH263" s="317"/>
    </row>
    <row r="264" spans="1:60" ht="26.25" customHeight="1" x14ac:dyDescent="0.3">
      <c r="A264" s="203"/>
      <c r="B264" s="203"/>
      <c r="C264" s="160"/>
      <c r="D264" s="160"/>
      <c r="E264" s="160"/>
      <c r="F264" s="110" t="s">
        <v>67</v>
      </c>
      <c r="G264" s="61" t="s">
        <v>1012</v>
      </c>
      <c r="H264" s="159"/>
      <c r="I264" s="215"/>
      <c r="J264" s="159"/>
      <c r="K264" s="159"/>
      <c r="L264" s="159"/>
      <c r="M264" s="172"/>
      <c r="N264" s="173"/>
      <c r="O264" s="172"/>
      <c r="P264" s="160"/>
      <c r="Q264" s="166"/>
      <c r="R264" s="221"/>
      <c r="S264" s="203"/>
      <c r="T264" s="212"/>
      <c r="U264" s="203"/>
      <c r="V264" s="203"/>
      <c r="W264" s="172"/>
      <c r="X264" s="212"/>
      <c r="Y264" s="172"/>
      <c r="Z264" s="203"/>
      <c r="AA264" s="237"/>
      <c r="AB264" s="203"/>
      <c r="AC264" s="212"/>
      <c r="AD264" s="164"/>
      <c r="AE264" s="162"/>
      <c r="AF264" s="165"/>
      <c r="AG264" s="162"/>
      <c r="AH264" s="162"/>
      <c r="AI264" s="166"/>
      <c r="AJ264" s="159"/>
      <c r="AK264" s="168"/>
      <c r="AL264" s="168"/>
      <c r="AM264" s="360"/>
      <c r="AN264" s="360"/>
      <c r="AO264" s="360"/>
      <c r="AP264" s="360"/>
      <c r="AQ264" s="360"/>
      <c r="AR264" s="360"/>
      <c r="AS264" s="360"/>
      <c r="AT264" s="360"/>
      <c r="AU264" s="360"/>
      <c r="AV264" s="360"/>
      <c r="AW264" s="360"/>
      <c r="AX264" s="360"/>
      <c r="AY264" s="360"/>
      <c r="AZ264" s="360"/>
      <c r="BA264" s="360"/>
      <c r="BB264" s="360"/>
      <c r="BC264" s="360"/>
      <c r="BD264" s="360"/>
      <c r="BE264" s="360"/>
      <c r="BF264" s="360"/>
      <c r="BG264" s="360"/>
      <c r="BH264" s="317"/>
    </row>
    <row r="265" spans="1:60" ht="50.5" customHeight="1" x14ac:dyDescent="0.3">
      <c r="A265" s="203"/>
      <c r="B265" s="203"/>
      <c r="C265" s="160"/>
      <c r="D265" s="160"/>
      <c r="E265" s="160"/>
      <c r="F265" s="110" t="s">
        <v>67</v>
      </c>
      <c r="G265" s="61" t="s">
        <v>1013</v>
      </c>
      <c r="H265" s="159"/>
      <c r="I265" s="215"/>
      <c r="J265" s="159"/>
      <c r="K265" s="159"/>
      <c r="L265" s="159"/>
      <c r="M265" s="172"/>
      <c r="N265" s="173"/>
      <c r="O265" s="172"/>
      <c r="P265" s="160"/>
      <c r="Q265" s="166"/>
      <c r="R265" s="60" t="s">
        <v>1014</v>
      </c>
      <c r="S265" s="50" t="s">
        <v>78</v>
      </c>
      <c r="T265" s="51" t="s">
        <v>941</v>
      </c>
      <c r="U265" s="50" t="s">
        <v>79</v>
      </c>
      <c r="V265" s="50" t="s">
        <v>184</v>
      </c>
      <c r="W265" s="52">
        <f>VLOOKUP(V265,'[18]Datos Validacion'!$K$6:$L$8,2,0)</f>
        <v>0.15</v>
      </c>
      <c r="X265" s="51" t="s">
        <v>96</v>
      </c>
      <c r="Y265" s="52">
        <f>VLOOKUP(X265,'[18]Datos Validacion'!$M$6:$N$7,2,0)</f>
        <v>0.15</v>
      </c>
      <c r="Z265" s="50" t="s">
        <v>82</v>
      </c>
      <c r="AA265" s="135" t="s">
        <v>1005</v>
      </c>
      <c r="AB265" s="50" t="s">
        <v>84</v>
      </c>
      <c r="AC265" s="51" t="s">
        <v>1015</v>
      </c>
      <c r="AD265" s="121">
        <f>+W265+Y265</f>
        <v>0.3</v>
      </c>
      <c r="AE265" s="109" t="s">
        <v>117</v>
      </c>
      <c r="AF265" s="108">
        <f>+AF263-(AF263*AD265)</f>
        <v>0.10584</v>
      </c>
      <c r="AG265" s="162"/>
      <c r="AH265" s="162"/>
      <c r="AI265" s="166"/>
      <c r="AJ265" s="159"/>
      <c r="AK265" s="168"/>
      <c r="AL265" s="168"/>
      <c r="AM265" s="360"/>
      <c r="AN265" s="360"/>
      <c r="AO265" s="360"/>
      <c r="AP265" s="360"/>
      <c r="AQ265" s="360"/>
      <c r="AR265" s="360"/>
      <c r="AS265" s="360"/>
      <c r="AT265" s="360"/>
      <c r="AU265" s="360"/>
      <c r="AV265" s="360"/>
      <c r="AW265" s="360"/>
      <c r="AX265" s="360"/>
      <c r="AY265" s="360"/>
      <c r="AZ265" s="360"/>
      <c r="BA265" s="360"/>
      <c r="BB265" s="360"/>
      <c r="BC265" s="360"/>
      <c r="BD265" s="360"/>
      <c r="BE265" s="360"/>
      <c r="BF265" s="360"/>
      <c r="BG265" s="360"/>
      <c r="BH265" s="317"/>
    </row>
    <row r="266" spans="1:60" ht="50.5" customHeight="1" x14ac:dyDescent="0.3">
      <c r="A266" s="203"/>
      <c r="B266" s="203"/>
      <c r="C266" s="160"/>
      <c r="D266" s="160"/>
      <c r="E266" s="160"/>
      <c r="F266" s="110" t="s">
        <v>67</v>
      </c>
      <c r="G266" s="61" t="s">
        <v>1016</v>
      </c>
      <c r="H266" s="159"/>
      <c r="I266" s="215"/>
      <c r="J266" s="159"/>
      <c r="K266" s="159"/>
      <c r="L266" s="159"/>
      <c r="M266" s="172"/>
      <c r="N266" s="173"/>
      <c r="O266" s="172"/>
      <c r="P266" s="160"/>
      <c r="Q266" s="166"/>
      <c r="R266" s="221" t="s">
        <v>1017</v>
      </c>
      <c r="S266" s="203" t="s">
        <v>78</v>
      </c>
      <c r="T266" s="212" t="s">
        <v>941</v>
      </c>
      <c r="U266" s="203" t="s">
        <v>79</v>
      </c>
      <c r="V266" s="203" t="s">
        <v>184</v>
      </c>
      <c r="W266" s="172">
        <f>VLOOKUP(V266,'[18]Datos Validacion'!$K$6:$L$8,2,0)</f>
        <v>0.15</v>
      </c>
      <c r="X266" s="212" t="s">
        <v>96</v>
      </c>
      <c r="Y266" s="172">
        <f>VLOOKUP(X266,'[18]Datos Validacion'!$M$6:$N$7,2,0)</f>
        <v>0.15</v>
      </c>
      <c r="Z266" s="203" t="s">
        <v>82</v>
      </c>
      <c r="AA266" s="237" t="s">
        <v>1005</v>
      </c>
      <c r="AB266" s="203" t="s">
        <v>84</v>
      </c>
      <c r="AC266" s="212" t="s">
        <v>1018</v>
      </c>
      <c r="AD266" s="164">
        <f>+W266+Y266</f>
        <v>0.3</v>
      </c>
      <c r="AE266" s="162" t="s">
        <v>117</v>
      </c>
      <c r="AF266" s="165">
        <f>+AF265-(AF265*AD266)</f>
        <v>7.4088000000000001E-2</v>
      </c>
      <c r="AG266" s="162"/>
      <c r="AH266" s="162"/>
      <c r="AI266" s="166"/>
      <c r="AJ266" s="159"/>
      <c r="AK266" s="168"/>
      <c r="AL266" s="168"/>
      <c r="AM266" s="360"/>
      <c r="AN266" s="360"/>
      <c r="AO266" s="360"/>
      <c r="AP266" s="360"/>
      <c r="AQ266" s="360"/>
      <c r="AR266" s="360"/>
      <c r="AS266" s="360"/>
      <c r="AT266" s="360"/>
      <c r="AU266" s="360"/>
      <c r="AV266" s="360"/>
      <c r="AW266" s="360"/>
      <c r="AX266" s="360"/>
      <c r="AY266" s="360"/>
      <c r="AZ266" s="360"/>
      <c r="BA266" s="360"/>
      <c r="BB266" s="360"/>
      <c r="BC266" s="360"/>
      <c r="BD266" s="360"/>
      <c r="BE266" s="360"/>
      <c r="BF266" s="360"/>
      <c r="BG266" s="360"/>
      <c r="BH266" s="317"/>
    </row>
    <row r="267" spans="1:60" ht="38" customHeight="1" x14ac:dyDescent="0.3">
      <c r="A267" s="203"/>
      <c r="B267" s="203"/>
      <c r="C267" s="160"/>
      <c r="D267" s="160"/>
      <c r="E267" s="160"/>
      <c r="F267" s="110" t="s">
        <v>67</v>
      </c>
      <c r="G267" s="61" t="s">
        <v>1019</v>
      </c>
      <c r="H267" s="159"/>
      <c r="I267" s="215"/>
      <c r="J267" s="159"/>
      <c r="K267" s="159"/>
      <c r="L267" s="159"/>
      <c r="M267" s="172"/>
      <c r="N267" s="173"/>
      <c r="O267" s="172"/>
      <c r="P267" s="160"/>
      <c r="Q267" s="166"/>
      <c r="R267" s="221"/>
      <c r="S267" s="203"/>
      <c r="T267" s="212"/>
      <c r="U267" s="203"/>
      <c r="V267" s="203"/>
      <c r="W267" s="172"/>
      <c r="X267" s="212"/>
      <c r="Y267" s="172"/>
      <c r="Z267" s="203"/>
      <c r="AA267" s="237"/>
      <c r="AB267" s="203"/>
      <c r="AC267" s="212"/>
      <c r="AD267" s="164"/>
      <c r="AE267" s="162"/>
      <c r="AF267" s="165"/>
      <c r="AG267" s="162"/>
      <c r="AH267" s="162"/>
      <c r="AI267" s="166"/>
      <c r="AJ267" s="159"/>
      <c r="AK267" s="168"/>
      <c r="AL267" s="168"/>
      <c r="AM267" s="360"/>
      <c r="AN267" s="360"/>
      <c r="AO267" s="360"/>
      <c r="AP267" s="360"/>
      <c r="AQ267" s="360"/>
      <c r="AR267" s="360"/>
      <c r="AS267" s="360"/>
      <c r="AT267" s="360"/>
      <c r="AU267" s="360"/>
      <c r="AV267" s="360"/>
      <c r="AW267" s="360"/>
      <c r="AX267" s="360"/>
      <c r="AY267" s="360"/>
      <c r="AZ267" s="360"/>
      <c r="BA267" s="360"/>
      <c r="BB267" s="360"/>
      <c r="BC267" s="360"/>
      <c r="BD267" s="360"/>
      <c r="BE267" s="360"/>
      <c r="BF267" s="360"/>
      <c r="BG267" s="360"/>
      <c r="BH267" s="317"/>
    </row>
    <row r="268" spans="1:60" ht="26.25" customHeight="1" x14ac:dyDescent="0.3">
      <c r="A268" s="203"/>
      <c r="B268" s="203"/>
      <c r="C268" s="160"/>
      <c r="D268" s="160"/>
      <c r="E268" s="160"/>
      <c r="F268" s="110" t="s">
        <v>67</v>
      </c>
      <c r="G268" s="49" t="s">
        <v>1020</v>
      </c>
      <c r="H268" s="159"/>
      <c r="I268" s="215"/>
      <c r="J268" s="159"/>
      <c r="K268" s="159"/>
      <c r="L268" s="159"/>
      <c r="M268" s="172"/>
      <c r="N268" s="173"/>
      <c r="O268" s="172"/>
      <c r="P268" s="160"/>
      <c r="Q268" s="166"/>
      <c r="R268" s="221" t="s">
        <v>1021</v>
      </c>
      <c r="S268" s="203" t="s">
        <v>78</v>
      </c>
      <c r="T268" s="212" t="s">
        <v>941</v>
      </c>
      <c r="U268" s="203" t="s">
        <v>79</v>
      </c>
      <c r="V268" s="203" t="s">
        <v>80</v>
      </c>
      <c r="W268" s="172">
        <f>VLOOKUP(V268,'[18]Datos Validacion'!$K$6:$L$8,2,0)</f>
        <v>0.25</v>
      </c>
      <c r="X268" s="212" t="s">
        <v>96</v>
      </c>
      <c r="Y268" s="172">
        <f>VLOOKUP(X268,'[18]Datos Validacion'!$M$6:$N$7,2,0)</f>
        <v>0.15</v>
      </c>
      <c r="Z268" s="203" t="s">
        <v>82</v>
      </c>
      <c r="AA268" s="237" t="s">
        <v>1005</v>
      </c>
      <c r="AB268" s="203" t="s">
        <v>84</v>
      </c>
      <c r="AC268" s="212" t="s">
        <v>1022</v>
      </c>
      <c r="AD268" s="164">
        <f>+W268+Y268</f>
        <v>0.4</v>
      </c>
      <c r="AE268" s="162" t="s">
        <v>117</v>
      </c>
      <c r="AF268" s="165">
        <f>+AF266-(AF266*AD268)</f>
        <v>4.4452800000000001E-2</v>
      </c>
      <c r="AG268" s="162"/>
      <c r="AH268" s="162"/>
      <c r="AI268" s="166"/>
      <c r="AJ268" s="159"/>
      <c r="AK268" s="168"/>
      <c r="AL268" s="168"/>
      <c r="AM268" s="360"/>
      <c r="AN268" s="360"/>
      <c r="AO268" s="360"/>
      <c r="AP268" s="360"/>
      <c r="AQ268" s="360"/>
      <c r="AR268" s="360"/>
      <c r="AS268" s="360"/>
      <c r="AT268" s="360"/>
      <c r="AU268" s="360"/>
      <c r="AV268" s="360"/>
      <c r="AW268" s="360"/>
      <c r="AX268" s="360"/>
      <c r="AY268" s="360"/>
      <c r="AZ268" s="360"/>
      <c r="BA268" s="360"/>
      <c r="BB268" s="360"/>
      <c r="BC268" s="360"/>
      <c r="BD268" s="360"/>
      <c r="BE268" s="360"/>
      <c r="BF268" s="360"/>
      <c r="BG268" s="360"/>
      <c r="BH268" s="317"/>
    </row>
    <row r="269" spans="1:60" ht="37.5" x14ac:dyDescent="0.3">
      <c r="A269" s="203"/>
      <c r="B269" s="203"/>
      <c r="C269" s="160"/>
      <c r="D269" s="160"/>
      <c r="E269" s="160"/>
      <c r="F269" s="110" t="s">
        <v>67</v>
      </c>
      <c r="G269" s="49" t="s">
        <v>1023</v>
      </c>
      <c r="H269" s="159"/>
      <c r="I269" s="215"/>
      <c r="J269" s="159"/>
      <c r="K269" s="159"/>
      <c r="L269" s="159"/>
      <c r="M269" s="172"/>
      <c r="N269" s="173"/>
      <c r="O269" s="172"/>
      <c r="P269" s="160"/>
      <c r="Q269" s="166"/>
      <c r="R269" s="221"/>
      <c r="S269" s="203"/>
      <c r="T269" s="212"/>
      <c r="U269" s="203"/>
      <c r="V269" s="203"/>
      <c r="W269" s="172"/>
      <c r="X269" s="212"/>
      <c r="Y269" s="172"/>
      <c r="Z269" s="203"/>
      <c r="AA269" s="237"/>
      <c r="AB269" s="203"/>
      <c r="AC269" s="212"/>
      <c r="AD269" s="164"/>
      <c r="AE269" s="162"/>
      <c r="AF269" s="165"/>
      <c r="AG269" s="162"/>
      <c r="AH269" s="162"/>
      <c r="AI269" s="166"/>
      <c r="AJ269" s="159"/>
      <c r="AK269" s="168"/>
      <c r="AL269" s="168"/>
      <c r="AM269" s="360"/>
      <c r="AN269" s="360"/>
      <c r="AO269" s="360"/>
      <c r="AP269" s="360"/>
      <c r="AQ269" s="360"/>
      <c r="AR269" s="360"/>
      <c r="AS269" s="360"/>
      <c r="AT269" s="360"/>
      <c r="AU269" s="360"/>
      <c r="AV269" s="360"/>
      <c r="AW269" s="360"/>
      <c r="AX269" s="360"/>
      <c r="AY269" s="360"/>
      <c r="AZ269" s="360"/>
      <c r="BA269" s="360"/>
      <c r="BB269" s="360"/>
      <c r="BC269" s="360"/>
      <c r="BD269" s="360"/>
      <c r="BE269" s="360"/>
      <c r="BF269" s="360"/>
      <c r="BG269" s="360"/>
      <c r="BH269" s="317"/>
    </row>
    <row r="270" spans="1:60" ht="53.25" customHeight="1" x14ac:dyDescent="0.3">
      <c r="A270" s="240" t="s">
        <v>3</v>
      </c>
      <c r="B270" s="203"/>
      <c r="C270" s="203" t="s">
        <v>1590</v>
      </c>
      <c r="D270" s="212" t="s">
        <v>1591</v>
      </c>
      <c r="E270" s="159" t="s">
        <v>1592</v>
      </c>
      <c r="F270" s="110" t="s">
        <v>67</v>
      </c>
      <c r="G270" s="61" t="s">
        <v>1593</v>
      </c>
      <c r="H270" s="159" t="s">
        <v>1594</v>
      </c>
      <c r="I270" s="159" t="s">
        <v>1595</v>
      </c>
      <c r="J270" s="159" t="s">
        <v>71</v>
      </c>
      <c r="K270" s="159" t="s">
        <v>1596</v>
      </c>
      <c r="L270" s="159" t="s">
        <v>73</v>
      </c>
      <c r="M270" s="172">
        <v>0.6</v>
      </c>
      <c r="N270" s="173" t="s">
        <v>76</v>
      </c>
      <c r="O270" s="174">
        <v>0.8</v>
      </c>
      <c r="P270" s="159" t="s">
        <v>1597</v>
      </c>
      <c r="Q270" s="166" t="s">
        <v>76</v>
      </c>
      <c r="R270" s="214" t="s">
        <v>1598</v>
      </c>
      <c r="S270" s="170" t="s">
        <v>78</v>
      </c>
      <c r="T270" s="160" t="s">
        <v>1599</v>
      </c>
      <c r="U270" s="170" t="s">
        <v>79</v>
      </c>
      <c r="V270" s="170" t="s">
        <v>1024</v>
      </c>
      <c r="W270" s="172">
        <f>VLOOKUP(V270,'[19]Datos Validacion'!$K$6:$L$8,2,0)</f>
        <v>0.1</v>
      </c>
      <c r="X270" s="160" t="s">
        <v>96</v>
      </c>
      <c r="Y270" s="172">
        <f>VLOOKUP(X270,'[19]Datos Validacion'!$M$6:$N$7,2,0)</f>
        <v>0.15</v>
      </c>
      <c r="Z270" s="170" t="s">
        <v>82</v>
      </c>
      <c r="AA270" s="175" t="s">
        <v>1602</v>
      </c>
      <c r="AB270" s="170" t="s">
        <v>84</v>
      </c>
      <c r="AC270" s="159" t="s">
        <v>1631</v>
      </c>
      <c r="AD270" s="264">
        <f>+W270+Y270</f>
        <v>0.25</v>
      </c>
      <c r="AE270" s="165" t="str">
        <f>IF(AF270&lt;=20%,"MUY BAJA",IF(AF270&lt;=40%,"BAJA",IF(AF270&lt;=60%,"MEDIA",IF(AF270&lt;=80%,"ALTA","MUY ALTA"))))</f>
        <v>MEDIA</v>
      </c>
      <c r="AF270" s="165">
        <f>IF(OR(V270="prevenir",V270="detectar"),(M270-(M270*AD270)), M270)</f>
        <v>0.6</v>
      </c>
      <c r="AG270" s="165" t="s">
        <v>76</v>
      </c>
      <c r="AH270" s="165">
        <v>0.60000000000000009</v>
      </c>
      <c r="AI270" s="166" t="s">
        <v>76</v>
      </c>
      <c r="AJ270" s="159" t="s">
        <v>86</v>
      </c>
      <c r="AK270" s="168"/>
      <c r="AL270" s="168"/>
      <c r="AM270" s="365"/>
      <c r="AN270" s="365"/>
      <c r="AO270" s="375"/>
      <c r="AP270" s="365"/>
      <c r="AQ270" s="365"/>
      <c r="AR270" s="375"/>
      <c r="AS270" s="375"/>
      <c r="AT270" s="365"/>
      <c r="AU270" s="365"/>
      <c r="AV270" s="365"/>
      <c r="AW270" s="365"/>
      <c r="AX270" s="365"/>
      <c r="AY270" s="365"/>
      <c r="AZ270" s="365"/>
      <c r="BA270" s="365"/>
      <c r="BB270" s="365"/>
      <c r="BC270" s="365"/>
      <c r="BD270" s="375"/>
      <c r="BE270" s="375"/>
      <c r="BF270" s="365"/>
      <c r="BG270" s="365"/>
      <c r="BH270" s="317" t="s">
        <v>2027</v>
      </c>
    </row>
    <row r="271" spans="1:60" ht="58.5" customHeight="1" x14ac:dyDescent="0.3">
      <c r="A271" s="240"/>
      <c r="B271" s="203"/>
      <c r="C271" s="203"/>
      <c r="D271" s="212"/>
      <c r="E271" s="159"/>
      <c r="F271" s="110" t="s">
        <v>67</v>
      </c>
      <c r="G271" s="49" t="s">
        <v>1600</v>
      </c>
      <c r="H271" s="159"/>
      <c r="I271" s="159"/>
      <c r="J271" s="159"/>
      <c r="K271" s="159"/>
      <c r="L271" s="159"/>
      <c r="M271" s="172"/>
      <c r="N271" s="173"/>
      <c r="O271" s="174"/>
      <c r="P271" s="159"/>
      <c r="Q271" s="166"/>
      <c r="R271" s="214"/>
      <c r="S271" s="170"/>
      <c r="T271" s="160"/>
      <c r="U271" s="170"/>
      <c r="V271" s="170"/>
      <c r="W271" s="172"/>
      <c r="X271" s="160"/>
      <c r="Y271" s="172"/>
      <c r="Z271" s="170"/>
      <c r="AA271" s="175"/>
      <c r="AB271" s="170"/>
      <c r="AC271" s="159"/>
      <c r="AD271" s="264"/>
      <c r="AE271" s="165"/>
      <c r="AF271" s="165"/>
      <c r="AG271" s="165"/>
      <c r="AH271" s="165"/>
      <c r="AI271" s="166"/>
      <c r="AJ271" s="159"/>
      <c r="AK271" s="168"/>
      <c r="AL271" s="168"/>
      <c r="AM271" s="365"/>
      <c r="AN271" s="365"/>
      <c r="AO271" s="375"/>
      <c r="AP271" s="365"/>
      <c r="AQ271" s="365"/>
      <c r="AR271" s="375"/>
      <c r="AS271" s="375"/>
      <c r="AT271" s="365"/>
      <c r="AU271" s="365"/>
      <c r="AV271" s="365"/>
      <c r="AW271" s="365"/>
      <c r="AX271" s="365"/>
      <c r="AY271" s="365"/>
      <c r="AZ271" s="365"/>
      <c r="BA271" s="365"/>
      <c r="BB271" s="365"/>
      <c r="BC271" s="365"/>
      <c r="BD271" s="375"/>
      <c r="BE271" s="375"/>
      <c r="BF271" s="365"/>
      <c r="BG271" s="365"/>
      <c r="BH271" s="317"/>
    </row>
    <row r="272" spans="1:60" ht="81.75" customHeight="1" x14ac:dyDescent="0.3">
      <c r="A272" s="240"/>
      <c r="B272" s="203"/>
      <c r="C272" s="203"/>
      <c r="D272" s="212"/>
      <c r="E272" s="159"/>
      <c r="F272" s="110" t="s">
        <v>67</v>
      </c>
      <c r="G272" s="49" t="s">
        <v>1624</v>
      </c>
      <c r="H272" s="159"/>
      <c r="I272" s="159"/>
      <c r="J272" s="159"/>
      <c r="K272" s="159"/>
      <c r="L272" s="159"/>
      <c r="M272" s="172"/>
      <c r="N272" s="173"/>
      <c r="O272" s="174"/>
      <c r="P272" s="159"/>
      <c r="Q272" s="166"/>
      <c r="R272" s="49" t="s">
        <v>1625</v>
      </c>
      <c r="S272" s="54" t="s">
        <v>78</v>
      </c>
      <c r="T272" s="59" t="s">
        <v>1599</v>
      </c>
      <c r="U272" s="54" t="s">
        <v>79</v>
      </c>
      <c r="V272" s="54" t="s">
        <v>80</v>
      </c>
      <c r="W272" s="64">
        <f>VLOOKUP(V272,'[19]Datos Validacion'!$K$6:$L$8,2,0)</f>
        <v>0.25</v>
      </c>
      <c r="X272" s="59" t="s">
        <v>96</v>
      </c>
      <c r="Y272" s="52">
        <f>VLOOKUP(X272,'[19]Datos Validacion'!$M$6:$N$7,2,0)</f>
        <v>0.15</v>
      </c>
      <c r="Z272" s="54" t="s">
        <v>82</v>
      </c>
      <c r="AA272" s="69" t="s">
        <v>1602</v>
      </c>
      <c r="AB272" s="54" t="s">
        <v>84</v>
      </c>
      <c r="AC272" s="110" t="s">
        <v>1632</v>
      </c>
      <c r="AD272" s="130">
        <f t="shared" ref="AD272:AD279" si="78">+W272+Y272</f>
        <v>0.4</v>
      </c>
      <c r="AE272" s="108" t="str">
        <f>IF(AF272&lt;=20%,"MUY BAJA",IF(AF272&lt;=40%,"BAJA",IF(AF272&lt;=60%,"MEDIA",IF(AF272&lt;=80%,"ALTA","MUY ALTA"))))</f>
        <v>BAJA</v>
      </c>
      <c r="AF272" s="108">
        <f>+AF270-(AF270*AD272)</f>
        <v>0.36</v>
      </c>
      <c r="AG272" s="165"/>
      <c r="AH272" s="165"/>
      <c r="AI272" s="166"/>
      <c r="AJ272" s="159"/>
      <c r="AK272" s="168"/>
      <c r="AL272" s="168"/>
      <c r="AM272" s="365"/>
      <c r="AN272" s="365"/>
      <c r="AO272" s="375"/>
      <c r="AP272" s="365"/>
      <c r="AQ272" s="365"/>
      <c r="AR272" s="375"/>
      <c r="AS272" s="375"/>
      <c r="AT272" s="365"/>
      <c r="AU272" s="365"/>
      <c r="AV272" s="365"/>
      <c r="AW272" s="365"/>
      <c r="AX272" s="365"/>
      <c r="AY272" s="365"/>
      <c r="AZ272" s="365"/>
      <c r="BA272" s="365"/>
      <c r="BB272" s="365"/>
      <c r="BC272" s="365"/>
      <c r="BD272" s="375"/>
      <c r="BE272" s="375"/>
      <c r="BF272" s="365"/>
      <c r="BG272" s="365"/>
      <c r="BH272" s="317"/>
    </row>
    <row r="273" spans="1:60" ht="45" customHeight="1" x14ac:dyDescent="0.3">
      <c r="A273" s="240"/>
      <c r="B273" s="203"/>
      <c r="C273" s="203"/>
      <c r="D273" s="212"/>
      <c r="E273" s="159"/>
      <c r="F273" s="110" t="s">
        <v>67</v>
      </c>
      <c r="G273" s="61" t="s">
        <v>1601</v>
      </c>
      <c r="H273" s="159"/>
      <c r="I273" s="159"/>
      <c r="J273" s="159"/>
      <c r="K273" s="159"/>
      <c r="L273" s="159"/>
      <c r="M273" s="172"/>
      <c r="N273" s="173"/>
      <c r="O273" s="174"/>
      <c r="P273" s="159"/>
      <c r="Q273" s="166"/>
      <c r="R273" s="49" t="s">
        <v>1626</v>
      </c>
      <c r="S273" s="54" t="s">
        <v>78</v>
      </c>
      <c r="T273" s="59" t="s">
        <v>1599</v>
      </c>
      <c r="U273" s="54" t="s">
        <v>79</v>
      </c>
      <c r="V273" s="54" t="s">
        <v>184</v>
      </c>
      <c r="W273" s="64">
        <f>VLOOKUP(V273,'[19]Datos Validacion'!$K$6:$L$8,2,0)</f>
        <v>0.15</v>
      </c>
      <c r="X273" s="59" t="s">
        <v>96</v>
      </c>
      <c r="Y273" s="52">
        <f>VLOOKUP(X273,'[19]Datos Validacion'!$M$6:$N$7,2,0)</f>
        <v>0.15</v>
      </c>
      <c r="Z273" s="54" t="s">
        <v>82</v>
      </c>
      <c r="AA273" s="69" t="s">
        <v>1602</v>
      </c>
      <c r="AB273" s="54" t="s">
        <v>84</v>
      </c>
      <c r="AC273" s="110" t="s">
        <v>1603</v>
      </c>
      <c r="AD273" s="130">
        <f t="shared" si="78"/>
        <v>0.3</v>
      </c>
      <c r="AE273" s="108" t="str">
        <f t="shared" ref="AE273:AE278" si="79">IF(AF273&lt;=20%,"MUY BAJA",IF(AF273&lt;=40%,"BAJA",IF(AF273&lt;=60%,"MEDIA",IF(AF273&lt;=80%,"ALTA","MUY ALTA"))))</f>
        <v>BAJA</v>
      </c>
      <c r="AF273" s="108">
        <f t="shared" ref="AF273:AF278" si="80">+AF272-(AF272*AD273)</f>
        <v>0.252</v>
      </c>
      <c r="AG273" s="165"/>
      <c r="AH273" s="165"/>
      <c r="AI273" s="166"/>
      <c r="AJ273" s="159"/>
      <c r="AK273" s="168"/>
      <c r="AL273" s="168"/>
      <c r="AM273" s="365"/>
      <c r="AN273" s="365"/>
      <c r="AO273" s="375"/>
      <c r="AP273" s="365"/>
      <c r="AQ273" s="365"/>
      <c r="AR273" s="375"/>
      <c r="AS273" s="375"/>
      <c r="AT273" s="365"/>
      <c r="AU273" s="365"/>
      <c r="AV273" s="365"/>
      <c r="AW273" s="365"/>
      <c r="AX273" s="365"/>
      <c r="AY273" s="365"/>
      <c r="AZ273" s="365"/>
      <c r="BA273" s="365"/>
      <c r="BB273" s="365"/>
      <c r="BC273" s="365"/>
      <c r="BD273" s="375"/>
      <c r="BE273" s="375"/>
      <c r="BF273" s="365"/>
      <c r="BG273" s="365"/>
      <c r="BH273" s="317"/>
    </row>
    <row r="274" spans="1:60" ht="25.5" customHeight="1" x14ac:dyDescent="0.3">
      <c r="A274" s="240"/>
      <c r="B274" s="203"/>
      <c r="C274" s="203"/>
      <c r="D274" s="212"/>
      <c r="E274" s="159"/>
      <c r="F274" s="159" t="s">
        <v>67</v>
      </c>
      <c r="G274" s="221" t="s">
        <v>1604</v>
      </c>
      <c r="H274" s="159"/>
      <c r="I274" s="159"/>
      <c r="J274" s="159"/>
      <c r="K274" s="159"/>
      <c r="L274" s="159"/>
      <c r="M274" s="172"/>
      <c r="N274" s="173"/>
      <c r="O274" s="174"/>
      <c r="P274" s="159"/>
      <c r="Q274" s="166"/>
      <c r="R274" s="49" t="s">
        <v>1627</v>
      </c>
      <c r="S274" s="54" t="s">
        <v>78</v>
      </c>
      <c r="T274" s="59" t="s">
        <v>1599</v>
      </c>
      <c r="U274" s="54" t="s">
        <v>79</v>
      </c>
      <c r="V274" s="54" t="s">
        <v>80</v>
      </c>
      <c r="W274" s="64">
        <f>VLOOKUP(V274,'[19]Datos Validacion'!$K$6:$L$8,2,0)</f>
        <v>0.25</v>
      </c>
      <c r="X274" s="59" t="s">
        <v>96</v>
      </c>
      <c r="Y274" s="52">
        <f>VLOOKUP(X274,'[19]Datos Validacion'!$M$6:$N$7,2,0)</f>
        <v>0.15</v>
      </c>
      <c r="Z274" s="54" t="s">
        <v>82</v>
      </c>
      <c r="AA274" s="69" t="s">
        <v>1605</v>
      </c>
      <c r="AB274" s="54" t="s">
        <v>84</v>
      </c>
      <c r="AC274" s="110" t="s">
        <v>1606</v>
      </c>
      <c r="AD274" s="130">
        <f t="shared" si="78"/>
        <v>0.4</v>
      </c>
      <c r="AE274" s="108" t="str">
        <f t="shared" si="79"/>
        <v>MUY BAJA</v>
      </c>
      <c r="AF274" s="108">
        <f t="shared" si="80"/>
        <v>0.1512</v>
      </c>
      <c r="AG274" s="165"/>
      <c r="AH274" s="165"/>
      <c r="AI274" s="166"/>
      <c r="AJ274" s="159"/>
      <c r="AK274" s="168"/>
      <c r="AL274" s="168"/>
      <c r="AM274" s="365"/>
      <c r="AN274" s="365"/>
      <c r="AO274" s="375"/>
      <c r="AP274" s="365"/>
      <c r="AQ274" s="365"/>
      <c r="AR274" s="375"/>
      <c r="AS274" s="375"/>
      <c r="AT274" s="365"/>
      <c r="AU274" s="365"/>
      <c r="AV274" s="365"/>
      <c r="AW274" s="365"/>
      <c r="AX274" s="365"/>
      <c r="AY274" s="365"/>
      <c r="AZ274" s="365"/>
      <c r="BA274" s="365"/>
      <c r="BB274" s="365"/>
      <c r="BC274" s="365"/>
      <c r="BD274" s="375"/>
      <c r="BE274" s="375"/>
      <c r="BF274" s="365"/>
      <c r="BG274" s="365"/>
      <c r="BH274" s="317"/>
    </row>
    <row r="275" spans="1:60" ht="37.5" x14ac:dyDescent="0.3">
      <c r="A275" s="240"/>
      <c r="B275" s="203"/>
      <c r="C275" s="203"/>
      <c r="D275" s="212"/>
      <c r="E275" s="159"/>
      <c r="F275" s="159"/>
      <c r="G275" s="221"/>
      <c r="H275" s="159"/>
      <c r="I275" s="159"/>
      <c r="J275" s="159"/>
      <c r="K275" s="159"/>
      <c r="L275" s="159"/>
      <c r="M275" s="172"/>
      <c r="N275" s="173"/>
      <c r="O275" s="174"/>
      <c r="P275" s="159"/>
      <c r="Q275" s="166"/>
      <c r="R275" s="49" t="s">
        <v>1628</v>
      </c>
      <c r="S275" s="54" t="s">
        <v>78</v>
      </c>
      <c r="T275" s="59" t="s">
        <v>1599</v>
      </c>
      <c r="U275" s="54" t="s">
        <v>79</v>
      </c>
      <c r="V275" s="54" t="s">
        <v>80</v>
      </c>
      <c r="W275" s="64">
        <f>VLOOKUP(V275,'[19]Datos Validacion'!$K$6:$L$8,2,0)</f>
        <v>0.25</v>
      </c>
      <c r="X275" s="59" t="s">
        <v>96</v>
      </c>
      <c r="Y275" s="52">
        <f>VLOOKUP(X275,'[19]Datos Validacion'!$M$6:$N$7,2,0)</f>
        <v>0.15</v>
      </c>
      <c r="Z275" s="54" t="s">
        <v>82</v>
      </c>
      <c r="AA275" s="69" t="s">
        <v>1607</v>
      </c>
      <c r="AB275" s="54" t="s">
        <v>84</v>
      </c>
      <c r="AC275" s="110" t="s">
        <v>1608</v>
      </c>
      <c r="AD275" s="130">
        <f t="shared" si="78"/>
        <v>0.4</v>
      </c>
      <c r="AE275" s="108" t="str">
        <f t="shared" si="79"/>
        <v>MUY BAJA</v>
      </c>
      <c r="AF275" s="108">
        <f t="shared" si="80"/>
        <v>9.0719999999999995E-2</v>
      </c>
      <c r="AG275" s="165"/>
      <c r="AH275" s="165"/>
      <c r="AI275" s="166"/>
      <c r="AJ275" s="159"/>
      <c r="AK275" s="168"/>
      <c r="AL275" s="168"/>
      <c r="AM275" s="365"/>
      <c r="AN275" s="365"/>
      <c r="AO275" s="375"/>
      <c r="AP275" s="365"/>
      <c r="AQ275" s="365"/>
      <c r="AR275" s="375"/>
      <c r="AS275" s="375"/>
      <c r="AT275" s="365"/>
      <c r="AU275" s="365"/>
      <c r="AV275" s="365"/>
      <c r="AW275" s="365"/>
      <c r="AX275" s="365"/>
      <c r="AY275" s="365"/>
      <c r="AZ275" s="365"/>
      <c r="BA275" s="365"/>
      <c r="BB275" s="365"/>
      <c r="BC275" s="365"/>
      <c r="BD275" s="375"/>
      <c r="BE275" s="375"/>
      <c r="BF275" s="365"/>
      <c r="BG275" s="365"/>
      <c r="BH275" s="317"/>
    </row>
    <row r="276" spans="1:60" ht="25" x14ac:dyDescent="0.3">
      <c r="A276" s="240"/>
      <c r="B276" s="203"/>
      <c r="C276" s="203"/>
      <c r="D276" s="212"/>
      <c r="E276" s="159"/>
      <c r="F276" s="159" t="s">
        <v>67</v>
      </c>
      <c r="G276" s="221" t="s">
        <v>1609</v>
      </c>
      <c r="H276" s="159"/>
      <c r="I276" s="159"/>
      <c r="J276" s="159"/>
      <c r="K276" s="159"/>
      <c r="L276" s="159"/>
      <c r="M276" s="172"/>
      <c r="N276" s="173"/>
      <c r="O276" s="174"/>
      <c r="P276" s="159"/>
      <c r="Q276" s="166"/>
      <c r="R276" s="49" t="s">
        <v>1629</v>
      </c>
      <c r="S276" s="54" t="s">
        <v>78</v>
      </c>
      <c r="T276" s="59" t="s">
        <v>1599</v>
      </c>
      <c r="U276" s="54" t="s">
        <v>79</v>
      </c>
      <c r="V276" s="54" t="s">
        <v>80</v>
      </c>
      <c r="W276" s="64">
        <f>VLOOKUP(V276,'[19]Datos Validacion'!$K$6:$L$8,2,0)</f>
        <v>0.25</v>
      </c>
      <c r="X276" s="59" t="s">
        <v>96</v>
      </c>
      <c r="Y276" s="52">
        <f>VLOOKUP(X276,'[19]Datos Validacion'!$M$6:$N$7,2,0)</f>
        <v>0.15</v>
      </c>
      <c r="Z276" s="54" t="s">
        <v>82</v>
      </c>
      <c r="AA276" s="69" t="s">
        <v>1610</v>
      </c>
      <c r="AB276" s="54" t="s">
        <v>84</v>
      </c>
      <c r="AC276" s="110" t="s">
        <v>1611</v>
      </c>
      <c r="AD276" s="130">
        <f t="shared" si="78"/>
        <v>0.4</v>
      </c>
      <c r="AE276" s="108" t="str">
        <f t="shared" si="79"/>
        <v>MUY BAJA</v>
      </c>
      <c r="AF276" s="108">
        <f t="shared" si="80"/>
        <v>5.4431999999999994E-2</v>
      </c>
      <c r="AG276" s="165"/>
      <c r="AH276" s="165"/>
      <c r="AI276" s="166"/>
      <c r="AJ276" s="159"/>
      <c r="AK276" s="168"/>
      <c r="AL276" s="168"/>
      <c r="AM276" s="365"/>
      <c r="AN276" s="365"/>
      <c r="AO276" s="375"/>
      <c r="AP276" s="365"/>
      <c r="AQ276" s="365"/>
      <c r="AR276" s="375"/>
      <c r="AS276" s="375"/>
      <c r="AT276" s="365"/>
      <c r="AU276" s="365"/>
      <c r="AV276" s="365"/>
      <c r="AW276" s="365"/>
      <c r="AX276" s="365"/>
      <c r="AY276" s="365"/>
      <c r="AZ276" s="365"/>
      <c r="BA276" s="365"/>
      <c r="BB276" s="365"/>
      <c r="BC276" s="365"/>
      <c r="BD276" s="375"/>
      <c r="BE276" s="375"/>
      <c r="BF276" s="365"/>
      <c r="BG276" s="365"/>
      <c r="BH276" s="317"/>
    </row>
    <row r="277" spans="1:60" ht="18.75" customHeight="1" x14ac:dyDescent="0.3">
      <c r="A277" s="240"/>
      <c r="B277" s="203"/>
      <c r="C277" s="203"/>
      <c r="D277" s="212"/>
      <c r="E277" s="159"/>
      <c r="F277" s="159"/>
      <c r="G277" s="221"/>
      <c r="H277" s="159"/>
      <c r="I277" s="159"/>
      <c r="J277" s="159"/>
      <c r="K277" s="159"/>
      <c r="L277" s="159"/>
      <c r="M277" s="172"/>
      <c r="N277" s="173"/>
      <c r="O277" s="174"/>
      <c r="P277" s="159"/>
      <c r="Q277" s="166"/>
      <c r="R277" s="49" t="s">
        <v>1612</v>
      </c>
      <c r="S277" s="54" t="s">
        <v>78</v>
      </c>
      <c r="T277" s="59" t="s">
        <v>1599</v>
      </c>
      <c r="U277" s="54" t="s">
        <v>79</v>
      </c>
      <c r="V277" s="54" t="s">
        <v>80</v>
      </c>
      <c r="W277" s="64">
        <f>VLOOKUP(V277,'[19]Datos Validacion'!$K$6:$L$8,2,0)</f>
        <v>0.25</v>
      </c>
      <c r="X277" s="59" t="s">
        <v>96</v>
      </c>
      <c r="Y277" s="52">
        <f>VLOOKUP(X277,'[19]Datos Validacion'!$M$6:$N$7,2,0)</f>
        <v>0.15</v>
      </c>
      <c r="Z277" s="54" t="s">
        <v>82</v>
      </c>
      <c r="AA277" s="69" t="s">
        <v>1613</v>
      </c>
      <c r="AB277" s="54" t="s">
        <v>84</v>
      </c>
      <c r="AC277" s="110" t="s">
        <v>1614</v>
      </c>
      <c r="AD277" s="130">
        <f t="shared" si="78"/>
        <v>0.4</v>
      </c>
      <c r="AE277" s="108" t="str">
        <f t="shared" si="79"/>
        <v>MUY BAJA</v>
      </c>
      <c r="AF277" s="108">
        <f t="shared" si="80"/>
        <v>3.2659199999999999E-2</v>
      </c>
      <c r="AG277" s="165"/>
      <c r="AH277" s="165"/>
      <c r="AI277" s="166"/>
      <c r="AJ277" s="159"/>
      <c r="AK277" s="168"/>
      <c r="AL277" s="168"/>
      <c r="AM277" s="365"/>
      <c r="AN277" s="365"/>
      <c r="AO277" s="375"/>
      <c r="AP277" s="365"/>
      <c r="AQ277" s="365"/>
      <c r="AR277" s="375"/>
      <c r="AS277" s="375"/>
      <c r="AT277" s="365"/>
      <c r="AU277" s="365"/>
      <c r="AV277" s="365"/>
      <c r="AW277" s="365"/>
      <c r="AX277" s="365"/>
      <c r="AY277" s="365"/>
      <c r="AZ277" s="365"/>
      <c r="BA277" s="365"/>
      <c r="BB277" s="365"/>
      <c r="BC277" s="365"/>
      <c r="BD277" s="375"/>
      <c r="BE277" s="375"/>
      <c r="BF277" s="365"/>
      <c r="BG277" s="365"/>
      <c r="BH277" s="317"/>
    </row>
    <row r="278" spans="1:60" ht="77.25" customHeight="1" x14ac:dyDescent="0.3">
      <c r="A278" s="240"/>
      <c r="B278" s="203"/>
      <c r="C278" s="203"/>
      <c r="D278" s="212"/>
      <c r="E278" s="159"/>
      <c r="F278" s="110" t="s">
        <v>67</v>
      </c>
      <c r="G278" s="61" t="s">
        <v>1615</v>
      </c>
      <c r="H278" s="159"/>
      <c r="I278" s="159"/>
      <c r="J278" s="159"/>
      <c r="K278" s="159"/>
      <c r="L278" s="159"/>
      <c r="M278" s="172"/>
      <c r="N278" s="173"/>
      <c r="O278" s="174"/>
      <c r="P278" s="159"/>
      <c r="Q278" s="166"/>
      <c r="R278" s="49" t="s">
        <v>1630</v>
      </c>
      <c r="S278" s="54" t="s">
        <v>78</v>
      </c>
      <c r="T278" s="59" t="s">
        <v>1599</v>
      </c>
      <c r="U278" s="54" t="s">
        <v>79</v>
      </c>
      <c r="V278" s="54" t="s">
        <v>80</v>
      </c>
      <c r="W278" s="64">
        <f>VLOOKUP(V278,'[19]Datos Validacion'!$K$6:$L$8,2,0)</f>
        <v>0.25</v>
      </c>
      <c r="X278" s="59" t="s">
        <v>96</v>
      </c>
      <c r="Y278" s="64">
        <f>VLOOKUP(X278,'[19]Datos Validacion'!$M$6:$N$7,2,0)</f>
        <v>0.15</v>
      </c>
      <c r="Z278" s="54" t="s">
        <v>82</v>
      </c>
      <c r="AA278" s="69" t="s">
        <v>1610</v>
      </c>
      <c r="AB278" s="54" t="s">
        <v>84</v>
      </c>
      <c r="AC278" s="110" t="s">
        <v>1616</v>
      </c>
      <c r="AD278" s="130">
        <f t="shared" si="78"/>
        <v>0.4</v>
      </c>
      <c r="AE278" s="108" t="str">
        <f t="shared" si="79"/>
        <v>MUY BAJA</v>
      </c>
      <c r="AF278" s="155">
        <f t="shared" si="80"/>
        <v>1.9595519999999998E-2</v>
      </c>
      <c r="AG278" s="165"/>
      <c r="AH278" s="165"/>
      <c r="AI278" s="166"/>
      <c r="AJ278" s="159"/>
      <c r="AK278" s="168"/>
      <c r="AL278" s="168"/>
      <c r="AM278" s="365"/>
      <c r="AN278" s="365"/>
      <c r="AO278" s="375"/>
      <c r="AP278" s="365"/>
      <c r="AQ278" s="365"/>
      <c r="AR278" s="375"/>
      <c r="AS278" s="375"/>
      <c r="AT278" s="365"/>
      <c r="AU278" s="365"/>
      <c r="AV278" s="365"/>
      <c r="AW278" s="365"/>
      <c r="AX278" s="365"/>
      <c r="AY278" s="365"/>
      <c r="AZ278" s="365"/>
      <c r="BA278" s="365"/>
      <c r="BB278" s="365"/>
      <c r="BC278" s="365"/>
      <c r="BD278" s="375"/>
      <c r="BE278" s="375"/>
      <c r="BF278" s="365"/>
      <c r="BG278" s="365"/>
      <c r="BH278" s="317"/>
    </row>
    <row r="279" spans="1:60" ht="136.5" hidden="1" customHeight="1" x14ac:dyDescent="0.3">
      <c r="A279" s="240" t="s">
        <v>3</v>
      </c>
      <c r="B279" s="203"/>
      <c r="C279" s="203" t="s">
        <v>1617</v>
      </c>
      <c r="D279" s="212" t="s">
        <v>1591</v>
      </c>
      <c r="E279" s="212" t="s">
        <v>1618</v>
      </c>
      <c r="F279" s="110" t="s">
        <v>67</v>
      </c>
      <c r="G279" s="61" t="s">
        <v>1619</v>
      </c>
      <c r="H279" s="159" t="s">
        <v>1620</v>
      </c>
      <c r="I279" s="159" t="s">
        <v>1621</v>
      </c>
      <c r="J279" s="159" t="s">
        <v>71</v>
      </c>
      <c r="K279" s="159" t="s">
        <v>1622</v>
      </c>
      <c r="L279" s="159" t="s">
        <v>73</v>
      </c>
      <c r="M279" s="172">
        <f>VLOOKUP(L279,'[19]Datos Validacion'!$C$6:$D$10,2,0)</f>
        <v>0.6</v>
      </c>
      <c r="N279" s="173" t="s">
        <v>377</v>
      </c>
      <c r="O279" s="174">
        <f>VLOOKUP(N279,'[19]Datos Validacion'!$E$6:$F$15,2,0)</f>
        <v>0.8</v>
      </c>
      <c r="P279" s="160" t="s">
        <v>1623</v>
      </c>
      <c r="Q279" s="166" t="s">
        <v>378</v>
      </c>
      <c r="R279" s="214" t="s">
        <v>1634</v>
      </c>
      <c r="S279" s="170" t="s">
        <v>78</v>
      </c>
      <c r="T279" s="160" t="s">
        <v>1599</v>
      </c>
      <c r="U279" s="170" t="s">
        <v>79</v>
      </c>
      <c r="V279" s="170" t="s">
        <v>80</v>
      </c>
      <c r="W279" s="172">
        <f>VLOOKUP(V279,'[19]Datos Validacion'!$K$6:$L$8,2,0)</f>
        <v>0.25</v>
      </c>
      <c r="X279" s="160" t="s">
        <v>81</v>
      </c>
      <c r="Y279" s="172">
        <f>VLOOKUP(X279,'[19]Datos Validacion'!$M$6:$N$7,2,0)</f>
        <v>0.25</v>
      </c>
      <c r="Z279" s="170" t="s">
        <v>82</v>
      </c>
      <c r="AA279" s="175" t="s">
        <v>1635</v>
      </c>
      <c r="AB279" s="170" t="s">
        <v>84</v>
      </c>
      <c r="AC279" s="159" t="s">
        <v>1636</v>
      </c>
      <c r="AD279" s="264">
        <f t="shared" si="78"/>
        <v>0.5</v>
      </c>
      <c r="AE279" s="165" t="str">
        <f>IF(AF279&lt;=20%,"MUY BAJA",IF(AF279&lt;=40%,"BAJA",IF(AF279&lt;=60%,"media",IF(AF279&lt;=80%,"alta","MUY alta"))))</f>
        <v>BAJA</v>
      </c>
      <c r="AF279" s="165">
        <f>IF(OR(V279="prevenir",V279="detectar"),(M279-(M279*AD279)), M279)</f>
        <v>0.3</v>
      </c>
      <c r="AG279" s="165" t="str">
        <f>IF(AH279&lt;=20%,"LEVE",IF(AH279&lt;=40%,"MENOR",IF(AH279&lt;=60%,"MODERADO",IF(AH279&lt;=80%,"MAYOR","CATASTROFICO"))))</f>
        <v>MAYOR</v>
      </c>
      <c r="AH279" s="165">
        <f>IF(V279="corregir",(O279-(O279*AD279)), O279)</f>
        <v>0.8</v>
      </c>
      <c r="AI279" s="166" t="s">
        <v>378</v>
      </c>
      <c r="AJ279" s="159" t="s">
        <v>86</v>
      </c>
      <c r="AK279" s="168">
        <v>179</v>
      </c>
      <c r="AL279" s="168"/>
      <c r="AM279" s="375"/>
      <c r="AN279" s="295"/>
      <c r="AO279" s="295"/>
      <c r="AP279" s="295"/>
      <c r="AQ279" s="295"/>
      <c r="AR279" s="295"/>
      <c r="AS279" s="295"/>
      <c r="AT279" s="295"/>
      <c r="AU279" s="295"/>
      <c r="AV279" s="295"/>
      <c r="AW279" s="295"/>
      <c r="AX279" s="295"/>
      <c r="AY279" s="295"/>
      <c r="AZ279" s="295"/>
      <c r="BA279" s="295"/>
      <c r="BB279" s="295"/>
      <c r="BC279" s="295"/>
      <c r="BD279" s="295"/>
      <c r="BE279" s="295"/>
      <c r="BF279" s="295"/>
      <c r="BG279" s="295"/>
      <c r="BH279" s="317"/>
    </row>
    <row r="280" spans="1:60" ht="132.75" hidden="1" customHeight="1" x14ac:dyDescent="0.3">
      <c r="A280" s="240"/>
      <c r="B280" s="203"/>
      <c r="C280" s="203"/>
      <c r="D280" s="212"/>
      <c r="E280" s="212"/>
      <c r="F280" s="110" t="s">
        <v>67</v>
      </c>
      <c r="G280" s="61" t="s">
        <v>1633</v>
      </c>
      <c r="H280" s="159"/>
      <c r="I280" s="159"/>
      <c r="J280" s="159"/>
      <c r="K280" s="159"/>
      <c r="L280" s="159"/>
      <c r="M280" s="172"/>
      <c r="N280" s="173"/>
      <c r="O280" s="174"/>
      <c r="P280" s="160"/>
      <c r="Q280" s="166"/>
      <c r="R280" s="214"/>
      <c r="S280" s="170"/>
      <c r="T280" s="160"/>
      <c r="U280" s="170"/>
      <c r="V280" s="170"/>
      <c r="W280" s="172"/>
      <c r="X280" s="160"/>
      <c r="Y280" s="172"/>
      <c r="Z280" s="170"/>
      <c r="AA280" s="175"/>
      <c r="AB280" s="170"/>
      <c r="AC280" s="159"/>
      <c r="AD280" s="264"/>
      <c r="AE280" s="165"/>
      <c r="AF280" s="165"/>
      <c r="AG280" s="165"/>
      <c r="AH280" s="165"/>
      <c r="AI280" s="166"/>
      <c r="AJ280" s="159"/>
      <c r="AK280" s="168"/>
      <c r="AL280" s="168"/>
      <c r="AM280" s="375"/>
      <c r="AN280" s="295"/>
      <c r="AO280" s="295"/>
      <c r="AP280" s="295"/>
      <c r="AQ280" s="295"/>
      <c r="AR280" s="295"/>
      <c r="AS280" s="295"/>
      <c r="AT280" s="295"/>
      <c r="AU280" s="295"/>
      <c r="AV280" s="295"/>
      <c r="AW280" s="295"/>
      <c r="AX280" s="295"/>
      <c r="AY280" s="295"/>
      <c r="AZ280" s="295"/>
      <c r="BA280" s="295"/>
      <c r="BB280" s="295"/>
      <c r="BC280" s="295"/>
      <c r="BD280" s="295"/>
      <c r="BE280" s="295"/>
      <c r="BF280" s="295"/>
      <c r="BG280" s="295"/>
      <c r="BH280" s="317"/>
    </row>
    <row r="281" spans="1:60" ht="55.5" customHeight="1" x14ac:dyDescent="0.3">
      <c r="A281" s="209"/>
      <c r="B281" s="238" t="s">
        <v>3</v>
      </c>
      <c r="C281" s="171" t="s">
        <v>1026</v>
      </c>
      <c r="D281" s="169" t="s">
        <v>1027</v>
      </c>
      <c r="E281" s="169" t="s">
        <v>1028</v>
      </c>
      <c r="F281" s="55" t="s">
        <v>104</v>
      </c>
      <c r="G281" s="67" t="s">
        <v>1029</v>
      </c>
      <c r="H281" s="209" t="s">
        <v>1030</v>
      </c>
      <c r="I281" s="169" t="s">
        <v>1031</v>
      </c>
      <c r="J281" s="159" t="s">
        <v>71</v>
      </c>
      <c r="K281" s="159" t="s">
        <v>1032</v>
      </c>
      <c r="L281" s="159" t="s">
        <v>152</v>
      </c>
      <c r="M281" s="172">
        <f>VLOOKUP(L281,'[20]Datos Validacion'!$C$6:$D$10,2,0)</f>
        <v>0.4</v>
      </c>
      <c r="N281" s="173" t="s">
        <v>74</v>
      </c>
      <c r="O281" s="174">
        <f>VLOOKUP(N281,'[20]Datos Validacion'!$E$6:$F$15,2,0)</f>
        <v>0.4</v>
      </c>
      <c r="P281" s="160" t="s">
        <v>1033</v>
      </c>
      <c r="Q281" s="166" t="s">
        <v>76</v>
      </c>
      <c r="R281" s="63" t="s">
        <v>1034</v>
      </c>
      <c r="S281" s="50" t="s">
        <v>78</v>
      </c>
      <c r="T281" s="51" t="s">
        <v>1035</v>
      </c>
      <c r="U281" s="50" t="s">
        <v>79</v>
      </c>
      <c r="V281" s="50" t="s">
        <v>80</v>
      </c>
      <c r="W281" s="52">
        <f>VLOOKUP(V281,'[20]Datos Validacion'!$K$6:$L$8,2,0)</f>
        <v>0.25</v>
      </c>
      <c r="X281" s="51" t="s">
        <v>96</v>
      </c>
      <c r="Y281" s="52">
        <f>VLOOKUP(X281,'[20]Datos Validacion'!$M$6:$N$7,2,0)</f>
        <v>0.15</v>
      </c>
      <c r="Z281" s="50" t="s">
        <v>82</v>
      </c>
      <c r="AA281" s="134" t="s">
        <v>1036</v>
      </c>
      <c r="AB281" s="50" t="s">
        <v>84</v>
      </c>
      <c r="AC281" s="51" t="s">
        <v>1037</v>
      </c>
      <c r="AD281" s="121">
        <f>+W281+Y281</f>
        <v>0.4</v>
      </c>
      <c r="AE281" s="109" t="str">
        <f>IF(AF281&lt;=20%,"MUY BAJA",IF(AF281&lt;=40%,"BAJA",IF(AF281&lt;=60%,"MEDIA",IF(AF281&lt;=80%,"ALTA","MUY ALTA"))))</f>
        <v>BAJA</v>
      </c>
      <c r="AF281" s="109">
        <f>IF(OR(V281="prevenir",V281="detectar"),(M281-(M281*AD281)), M281)</f>
        <v>0.24</v>
      </c>
      <c r="AG281" s="162" t="str">
        <f t="shared" ref="AG281" si="81">IF(AH281&lt;=20%,"LEVE",IF(AH281&lt;=40%,"MENOR",IF(AH281&lt;=60%,"MODERADO",IF(AH281&lt;=80%,"MAYOR","CATASTROFICO"))))</f>
        <v>MENOR</v>
      </c>
      <c r="AH281" s="162">
        <f>IF(OR(X281="prevenir",X281="detectar"),(O281-(O281*AF281)), O281)</f>
        <v>0.4</v>
      </c>
      <c r="AI281" s="166" t="s">
        <v>146</v>
      </c>
      <c r="AJ281" s="159" t="s">
        <v>86</v>
      </c>
      <c r="AK281" s="168"/>
      <c r="AL281" s="168"/>
      <c r="AM281" s="294"/>
      <c r="AN281" s="292"/>
      <c r="AO281" s="292"/>
      <c r="AP281" s="292"/>
      <c r="AQ281" s="300"/>
      <c r="AR281" s="292"/>
      <c r="AS281" s="292"/>
      <c r="AT281" s="300"/>
      <c r="AU281" s="292"/>
      <c r="AV281" s="292"/>
      <c r="AW281" s="300"/>
      <c r="AX281" s="292"/>
      <c r="AY281" s="292"/>
      <c r="AZ281" s="300"/>
      <c r="BA281" s="292"/>
      <c r="BB281" s="292"/>
      <c r="BC281" s="300"/>
      <c r="BD281" s="292"/>
      <c r="BE281" s="292"/>
      <c r="BF281" s="299"/>
      <c r="BG281" s="299"/>
      <c r="BH281" s="317" t="s">
        <v>2028</v>
      </c>
    </row>
    <row r="282" spans="1:60" ht="25" x14ac:dyDescent="0.3">
      <c r="A282" s="209"/>
      <c r="B282" s="238"/>
      <c r="C282" s="171"/>
      <c r="D282" s="169"/>
      <c r="E282" s="169"/>
      <c r="F282" s="55" t="s">
        <v>104</v>
      </c>
      <c r="G282" s="67" t="s">
        <v>1038</v>
      </c>
      <c r="H282" s="209"/>
      <c r="I282" s="169"/>
      <c r="J282" s="159"/>
      <c r="K282" s="159"/>
      <c r="L282" s="159"/>
      <c r="M282" s="172"/>
      <c r="N282" s="173"/>
      <c r="O282" s="174"/>
      <c r="P282" s="160"/>
      <c r="Q282" s="166"/>
      <c r="R282" s="222" t="s">
        <v>1039</v>
      </c>
      <c r="S282" s="203" t="s">
        <v>78</v>
      </c>
      <c r="T282" s="212" t="s">
        <v>1035</v>
      </c>
      <c r="U282" s="203" t="s">
        <v>79</v>
      </c>
      <c r="V282" s="203" t="s">
        <v>80</v>
      </c>
      <c r="W282" s="172">
        <f>VLOOKUP(V282,'[20]Datos Validacion'!$K$6:$L$8,2,0)</f>
        <v>0.25</v>
      </c>
      <c r="X282" s="212" t="s">
        <v>96</v>
      </c>
      <c r="Y282" s="172">
        <f>VLOOKUP(X282,'[20]Datos Validacion'!$M$6:$N$7,2,0)</f>
        <v>0.15</v>
      </c>
      <c r="Z282" s="203" t="s">
        <v>82</v>
      </c>
      <c r="AA282" s="239" t="s">
        <v>1036</v>
      </c>
      <c r="AB282" s="203" t="s">
        <v>84</v>
      </c>
      <c r="AC282" s="212" t="s">
        <v>1040</v>
      </c>
      <c r="AD282" s="164">
        <f>+W282+Y282</f>
        <v>0.4</v>
      </c>
      <c r="AE282" s="162" t="str">
        <f t="shared" ref="AE282" si="82">IF(AF282&lt;=20%,"MUY BAJA",IF(AF282&lt;=40%,"BAJA",IF(AF282&lt;=60%,"MEDIA",IF(AF282&lt;=80%,"ALTA","MUY ALTA"))))</f>
        <v>MUY BAJA</v>
      </c>
      <c r="AF282" s="165">
        <f>+AF281-(AF281*AD282)</f>
        <v>0.14399999999999999</v>
      </c>
      <c r="AG282" s="162"/>
      <c r="AH282" s="162"/>
      <c r="AI282" s="166"/>
      <c r="AJ282" s="159"/>
      <c r="AK282" s="168"/>
      <c r="AL282" s="168"/>
      <c r="AM282" s="294"/>
      <c r="AN282" s="292"/>
      <c r="AO282" s="292"/>
      <c r="AP282" s="292"/>
      <c r="AQ282" s="300"/>
      <c r="AR282" s="292"/>
      <c r="AS282" s="292"/>
      <c r="AT282" s="300"/>
      <c r="AU282" s="292"/>
      <c r="AV282" s="292"/>
      <c r="AW282" s="300"/>
      <c r="AX282" s="292"/>
      <c r="AY282" s="292"/>
      <c r="AZ282" s="300"/>
      <c r="BA282" s="292"/>
      <c r="BB282" s="292"/>
      <c r="BC282" s="300"/>
      <c r="BD282" s="292"/>
      <c r="BE282" s="292"/>
      <c r="BF282" s="299"/>
      <c r="BG282" s="299"/>
      <c r="BH282" s="317"/>
    </row>
    <row r="283" spans="1:60" ht="25" x14ac:dyDescent="0.3">
      <c r="A283" s="209"/>
      <c r="B283" s="238"/>
      <c r="C283" s="171"/>
      <c r="D283" s="169"/>
      <c r="E283" s="169"/>
      <c r="F283" s="55" t="s">
        <v>104</v>
      </c>
      <c r="G283" s="67" t="s">
        <v>1041</v>
      </c>
      <c r="H283" s="209"/>
      <c r="I283" s="169"/>
      <c r="J283" s="159"/>
      <c r="K283" s="159"/>
      <c r="L283" s="159"/>
      <c r="M283" s="172"/>
      <c r="N283" s="173"/>
      <c r="O283" s="174"/>
      <c r="P283" s="160"/>
      <c r="Q283" s="166"/>
      <c r="R283" s="222"/>
      <c r="S283" s="203"/>
      <c r="T283" s="212"/>
      <c r="U283" s="203"/>
      <c r="V283" s="203"/>
      <c r="W283" s="172"/>
      <c r="X283" s="212"/>
      <c r="Y283" s="172"/>
      <c r="Z283" s="203"/>
      <c r="AA283" s="239"/>
      <c r="AB283" s="203"/>
      <c r="AC283" s="212"/>
      <c r="AD283" s="164"/>
      <c r="AE283" s="162"/>
      <c r="AF283" s="165"/>
      <c r="AG283" s="162"/>
      <c r="AH283" s="162"/>
      <c r="AI283" s="166"/>
      <c r="AJ283" s="159"/>
      <c r="AK283" s="168"/>
      <c r="AL283" s="168"/>
      <c r="AM283" s="294"/>
      <c r="AN283" s="292"/>
      <c r="AO283" s="292"/>
      <c r="AP283" s="292"/>
      <c r="AQ283" s="300"/>
      <c r="AR283" s="292"/>
      <c r="AS283" s="292"/>
      <c r="AT283" s="300"/>
      <c r="AU283" s="292"/>
      <c r="AV283" s="292"/>
      <c r="AW283" s="300"/>
      <c r="AX283" s="292"/>
      <c r="AY283" s="292"/>
      <c r="AZ283" s="300"/>
      <c r="BA283" s="292"/>
      <c r="BB283" s="292"/>
      <c r="BC283" s="300"/>
      <c r="BD283" s="292"/>
      <c r="BE283" s="292"/>
      <c r="BF283" s="299"/>
      <c r="BG283" s="299"/>
      <c r="BH283" s="317"/>
    </row>
    <row r="284" spans="1:60" ht="37.5" x14ac:dyDescent="0.3">
      <c r="A284" s="209"/>
      <c r="B284" s="238"/>
      <c r="C284" s="171"/>
      <c r="D284" s="169"/>
      <c r="E284" s="169"/>
      <c r="F284" s="55" t="s">
        <v>104</v>
      </c>
      <c r="G284" s="67" t="s">
        <v>1042</v>
      </c>
      <c r="H284" s="209"/>
      <c r="I284" s="169"/>
      <c r="J284" s="159"/>
      <c r="K284" s="159"/>
      <c r="L284" s="159"/>
      <c r="M284" s="172"/>
      <c r="N284" s="173"/>
      <c r="O284" s="174"/>
      <c r="P284" s="160"/>
      <c r="Q284" s="166"/>
      <c r="R284" s="222" t="s">
        <v>1043</v>
      </c>
      <c r="S284" s="203" t="s">
        <v>78</v>
      </c>
      <c r="T284" s="212" t="s">
        <v>1035</v>
      </c>
      <c r="U284" s="203" t="s">
        <v>79</v>
      </c>
      <c r="V284" s="203" t="s">
        <v>184</v>
      </c>
      <c r="W284" s="172">
        <f>VLOOKUP(V284,'[20]Datos Validacion'!$K$6:$L$8,2,0)</f>
        <v>0.15</v>
      </c>
      <c r="X284" s="212" t="s">
        <v>96</v>
      </c>
      <c r="Y284" s="172">
        <f>VLOOKUP(X284,'[20]Datos Validacion'!$M$6:$N$7,2,0)</f>
        <v>0.15</v>
      </c>
      <c r="Z284" s="203" t="s">
        <v>82</v>
      </c>
      <c r="AA284" s="239" t="s">
        <v>1036</v>
      </c>
      <c r="AB284" s="203" t="s">
        <v>84</v>
      </c>
      <c r="AC284" s="212" t="s">
        <v>1044</v>
      </c>
      <c r="AD284" s="164">
        <f>+W284+Y284</f>
        <v>0.3</v>
      </c>
      <c r="AE284" s="162" t="str">
        <f>IF(AF284&lt;=20%,"MUY BAJA",IF(AF284&lt;=40%,"BAJA",IF(AF284&lt;=60%,"MEDIA",IF(AF284&lt;=80%,"ALTA","MUY ALTA"))))</f>
        <v>MUY BAJA</v>
      </c>
      <c r="AF284" s="165">
        <f>+AF282-(AF282*AD284)</f>
        <v>0.1008</v>
      </c>
      <c r="AG284" s="162"/>
      <c r="AH284" s="162"/>
      <c r="AI284" s="166"/>
      <c r="AJ284" s="159"/>
      <c r="AK284" s="168"/>
      <c r="AL284" s="168"/>
      <c r="AM284" s="294"/>
      <c r="AN284" s="292"/>
      <c r="AO284" s="292"/>
      <c r="AP284" s="292"/>
      <c r="AQ284" s="300"/>
      <c r="AR284" s="292"/>
      <c r="AS284" s="292"/>
      <c r="AT284" s="300"/>
      <c r="AU284" s="292"/>
      <c r="AV284" s="292"/>
      <c r="AW284" s="300"/>
      <c r="AX284" s="292"/>
      <c r="AY284" s="292"/>
      <c r="AZ284" s="300"/>
      <c r="BA284" s="292"/>
      <c r="BB284" s="292"/>
      <c r="BC284" s="300"/>
      <c r="BD284" s="292"/>
      <c r="BE284" s="292"/>
      <c r="BF284" s="299"/>
      <c r="BG284" s="299"/>
      <c r="BH284" s="317"/>
    </row>
    <row r="285" spans="1:60" ht="25" x14ac:dyDescent="0.3">
      <c r="A285" s="209"/>
      <c r="B285" s="238"/>
      <c r="C285" s="171"/>
      <c r="D285" s="169"/>
      <c r="E285" s="169"/>
      <c r="F285" s="55" t="s">
        <v>67</v>
      </c>
      <c r="G285" s="67" t="s">
        <v>1045</v>
      </c>
      <c r="H285" s="209"/>
      <c r="I285" s="169"/>
      <c r="J285" s="159"/>
      <c r="K285" s="159"/>
      <c r="L285" s="159"/>
      <c r="M285" s="172"/>
      <c r="N285" s="173"/>
      <c r="O285" s="174"/>
      <c r="P285" s="160"/>
      <c r="Q285" s="166"/>
      <c r="R285" s="222"/>
      <c r="S285" s="203"/>
      <c r="T285" s="212"/>
      <c r="U285" s="203"/>
      <c r="V285" s="203"/>
      <c r="W285" s="172"/>
      <c r="X285" s="212"/>
      <c r="Y285" s="172"/>
      <c r="Z285" s="203"/>
      <c r="AA285" s="239"/>
      <c r="AB285" s="203"/>
      <c r="AC285" s="212"/>
      <c r="AD285" s="164"/>
      <c r="AE285" s="162"/>
      <c r="AF285" s="165"/>
      <c r="AG285" s="162"/>
      <c r="AH285" s="162"/>
      <c r="AI285" s="166"/>
      <c r="AJ285" s="159"/>
      <c r="AK285" s="168"/>
      <c r="AL285" s="168"/>
      <c r="AM285" s="294"/>
      <c r="AN285" s="292"/>
      <c r="AO285" s="292"/>
      <c r="AP285" s="292"/>
      <c r="AQ285" s="300"/>
      <c r="AR285" s="292"/>
      <c r="AS285" s="292"/>
      <c r="AT285" s="300"/>
      <c r="AU285" s="292"/>
      <c r="AV285" s="292"/>
      <c r="AW285" s="300"/>
      <c r="AX285" s="292"/>
      <c r="AY285" s="292"/>
      <c r="AZ285" s="300"/>
      <c r="BA285" s="292"/>
      <c r="BB285" s="292"/>
      <c r="BC285" s="300"/>
      <c r="BD285" s="292"/>
      <c r="BE285" s="292"/>
      <c r="BF285" s="299"/>
      <c r="BG285" s="299"/>
      <c r="BH285" s="317"/>
    </row>
    <row r="286" spans="1:60" ht="25" x14ac:dyDescent="0.3">
      <c r="A286" s="209"/>
      <c r="B286" s="238"/>
      <c r="C286" s="171"/>
      <c r="D286" s="169"/>
      <c r="E286" s="169"/>
      <c r="F286" s="55" t="s">
        <v>104</v>
      </c>
      <c r="G286" s="67" t="s">
        <v>1046</v>
      </c>
      <c r="H286" s="209"/>
      <c r="I286" s="169"/>
      <c r="J286" s="159"/>
      <c r="K286" s="159"/>
      <c r="L286" s="159"/>
      <c r="M286" s="172"/>
      <c r="N286" s="173"/>
      <c r="O286" s="174"/>
      <c r="P286" s="160"/>
      <c r="Q286" s="166"/>
      <c r="R286" s="222"/>
      <c r="S286" s="203"/>
      <c r="T286" s="212"/>
      <c r="U286" s="203"/>
      <c r="V286" s="203"/>
      <c r="W286" s="172"/>
      <c r="X286" s="212"/>
      <c r="Y286" s="172"/>
      <c r="Z286" s="203"/>
      <c r="AA286" s="239"/>
      <c r="AB286" s="203"/>
      <c r="AC286" s="212"/>
      <c r="AD286" s="164"/>
      <c r="AE286" s="162"/>
      <c r="AF286" s="165"/>
      <c r="AG286" s="162"/>
      <c r="AH286" s="162"/>
      <c r="AI286" s="166"/>
      <c r="AJ286" s="159"/>
      <c r="AK286" s="168"/>
      <c r="AL286" s="168"/>
      <c r="AM286" s="294"/>
      <c r="AN286" s="292"/>
      <c r="AO286" s="292"/>
      <c r="AP286" s="292"/>
      <c r="AQ286" s="300"/>
      <c r="AR286" s="292"/>
      <c r="AS286" s="292"/>
      <c r="AT286" s="300"/>
      <c r="AU286" s="292"/>
      <c r="AV286" s="292"/>
      <c r="AW286" s="300"/>
      <c r="AX286" s="292"/>
      <c r="AY286" s="292"/>
      <c r="AZ286" s="300"/>
      <c r="BA286" s="292"/>
      <c r="BB286" s="292"/>
      <c r="BC286" s="300"/>
      <c r="BD286" s="292"/>
      <c r="BE286" s="292"/>
      <c r="BF286" s="299"/>
      <c r="BG286" s="299"/>
      <c r="BH286" s="317"/>
    </row>
    <row r="287" spans="1:60" ht="37.5" x14ac:dyDescent="0.3">
      <c r="A287" s="210"/>
      <c r="B287" s="240" t="s">
        <v>3</v>
      </c>
      <c r="C287" s="160" t="s">
        <v>1047</v>
      </c>
      <c r="D287" s="159" t="s">
        <v>1048</v>
      </c>
      <c r="E287" s="159" t="s">
        <v>952</v>
      </c>
      <c r="F287" s="110" t="s">
        <v>104</v>
      </c>
      <c r="G287" s="60" t="s">
        <v>1049</v>
      </c>
      <c r="H287" s="159" t="s">
        <v>1050</v>
      </c>
      <c r="I287" s="215" t="s">
        <v>1051</v>
      </c>
      <c r="J287" s="159" t="s">
        <v>71</v>
      </c>
      <c r="K287" s="159" t="s">
        <v>1052</v>
      </c>
      <c r="L287" s="159" t="s">
        <v>117</v>
      </c>
      <c r="M287" s="172">
        <f>VLOOKUP(L287,'[20]Datos Validacion'!$C$6:$D$10,2,0)</f>
        <v>0.2</v>
      </c>
      <c r="N287" s="173" t="s">
        <v>74</v>
      </c>
      <c r="O287" s="174">
        <f>VLOOKUP(N287,'[20]Datos Validacion'!$E$6:$F$15,2,0)</f>
        <v>0.4</v>
      </c>
      <c r="P287" s="160" t="s">
        <v>153</v>
      </c>
      <c r="Q287" s="166" t="s">
        <v>146</v>
      </c>
      <c r="R287" s="63" t="s">
        <v>1053</v>
      </c>
      <c r="S287" s="50" t="s">
        <v>78</v>
      </c>
      <c r="T287" s="50" t="s">
        <v>293</v>
      </c>
      <c r="U287" s="50" t="s">
        <v>79</v>
      </c>
      <c r="V287" s="50" t="s">
        <v>80</v>
      </c>
      <c r="W287" s="52">
        <f>VLOOKUP(V287,'[20]Datos Validacion'!$K$6:$L$8,2,0)</f>
        <v>0.25</v>
      </c>
      <c r="X287" s="51" t="s">
        <v>96</v>
      </c>
      <c r="Y287" s="52">
        <f>VLOOKUP(X287,'[20]Datos Validacion'!$M$6:$N$7,2,0)</f>
        <v>0.15</v>
      </c>
      <c r="Z287" s="50" t="s">
        <v>82</v>
      </c>
      <c r="AA287" s="134" t="s">
        <v>1054</v>
      </c>
      <c r="AB287" s="50" t="s">
        <v>84</v>
      </c>
      <c r="AC287" s="50" t="s">
        <v>1055</v>
      </c>
      <c r="AD287" s="121">
        <f t="shared" ref="AD287:AD296" si="83">+W287+Y287</f>
        <v>0.4</v>
      </c>
      <c r="AE287" s="109" t="str">
        <f>IF(AF287&lt;=20%,"MUY BAJA",IF(AF287&lt;=40%,"BAJA",IF(AF287&lt;=60%,"MEDIA",IF(AF287&lt;=80%,"ALTA","MUY ALTA"))))</f>
        <v>MUY BAJA</v>
      </c>
      <c r="AF287" s="109">
        <f>IF(OR(V287="prevenir",V287="detectar"),(M287-(M287*AD287)), M287)</f>
        <v>0.12</v>
      </c>
      <c r="AG287" s="162" t="str">
        <f t="shared" ref="AG287" si="84">IF(AH287&lt;=20%,"LEVE",IF(AH287&lt;=40%,"MENOR",IF(AH287&lt;=60%,"MODERADO",IF(AH287&lt;=80%,"MAYOR","CATASTROFICO"))))</f>
        <v>MENOR</v>
      </c>
      <c r="AH287" s="162">
        <f>IF(OR(X287="prevenir",X287="detectar"),(O287-(O287*AF287)), O287)</f>
        <v>0.4</v>
      </c>
      <c r="AI287" s="166" t="s">
        <v>146</v>
      </c>
      <c r="AJ287" s="159" t="s">
        <v>86</v>
      </c>
      <c r="AK287" s="168"/>
      <c r="AL287" s="168"/>
      <c r="AM287" s="305">
        <v>45119</v>
      </c>
      <c r="AN287" s="305" t="s">
        <v>952</v>
      </c>
      <c r="AO287" s="305"/>
      <c r="AP287" s="305" t="s">
        <v>1755</v>
      </c>
      <c r="AQ287" s="305" t="s">
        <v>1872</v>
      </c>
      <c r="AR287" s="305" t="s">
        <v>3</v>
      </c>
      <c r="AS287" s="305"/>
      <c r="AT287" s="305" t="s">
        <v>1878</v>
      </c>
      <c r="AU287" s="305" t="s">
        <v>3</v>
      </c>
      <c r="AV287" s="305"/>
      <c r="AW287" s="305" t="s">
        <v>1869</v>
      </c>
      <c r="AX287" s="305"/>
      <c r="AY287" s="305" t="s">
        <v>3</v>
      </c>
      <c r="AZ287" s="305" t="s">
        <v>1870</v>
      </c>
      <c r="BA287" s="305" t="s">
        <v>3</v>
      </c>
      <c r="BB287" s="305"/>
      <c r="BC287" s="305" t="s">
        <v>1879</v>
      </c>
      <c r="BD287" s="305"/>
      <c r="BE287" s="305" t="s">
        <v>1755</v>
      </c>
      <c r="BF287" s="305" t="s">
        <v>1870</v>
      </c>
      <c r="BG287" s="305"/>
      <c r="BH287" s="317" t="s">
        <v>2029</v>
      </c>
    </row>
    <row r="288" spans="1:60" ht="72" customHeight="1" x14ac:dyDescent="0.3">
      <c r="A288" s="210"/>
      <c r="B288" s="240"/>
      <c r="C288" s="160"/>
      <c r="D288" s="159"/>
      <c r="E288" s="159"/>
      <c r="F288" s="110" t="s">
        <v>67</v>
      </c>
      <c r="G288" s="60" t="s">
        <v>1056</v>
      </c>
      <c r="H288" s="159"/>
      <c r="I288" s="215"/>
      <c r="J288" s="159"/>
      <c r="K288" s="159"/>
      <c r="L288" s="159"/>
      <c r="M288" s="172"/>
      <c r="N288" s="173"/>
      <c r="O288" s="174"/>
      <c r="P288" s="160"/>
      <c r="Q288" s="166"/>
      <c r="R288" s="63" t="s">
        <v>1057</v>
      </c>
      <c r="S288" s="50" t="s">
        <v>78</v>
      </c>
      <c r="T288" s="50" t="s">
        <v>293</v>
      </c>
      <c r="U288" s="50" t="s">
        <v>79</v>
      </c>
      <c r="V288" s="50" t="s">
        <v>184</v>
      </c>
      <c r="W288" s="52">
        <f>VLOOKUP(V288,'[20]Datos Validacion'!$K$6:$L$8,2,0)</f>
        <v>0.15</v>
      </c>
      <c r="X288" s="51" t="s">
        <v>96</v>
      </c>
      <c r="Y288" s="52">
        <f>VLOOKUP(X288,'[20]Datos Validacion'!$M$6:$N$7,2,0)</f>
        <v>0.15</v>
      </c>
      <c r="Z288" s="50" t="s">
        <v>82</v>
      </c>
      <c r="AA288" s="134" t="s">
        <v>1058</v>
      </c>
      <c r="AB288" s="50" t="s">
        <v>84</v>
      </c>
      <c r="AC288" s="51" t="s">
        <v>1059</v>
      </c>
      <c r="AD288" s="121">
        <f t="shared" si="83"/>
        <v>0.3</v>
      </c>
      <c r="AE288" s="109" t="str">
        <f>IF(AF288&lt;=20%,"MUY BAJA",IF(AF288&lt;=40%,"BAJA",IF(AF288&lt;=60%,"MEDIA",IF(AF288&lt;=80%,"ALTA","MUY ALTA"))))</f>
        <v>MUY BAJA</v>
      </c>
      <c r="AF288" s="108">
        <f>+AF287-(AF287*AD288)</f>
        <v>8.3999999999999991E-2</v>
      </c>
      <c r="AG288" s="162"/>
      <c r="AH288" s="162"/>
      <c r="AI288" s="166"/>
      <c r="AJ288" s="159"/>
      <c r="AK288" s="168"/>
      <c r="AL288" s="168"/>
      <c r="AM288" s="305"/>
      <c r="AN288" s="305"/>
      <c r="AO288" s="305"/>
      <c r="AP288" s="305"/>
      <c r="AQ288" s="305"/>
      <c r="AR288" s="305"/>
      <c r="AS288" s="305"/>
      <c r="AT288" s="305"/>
      <c r="AU288" s="305"/>
      <c r="AV288" s="305"/>
      <c r="AW288" s="305"/>
      <c r="AX288" s="305"/>
      <c r="AY288" s="305"/>
      <c r="AZ288" s="305"/>
      <c r="BA288" s="305"/>
      <c r="BB288" s="305"/>
      <c r="BC288" s="305"/>
      <c r="BD288" s="305"/>
      <c r="BE288" s="305"/>
      <c r="BF288" s="305"/>
      <c r="BG288" s="305"/>
      <c r="BH288" s="317"/>
    </row>
    <row r="289" spans="1:61" ht="125" x14ac:dyDescent="0.3">
      <c r="A289" s="352"/>
      <c r="B289" s="153" t="s">
        <v>3</v>
      </c>
      <c r="C289" s="51" t="s">
        <v>1060</v>
      </c>
      <c r="D289" s="110" t="s">
        <v>1048</v>
      </c>
      <c r="E289" s="110" t="s">
        <v>952</v>
      </c>
      <c r="F289" s="110" t="s">
        <v>67</v>
      </c>
      <c r="G289" s="61" t="s">
        <v>1061</v>
      </c>
      <c r="H289" s="110" t="s">
        <v>1062</v>
      </c>
      <c r="I289" s="154" t="s">
        <v>1063</v>
      </c>
      <c r="J289" s="110" t="s">
        <v>71</v>
      </c>
      <c r="K289" s="58" t="s">
        <v>1064</v>
      </c>
      <c r="L289" s="110" t="s">
        <v>152</v>
      </c>
      <c r="M289" s="52">
        <f>VLOOKUP(L289,'[20]Datos Validacion'!$C$6:$D$10,2,0)</f>
        <v>0.4</v>
      </c>
      <c r="N289" s="150" t="s">
        <v>76</v>
      </c>
      <c r="O289" s="151">
        <f>VLOOKUP(N289,'[20]Datos Validacion'!$E$6:$F$15,2,0)</f>
        <v>0.6</v>
      </c>
      <c r="P289" s="59" t="s">
        <v>1065</v>
      </c>
      <c r="Q289" s="149" t="s">
        <v>76</v>
      </c>
      <c r="R289" s="53" t="s">
        <v>1066</v>
      </c>
      <c r="S289" s="50" t="s">
        <v>78</v>
      </c>
      <c r="T289" s="50" t="s">
        <v>1067</v>
      </c>
      <c r="U289" s="50" t="s">
        <v>79</v>
      </c>
      <c r="V289" s="50" t="s">
        <v>184</v>
      </c>
      <c r="W289" s="52">
        <f>VLOOKUP(V289,'[20]Datos Validacion'!$K$6:$L$8,2,0)</f>
        <v>0.15</v>
      </c>
      <c r="X289" s="51" t="s">
        <v>81</v>
      </c>
      <c r="Y289" s="52">
        <f>VLOOKUP(X289,'[20]Datos Validacion'!$M$6:$N$7,2,0)</f>
        <v>0.25</v>
      </c>
      <c r="Z289" s="50" t="s">
        <v>82</v>
      </c>
      <c r="AA289" s="134" t="s">
        <v>1068</v>
      </c>
      <c r="AB289" s="50" t="s">
        <v>84</v>
      </c>
      <c r="AC289" s="50" t="s">
        <v>1068</v>
      </c>
      <c r="AD289" s="121">
        <f t="shared" si="83"/>
        <v>0.4</v>
      </c>
      <c r="AE289" s="109" t="str">
        <f t="shared" ref="AE289" si="85">IF(AF289&lt;=20%,"MUY BAJA",IF(AF289&lt;=40%,"BAJA",IF(AF289&lt;=60%,"MEDIA",IF(AF289&lt;=80%,"ALTA","MUY ALTA"))))</f>
        <v>BAJA</v>
      </c>
      <c r="AF289" s="109">
        <f>IF(OR(V289="prevenir",V289="detectar"),(M289-(M289*AD289)), M289)</f>
        <v>0.24</v>
      </c>
      <c r="AG289" s="109" t="str">
        <f t="shared" ref="AG289" si="86">IF(AH289&lt;=20%,"LEVE",IF(AH289&lt;=40%,"MENOR",IF(AH289&lt;=60%,"MODERADO",IF(AH289&lt;=80%,"MAYOR","CATASTROFICO"))))</f>
        <v>MODERADO</v>
      </c>
      <c r="AH289" s="109">
        <f>IF(OR(X289="prevenir",X289="detectar"),(O289-(O289*AF289)), O289)</f>
        <v>0.6</v>
      </c>
      <c r="AI289" s="149" t="s">
        <v>76</v>
      </c>
      <c r="AJ289" s="110" t="s">
        <v>86</v>
      </c>
      <c r="AK289" s="74"/>
      <c r="AL289" s="74"/>
      <c r="AM289" s="340">
        <v>45119</v>
      </c>
      <c r="AN289" s="341" t="s">
        <v>952</v>
      </c>
      <c r="AO289" s="341"/>
      <c r="AP289" s="341" t="s">
        <v>1755</v>
      </c>
      <c r="AQ289" s="307" t="s">
        <v>1872</v>
      </c>
      <c r="AR289" s="341" t="s">
        <v>3</v>
      </c>
      <c r="AS289" s="389"/>
      <c r="AT289" s="343" t="s">
        <v>1878</v>
      </c>
      <c r="AU289" s="341" t="s">
        <v>3</v>
      </c>
      <c r="AV289" s="341"/>
      <c r="AW289" s="343" t="s">
        <v>1869</v>
      </c>
      <c r="AX289" s="341"/>
      <c r="AY289" s="341" t="s">
        <v>3</v>
      </c>
      <c r="AZ289" s="343" t="s">
        <v>1880</v>
      </c>
      <c r="BA289" s="341" t="s">
        <v>3</v>
      </c>
      <c r="BB289" s="341"/>
      <c r="BC289" s="343" t="s">
        <v>1881</v>
      </c>
      <c r="BD289" s="341"/>
      <c r="BE289" s="341" t="s">
        <v>1755</v>
      </c>
      <c r="BF289" s="309" t="s">
        <v>1870</v>
      </c>
      <c r="BG289" s="341"/>
      <c r="BH289" s="290" t="s">
        <v>2030</v>
      </c>
    </row>
    <row r="290" spans="1:61" s="48" customFormat="1" ht="50" x14ac:dyDescent="0.35">
      <c r="A290" s="210"/>
      <c r="B290" s="240" t="s">
        <v>3</v>
      </c>
      <c r="C290" s="212" t="s">
        <v>1069</v>
      </c>
      <c r="D290" s="159" t="s">
        <v>1048</v>
      </c>
      <c r="E290" s="159" t="s">
        <v>952</v>
      </c>
      <c r="F290" s="110" t="s">
        <v>104</v>
      </c>
      <c r="G290" s="390" t="s">
        <v>1070</v>
      </c>
      <c r="H290" s="203" t="s">
        <v>1071</v>
      </c>
      <c r="I290" s="159" t="s">
        <v>1072</v>
      </c>
      <c r="J290" s="159" t="s">
        <v>71</v>
      </c>
      <c r="K290" s="159" t="s">
        <v>1073</v>
      </c>
      <c r="L290" s="159" t="s">
        <v>73</v>
      </c>
      <c r="M290" s="172">
        <f>VLOOKUP(L290,'[20]Datos Validacion'!$C$6:$D$10,2,0)</f>
        <v>0.6</v>
      </c>
      <c r="N290" s="173" t="s">
        <v>74</v>
      </c>
      <c r="O290" s="174">
        <f>VLOOKUP(N290,'[20]Datos Validacion'!$E$6:$F$15,2,0)</f>
        <v>0.4</v>
      </c>
      <c r="P290" s="160" t="s">
        <v>1074</v>
      </c>
      <c r="Q290" s="166" t="s">
        <v>76</v>
      </c>
      <c r="R290" s="63" t="s">
        <v>1075</v>
      </c>
      <c r="S290" s="50" t="s">
        <v>78</v>
      </c>
      <c r="T290" s="50" t="s">
        <v>1076</v>
      </c>
      <c r="U290" s="50" t="s">
        <v>79</v>
      </c>
      <c r="V290" s="50" t="s">
        <v>80</v>
      </c>
      <c r="W290" s="52">
        <f>VLOOKUP(V290,'[20]Datos Validacion'!$K$6:$L$8,2,0)</f>
        <v>0.25</v>
      </c>
      <c r="X290" s="51" t="s">
        <v>96</v>
      </c>
      <c r="Y290" s="52">
        <f>VLOOKUP(X290,'[20]Datos Validacion'!$M$6:$N$7,2,0)</f>
        <v>0.15</v>
      </c>
      <c r="Z290" s="50" t="s">
        <v>492</v>
      </c>
      <c r="AA290" s="134"/>
      <c r="AB290" s="50" t="s">
        <v>1025</v>
      </c>
      <c r="AC290" s="50"/>
      <c r="AD290" s="121">
        <f t="shared" si="83"/>
        <v>0.4</v>
      </c>
      <c r="AE290" s="109" t="str">
        <f>IF(AF290&lt;=20%,"MUY BAJA",IF(AF290&lt;=40%,"BAJA",IF(AF290&lt;=60%,"MEDIA",IF(AF290&lt;=80%,"ALTA","MUY ALTA"))))</f>
        <v>BAJA</v>
      </c>
      <c r="AF290" s="109">
        <f>IF(OR(V290="prevenir",V290="detectar"),(M290-(M290*AD290)), M290)</f>
        <v>0.36</v>
      </c>
      <c r="AG290" s="162" t="str">
        <f>IF(AH290&lt;=20%,"LEVE",IF(AH290&lt;=40%,"MENOR",IF(AH290&lt;=60%,"MODERADO",IF(AH290&lt;=80%,"MAYOR","CATASTROFICO"))))</f>
        <v>MENOR</v>
      </c>
      <c r="AH290" s="162">
        <f>IF(V290="corregir",(O290-(O290*AD290)), O290)</f>
        <v>0.4</v>
      </c>
      <c r="AI290" s="166" t="s">
        <v>76</v>
      </c>
      <c r="AJ290" s="159" t="s">
        <v>86</v>
      </c>
      <c r="AK290" s="168"/>
      <c r="AL290" s="168"/>
      <c r="AM290" s="305">
        <v>45119</v>
      </c>
      <c r="AN290" s="305" t="s">
        <v>952</v>
      </c>
      <c r="AO290" s="305"/>
      <c r="AP290" s="292" t="s">
        <v>1755</v>
      </c>
      <c r="AQ290" s="307" t="s">
        <v>1872</v>
      </c>
      <c r="AR290" s="292" t="s">
        <v>1755</v>
      </c>
      <c r="AS290" s="292"/>
      <c r="AT290" s="343" t="s">
        <v>1882</v>
      </c>
      <c r="AU290" s="292" t="s">
        <v>1755</v>
      </c>
      <c r="AV290" s="292"/>
      <c r="AW290" s="343" t="s">
        <v>1869</v>
      </c>
      <c r="AX290" s="292"/>
      <c r="AY290" s="292" t="s">
        <v>1755</v>
      </c>
      <c r="AZ290" s="343" t="s">
        <v>1880</v>
      </c>
      <c r="BA290" s="292" t="s">
        <v>1755</v>
      </c>
      <c r="BB290" s="292"/>
      <c r="BC290" s="343" t="s">
        <v>1883</v>
      </c>
      <c r="BD290" s="292"/>
      <c r="BE290" s="292" t="s">
        <v>3</v>
      </c>
      <c r="BF290" s="309" t="s">
        <v>1870</v>
      </c>
      <c r="BG290" s="292"/>
      <c r="BH290" s="317" t="s">
        <v>2031</v>
      </c>
      <c r="BI290" s="144"/>
    </row>
    <row r="291" spans="1:61" ht="37.5" x14ac:dyDescent="0.3">
      <c r="A291" s="210"/>
      <c r="B291" s="240"/>
      <c r="C291" s="212"/>
      <c r="D291" s="159"/>
      <c r="E291" s="159"/>
      <c r="F291" s="110" t="s">
        <v>67</v>
      </c>
      <c r="G291" s="390" t="s">
        <v>1077</v>
      </c>
      <c r="H291" s="203"/>
      <c r="I291" s="159"/>
      <c r="J291" s="159"/>
      <c r="K291" s="159"/>
      <c r="L291" s="159"/>
      <c r="M291" s="172"/>
      <c r="N291" s="173"/>
      <c r="O291" s="174"/>
      <c r="P291" s="160"/>
      <c r="Q291" s="166"/>
      <c r="R291" s="63" t="s">
        <v>1078</v>
      </c>
      <c r="S291" s="50" t="s">
        <v>78</v>
      </c>
      <c r="T291" s="50" t="s">
        <v>1076</v>
      </c>
      <c r="U291" s="50" t="s">
        <v>79</v>
      </c>
      <c r="V291" s="50" t="s">
        <v>80</v>
      </c>
      <c r="W291" s="52">
        <f>VLOOKUP(V291,'[20]Datos Validacion'!$K$6:$L$8,2,0)</f>
        <v>0.25</v>
      </c>
      <c r="X291" s="51" t="s">
        <v>96</v>
      </c>
      <c r="Y291" s="52">
        <f>VLOOKUP(X291,'[20]Datos Validacion'!$M$6:$N$7,2,0)</f>
        <v>0.15</v>
      </c>
      <c r="Z291" s="50" t="s">
        <v>492</v>
      </c>
      <c r="AA291" s="134"/>
      <c r="AB291" s="50" t="s">
        <v>84</v>
      </c>
      <c r="AC291" s="51" t="s">
        <v>1079</v>
      </c>
      <c r="AD291" s="121">
        <f t="shared" si="83"/>
        <v>0.4</v>
      </c>
      <c r="AE291" s="109" t="str">
        <f t="shared" ref="AE291" si="87">IF(AF291&lt;=20%,"MUY BAJA",IF(AF291&lt;=40%,"BAJA",IF(AF291&lt;=60%,"MEDIA",IF(AF291&lt;=80%,"ALTA","MUY ALTA"))))</f>
        <v>BAJA</v>
      </c>
      <c r="AF291" s="108">
        <f>+AF290-(AF290*AD291)</f>
        <v>0.216</v>
      </c>
      <c r="AG291" s="162"/>
      <c r="AH291" s="162"/>
      <c r="AI291" s="166"/>
      <c r="AJ291" s="159"/>
      <c r="AK291" s="168"/>
      <c r="AL291" s="168"/>
      <c r="AM291" s="305"/>
      <c r="AN291" s="305"/>
      <c r="AO291" s="305"/>
      <c r="AP291" s="292"/>
      <c r="AQ291" s="307"/>
      <c r="AR291" s="292"/>
      <c r="AS291" s="292"/>
      <c r="AT291" s="343"/>
      <c r="AU291" s="292"/>
      <c r="AV291" s="292"/>
      <c r="AW291" s="343"/>
      <c r="AX291" s="292"/>
      <c r="AY291" s="292"/>
      <c r="AZ291" s="343"/>
      <c r="BA291" s="292"/>
      <c r="BB291" s="292"/>
      <c r="BC291" s="343"/>
      <c r="BD291" s="292"/>
      <c r="BE291" s="292"/>
      <c r="BF291" s="309"/>
      <c r="BG291" s="292"/>
      <c r="BH291" s="317"/>
    </row>
    <row r="292" spans="1:61" ht="46.5" customHeight="1" x14ac:dyDescent="0.3">
      <c r="A292" s="210"/>
      <c r="B292" s="240" t="s">
        <v>3</v>
      </c>
      <c r="C292" s="212" t="s">
        <v>1080</v>
      </c>
      <c r="D292" s="159" t="s">
        <v>1081</v>
      </c>
      <c r="E292" s="159" t="s">
        <v>1082</v>
      </c>
      <c r="F292" s="110" t="s">
        <v>493</v>
      </c>
      <c r="G292" s="113" t="s">
        <v>1083</v>
      </c>
      <c r="H292" s="159" t="s">
        <v>1084</v>
      </c>
      <c r="I292" s="215" t="s">
        <v>1085</v>
      </c>
      <c r="J292" s="159" t="s">
        <v>71</v>
      </c>
      <c r="K292" s="159" t="s">
        <v>1086</v>
      </c>
      <c r="L292" s="159" t="s">
        <v>152</v>
      </c>
      <c r="M292" s="172">
        <f>VLOOKUP(L292,'[20]Datos Validacion'!$C$6:$D$10,2,0)</f>
        <v>0.4</v>
      </c>
      <c r="N292" s="173" t="s">
        <v>223</v>
      </c>
      <c r="O292" s="174">
        <f>VLOOKUP(N292,'[20]Datos Validacion'!$E$6:$F$15,2,0)</f>
        <v>0.2</v>
      </c>
      <c r="P292" s="160" t="s">
        <v>291</v>
      </c>
      <c r="Q292" s="166" t="s">
        <v>146</v>
      </c>
      <c r="R292" s="63" t="s">
        <v>1087</v>
      </c>
      <c r="S292" s="50" t="s">
        <v>78</v>
      </c>
      <c r="T292" s="51" t="s">
        <v>1088</v>
      </c>
      <c r="U292" s="50" t="s">
        <v>79</v>
      </c>
      <c r="V292" s="50" t="s">
        <v>80</v>
      </c>
      <c r="W292" s="52">
        <f>VLOOKUP(V292,'[20]Datos Validacion'!$K$6:$L$8,2,0)</f>
        <v>0.25</v>
      </c>
      <c r="X292" s="51" t="s">
        <v>96</v>
      </c>
      <c r="Y292" s="52">
        <f>VLOOKUP(X292,'[20]Datos Validacion'!$M$6:$N$7,2,0)</f>
        <v>0.15</v>
      </c>
      <c r="Z292" s="50" t="s">
        <v>82</v>
      </c>
      <c r="AA292" s="62" t="s">
        <v>1089</v>
      </c>
      <c r="AB292" s="50" t="s">
        <v>84</v>
      </c>
      <c r="AC292" s="51" t="s">
        <v>1090</v>
      </c>
      <c r="AD292" s="121">
        <f t="shared" si="83"/>
        <v>0.4</v>
      </c>
      <c r="AE292" s="109" t="str">
        <f>IF(AF292&lt;=20%,"MUY BAJA",IF(AF292&lt;=40%,"BAJA",IF(AF292&lt;=60%,"MEDIA",IF(AF292&lt;=80%,"ALTA","MUY ALTA"))))</f>
        <v>BAJA</v>
      </c>
      <c r="AF292" s="109">
        <f>IF(OR(V292="prevenir",V292="detectar"),(M292-(M292*AD292)), M292)</f>
        <v>0.24</v>
      </c>
      <c r="AG292" s="162" t="str">
        <f>IF(AH292&lt;=20%,"LEVE",IF(AH292&lt;=40%,"MENOR",IF(AH292&lt;=60%,"MODERADO",IF(AH292&lt;=80%,"MAYOR","CATASTROFICO"))))</f>
        <v>LEVE</v>
      </c>
      <c r="AH292" s="220">
        <f>IF(V294="corregir",(O292-(O292*AD294)), O292)</f>
        <v>0.15000000000000002</v>
      </c>
      <c r="AI292" s="166" t="s">
        <v>146</v>
      </c>
      <c r="AJ292" s="159" t="s">
        <v>86</v>
      </c>
      <c r="AK292" s="168"/>
      <c r="AL292" s="168"/>
      <c r="AM292" s="294"/>
      <c r="AN292" s="292"/>
      <c r="AO292" s="292"/>
      <c r="AP292" s="292"/>
      <c r="AQ292" s="313"/>
      <c r="AR292" s="299"/>
      <c r="AS292" s="299"/>
      <c r="AT292" s="313"/>
      <c r="AU292" s="299"/>
      <c r="AV292" s="299"/>
      <c r="AW292" s="313"/>
      <c r="AX292" s="299"/>
      <c r="AY292" s="299"/>
      <c r="AZ292" s="313"/>
      <c r="BA292" s="299"/>
      <c r="BB292" s="299"/>
      <c r="BC292" s="299"/>
      <c r="BD292" s="299"/>
      <c r="BE292" s="299"/>
      <c r="BF292" s="300"/>
      <c r="BG292" s="299"/>
      <c r="BH292" s="317" t="s">
        <v>2028</v>
      </c>
    </row>
    <row r="293" spans="1:61" ht="71.25" customHeight="1" x14ac:dyDescent="0.3">
      <c r="A293" s="210"/>
      <c r="B293" s="240"/>
      <c r="C293" s="212"/>
      <c r="D293" s="159"/>
      <c r="E293" s="159"/>
      <c r="F293" s="110" t="s">
        <v>493</v>
      </c>
      <c r="G293" s="113" t="s">
        <v>1091</v>
      </c>
      <c r="H293" s="159"/>
      <c r="I293" s="215"/>
      <c r="J293" s="159"/>
      <c r="K293" s="159"/>
      <c r="L293" s="159"/>
      <c r="M293" s="172"/>
      <c r="N293" s="173"/>
      <c r="O293" s="174"/>
      <c r="P293" s="160"/>
      <c r="Q293" s="166"/>
      <c r="R293" s="63" t="s">
        <v>1092</v>
      </c>
      <c r="S293" s="50" t="s">
        <v>78</v>
      </c>
      <c r="T293" s="51" t="s">
        <v>1088</v>
      </c>
      <c r="U293" s="50" t="s">
        <v>79</v>
      </c>
      <c r="V293" s="50" t="s">
        <v>80</v>
      </c>
      <c r="W293" s="52">
        <f>VLOOKUP(V293,'[20]Datos Validacion'!$K$6:$L$8,2,0)</f>
        <v>0.25</v>
      </c>
      <c r="X293" s="51" t="s">
        <v>96</v>
      </c>
      <c r="Y293" s="52">
        <f>VLOOKUP(X293,'[20]Datos Validacion'!$M$6:$N$7,2,0)</f>
        <v>0.15</v>
      </c>
      <c r="Z293" s="50" t="s">
        <v>82</v>
      </c>
      <c r="AA293" s="62" t="s">
        <v>1089</v>
      </c>
      <c r="AB293" s="50" t="s">
        <v>84</v>
      </c>
      <c r="AC293" s="51" t="s">
        <v>1090</v>
      </c>
      <c r="AD293" s="121">
        <f t="shared" si="83"/>
        <v>0.4</v>
      </c>
      <c r="AE293" s="162" t="str">
        <f t="shared" ref="AE293" si="88">IF(AF293&lt;=20%,"MUY BAJA",IF(AF293&lt;=40%,"BAJA",IF(AF293&lt;=60%,"MEDIA",IF(AF293&lt;=80%,"ALTA","MUY ALTA"))))</f>
        <v>MUY BAJA</v>
      </c>
      <c r="AF293" s="165">
        <f>+AF292-(AF292*AD293)</f>
        <v>0.14399999999999999</v>
      </c>
      <c r="AG293" s="162"/>
      <c r="AH293" s="220"/>
      <c r="AI293" s="166"/>
      <c r="AJ293" s="159"/>
      <c r="AK293" s="168"/>
      <c r="AL293" s="168"/>
      <c r="AM293" s="294"/>
      <c r="AN293" s="292"/>
      <c r="AO293" s="292"/>
      <c r="AP293" s="292"/>
      <c r="AQ293" s="313"/>
      <c r="AR293" s="299"/>
      <c r="AS293" s="299"/>
      <c r="AT293" s="313"/>
      <c r="AU293" s="299"/>
      <c r="AV293" s="299"/>
      <c r="AW293" s="313"/>
      <c r="AX293" s="299"/>
      <c r="AY293" s="299"/>
      <c r="AZ293" s="313"/>
      <c r="BA293" s="299"/>
      <c r="BB293" s="299"/>
      <c r="BC293" s="299"/>
      <c r="BD293" s="299"/>
      <c r="BE293" s="299"/>
      <c r="BF293" s="300"/>
      <c r="BG293" s="299"/>
      <c r="BH293" s="317"/>
    </row>
    <row r="294" spans="1:61" ht="48" customHeight="1" x14ac:dyDescent="0.3">
      <c r="A294" s="210"/>
      <c r="B294" s="240"/>
      <c r="C294" s="212"/>
      <c r="D294" s="159"/>
      <c r="E294" s="159"/>
      <c r="F294" s="110" t="s">
        <v>104</v>
      </c>
      <c r="G294" s="113" t="s">
        <v>1093</v>
      </c>
      <c r="H294" s="159"/>
      <c r="I294" s="215"/>
      <c r="J294" s="159"/>
      <c r="K294" s="159"/>
      <c r="L294" s="159"/>
      <c r="M294" s="172"/>
      <c r="N294" s="173"/>
      <c r="O294" s="174"/>
      <c r="P294" s="160"/>
      <c r="Q294" s="166"/>
      <c r="R294" s="63" t="s">
        <v>1094</v>
      </c>
      <c r="S294" s="50" t="s">
        <v>78</v>
      </c>
      <c r="T294" s="51" t="s">
        <v>1088</v>
      </c>
      <c r="U294" s="50" t="s">
        <v>238</v>
      </c>
      <c r="V294" s="50" t="s">
        <v>1024</v>
      </c>
      <c r="W294" s="52">
        <f>VLOOKUP(V294,'[20]Datos Validacion'!$K$6:$L$8,2,0)</f>
        <v>0.1</v>
      </c>
      <c r="X294" s="51" t="s">
        <v>96</v>
      </c>
      <c r="Y294" s="52">
        <f>VLOOKUP(X294,'[20]Datos Validacion'!$M$6:$N$7,2,0)</f>
        <v>0.15</v>
      </c>
      <c r="Z294" s="50" t="s">
        <v>82</v>
      </c>
      <c r="AA294" s="134" t="s">
        <v>1095</v>
      </c>
      <c r="AB294" s="50" t="s">
        <v>84</v>
      </c>
      <c r="AC294" s="51" t="s">
        <v>1096</v>
      </c>
      <c r="AD294" s="121">
        <f t="shared" si="83"/>
        <v>0.25</v>
      </c>
      <c r="AE294" s="162"/>
      <c r="AF294" s="165"/>
      <c r="AG294" s="162"/>
      <c r="AH294" s="220"/>
      <c r="AI294" s="166"/>
      <c r="AJ294" s="159"/>
      <c r="AK294" s="168"/>
      <c r="AL294" s="168"/>
      <c r="AM294" s="294"/>
      <c r="AN294" s="292"/>
      <c r="AO294" s="292"/>
      <c r="AP294" s="292"/>
      <c r="AQ294" s="313"/>
      <c r="AR294" s="299"/>
      <c r="AS294" s="299"/>
      <c r="AT294" s="313"/>
      <c r="AU294" s="299"/>
      <c r="AV294" s="299"/>
      <c r="AW294" s="313"/>
      <c r="AX294" s="299"/>
      <c r="AY294" s="299"/>
      <c r="AZ294" s="313"/>
      <c r="BA294" s="299"/>
      <c r="BB294" s="299"/>
      <c r="BC294" s="299"/>
      <c r="BD294" s="299"/>
      <c r="BE294" s="299"/>
      <c r="BF294" s="300"/>
      <c r="BG294" s="299"/>
      <c r="BH294" s="317"/>
    </row>
    <row r="295" spans="1:61" ht="39.75" customHeight="1" x14ac:dyDescent="0.3">
      <c r="A295" s="210"/>
      <c r="B295" s="240" t="s">
        <v>3</v>
      </c>
      <c r="C295" s="212" t="s">
        <v>1097</v>
      </c>
      <c r="D295" s="159" t="s">
        <v>1098</v>
      </c>
      <c r="E295" s="159" t="s">
        <v>1099</v>
      </c>
      <c r="F295" s="110" t="s">
        <v>67</v>
      </c>
      <c r="G295" s="60" t="s">
        <v>1100</v>
      </c>
      <c r="H295" s="159" t="s">
        <v>1101</v>
      </c>
      <c r="I295" s="215" t="s">
        <v>1102</v>
      </c>
      <c r="J295" s="159" t="s">
        <v>71</v>
      </c>
      <c r="K295" s="159" t="s">
        <v>1103</v>
      </c>
      <c r="L295" s="159" t="s">
        <v>117</v>
      </c>
      <c r="M295" s="172">
        <f>VLOOKUP(L295,'[20]Datos Validacion'!$C$6:$D$10,2,0)</f>
        <v>0.2</v>
      </c>
      <c r="N295" s="173" t="s">
        <v>223</v>
      </c>
      <c r="O295" s="174">
        <f>VLOOKUP(N295,'[20]Datos Validacion'!$E$6:$F$15,2,0)</f>
        <v>0.2</v>
      </c>
      <c r="P295" s="160" t="s">
        <v>1104</v>
      </c>
      <c r="Q295" s="166" t="s">
        <v>146</v>
      </c>
      <c r="R295" s="63" t="s">
        <v>1105</v>
      </c>
      <c r="S295" s="50" t="s">
        <v>78</v>
      </c>
      <c r="T295" s="50" t="s">
        <v>1106</v>
      </c>
      <c r="U295" s="50" t="s">
        <v>79</v>
      </c>
      <c r="V295" s="50" t="s">
        <v>80</v>
      </c>
      <c r="W295" s="52">
        <f>VLOOKUP(V295,'[20]Datos Validacion'!$K$6:$L$8,2,0)</f>
        <v>0.25</v>
      </c>
      <c r="X295" s="51" t="s">
        <v>96</v>
      </c>
      <c r="Y295" s="52">
        <f>VLOOKUP(X295,'[20]Datos Validacion'!$M$6:$N$7,2,0)</f>
        <v>0.15</v>
      </c>
      <c r="Z295" s="50" t="s">
        <v>82</v>
      </c>
      <c r="AA295" s="62" t="s">
        <v>1107</v>
      </c>
      <c r="AB295" s="50" t="s">
        <v>84</v>
      </c>
      <c r="AC295" s="51" t="s">
        <v>1108</v>
      </c>
      <c r="AD295" s="121">
        <f t="shared" si="83"/>
        <v>0.4</v>
      </c>
      <c r="AE295" s="109" t="str">
        <f t="shared" ref="AE295" si="89">IF(AF295&lt;=20%,"MUY BAJA",IF(AF295&lt;=40%,"BAJA",IF(AF295&lt;=60%,"MEDIA",IF(AF295&lt;=80%,"ALTA","MUY ALTA"))))</f>
        <v>MUY BAJA</v>
      </c>
      <c r="AF295" s="109">
        <f>IF(OR(V295="prevenir",V295="detectar"),(M295-(M295*AD295)), M295)</f>
        <v>0.12</v>
      </c>
      <c r="AG295" s="162" t="str">
        <f>IF(AH295&lt;=20%,"LEVE",IF(AH295&lt;=40%,"MENOR",IF(AH295&lt;=60%,"MODERADO",IF(AH295&lt;=80%,"MAYOR","CATASTROFICO"))))</f>
        <v>LEVE</v>
      </c>
      <c r="AH295" s="220">
        <f>IF(V297="corregir",(O295-(O295*AD297)), O295)</f>
        <v>0.2</v>
      </c>
      <c r="AI295" s="166" t="s">
        <v>146</v>
      </c>
      <c r="AJ295" s="159" t="s">
        <v>86</v>
      </c>
      <c r="AK295" s="74"/>
      <c r="AL295" s="74"/>
      <c r="AM295" s="305">
        <v>45107</v>
      </c>
      <c r="AN295" s="305" t="s">
        <v>1099</v>
      </c>
      <c r="AO295" s="305"/>
      <c r="AP295" s="305" t="s">
        <v>3</v>
      </c>
      <c r="AQ295" s="305" t="s">
        <v>1956</v>
      </c>
      <c r="AR295" s="305" t="s">
        <v>3</v>
      </c>
      <c r="AS295" s="305"/>
      <c r="AT295" s="305" t="s">
        <v>1962</v>
      </c>
      <c r="AU295" s="305" t="s">
        <v>3</v>
      </c>
      <c r="AV295" s="305"/>
      <c r="AW295" s="305" t="s">
        <v>1963</v>
      </c>
      <c r="AX295" s="305"/>
      <c r="AY295" s="305" t="s">
        <v>3</v>
      </c>
      <c r="AZ295" s="305" t="s">
        <v>1964</v>
      </c>
      <c r="BA295" s="305" t="s">
        <v>3</v>
      </c>
      <c r="BB295" s="305"/>
      <c r="BC295" s="305" t="s">
        <v>1965</v>
      </c>
      <c r="BD295" s="305"/>
      <c r="BE295" s="305" t="s">
        <v>3</v>
      </c>
      <c r="BF295" s="305" t="s">
        <v>1966</v>
      </c>
      <c r="BG295" s="305" t="s">
        <v>1842</v>
      </c>
      <c r="BH295" s="317" t="s">
        <v>2032</v>
      </c>
    </row>
    <row r="296" spans="1:61" ht="50" x14ac:dyDescent="0.3">
      <c r="A296" s="210"/>
      <c r="B296" s="240"/>
      <c r="C296" s="212"/>
      <c r="D296" s="159"/>
      <c r="E296" s="159"/>
      <c r="F296" s="110" t="s">
        <v>104</v>
      </c>
      <c r="G296" s="60" t="s">
        <v>1109</v>
      </c>
      <c r="H296" s="159"/>
      <c r="I296" s="215"/>
      <c r="J296" s="159"/>
      <c r="K296" s="159"/>
      <c r="L296" s="159"/>
      <c r="M296" s="172"/>
      <c r="N296" s="173"/>
      <c r="O296" s="174"/>
      <c r="P296" s="160"/>
      <c r="Q296" s="166"/>
      <c r="R296" s="63" t="s">
        <v>1110</v>
      </c>
      <c r="S296" s="50" t="s">
        <v>78</v>
      </c>
      <c r="T296" s="50" t="s">
        <v>1106</v>
      </c>
      <c r="U296" s="50" t="s">
        <v>79</v>
      </c>
      <c r="V296" s="50" t="s">
        <v>184</v>
      </c>
      <c r="W296" s="52">
        <f>VLOOKUP(V296,'[20]Datos Validacion'!$K$6:$L$8,2,0)</f>
        <v>0.15</v>
      </c>
      <c r="X296" s="51" t="s">
        <v>96</v>
      </c>
      <c r="Y296" s="52">
        <f>VLOOKUP(X296,'[20]Datos Validacion'!$M$6:$N$7,2,0)</f>
        <v>0.15</v>
      </c>
      <c r="Z296" s="50" t="s">
        <v>82</v>
      </c>
      <c r="AA296" s="62" t="s">
        <v>1111</v>
      </c>
      <c r="AB296" s="50" t="s">
        <v>84</v>
      </c>
      <c r="AC296" s="51" t="s">
        <v>1112</v>
      </c>
      <c r="AD296" s="164">
        <f t="shared" si="83"/>
        <v>0.3</v>
      </c>
      <c r="AE296" s="162" t="s">
        <v>117</v>
      </c>
      <c r="AF296" s="165">
        <f>+AF295-(AF295*AD296)</f>
        <v>8.3999999999999991E-2</v>
      </c>
      <c r="AG296" s="162"/>
      <c r="AH296" s="220"/>
      <c r="AI296" s="166"/>
      <c r="AJ296" s="159"/>
      <c r="AK296" s="74"/>
      <c r="AL296" s="74"/>
      <c r="AM296" s="305"/>
      <c r="AN296" s="305"/>
      <c r="AO296" s="305"/>
      <c r="AP296" s="305"/>
      <c r="AQ296" s="305"/>
      <c r="AR296" s="305"/>
      <c r="AS296" s="305"/>
      <c r="AT296" s="305"/>
      <c r="AU296" s="305"/>
      <c r="AV296" s="305"/>
      <c r="AW296" s="305"/>
      <c r="AX296" s="305"/>
      <c r="AY296" s="305"/>
      <c r="AZ296" s="305"/>
      <c r="BA296" s="305"/>
      <c r="BB296" s="305"/>
      <c r="BC296" s="305"/>
      <c r="BD296" s="305"/>
      <c r="BE296" s="305"/>
      <c r="BF296" s="305"/>
      <c r="BG296" s="305"/>
      <c r="BH296" s="317"/>
    </row>
    <row r="297" spans="1:61" ht="75" x14ac:dyDescent="0.3">
      <c r="A297" s="210"/>
      <c r="B297" s="240"/>
      <c r="C297" s="212"/>
      <c r="D297" s="159"/>
      <c r="E297" s="159"/>
      <c r="F297" s="110" t="s">
        <v>493</v>
      </c>
      <c r="G297" s="60" t="s">
        <v>1113</v>
      </c>
      <c r="H297" s="159"/>
      <c r="I297" s="215"/>
      <c r="J297" s="159"/>
      <c r="K297" s="159"/>
      <c r="L297" s="159"/>
      <c r="M297" s="172"/>
      <c r="N297" s="173"/>
      <c r="O297" s="174"/>
      <c r="P297" s="160"/>
      <c r="Q297" s="166"/>
      <c r="R297" s="63" t="s">
        <v>1114</v>
      </c>
      <c r="S297" s="50"/>
      <c r="T297" s="50"/>
      <c r="U297" s="50"/>
      <c r="V297" s="50"/>
      <c r="W297" s="52" t="e">
        <f>VLOOKUP(V297,'[20]Datos Validacion'!$K$6:$L$8,2,0)</f>
        <v>#N/A</v>
      </c>
      <c r="X297" s="51"/>
      <c r="Y297" s="52" t="e">
        <f>VLOOKUP(X297,'[20]Datos Validacion'!$M$6:$N$7,2,0)</f>
        <v>#N/A</v>
      </c>
      <c r="Z297" s="50"/>
      <c r="AA297" s="134"/>
      <c r="AB297" s="50"/>
      <c r="AC297" s="50"/>
      <c r="AD297" s="164"/>
      <c r="AE297" s="162"/>
      <c r="AF297" s="165"/>
      <c r="AG297" s="162"/>
      <c r="AH297" s="220"/>
      <c r="AI297" s="166"/>
      <c r="AJ297" s="159"/>
      <c r="AK297" s="74"/>
      <c r="AL297" s="74"/>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17"/>
    </row>
    <row r="298" spans="1:61" ht="41.25" customHeight="1" x14ac:dyDescent="0.3">
      <c r="A298" s="210"/>
      <c r="B298" s="240" t="s">
        <v>3</v>
      </c>
      <c r="C298" s="212" t="s">
        <v>1115</v>
      </c>
      <c r="D298" s="159" t="s">
        <v>1098</v>
      </c>
      <c r="E298" s="159" t="s">
        <v>1099</v>
      </c>
      <c r="F298" s="159" t="s">
        <v>493</v>
      </c>
      <c r="G298" s="221" t="s">
        <v>1116</v>
      </c>
      <c r="H298" s="159" t="s">
        <v>1117</v>
      </c>
      <c r="I298" s="215" t="s">
        <v>1118</v>
      </c>
      <c r="J298" s="159" t="s">
        <v>71</v>
      </c>
      <c r="K298" s="159" t="s">
        <v>1119</v>
      </c>
      <c r="L298" s="159" t="s">
        <v>117</v>
      </c>
      <c r="M298" s="172">
        <f>VLOOKUP(L298,'[20]Datos Validacion'!$C$6:$D$10,2,0)</f>
        <v>0.2</v>
      </c>
      <c r="N298" s="173" t="s">
        <v>74</v>
      </c>
      <c r="O298" s="174">
        <f>VLOOKUP(N298,'[20]Datos Validacion'!$E$6:$F$15,2,0)</f>
        <v>0.4</v>
      </c>
      <c r="P298" s="160" t="s">
        <v>1120</v>
      </c>
      <c r="Q298" s="166" t="s">
        <v>146</v>
      </c>
      <c r="R298" s="63" t="s">
        <v>1121</v>
      </c>
      <c r="S298" s="50" t="s">
        <v>78</v>
      </c>
      <c r="T298" s="50" t="s">
        <v>1106</v>
      </c>
      <c r="U298" s="50" t="s">
        <v>79</v>
      </c>
      <c r="V298" s="50" t="s">
        <v>80</v>
      </c>
      <c r="W298" s="52">
        <f>VLOOKUP(V298,'[20]Datos Validacion'!$K$6:$L$8,2,0)</f>
        <v>0.25</v>
      </c>
      <c r="X298" s="51" t="s">
        <v>96</v>
      </c>
      <c r="Y298" s="52">
        <f>VLOOKUP(X298,'[20]Datos Validacion'!$M$6:$N$7,2,0)</f>
        <v>0.15</v>
      </c>
      <c r="Z298" s="50" t="s">
        <v>82</v>
      </c>
      <c r="AA298" s="62" t="s">
        <v>1107</v>
      </c>
      <c r="AB298" s="50" t="s">
        <v>84</v>
      </c>
      <c r="AC298" s="50" t="s">
        <v>1122</v>
      </c>
      <c r="AD298" s="121">
        <f t="shared" ref="AD298:AD313" si="90">+W298+Y298</f>
        <v>0.4</v>
      </c>
      <c r="AE298" s="109" t="str">
        <f>IF(AF298&lt;=20%,"MUY BAJA",IF(AF298&lt;=40%,"BAJA",IF(AF298&lt;=60%,"MEDIA",IF(AF298&lt;=80%,"ALTA","MUY ALTA"))))</f>
        <v>MUY BAJA</v>
      </c>
      <c r="AF298" s="109">
        <f>IF(OR(V298="prevenir",V298="detectar"),(M298-(M298*AD298)), M298)</f>
        <v>0.12</v>
      </c>
      <c r="AG298" s="162" t="str">
        <f t="shared" ref="AG298" si="91">IF(AH298&lt;=20%,"LEVE",IF(AH298&lt;=40%,"MENOR",IF(AH298&lt;=60%,"MODERADO",IF(AH298&lt;=80%,"MAYOR","CATASTROFICO"))))</f>
        <v>MENOR</v>
      </c>
      <c r="AH298" s="162">
        <f>IF(V298="corregir",(O298-(O298*AD298)), O298)</f>
        <v>0.4</v>
      </c>
      <c r="AI298" s="166" t="s">
        <v>146</v>
      </c>
      <c r="AJ298" s="159" t="s">
        <v>86</v>
      </c>
      <c r="AK298" s="168"/>
      <c r="AL298" s="168"/>
      <c r="AM298" s="305">
        <v>45107</v>
      </c>
      <c r="AN298" s="305" t="s">
        <v>1099</v>
      </c>
      <c r="AO298" s="305"/>
      <c r="AP298" s="305" t="s">
        <v>3</v>
      </c>
      <c r="AQ298" s="305" t="s">
        <v>1956</v>
      </c>
      <c r="AR298" s="305" t="s">
        <v>3</v>
      </c>
      <c r="AS298" s="305"/>
      <c r="AT298" s="305" t="s">
        <v>1967</v>
      </c>
      <c r="AU298" s="305" t="s">
        <v>3</v>
      </c>
      <c r="AV298" s="305"/>
      <c r="AW298" s="305" t="s">
        <v>1968</v>
      </c>
      <c r="AX298" s="305"/>
      <c r="AY298" s="305" t="s">
        <v>3</v>
      </c>
      <c r="AZ298" s="305" t="s">
        <v>1964</v>
      </c>
      <c r="BA298" s="305" t="s">
        <v>3</v>
      </c>
      <c r="BB298" s="305"/>
      <c r="BC298" s="305" t="s">
        <v>1969</v>
      </c>
      <c r="BD298" s="305"/>
      <c r="BE298" s="305" t="s">
        <v>3</v>
      </c>
      <c r="BF298" s="305" t="s">
        <v>1970</v>
      </c>
      <c r="BG298" s="305" t="s">
        <v>1842</v>
      </c>
      <c r="BH298" s="317" t="s">
        <v>2033</v>
      </c>
    </row>
    <row r="299" spans="1:61" ht="46.5" customHeight="1" x14ac:dyDescent="0.3">
      <c r="A299" s="210"/>
      <c r="B299" s="240"/>
      <c r="C299" s="212"/>
      <c r="D299" s="159"/>
      <c r="E299" s="159"/>
      <c r="F299" s="159"/>
      <c r="G299" s="221"/>
      <c r="H299" s="159"/>
      <c r="I299" s="215"/>
      <c r="J299" s="159"/>
      <c r="K299" s="159"/>
      <c r="L299" s="159"/>
      <c r="M299" s="172"/>
      <c r="N299" s="173"/>
      <c r="O299" s="174"/>
      <c r="P299" s="160"/>
      <c r="Q299" s="166"/>
      <c r="R299" s="63" t="s">
        <v>1123</v>
      </c>
      <c r="S299" s="50" t="s">
        <v>78</v>
      </c>
      <c r="T299" s="50" t="s">
        <v>1106</v>
      </c>
      <c r="U299" s="50" t="s">
        <v>79</v>
      </c>
      <c r="V299" s="50" t="s">
        <v>80</v>
      </c>
      <c r="W299" s="52">
        <f>VLOOKUP(V299,'[20]Datos Validacion'!$K$6:$L$8,2,0)</f>
        <v>0.25</v>
      </c>
      <c r="X299" s="51" t="s">
        <v>96</v>
      </c>
      <c r="Y299" s="52">
        <f>VLOOKUP(X299,'[20]Datos Validacion'!$M$6:$N$7,2,0)</f>
        <v>0.15</v>
      </c>
      <c r="Z299" s="50" t="s">
        <v>82</v>
      </c>
      <c r="AA299" s="62" t="s">
        <v>1111</v>
      </c>
      <c r="AB299" s="50" t="s">
        <v>84</v>
      </c>
      <c r="AC299" s="51" t="s">
        <v>1124</v>
      </c>
      <c r="AD299" s="121">
        <f t="shared" si="90"/>
        <v>0.4</v>
      </c>
      <c r="AE299" s="162" t="str">
        <f t="shared" ref="AE299" si="92">IF(AF299&lt;=20%,"MUY BAJA",IF(AF299&lt;=40%,"BAJA",IF(AF299&lt;=60%,"MEDIA",IF(AF299&lt;=80%,"ALTA","MUY ALTA"))))</f>
        <v>MUY BAJA</v>
      </c>
      <c r="AF299" s="165">
        <f>+AF298-(AF298*AD299)</f>
        <v>7.1999999999999995E-2</v>
      </c>
      <c r="AG299" s="162"/>
      <c r="AH299" s="162"/>
      <c r="AI299" s="166"/>
      <c r="AJ299" s="159"/>
      <c r="AK299" s="168"/>
      <c r="AL299" s="168"/>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17"/>
    </row>
    <row r="300" spans="1:61" ht="55.5" customHeight="1" x14ac:dyDescent="0.3">
      <c r="A300" s="210"/>
      <c r="B300" s="240"/>
      <c r="C300" s="212"/>
      <c r="D300" s="159"/>
      <c r="E300" s="159"/>
      <c r="F300" s="110" t="s">
        <v>493</v>
      </c>
      <c r="G300" s="60" t="s">
        <v>1125</v>
      </c>
      <c r="H300" s="159"/>
      <c r="I300" s="215"/>
      <c r="J300" s="159"/>
      <c r="K300" s="159"/>
      <c r="L300" s="159"/>
      <c r="M300" s="172"/>
      <c r="N300" s="173"/>
      <c r="O300" s="174"/>
      <c r="P300" s="160"/>
      <c r="Q300" s="166"/>
      <c r="R300" s="63" t="s">
        <v>1114</v>
      </c>
      <c r="S300" s="50" t="s">
        <v>380</v>
      </c>
      <c r="T300" s="50"/>
      <c r="U300" s="50" t="s">
        <v>380</v>
      </c>
      <c r="V300" s="50" t="s">
        <v>380</v>
      </c>
      <c r="W300" s="52" t="e">
        <f>VLOOKUP(V300,'[20]Datos Validacion'!$K$6:$L$8,2,0)</f>
        <v>#N/A</v>
      </c>
      <c r="X300" s="51" t="s">
        <v>380</v>
      </c>
      <c r="Y300" s="52" t="e">
        <f>VLOOKUP(X300,'[20]Datos Validacion'!$M$6:$N$7,2,0)</f>
        <v>#N/A</v>
      </c>
      <c r="Z300" s="50" t="s">
        <v>380</v>
      </c>
      <c r="AA300" s="134"/>
      <c r="AB300" s="50" t="s">
        <v>380</v>
      </c>
      <c r="AC300" s="50"/>
      <c r="AD300" s="121" t="e">
        <f t="shared" si="90"/>
        <v>#N/A</v>
      </c>
      <c r="AE300" s="162"/>
      <c r="AF300" s="165"/>
      <c r="AG300" s="162"/>
      <c r="AH300" s="162"/>
      <c r="AI300" s="166"/>
      <c r="AJ300" s="159"/>
      <c r="AK300" s="168"/>
      <c r="AL300" s="168"/>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17"/>
    </row>
    <row r="301" spans="1:61" ht="152.25" customHeight="1" x14ac:dyDescent="0.3">
      <c r="A301" s="352"/>
      <c r="B301" s="338" t="s">
        <v>3</v>
      </c>
      <c r="C301" s="55" t="s">
        <v>1126</v>
      </c>
      <c r="D301" s="55" t="s">
        <v>1127</v>
      </c>
      <c r="E301" s="55" t="s">
        <v>1128</v>
      </c>
      <c r="F301" s="55" t="s">
        <v>67</v>
      </c>
      <c r="G301" s="78" t="s">
        <v>1129</v>
      </c>
      <c r="H301" s="55" t="s">
        <v>1130</v>
      </c>
      <c r="I301" s="76" t="s">
        <v>1131</v>
      </c>
      <c r="J301" s="110" t="s">
        <v>1132</v>
      </c>
      <c r="K301" s="110" t="s">
        <v>1133</v>
      </c>
      <c r="L301" s="110" t="s">
        <v>376</v>
      </c>
      <c r="M301" s="52">
        <f>VLOOKUP(L301,'[20]Datos Validacion'!$C$6:$D$10,2,0)</f>
        <v>1</v>
      </c>
      <c r="N301" s="150" t="s">
        <v>76</v>
      </c>
      <c r="O301" s="151">
        <f>VLOOKUP(N301,'[21]Datos Validacion'!$E$6:$F$15,2,0)</f>
        <v>0.6</v>
      </c>
      <c r="P301" s="68" t="s">
        <v>1134</v>
      </c>
      <c r="Q301" s="149" t="s">
        <v>378</v>
      </c>
      <c r="R301" s="67" t="s">
        <v>1135</v>
      </c>
      <c r="S301" s="50" t="s">
        <v>78</v>
      </c>
      <c r="T301" s="51" t="s">
        <v>432</v>
      </c>
      <c r="U301" s="50" t="s">
        <v>79</v>
      </c>
      <c r="V301" s="50" t="s">
        <v>80</v>
      </c>
      <c r="W301" s="52">
        <f>VLOOKUP(V301,'[20]Datos Validacion'!$K$6:$L$8,2,0)</f>
        <v>0.25</v>
      </c>
      <c r="X301" s="51" t="s">
        <v>96</v>
      </c>
      <c r="Y301" s="52">
        <f>VLOOKUP(X301,'[20]Datos Validacion'!$M$6:$N$7,2,0)</f>
        <v>0.15</v>
      </c>
      <c r="Z301" s="50" t="s">
        <v>492</v>
      </c>
      <c r="AA301" s="62"/>
      <c r="AB301" s="50" t="s">
        <v>84</v>
      </c>
      <c r="AC301" s="51" t="s">
        <v>1136</v>
      </c>
      <c r="AD301" s="121">
        <f t="shared" si="90"/>
        <v>0.4</v>
      </c>
      <c r="AE301" s="109" t="str">
        <f>IF(AF301&lt;=20%,"MUY BAJA",IF(AF301&lt;=40%,"BAJA",IF(AF301&lt;=60%,"MEDIA",IF(AF301&lt;=80%,"ALTA","MUY ALTA"))))</f>
        <v>MEDIA</v>
      </c>
      <c r="AF301" s="109">
        <f>IF(OR(V301="prevenir",V301="detectar"),(M301-(M301*AD301)), M301)</f>
        <v>0.6</v>
      </c>
      <c r="AG301" s="109" t="str">
        <f t="shared" ref="AG301" si="93">IF(AH301&lt;=20%,"LEVE",IF(AH301&lt;=40%,"MENOR",IF(AH301&lt;=60%,"MODERADO",IF(AH301&lt;=80%,"MAYOR","CATASTROFICO"))))</f>
        <v>MODERADO</v>
      </c>
      <c r="AH301" s="109">
        <f>IF(V301="corregir",(O301-(O301*AD301)), O301)</f>
        <v>0.6</v>
      </c>
      <c r="AI301" s="149" t="s">
        <v>76</v>
      </c>
      <c r="AJ301" s="110" t="s">
        <v>237</v>
      </c>
      <c r="AK301" s="55"/>
      <c r="AL301" s="74"/>
      <c r="AM301" s="340"/>
      <c r="AN301" s="309"/>
      <c r="AO301" s="341"/>
      <c r="AP301" s="341"/>
      <c r="AQ301" s="343"/>
      <c r="AR301" s="341"/>
      <c r="AS301" s="341"/>
      <c r="AT301" s="343"/>
      <c r="AU301" s="341"/>
      <c r="AV301" s="341"/>
      <c r="AW301" s="343"/>
      <c r="AX301" s="341"/>
      <c r="AY301" s="341"/>
      <c r="AZ301" s="343"/>
      <c r="BA301" s="309"/>
      <c r="BB301" s="309"/>
      <c r="BC301" s="343"/>
      <c r="BD301" s="341"/>
      <c r="BE301" s="341"/>
      <c r="BF301" s="309"/>
      <c r="BG301" s="391"/>
      <c r="BH301" s="290" t="s">
        <v>2034</v>
      </c>
    </row>
    <row r="302" spans="1:61" ht="85.5" customHeight="1" x14ac:dyDescent="0.3">
      <c r="A302" s="210"/>
      <c r="B302" s="240" t="s">
        <v>3</v>
      </c>
      <c r="C302" s="241" t="s">
        <v>1137</v>
      </c>
      <c r="D302" s="159" t="s">
        <v>1138</v>
      </c>
      <c r="E302" s="159" t="s">
        <v>1139</v>
      </c>
      <c r="F302" s="159" t="s">
        <v>67</v>
      </c>
      <c r="G302" s="212" t="s">
        <v>1140</v>
      </c>
      <c r="H302" s="159" t="s">
        <v>1141</v>
      </c>
      <c r="I302" s="159" t="s">
        <v>1142</v>
      </c>
      <c r="J302" s="159" t="s">
        <v>71</v>
      </c>
      <c r="K302" s="159" t="s">
        <v>1143</v>
      </c>
      <c r="L302" s="159" t="s">
        <v>152</v>
      </c>
      <c r="M302" s="172">
        <f>VLOOKUP(L302,'[20]Datos Validacion'!$C$6:$D$10,2,0)</f>
        <v>0.4</v>
      </c>
      <c r="N302" s="173" t="s">
        <v>76</v>
      </c>
      <c r="O302" s="174">
        <f>VLOOKUP(N302,'[20]Datos Validacion'!$E$6:$F$15,2,0)</f>
        <v>0.6</v>
      </c>
      <c r="P302" s="160" t="s">
        <v>1144</v>
      </c>
      <c r="Q302" s="166" t="s">
        <v>76</v>
      </c>
      <c r="R302" s="58" t="s">
        <v>1145</v>
      </c>
      <c r="S302" s="50" t="s">
        <v>78</v>
      </c>
      <c r="T302" s="51" t="s">
        <v>1146</v>
      </c>
      <c r="U302" s="50" t="s">
        <v>79</v>
      </c>
      <c r="V302" s="50" t="s">
        <v>80</v>
      </c>
      <c r="W302" s="52">
        <f>VLOOKUP(V302,'[20]Datos Validacion'!$K$6:$L$8,2,0)</f>
        <v>0.25</v>
      </c>
      <c r="X302" s="51" t="s">
        <v>96</v>
      </c>
      <c r="Y302" s="52">
        <f>VLOOKUP(X302,'[20]Datos Validacion'!$M$6:$N$7,2,0)</f>
        <v>0.15</v>
      </c>
      <c r="Z302" s="50" t="s">
        <v>82</v>
      </c>
      <c r="AA302" s="69" t="s">
        <v>1147</v>
      </c>
      <c r="AB302" s="50" t="s">
        <v>84</v>
      </c>
      <c r="AC302" s="51" t="s">
        <v>1148</v>
      </c>
      <c r="AD302" s="121">
        <f t="shared" si="90"/>
        <v>0.4</v>
      </c>
      <c r="AE302" s="109" t="str">
        <f>IF(AF302&lt;=20%,"MUY BAJA",IF(AF302&lt;=40%,"BAJA",IF(AF302&lt;=60%,"MEDIA",IF(AF302&lt;=80%,"ALTA","MUY ALTA"))))</f>
        <v>BAJA</v>
      </c>
      <c r="AF302" s="109">
        <f>IF(OR(V302="prevenir",V302="detectar"),(M302-(M302*AD302)), M302)</f>
        <v>0.24</v>
      </c>
      <c r="AG302" s="162" t="str">
        <f>IF(AH302&lt;=20%,"LEVE",IF(AH302&lt;=40%,"MENOR",IF(AH302&lt;=60%,"MODERADO",IF(AH302&lt;=80%,"MAYOR","CATASTROFICO"))))</f>
        <v>MODERADO</v>
      </c>
      <c r="AH302" s="162">
        <f>IF(V305="corregir",(O302-(O302*AD305)), O302)</f>
        <v>0.44999999999999996</v>
      </c>
      <c r="AI302" s="166" t="s">
        <v>76</v>
      </c>
      <c r="AJ302" s="159" t="s">
        <v>86</v>
      </c>
      <c r="AK302" s="168"/>
      <c r="AL302" s="168"/>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17" t="s">
        <v>2018</v>
      </c>
    </row>
    <row r="303" spans="1:61" ht="111" customHeight="1" x14ac:dyDescent="0.3">
      <c r="A303" s="210"/>
      <c r="B303" s="240"/>
      <c r="C303" s="241"/>
      <c r="D303" s="159"/>
      <c r="E303" s="159"/>
      <c r="F303" s="159"/>
      <c r="G303" s="212"/>
      <c r="H303" s="159"/>
      <c r="I303" s="159"/>
      <c r="J303" s="159"/>
      <c r="K303" s="159"/>
      <c r="L303" s="159"/>
      <c r="M303" s="172"/>
      <c r="N303" s="173"/>
      <c r="O303" s="174"/>
      <c r="P303" s="160"/>
      <c r="Q303" s="166"/>
      <c r="R303" s="58" t="s">
        <v>1149</v>
      </c>
      <c r="S303" s="50" t="s">
        <v>78</v>
      </c>
      <c r="T303" s="51" t="s">
        <v>1150</v>
      </c>
      <c r="U303" s="50" t="s">
        <v>79</v>
      </c>
      <c r="V303" s="50" t="s">
        <v>80</v>
      </c>
      <c r="W303" s="52">
        <f>VLOOKUP(V303,'[20]Datos Validacion'!$K$6:$L$8,2,0)</f>
        <v>0.25</v>
      </c>
      <c r="X303" s="51" t="s">
        <v>96</v>
      </c>
      <c r="Y303" s="52">
        <f>VLOOKUP(X303,'[20]Datos Validacion'!$M$6:$N$7,2,0)</f>
        <v>0.15</v>
      </c>
      <c r="Z303" s="50" t="s">
        <v>82</v>
      </c>
      <c r="AA303" s="62" t="s">
        <v>1151</v>
      </c>
      <c r="AB303" s="50" t="s">
        <v>84</v>
      </c>
      <c r="AC303" s="51" t="s">
        <v>1152</v>
      </c>
      <c r="AD303" s="121">
        <f t="shared" si="90"/>
        <v>0.4</v>
      </c>
      <c r="AE303" s="109" t="str">
        <f t="shared" ref="AE303:AE304" si="94">IF(AF303&lt;=20%,"MUY BAJA",IF(AF303&lt;=40%,"BAJA",IF(AF303&lt;=60%,"MEDIA",IF(AF303&lt;=80%,"ALTA","MUY ALTA"))))</f>
        <v>MUY BAJA</v>
      </c>
      <c r="AF303" s="108">
        <f>+AF302-(AF302*AD303)</f>
        <v>0.14399999999999999</v>
      </c>
      <c r="AG303" s="162"/>
      <c r="AH303" s="162"/>
      <c r="AI303" s="166"/>
      <c r="AJ303" s="159"/>
      <c r="AK303" s="168"/>
      <c r="AL303" s="168"/>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17"/>
    </row>
    <row r="304" spans="1:61" ht="129" customHeight="1" x14ac:dyDescent="0.3">
      <c r="A304" s="210"/>
      <c r="B304" s="240"/>
      <c r="C304" s="241"/>
      <c r="D304" s="159"/>
      <c r="E304" s="159"/>
      <c r="F304" s="110" t="s">
        <v>493</v>
      </c>
      <c r="G304" s="60" t="s">
        <v>1153</v>
      </c>
      <c r="H304" s="159"/>
      <c r="I304" s="159"/>
      <c r="J304" s="159"/>
      <c r="K304" s="159"/>
      <c r="L304" s="159"/>
      <c r="M304" s="172"/>
      <c r="N304" s="173"/>
      <c r="O304" s="174"/>
      <c r="P304" s="160"/>
      <c r="Q304" s="166"/>
      <c r="R304" s="58" t="s">
        <v>1154</v>
      </c>
      <c r="S304" s="50" t="s">
        <v>78</v>
      </c>
      <c r="T304" s="51" t="s">
        <v>1146</v>
      </c>
      <c r="U304" s="50" t="s">
        <v>79</v>
      </c>
      <c r="V304" s="50" t="s">
        <v>80</v>
      </c>
      <c r="W304" s="52">
        <f>VLOOKUP(V304,'[20]Datos Validacion'!$K$6:$L$8,2,0)</f>
        <v>0.25</v>
      </c>
      <c r="X304" s="51" t="s">
        <v>96</v>
      </c>
      <c r="Y304" s="52">
        <f>VLOOKUP(X304,'[20]Datos Validacion'!$M$6:$N$7,2,0)</f>
        <v>0.15</v>
      </c>
      <c r="Z304" s="50" t="s">
        <v>492</v>
      </c>
      <c r="AA304" s="134" t="s">
        <v>490</v>
      </c>
      <c r="AB304" s="50" t="s">
        <v>84</v>
      </c>
      <c r="AC304" s="51" t="s">
        <v>1155</v>
      </c>
      <c r="AD304" s="121">
        <f t="shared" si="90"/>
        <v>0.4</v>
      </c>
      <c r="AE304" s="162" t="str">
        <f t="shared" si="94"/>
        <v>MUY BAJA</v>
      </c>
      <c r="AF304" s="165">
        <f t="shared" ref="AF304" si="95">+AF303-(AF303*AD304)</f>
        <v>8.6399999999999991E-2</v>
      </c>
      <c r="AG304" s="162"/>
      <c r="AH304" s="162"/>
      <c r="AI304" s="166"/>
      <c r="AJ304" s="159"/>
      <c r="AK304" s="168"/>
      <c r="AL304" s="168"/>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17"/>
    </row>
    <row r="305" spans="1:60" ht="144" customHeight="1" x14ac:dyDescent="0.3">
      <c r="A305" s="210"/>
      <c r="B305" s="240"/>
      <c r="C305" s="241"/>
      <c r="D305" s="159"/>
      <c r="E305" s="159"/>
      <c r="F305" s="110" t="s">
        <v>67</v>
      </c>
      <c r="G305" s="53" t="s">
        <v>1156</v>
      </c>
      <c r="H305" s="159"/>
      <c r="I305" s="159"/>
      <c r="J305" s="159"/>
      <c r="K305" s="159"/>
      <c r="L305" s="159"/>
      <c r="M305" s="172"/>
      <c r="N305" s="173"/>
      <c r="O305" s="174"/>
      <c r="P305" s="160"/>
      <c r="Q305" s="166"/>
      <c r="R305" s="58" t="s">
        <v>1157</v>
      </c>
      <c r="S305" s="50" t="s">
        <v>78</v>
      </c>
      <c r="T305" s="59" t="s">
        <v>1158</v>
      </c>
      <c r="U305" s="50" t="s">
        <v>79</v>
      </c>
      <c r="V305" s="50" t="s">
        <v>1024</v>
      </c>
      <c r="W305" s="52">
        <f>VLOOKUP(V305,'[20]Datos Validacion'!$K$6:$L$8,2,0)</f>
        <v>0.1</v>
      </c>
      <c r="X305" s="51" t="s">
        <v>96</v>
      </c>
      <c r="Y305" s="52">
        <f>VLOOKUP(X305,'[20]Datos Validacion'!$M$6:$N$7,2,0)</f>
        <v>0.15</v>
      </c>
      <c r="Z305" s="50" t="s">
        <v>492</v>
      </c>
      <c r="AA305" s="392"/>
      <c r="AB305" s="50" t="s">
        <v>84</v>
      </c>
      <c r="AC305" s="59" t="s">
        <v>1159</v>
      </c>
      <c r="AD305" s="121">
        <f t="shared" si="90"/>
        <v>0.25</v>
      </c>
      <c r="AE305" s="162"/>
      <c r="AF305" s="165"/>
      <c r="AG305" s="162"/>
      <c r="AH305" s="162"/>
      <c r="AI305" s="166"/>
      <c r="AJ305" s="159"/>
      <c r="AK305" s="168"/>
      <c r="AL305" s="168"/>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17"/>
    </row>
    <row r="306" spans="1:60" ht="89.25" customHeight="1" x14ac:dyDescent="0.3">
      <c r="A306" s="210"/>
      <c r="B306" s="240" t="s">
        <v>3</v>
      </c>
      <c r="C306" s="241" t="s">
        <v>1160</v>
      </c>
      <c r="D306" s="159" t="s">
        <v>1098</v>
      </c>
      <c r="E306" s="159" t="s">
        <v>1099</v>
      </c>
      <c r="F306" s="110" t="s">
        <v>67</v>
      </c>
      <c r="G306" s="51" t="s">
        <v>1161</v>
      </c>
      <c r="H306" s="159" t="s">
        <v>1162</v>
      </c>
      <c r="I306" s="215" t="s">
        <v>1163</v>
      </c>
      <c r="J306" s="159" t="s">
        <v>71</v>
      </c>
      <c r="K306" s="159" t="s">
        <v>1164</v>
      </c>
      <c r="L306" s="159" t="s">
        <v>117</v>
      </c>
      <c r="M306" s="172">
        <f>VLOOKUP(L306,'[20]Datos Validacion'!$C$6:$D$10,2,0)</f>
        <v>0.2</v>
      </c>
      <c r="N306" s="173" t="s">
        <v>74</v>
      </c>
      <c r="O306" s="174">
        <f>VLOOKUP(N306,'[20]Datos Validacion'!$E$6:$F$15,2,0)</f>
        <v>0.4</v>
      </c>
      <c r="P306" s="160" t="s">
        <v>1165</v>
      </c>
      <c r="Q306" s="166" t="s">
        <v>146</v>
      </c>
      <c r="R306" s="63" t="s">
        <v>1166</v>
      </c>
      <c r="S306" s="50" t="s">
        <v>78</v>
      </c>
      <c r="T306" s="50" t="s">
        <v>1106</v>
      </c>
      <c r="U306" s="50" t="s">
        <v>79</v>
      </c>
      <c r="V306" s="50" t="s">
        <v>80</v>
      </c>
      <c r="W306" s="52">
        <f>VLOOKUP(V306,'[20]Datos Validacion'!$K$6:$L$8,2,0)</f>
        <v>0.25</v>
      </c>
      <c r="X306" s="51" t="s">
        <v>96</v>
      </c>
      <c r="Y306" s="52">
        <f>VLOOKUP(X306,'[20]Datos Validacion'!$M$6:$N$7,2,0)</f>
        <v>0.15</v>
      </c>
      <c r="Z306" s="50" t="s">
        <v>82</v>
      </c>
      <c r="AA306" s="62" t="s">
        <v>1167</v>
      </c>
      <c r="AB306" s="50" t="s">
        <v>84</v>
      </c>
      <c r="AC306" s="51" t="s">
        <v>1168</v>
      </c>
      <c r="AD306" s="121">
        <f t="shared" si="90"/>
        <v>0.4</v>
      </c>
      <c r="AE306" s="109" t="str">
        <f>IF(AF306&lt;=20%,"MUY BAJA",IF(AF306&lt;=40%,"BAJA",IF(AF306&lt;=60%,"MEDIA",IF(AF306&lt;=80%,"ALTA","MUY ALTA"))))</f>
        <v>MUY BAJA</v>
      </c>
      <c r="AF306" s="109">
        <f>IF(OR(V306="prevenir",V306="detectar"),(M306-(M306*AD306)), M306)</f>
        <v>0.12</v>
      </c>
      <c r="AG306" s="162" t="str">
        <f>IF(AH306&lt;=20%,"LEVE",IF(AH306&lt;=40%,"MENOR",IF(AH306&lt;=60%,"MODERADO",IF(AH306&lt;=80%,"MAYOR","CATASTROFICO"))))</f>
        <v>MENOR</v>
      </c>
      <c r="AH306" s="162">
        <f>IF(V306="corregir",(O306-(O306*AD306)), O306)</f>
        <v>0.4</v>
      </c>
      <c r="AI306" s="166" t="s">
        <v>146</v>
      </c>
      <c r="AJ306" s="159" t="s">
        <v>86</v>
      </c>
      <c r="AK306" s="168"/>
      <c r="AL306" s="168"/>
      <c r="AM306" s="305">
        <v>45107</v>
      </c>
      <c r="AN306" s="299" t="s">
        <v>1099</v>
      </c>
      <c r="AO306" s="292"/>
      <c r="AP306" s="292" t="s">
        <v>3</v>
      </c>
      <c r="AQ306" s="305" t="s">
        <v>1956</v>
      </c>
      <c r="AR306" s="292" t="s">
        <v>3</v>
      </c>
      <c r="AS306" s="292"/>
      <c r="AT306" s="299" t="s">
        <v>1971</v>
      </c>
      <c r="AU306" s="292" t="s">
        <v>3</v>
      </c>
      <c r="AV306" s="292"/>
      <c r="AW306" s="299" t="s">
        <v>1972</v>
      </c>
      <c r="AX306" s="292"/>
      <c r="AY306" s="292" t="s">
        <v>3</v>
      </c>
      <c r="AZ306" s="299" t="s">
        <v>1973</v>
      </c>
      <c r="BA306" s="292" t="s">
        <v>3</v>
      </c>
      <c r="BB306" s="292"/>
      <c r="BC306" s="299" t="s">
        <v>1974</v>
      </c>
      <c r="BD306" s="292"/>
      <c r="BE306" s="292" t="s">
        <v>3</v>
      </c>
      <c r="BF306" s="299" t="s">
        <v>1975</v>
      </c>
      <c r="BG306" s="299" t="s">
        <v>1976</v>
      </c>
      <c r="BH306" s="317" t="s">
        <v>2035</v>
      </c>
    </row>
    <row r="307" spans="1:60" ht="50" x14ac:dyDescent="0.3">
      <c r="A307" s="210"/>
      <c r="B307" s="240"/>
      <c r="C307" s="241"/>
      <c r="D307" s="159"/>
      <c r="E307" s="159"/>
      <c r="F307" s="110" t="s">
        <v>493</v>
      </c>
      <c r="G307" s="51" t="s">
        <v>1169</v>
      </c>
      <c r="H307" s="159"/>
      <c r="I307" s="215"/>
      <c r="J307" s="159"/>
      <c r="K307" s="159"/>
      <c r="L307" s="159"/>
      <c r="M307" s="172"/>
      <c r="N307" s="173"/>
      <c r="O307" s="174"/>
      <c r="P307" s="160"/>
      <c r="Q307" s="166"/>
      <c r="R307" s="63" t="s">
        <v>1170</v>
      </c>
      <c r="S307" s="50" t="s">
        <v>78</v>
      </c>
      <c r="T307" s="50" t="s">
        <v>1106</v>
      </c>
      <c r="U307" s="50" t="s">
        <v>79</v>
      </c>
      <c r="V307" s="50" t="s">
        <v>80</v>
      </c>
      <c r="W307" s="52">
        <f>VLOOKUP(V307,'[20]Datos Validacion'!$K$6:$L$8,2,0)</f>
        <v>0.25</v>
      </c>
      <c r="X307" s="51" t="s">
        <v>96</v>
      </c>
      <c r="Y307" s="52">
        <f>VLOOKUP(X307,'[20]Datos Validacion'!$M$6:$N$7,2,0)</f>
        <v>0.15</v>
      </c>
      <c r="Z307" s="50" t="s">
        <v>82</v>
      </c>
      <c r="AA307" s="62" t="s">
        <v>1171</v>
      </c>
      <c r="AB307" s="50" t="s">
        <v>84</v>
      </c>
      <c r="AC307" s="51" t="s">
        <v>1168</v>
      </c>
      <c r="AD307" s="121">
        <f t="shared" si="90"/>
        <v>0.4</v>
      </c>
      <c r="AE307" s="109" t="str">
        <f>IF(AF307&lt;=20%,"MUY BAJA",IF(AF307&lt;=40%,"BAJA",IF(AF307&lt;=60%,"MEDIA",IF(AF307&lt;=80%,"ALTA","MUY ALTA"))))</f>
        <v>MUY BAJA</v>
      </c>
      <c r="AF307" s="108">
        <f>+AF306-(AF306*AD307)</f>
        <v>7.1999999999999995E-2</v>
      </c>
      <c r="AG307" s="162"/>
      <c r="AH307" s="162"/>
      <c r="AI307" s="166"/>
      <c r="AJ307" s="159"/>
      <c r="AK307" s="168"/>
      <c r="AL307" s="168"/>
      <c r="AM307" s="305"/>
      <c r="AN307" s="299"/>
      <c r="AO307" s="292"/>
      <c r="AP307" s="292"/>
      <c r="AQ307" s="305"/>
      <c r="AR307" s="292"/>
      <c r="AS307" s="292"/>
      <c r="AT307" s="299"/>
      <c r="AU307" s="292"/>
      <c r="AV307" s="292"/>
      <c r="AW307" s="299"/>
      <c r="AX307" s="292"/>
      <c r="AY307" s="292"/>
      <c r="AZ307" s="299"/>
      <c r="BA307" s="292"/>
      <c r="BB307" s="292"/>
      <c r="BC307" s="299"/>
      <c r="BD307" s="292"/>
      <c r="BE307" s="292"/>
      <c r="BF307" s="299"/>
      <c r="BG307" s="299"/>
      <c r="BH307" s="317"/>
    </row>
    <row r="308" spans="1:60" ht="50" x14ac:dyDescent="0.3">
      <c r="A308" s="210"/>
      <c r="B308" s="240"/>
      <c r="C308" s="241"/>
      <c r="D308" s="159"/>
      <c r="E308" s="159"/>
      <c r="F308" s="110" t="s">
        <v>104</v>
      </c>
      <c r="G308" s="51" t="s">
        <v>1109</v>
      </c>
      <c r="H308" s="159"/>
      <c r="I308" s="215"/>
      <c r="J308" s="159"/>
      <c r="K308" s="159"/>
      <c r="L308" s="159"/>
      <c r="M308" s="172"/>
      <c r="N308" s="173"/>
      <c r="O308" s="174"/>
      <c r="P308" s="160"/>
      <c r="Q308" s="166"/>
      <c r="R308" s="63" t="s">
        <v>1172</v>
      </c>
      <c r="S308" s="50" t="s">
        <v>78</v>
      </c>
      <c r="T308" s="50" t="s">
        <v>1106</v>
      </c>
      <c r="U308" s="50" t="s">
        <v>79</v>
      </c>
      <c r="V308" s="50" t="s">
        <v>80</v>
      </c>
      <c r="W308" s="52">
        <f>VLOOKUP(V308,'[20]Datos Validacion'!$K$6:$L$8,2,0)</f>
        <v>0.25</v>
      </c>
      <c r="X308" s="51" t="s">
        <v>96</v>
      </c>
      <c r="Y308" s="52">
        <f>VLOOKUP(X308,'[20]Datos Validacion'!$M$6:$N$7,2,0)</f>
        <v>0.15</v>
      </c>
      <c r="Z308" s="50" t="s">
        <v>82</v>
      </c>
      <c r="AA308" s="62" t="s">
        <v>1173</v>
      </c>
      <c r="AB308" s="50" t="s">
        <v>84</v>
      </c>
      <c r="AC308" s="51" t="s">
        <v>1168</v>
      </c>
      <c r="AD308" s="121">
        <f t="shared" si="90"/>
        <v>0.4</v>
      </c>
      <c r="AE308" s="109" t="str">
        <f>IF(AF308&lt;=20%,"MUY BAJA",IF(AF308&lt;=40%,"BAJA",IF(AF308&lt;=60%,"MEDIA",IF(AF308&lt;=80%,"ALTA","MUY ALTA"))))</f>
        <v>MUY BAJA</v>
      </c>
      <c r="AF308" s="108">
        <f>+AF307-(AF307*AD308)</f>
        <v>4.3199999999999995E-2</v>
      </c>
      <c r="AG308" s="162"/>
      <c r="AH308" s="162"/>
      <c r="AI308" s="166"/>
      <c r="AJ308" s="159"/>
      <c r="AK308" s="168"/>
      <c r="AL308" s="168"/>
      <c r="AM308" s="305"/>
      <c r="AN308" s="299"/>
      <c r="AO308" s="292"/>
      <c r="AP308" s="292"/>
      <c r="AQ308" s="305"/>
      <c r="AR308" s="292"/>
      <c r="AS308" s="292"/>
      <c r="AT308" s="299"/>
      <c r="AU308" s="292"/>
      <c r="AV308" s="292"/>
      <c r="AW308" s="299"/>
      <c r="AX308" s="292"/>
      <c r="AY308" s="292"/>
      <c r="AZ308" s="299"/>
      <c r="BA308" s="292"/>
      <c r="BB308" s="292"/>
      <c r="BC308" s="299"/>
      <c r="BD308" s="292"/>
      <c r="BE308" s="292"/>
      <c r="BF308" s="299"/>
      <c r="BG308" s="299"/>
      <c r="BH308" s="317"/>
    </row>
    <row r="309" spans="1:60" ht="92.25" customHeight="1" x14ac:dyDescent="0.3">
      <c r="A309" s="352"/>
      <c r="B309" s="338" t="s">
        <v>3</v>
      </c>
      <c r="C309" s="76" t="s">
        <v>1174</v>
      </c>
      <c r="D309" s="55" t="s">
        <v>1175</v>
      </c>
      <c r="E309" s="55" t="s">
        <v>1176</v>
      </c>
      <c r="F309" s="55" t="s">
        <v>493</v>
      </c>
      <c r="G309" s="78" t="s">
        <v>1125</v>
      </c>
      <c r="H309" s="55" t="s">
        <v>1177</v>
      </c>
      <c r="I309" s="55" t="s">
        <v>1178</v>
      </c>
      <c r="J309" s="110" t="s">
        <v>71</v>
      </c>
      <c r="K309" s="58" t="s">
        <v>1179</v>
      </c>
      <c r="L309" s="110" t="s">
        <v>246</v>
      </c>
      <c r="M309" s="52">
        <f>VLOOKUP(L309,'[20]Datos Validacion'!$C$6:$D$10,2,0)</f>
        <v>0.8</v>
      </c>
      <c r="N309" s="150" t="s">
        <v>76</v>
      </c>
      <c r="O309" s="151">
        <f>VLOOKUP(N309,'[20]Datos Validacion'!$E$6:$F$15,2,0)</f>
        <v>0.6</v>
      </c>
      <c r="P309" s="59" t="s">
        <v>1180</v>
      </c>
      <c r="Q309" s="149" t="s">
        <v>378</v>
      </c>
      <c r="R309" s="63" t="s">
        <v>1181</v>
      </c>
      <c r="S309" s="50" t="s">
        <v>78</v>
      </c>
      <c r="T309" s="50" t="s">
        <v>491</v>
      </c>
      <c r="U309" s="50" t="s">
        <v>79</v>
      </c>
      <c r="V309" s="50" t="s">
        <v>80</v>
      </c>
      <c r="W309" s="52">
        <f>VLOOKUP(V309,'[20]Datos Validacion'!$K$6:$L$8,2,0)</f>
        <v>0.25</v>
      </c>
      <c r="X309" s="51" t="s">
        <v>96</v>
      </c>
      <c r="Y309" s="52">
        <f>VLOOKUP(X309,'[20]Datos Validacion'!$M$6:$N$7,2,0)</f>
        <v>0.15</v>
      </c>
      <c r="Z309" s="50" t="s">
        <v>82</v>
      </c>
      <c r="AA309" s="62" t="s">
        <v>1107</v>
      </c>
      <c r="AB309" s="50" t="s">
        <v>84</v>
      </c>
      <c r="AC309" s="50" t="s">
        <v>879</v>
      </c>
      <c r="AD309" s="121">
        <f t="shared" si="90"/>
        <v>0.4</v>
      </c>
      <c r="AE309" s="109" t="str">
        <f>IF(AF309&lt;=20%,"MUY BAJA",IF(AF309&lt;=40%,"BAJA",IF(AF309&lt;=60%,"MEDIA",IF(AF309&lt;=80%,"ALTA","MUY ALTA"))))</f>
        <v>MEDIA</v>
      </c>
      <c r="AF309" s="109">
        <f>IF(OR(V309="prevenir",V309="detectar"),(M309-(M309*AD309)), M309)</f>
        <v>0.48</v>
      </c>
      <c r="AG309" s="109" t="str">
        <f t="shared" ref="AG309:AG312" si="96">IF(AH309&lt;=20%,"LEVE",IF(AH309&lt;=40%,"MENOR",IF(AH309&lt;=60%,"MODERADO",IF(AH309&lt;=80%,"MAYOR","CATASTROFICO"))))</f>
        <v>MODERADO</v>
      </c>
      <c r="AH309" s="109">
        <f>IF(V309="corregir",(O309-(O309*AD309)), O309)</f>
        <v>0.6</v>
      </c>
      <c r="AI309" s="149" t="s">
        <v>76</v>
      </c>
      <c r="AJ309" s="110" t="s">
        <v>86</v>
      </c>
      <c r="AK309" s="74"/>
      <c r="AL309" s="74"/>
      <c r="AM309" s="340"/>
      <c r="AN309" s="351"/>
      <c r="AO309" s="351"/>
      <c r="AP309" s="351"/>
      <c r="AQ309" s="351"/>
      <c r="AR309" s="351"/>
      <c r="AS309" s="351"/>
      <c r="AT309" s="351"/>
      <c r="AU309" s="341"/>
      <c r="AV309" s="341"/>
      <c r="AW309" s="347"/>
      <c r="AX309" s="351"/>
      <c r="AY309" s="351"/>
      <c r="AZ309" s="351"/>
      <c r="BA309" s="351"/>
      <c r="BB309" s="351"/>
      <c r="BC309" s="347"/>
      <c r="BD309" s="351"/>
      <c r="BE309" s="351"/>
      <c r="BF309" s="347"/>
      <c r="BG309" s="351"/>
      <c r="BH309" s="290" t="s">
        <v>2018</v>
      </c>
    </row>
    <row r="310" spans="1:60" ht="153.75" customHeight="1" x14ac:dyDescent="0.3">
      <c r="A310" s="75"/>
      <c r="B310" s="338" t="s">
        <v>3</v>
      </c>
      <c r="C310" s="393" t="s">
        <v>1182</v>
      </c>
      <c r="D310" s="55" t="s">
        <v>420</v>
      </c>
      <c r="E310" s="55" t="s">
        <v>1183</v>
      </c>
      <c r="F310" s="55" t="s">
        <v>67</v>
      </c>
      <c r="G310" s="78" t="s">
        <v>1184</v>
      </c>
      <c r="H310" s="55" t="s">
        <v>1185</v>
      </c>
      <c r="I310" s="152" t="s">
        <v>1186</v>
      </c>
      <c r="J310" s="110" t="s">
        <v>1187</v>
      </c>
      <c r="K310" s="110" t="s">
        <v>1133</v>
      </c>
      <c r="L310" s="110" t="s">
        <v>376</v>
      </c>
      <c r="M310" s="52">
        <f>VLOOKUP(L310,'[20]Datos Validacion'!$C$6:$D$10,2,0)</f>
        <v>1</v>
      </c>
      <c r="N310" s="150" t="s">
        <v>76</v>
      </c>
      <c r="O310" s="151">
        <f>VLOOKUP(N310,'[20]Datos Validacion'!$E$6:$F$15,2,0)</f>
        <v>0.6</v>
      </c>
      <c r="P310" s="68" t="s">
        <v>1188</v>
      </c>
      <c r="Q310" s="149" t="s">
        <v>378</v>
      </c>
      <c r="R310" s="65" t="s">
        <v>1189</v>
      </c>
      <c r="S310" s="50" t="s">
        <v>78</v>
      </c>
      <c r="T310" s="51" t="s">
        <v>432</v>
      </c>
      <c r="U310" s="50" t="s">
        <v>79</v>
      </c>
      <c r="V310" s="50" t="s">
        <v>80</v>
      </c>
      <c r="W310" s="52">
        <f>VLOOKUP(V310,'[20]Datos Validacion'!$K$6:$L$8,2,0)</f>
        <v>0.25</v>
      </c>
      <c r="X310" s="51" t="s">
        <v>96</v>
      </c>
      <c r="Y310" s="52">
        <f>VLOOKUP(X310,'[20]Datos Validacion'!$M$6:$N$7,2,0)</f>
        <v>0.15</v>
      </c>
      <c r="Z310" s="50" t="s">
        <v>492</v>
      </c>
      <c r="AA310" s="135"/>
      <c r="AB310" s="50" t="s">
        <v>84</v>
      </c>
      <c r="AC310" s="76" t="s">
        <v>1190</v>
      </c>
      <c r="AD310" s="121">
        <f t="shared" si="90"/>
        <v>0.4</v>
      </c>
      <c r="AE310" s="109" t="str">
        <f t="shared" ref="AE310:AE313" si="97">IF(AF310&lt;=20%,"MUY BAJA",IF(AF310&lt;=40%,"BAJA",IF(AF310&lt;=60%,"MEDIA",IF(AF310&lt;=80%,"ALTA","MUY ALTA"))))</f>
        <v>MEDIA</v>
      </c>
      <c r="AF310" s="109">
        <f>IF(OR(V310="prevenir",V310="detectar"),(M310-(M310*AD310)), M310)</f>
        <v>0.6</v>
      </c>
      <c r="AG310" s="109" t="str">
        <f t="shared" si="96"/>
        <v>MODERADO</v>
      </c>
      <c r="AH310" s="109">
        <f>IF(V310="corregir",(O310-(O310*AD310)), O310)</f>
        <v>0.6</v>
      </c>
      <c r="AI310" s="149" t="s">
        <v>76</v>
      </c>
      <c r="AJ310" s="110" t="s">
        <v>86</v>
      </c>
      <c r="AK310" s="55"/>
      <c r="AL310" s="355"/>
      <c r="AM310" s="340"/>
      <c r="AN310" s="309"/>
      <c r="AO310" s="341"/>
      <c r="AP310" s="341"/>
      <c r="AQ310" s="343"/>
      <c r="AR310" s="341"/>
      <c r="AS310" s="341"/>
      <c r="AT310" s="343"/>
      <c r="AU310" s="341"/>
      <c r="AV310" s="341"/>
      <c r="AW310" s="343"/>
      <c r="AX310" s="341"/>
      <c r="AY310" s="341"/>
      <c r="AZ310" s="343"/>
      <c r="BA310" s="309"/>
      <c r="BB310" s="309"/>
      <c r="BC310" s="343"/>
      <c r="BD310" s="341"/>
      <c r="BE310" s="341"/>
      <c r="BF310" s="309"/>
      <c r="BG310" s="391"/>
      <c r="BH310" s="290" t="s">
        <v>2034</v>
      </c>
    </row>
    <row r="311" spans="1:60" ht="103.5" customHeight="1" x14ac:dyDescent="0.3">
      <c r="A311" s="75"/>
      <c r="B311" s="338" t="s">
        <v>3</v>
      </c>
      <c r="C311" s="393" t="s">
        <v>1191</v>
      </c>
      <c r="D311" s="55" t="s">
        <v>1192</v>
      </c>
      <c r="E311" s="55" t="s">
        <v>1193</v>
      </c>
      <c r="F311" s="55" t="s">
        <v>104</v>
      </c>
      <c r="G311" s="76" t="s">
        <v>1116</v>
      </c>
      <c r="H311" s="55" t="s">
        <v>1194</v>
      </c>
      <c r="I311" s="152" t="s">
        <v>1195</v>
      </c>
      <c r="J311" s="55" t="s">
        <v>71</v>
      </c>
      <c r="K311" s="58" t="s">
        <v>1196</v>
      </c>
      <c r="L311" s="110" t="s">
        <v>117</v>
      </c>
      <c r="M311" s="52">
        <f>VLOOKUP(L311,'[20]Datos Validacion'!$C$6:$D$10,2,0)</f>
        <v>0.2</v>
      </c>
      <c r="N311" s="150" t="s">
        <v>76</v>
      </c>
      <c r="O311" s="151">
        <f>VLOOKUP(N311,'[20]Datos Validacion'!$E$6:$F$15,2,0)</f>
        <v>0.6</v>
      </c>
      <c r="P311" s="59" t="s">
        <v>1197</v>
      </c>
      <c r="Q311" s="149" t="s">
        <v>76</v>
      </c>
      <c r="R311" s="63" t="s">
        <v>1198</v>
      </c>
      <c r="S311" s="50" t="s">
        <v>78</v>
      </c>
      <c r="T311" s="50" t="s">
        <v>1106</v>
      </c>
      <c r="U311" s="50" t="s">
        <v>79</v>
      </c>
      <c r="V311" s="50" t="s">
        <v>80</v>
      </c>
      <c r="W311" s="52">
        <f>VLOOKUP(V311,'[20]Datos Validacion'!$K$6:$L$8,2,0)</f>
        <v>0.25</v>
      </c>
      <c r="X311" s="51" t="s">
        <v>96</v>
      </c>
      <c r="Y311" s="52">
        <f>VLOOKUP(X311,'[20]Datos Validacion'!$M$6:$N$7,2,0)</f>
        <v>0.15</v>
      </c>
      <c r="Z311" s="50" t="s">
        <v>492</v>
      </c>
      <c r="AA311" s="62"/>
      <c r="AB311" s="50" t="s">
        <v>84</v>
      </c>
      <c r="AC311" s="50" t="s">
        <v>379</v>
      </c>
      <c r="AD311" s="121">
        <f t="shared" si="90"/>
        <v>0.4</v>
      </c>
      <c r="AE311" s="109" t="str">
        <f t="shared" si="97"/>
        <v>MUY BAJA</v>
      </c>
      <c r="AF311" s="109">
        <f>IF(OR(V311="prevenir",V311="detectar"),(M311-(M311*AD311)), M311)</f>
        <v>0.12</v>
      </c>
      <c r="AG311" s="109" t="str">
        <f t="shared" si="96"/>
        <v>MODERADO</v>
      </c>
      <c r="AH311" s="109">
        <f>IF(V311="corregir",(O311-(O311*AD311)), O311)</f>
        <v>0.6</v>
      </c>
      <c r="AI311" s="149" t="s">
        <v>76</v>
      </c>
      <c r="AJ311" s="110" t="s">
        <v>86</v>
      </c>
      <c r="AK311" s="122"/>
      <c r="AL311" s="122"/>
      <c r="AM311" s="340">
        <v>45118</v>
      </c>
      <c r="AN311" s="309" t="s">
        <v>1193</v>
      </c>
      <c r="AO311" s="341"/>
      <c r="AP311" s="341" t="s">
        <v>3</v>
      </c>
      <c r="AQ311" s="343" t="s">
        <v>1774</v>
      </c>
      <c r="AR311" s="341" t="s">
        <v>3</v>
      </c>
      <c r="AS311" s="341"/>
      <c r="AT311" s="379" t="s">
        <v>1775</v>
      </c>
      <c r="AU311" s="351" t="s">
        <v>3</v>
      </c>
      <c r="AV311" s="351"/>
      <c r="AW311" s="379" t="s">
        <v>1776</v>
      </c>
      <c r="AX311" s="351"/>
      <c r="AY311" s="351" t="s">
        <v>3</v>
      </c>
      <c r="AZ311" s="379" t="s">
        <v>1777</v>
      </c>
      <c r="BA311" s="394"/>
      <c r="BB311" s="394"/>
      <c r="BC311" s="379" t="s">
        <v>1766</v>
      </c>
      <c r="BD311" s="351" t="s">
        <v>3</v>
      </c>
      <c r="BE311" s="394"/>
      <c r="BF311" s="379" t="s">
        <v>1778</v>
      </c>
      <c r="BG311" s="347" t="s">
        <v>1779</v>
      </c>
      <c r="BH311" s="290" t="s">
        <v>2036</v>
      </c>
    </row>
    <row r="312" spans="1:60" ht="59.25" customHeight="1" x14ac:dyDescent="0.3">
      <c r="A312" s="210"/>
      <c r="B312" s="345" t="s">
        <v>3</v>
      </c>
      <c r="C312" s="207" t="s">
        <v>1199</v>
      </c>
      <c r="D312" s="169" t="s">
        <v>1200</v>
      </c>
      <c r="E312" s="169" t="s">
        <v>1201</v>
      </c>
      <c r="F312" s="55" t="s">
        <v>67</v>
      </c>
      <c r="G312" s="78" t="s">
        <v>1202</v>
      </c>
      <c r="H312" s="169" t="s">
        <v>1203</v>
      </c>
      <c r="I312" s="169" t="s">
        <v>1204</v>
      </c>
      <c r="J312" s="159" t="s">
        <v>71</v>
      </c>
      <c r="K312" s="159" t="s">
        <v>1205</v>
      </c>
      <c r="L312" s="159" t="s">
        <v>152</v>
      </c>
      <c r="M312" s="172">
        <f>VLOOKUP(L312,'[20]Datos Validacion'!$C$6:$D$10,2,0)</f>
        <v>0.4</v>
      </c>
      <c r="N312" s="173" t="s">
        <v>76</v>
      </c>
      <c r="O312" s="174">
        <f>VLOOKUP(N312,'[20]Datos Validacion'!$E$6:$F$15,2,0)</f>
        <v>0.6</v>
      </c>
      <c r="P312" s="160" t="s">
        <v>489</v>
      </c>
      <c r="Q312" s="166" t="s">
        <v>76</v>
      </c>
      <c r="R312" s="63" t="s">
        <v>1206</v>
      </c>
      <c r="S312" s="50" t="s">
        <v>78</v>
      </c>
      <c r="T312" s="50" t="s">
        <v>1106</v>
      </c>
      <c r="U312" s="50" t="s">
        <v>79</v>
      </c>
      <c r="V312" s="50" t="s">
        <v>80</v>
      </c>
      <c r="W312" s="52">
        <f>VLOOKUP(V312,'[20]Datos Validacion'!$K$6:$L$8,2,0)</f>
        <v>0.25</v>
      </c>
      <c r="X312" s="51" t="s">
        <v>96</v>
      </c>
      <c r="Y312" s="52">
        <f>VLOOKUP(X312,'[20]Datos Validacion'!$M$6:$N$7,2,0)</f>
        <v>0.15</v>
      </c>
      <c r="Z312" s="50" t="s">
        <v>82</v>
      </c>
      <c r="AA312" s="62" t="s">
        <v>1207</v>
      </c>
      <c r="AB312" s="50" t="s">
        <v>84</v>
      </c>
      <c r="AC312" s="51" t="s">
        <v>1208</v>
      </c>
      <c r="AD312" s="121">
        <f t="shared" si="90"/>
        <v>0.4</v>
      </c>
      <c r="AE312" s="109" t="str">
        <f t="shared" si="97"/>
        <v>BAJA</v>
      </c>
      <c r="AF312" s="109">
        <f>IF(OR(V312="prevenir",V312="detectar"),(M312-(M312*AD312)), M312)</f>
        <v>0.24</v>
      </c>
      <c r="AG312" s="162" t="str">
        <f t="shared" si="96"/>
        <v>MODERADO</v>
      </c>
      <c r="AH312" s="162">
        <f>IF(V312="corregir",(O312-(O312*AD312)), O312)</f>
        <v>0.6</v>
      </c>
      <c r="AI312" s="166" t="s">
        <v>76</v>
      </c>
      <c r="AJ312" s="159" t="s">
        <v>86</v>
      </c>
      <c r="AK312" s="168"/>
      <c r="AL312" s="168"/>
      <c r="AM312" s="294">
        <v>45119</v>
      </c>
      <c r="AN312" s="305" t="s">
        <v>1937</v>
      </c>
      <c r="AO312" s="294"/>
      <c r="AP312" s="294" t="s">
        <v>3</v>
      </c>
      <c r="AQ312" s="305" t="s">
        <v>1949</v>
      </c>
      <c r="AR312" s="294" t="s">
        <v>3</v>
      </c>
      <c r="AS312" s="294"/>
      <c r="AT312" s="305" t="s">
        <v>1950</v>
      </c>
      <c r="AU312" s="294" t="s">
        <v>3</v>
      </c>
      <c r="AV312" s="294"/>
      <c r="AW312" s="305" t="s">
        <v>1951</v>
      </c>
      <c r="AX312" s="294" t="s">
        <v>3</v>
      </c>
      <c r="AY312" s="294"/>
      <c r="AZ312" s="305" t="s">
        <v>1941</v>
      </c>
      <c r="BA312" s="294"/>
      <c r="BB312" s="294"/>
      <c r="BC312" s="305" t="s">
        <v>1942</v>
      </c>
      <c r="BD312" s="294"/>
      <c r="BE312" s="305" t="s">
        <v>3</v>
      </c>
      <c r="BF312" s="305" t="s">
        <v>1948</v>
      </c>
      <c r="BG312" s="305"/>
      <c r="BH312" s="317" t="s">
        <v>2037</v>
      </c>
    </row>
    <row r="313" spans="1:60" ht="73.5" customHeight="1" x14ac:dyDescent="0.3">
      <c r="A313" s="210"/>
      <c r="B313" s="345"/>
      <c r="C313" s="207"/>
      <c r="D313" s="169"/>
      <c r="E313" s="169"/>
      <c r="F313" s="55" t="s">
        <v>67</v>
      </c>
      <c r="G313" s="78" t="s">
        <v>1209</v>
      </c>
      <c r="H313" s="169"/>
      <c r="I313" s="169"/>
      <c r="J313" s="159"/>
      <c r="K313" s="159"/>
      <c r="L313" s="159"/>
      <c r="M313" s="172"/>
      <c r="N313" s="173"/>
      <c r="O313" s="174"/>
      <c r="P313" s="160"/>
      <c r="Q313" s="166"/>
      <c r="R313" s="63" t="s">
        <v>1210</v>
      </c>
      <c r="S313" s="50" t="s">
        <v>78</v>
      </c>
      <c r="T313" s="50" t="s">
        <v>1106</v>
      </c>
      <c r="U313" s="50" t="s">
        <v>79</v>
      </c>
      <c r="V313" s="50" t="s">
        <v>184</v>
      </c>
      <c r="W313" s="52">
        <f>VLOOKUP(V313,'[20]Datos Validacion'!$K$6:$L$8,2,0)</f>
        <v>0.15</v>
      </c>
      <c r="X313" s="51" t="s">
        <v>96</v>
      </c>
      <c r="Y313" s="52">
        <f>VLOOKUP(X313,'[20]Datos Validacion'!$M$6:$N$7,2,0)</f>
        <v>0.15</v>
      </c>
      <c r="Z313" s="50" t="s">
        <v>82</v>
      </c>
      <c r="AA313" s="62" t="s">
        <v>1211</v>
      </c>
      <c r="AB313" s="50" t="s">
        <v>84</v>
      </c>
      <c r="AC313" s="51" t="s">
        <v>1212</v>
      </c>
      <c r="AD313" s="121">
        <f t="shared" si="90"/>
        <v>0.3</v>
      </c>
      <c r="AE313" s="109" t="str">
        <f t="shared" si="97"/>
        <v>MUY BAJA</v>
      </c>
      <c r="AF313" s="109">
        <f>+AF312-AF312*AD313</f>
        <v>0.16799999999999998</v>
      </c>
      <c r="AG313" s="162"/>
      <c r="AH313" s="162"/>
      <c r="AI313" s="166"/>
      <c r="AJ313" s="159"/>
      <c r="AK313" s="168"/>
      <c r="AL313" s="168"/>
      <c r="AM313" s="294"/>
      <c r="AN313" s="305"/>
      <c r="AO313" s="294"/>
      <c r="AP313" s="294"/>
      <c r="AQ313" s="305"/>
      <c r="AR313" s="294"/>
      <c r="AS313" s="294"/>
      <c r="AT313" s="305"/>
      <c r="AU313" s="294"/>
      <c r="AV313" s="294"/>
      <c r="AW313" s="305"/>
      <c r="AX313" s="294"/>
      <c r="AY313" s="294"/>
      <c r="AZ313" s="305"/>
      <c r="BA313" s="294"/>
      <c r="BB313" s="294"/>
      <c r="BC313" s="305"/>
      <c r="BD313" s="294"/>
      <c r="BE313" s="305"/>
      <c r="BF313" s="305"/>
      <c r="BG313" s="305"/>
      <c r="BH313" s="317"/>
    </row>
    <row r="314" spans="1:60" ht="20.5" customHeight="1" x14ac:dyDescent="0.3">
      <c r="AM314" s="148">
        <f>COUNTA(AM16:AM313)</f>
        <v>53</v>
      </c>
    </row>
    <row r="319" spans="1:60" x14ac:dyDescent="0.3">
      <c r="B319" s="240" t="s">
        <v>1233</v>
      </c>
      <c r="C319" s="240"/>
      <c r="D319" s="240"/>
      <c r="E319" s="240"/>
      <c r="F319" s="240"/>
      <c r="G319" s="240"/>
      <c r="H319" s="240"/>
      <c r="I319" s="240"/>
      <c r="J319" s="240"/>
      <c r="K319" s="240"/>
      <c r="L319" s="240"/>
      <c r="M319" s="240"/>
    </row>
    <row r="320" spans="1:60" ht="26" x14ac:dyDescent="0.3">
      <c r="B320" s="114" t="s">
        <v>1234</v>
      </c>
      <c r="C320" s="114" t="s">
        <v>42</v>
      </c>
      <c r="D320" s="240" t="s">
        <v>1235</v>
      </c>
      <c r="E320" s="240"/>
      <c r="F320" s="240"/>
      <c r="G320" s="240"/>
      <c r="H320" s="240"/>
      <c r="I320" s="244" t="s">
        <v>1236</v>
      </c>
      <c r="J320" s="244"/>
      <c r="K320" s="115" t="s">
        <v>1237</v>
      </c>
      <c r="L320" s="244" t="s">
        <v>1238</v>
      </c>
      <c r="M320" s="244"/>
    </row>
    <row r="321" spans="2:13" ht="82.5" customHeight="1" x14ac:dyDescent="0.3">
      <c r="B321" s="252">
        <v>1</v>
      </c>
      <c r="C321" s="116">
        <v>44300</v>
      </c>
      <c r="D321" s="212" t="s">
        <v>1267</v>
      </c>
      <c r="E321" s="212"/>
      <c r="F321" s="212"/>
      <c r="G321" s="212"/>
      <c r="H321" s="212"/>
      <c r="I321" s="212" t="s">
        <v>1294</v>
      </c>
      <c r="J321" s="212"/>
      <c r="K321" s="117" t="s">
        <v>1273</v>
      </c>
      <c r="L321" s="229" t="s">
        <v>1295</v>
      </c>
      <c r="M321" s="229"/>
    </row>
    <row r="322" spans="2:13" ht="78" customHeight="1" x14ac:dyDescent="0.3">
      <c r="B322" s="253"/>
      <c r="C322" s="116">
        <v>44323</v>
      </c>
      <c r="D322" s="212" t="s">
        <v>1290</v>
      </c>
      <c r="E322" s="212"/>
      <c r="F322" s="212"/>
      <c r="G322" s="212"/>
      <c r="H322" s="212"/>
      <c r="I322" s="212" t="s">
        <v>1291</v>
      </c>
      <c r="J322" s="212"/>
      <c r="K322" s="117" t="s">
        <v>1292</v>
      </c>
      <c r="L322" s="229" t="s">
        <v>1293</v>
      </c>
      <c r="M322" s="229"/>
    </row>
    <row r="323" spans="2:13" ht="97.5" customHeight="1" x14ac:dyDescent="0.3">
      <c r="B323" s="253"/>
      <c r="C323" s="116">
        <v>44335</v>
      </c>
      <c r="D323" s="212" t="s">
        <v>1263</v>
      </c>
      <c r="E323" s="212"/>
      <c r="F323" s="212"/>
      <c r="G323" s="212"/>
      <c r="H323" s="212"/>
      <c r="I323" s="212" t="s">
        <v>1264</v>
      </c>
      <c r="J323" s="212"/>
      <c r="K323" s="117" t="s">
        <v>1244</v>
      </c>
      <c r="L323" s="229" t="s">
        <v>1265</v>
      </c>
      <c r="M323" s="229"/>
    </row>
    <row r="324" spans="2:13" ht="65.25" customHeight="1" x14ac:dyDescent="0.3">
      <c r="B324" s="253"/>
      <c r="C324" s="116">
        <v>44336</v>
      </c>
      <c r="D324" s="212" t="s">
        <v>1271</v>
      </c>
      <c r="E324" s="212"/>
      <c r="F324" s="212"/>
      <c r="G324" s="212"/>
      <c r="H324" s="212"/>
      <c r="I324" s="212" t="s">
        <v>1272</v>
      </c>
      <c r="J324" s="212"/>
      <c r="K324" s="117" t="s">
        <v>1273</v>
      </c>
      <c r="L324" s="229" t="s">
        <v>1274</v>
      </c>
      <c r="M324" s="229"/>
    </row>
    <row r="325" spans="2:13" ht="109.5" customHeight="1" x14ac:dyDescent="0.3">
      <c r="B325" s="253"/>
      <c r="C325" s="116">
        <v>44340</v>
      </c>
      <c r="D325" s="212" t="s">
        <v>1267</v>
      </c>
      <c r="E325" s="212"/>
      <c r="F325" s="212"/>
      <c r="G325" s="212"/>
      <c r="H325" s="212"/>
      <c r="I325" s="212" t="s">
        <v>1268</v>
      </c>
      <c r="J325" s="212"/>
      <c r="K325" s="117" t="s">
        <v>1244</v>
      </c>
      <c r="L325" s="229" t="s">
        <v>1269</v>
      </c>
      <c r="M325" s="229"/>
    </row>
    <row r="326" spans="2:13" ht="221.25" customHeight="1" x14ac:dyDescent="0.3">
      <c r="B326" s="253"/>
      <c r="C326" s="116">
        <v>44342</v>
      </c>
      <c r="D326" s="212" t="s">
        <v>1276</v>
      </c>
      <c r="E326" s="212"/>
      <c r="F326" s="212"/>
      <c r="G326" s="212"/>
      <c r="H326" s="212"/>
      <c r="I326" s="212" t="s">
        <v>1277</v>
      </c>
      <c r="J326" s="212"/>
      <c r="K326" s="117" t="s">
        <v>1240</v>
      </c>
      <c r="L326" s="229" t="s">
        <v>1240</v>
      </c>
      <c r="M326" s="229"/>
    </row>
    <row r="327" spans="2:13" ht="165.75" customHeight="1" x14ac:dyDescent="0.3">
      <c r="B327" s="253"/>
      <c r="C327" s="116">
        <v>44350</v>
      </c>
      <c r="D327" s="212" t="s">
        <v>1258</v>
      </c>
      <c r="E327" s="212"/>
      <c r="F327" s="212"/>
      <c r="G327" s="212"/>
      <c r="H327" s="212"/>
      <c r="I327" s="212" t="s">
        <v>1259</v>
      </c>
      <c r="J327" s="212"/>
      <c r="K327" s="117" t="s">
        <v>1255</v>
      </c>
      <c r="L327" s="229" t="s">
        <v>1260</v>
      </c>
      <c r="M327" s="229"/>
    </row>
    <row r="328" spans="2:13" ht="243.75" customHeight="1" x14ac:dyDescent="0.3">
      <c r="B328" s="253"/>
      <c r="C328" s="116">
        <v>44369</v>
      </c>
      <c r="D328" s="212" t="s">
        <v>1304</v>
      </c>
      <c r="E328" s="212"/>
      <c r="F328" s="212"/>
      <c r="G328" s="212"/>
      <c r="H328" s="212"/>
      <c r="I328" s="212" t="s">
        <v>1305</v>
      </c>
      <c r="J328" s="212"/>
      <c r="K328" s="117" t="s">
        <v>1273</v>
      </c>
      <c r="L328" s="229" t="s">
        <v>1306</v>
      </c>
      <c r="M328" s="229"/>
    </row>
    <row r="329" spans="2:13" ht="123" customHeight="1" x14ac:dyDescent="0.3">
      <c r="B329" s="253"/>
      <c r="C329" s="116">
        <v>44370</v>
      </c>
      <c r="D329" s="212" t="s">
        <v>1284</v>
      </c>
      <c r="E329" s="212"/>
      <c r="F329" s="212"/>
      <c r="G329" s="212"/>
      <c r="H329" s="212"/>
      <c r="I329" s="212" t="s">
        <v>1285</v>
      </c>
      <c r="J329" s="212"/>
      <c r="K329" s="117" t="s">
        <v>1286</v>
      </c>
      <c r="L329" s="229" t="s">
        <v>1287</v>
      </c>
      <c r="M329" s="229"/>
    </row>
    <row r="330" spans="2:13" ht="74.25" customHeight="1" x14ac:dyDescent="0.3">
      <c r="B330" s="253"/>
      <c r="C330" s="116">
        <v>44371</v>
      </c>
      <c r="D330" s="212" t="s">
        <v>1300</v>
      </c>
      <c r="E330" s="212"/>
      <c r="F330" s="212"/>
      <c r="G330" s="212"/>
      <c r="H330" s="212"/>
      <c r="I330" s="212" t="s">
        <v>1302</v>
      </c>
      <c r="J330" s="212"/>
      <c r="K330" s="117" t="s">
        <v>1244</v>
      </c>
      <c r="L330" s="229" t="s">
        <v>1303</v>
      </c>
      <c r="M330" s="229"/>
    </row>
    <row r="331" spans="2:13" ht="54.75" customHeight="1" x14ac:dyDescent="0.3">
      <c r="B331" s="253"/>
      <c r="C331" s="116">
        <v>44383</v>
      </c>
      <c r="D331" s="242" t="s">
        <v>1253</v>
      </c>
      <c r="E331" s="250"/>
      <c r="F331" s="250"/>
      <c r="G331" s="250"/>
      <c r="H331" s="243"/>
      <c r="I331" s="242" t="s">
        <v>1254</v>
      </c>
      <c r="J331" s="243"/>
      <c r="K331" s="117" t="s">
        <v>1255</v>
      </c>
      <c r="L331" s="229" t="s">
        <v>1256</v>
      </c>
      <c r="M331" s="229"/>
    </row>
    <row r="332" spans="2:13" ht="113.25" customHeight="1" x14ac:dyDescent="0.3">
      <c r="B332" s="253"/>
      <c r="C332" s="116">
        <v>44384</v>
      </c>
      <c r="D332" s="242" t="s">
        <v>1310</v>
      </c>
      <c r="E332" s="250"/>
      <c r="F332" s="250"/>
      <c r="G332" s="250"/>
      <c r="H332" s="243"/>
      <c r="I332" s="242" t="s">
        <v>1311</v>
      </c>
      <c r="J332" s="243"/>
      <c r="K332" s="117" t="s">
        <v>1240</v>
      </c>
      <c r="L332" s="229" t="s">
        <v>1312</v>
      </c>
      <c r="M332" s="229"/>
    </row>
    <row r="333" spans="2:13" ht="243" customHeight="1" x14ac:dyDescent="0.3">
      <c r="B333" s="253"/>
      <c r="C333" s="116">
        <v>44396</v>
      </c>
      <c r="D333" s="242" t="s">
        <v>1278</v>
      </c>
      <c r="E333" s="250"/>
      <c r="F333" s="250"/>
      <c r="G333" s="250"/>
      <c r="H333" s="243"/>
      <c r="I333" s="242" t="s">
        <v>1279</v>
      </c>
      <c r="J333" s="243"/>
      <c r="K333" s="117" t="s">
        <v>1244</v>
      </c>
      <c r="L333" s="229" t="s">
        <v>1280</v>
      </c>
      <c r="M333" s="229"/>
    </row>
    <row r="334" spans="2:13" ht="90.75" customHeight="1" x14ac:dyDescent="0.3">
      <c r="B334" s="253"/>
      <c r="C334" s="116">
        <v>44404</v>
      </c>
      <c r="D334" s="242" t="s">
        <v>1242</v>
      </c>
      <c r="E334" s="250"/>
      <c r="F334" s="250"/>
      <c r="G334" s="250"/>
      <c r="H334" s="243"/>
      <c r="I334" s="242" t="s">
        <v>1243</v>
      </c>
      <c r="J334" s="243"/>
      <c r="K334" s="117" t="s">
        <v>1244</v>
      </c>
      <c r="L334" s="229" t="s">
        <v>1245</v>
      </c>
      <c r="M334" s="229"/>
    </row>
    <row r="335" spans="2:13" ht="156" customHeight="1" x14ac:dyDescent="0.3">
      <c r="B335" s="254"/>
      <c r="C335" s="116">
        <v>44412</v>
      </c>
      <c r="D335" s="242" t="s">
        <v>1249</v>
      </c>
      <c r="E335" s="250"/>
      <c r="F335" s="250"/>
      <c r="G335" s="250"/>
      <c r="H335" s="243"/>
      <c r="I335" s="242" t="s">
        <v>1250</v>
      </c>
      <c r="J335" s="243"/>
      <c r="K335" s="117" t="s">
        <v>1251</v>
      </c>
      <c r="L335" s="229" t="s">
        <v>1251</v>
      </c>
      <c r="M335" s="229"/>
    </row>
    <row r="336" spans="2:13" ht="160.5" customHeight="1" x14ac:dyDescent="0.3">
      <c r="B336" s="255">
        <v>2</v>
      </c>
      <c r="C336" s="106">
        <v>44463</v>
      </c>
      <c r="D336" s="245" t="s">
        <v>1313</v>
      </c>
      <c r="E336" s="246"/>
      <c r="F336" s="246"/>
      <c r="G336" s="246"/>
      <c r="H336" s="247"/>
      <c r="I336" s="242" t="s">
        <v>1314</v>
      </c>
      <c r="J336" s="243"/>
      <c r="K336" s="107" t="s">
        <v>1240</v>
      </c>
      <c r="L336" s="251" t="s">
        <v>1312</v>
      </c>
      <c r="M336" s="251"/>
    </row>
    <row r="337" spans="2:13" ht="115.5" customHeight="1" x14ac:dyDescent="0.3">
      <c r="B337" s="256"/>
      <c r="C337" s="106">
        <v>44475</v>
      </c>
      <c r="D337" s="207" t="s">
        <v>1288</v>
      </c>
      <c r="E337" s="207"/>
      <c r="F337" s="207"/>
      <c r="G337" s="207"/>
      <c r="H337" s="207"/>
      <c r="I337" s="212" t="s">
        <v>1285</v>
      </c>
      <c r="J337" s="212"/>
      <c r="K337" s="107" t="s">
        <v>1286</v>
      </c>
      <c r="L337" s="251" t="s">
        <v>1289</v>
      </c>
      <c r="M337" s="251"/>
    </row>
    <row r="338" spans="2:13" ht="116.25" customHeight="1" x14ac:dyDescent="0.3">
      <c r="B338" s="256"/>
      <c r="C338" s="106">
        <v>44491</v>
      </c>
      <c r="D338" s="207" t="s">
        <v>1270</v>
      </c>
      <c r="E338" s="207"/>
      <c r="F338" s="207"/>
      <c r="G338" s="207"/>
      <c r="H338" s="207"/>
      <c r="I338" s="212" t="s">
        <v>1268</v>
      </c>
      <c r="J338" s="212"/>
      <c r="K338" s="107" t="s">
        <v>1244</v>
      </c>
      <c r="L338" s="251" t="s">
        <v>1269</v>
      </c>
      <c r="M338" s="251"/>
    </row>
    <row r="339" spans="2:13" ht="56.25" customHeight="1" x14ac:dyDescent="0.3">
      <c r="B339" s="256"/>
      <c r="C339" s="106">
        <v>44494</v>
      </c>
      <c r="D339" s="207" t="s">
        <v>1275</v>
      </c>
      <c r="E339" s="207"/>
      <c r="F339" s="207"/>
      <c r="G339" s="207"/>
      <c r="H339" s="207"/>
      <c r="I339" s="212" t="s">
        <v>1272</v>
      </c>
      <c r="J339" s="212"/>
      <c r="K339" s="107" t="s">
        <v>1273</v>
      </c>
      <c r="L339" s="251" t="s">
        <v>1274</v>
      </c>
      <c r="M339" s="251"/>
    </row>
    <row r="340" spans="2:13" ht="56.25" customHeight="1" x14ac:dyDescent="0.3">
      <c r="B340" s="256"/>
      <c r="C340" s="106">
        <v>44496</v>
      </c>
      <c r="D340" s="245" t="s">
        <v>1257</v>
      </c>
      <c r="E340" s="246"/>
      <c r="F340" s="246"/>
      <c r="G340" s="246"/>
      <c r="H340" s="247"/>
      <c r="I340" s="242" t="s">
        <v>1254</v>
      </c>
      <c r="J340" s="243"/>
      <c r="K340" s="107" t="s">
        <v>1255</v>
      </c>
      <c r="L340" s="248" t="s">
        <v>1256</v>
      </c>
      <c r="M340" s="249"/>
    </row>
    <row r="341" spans="2:13" ht="78" customHeight="1" x14ac:dyDescent="0.3">
      <c r="B341" s="256"/>
      <c r="C341" s="106">
        <v>44497</v>
      </c>
      <c r="D341" s="245" t="s">
        <v>1266</v>
      </c>
      <c r="E341" s="246"/>
      <c r="F341" s="246"/>
      <c r="G341" s="246"/>
      <c r="H341" s="247"/>
      <c r="I341" s="242" t="s">
        <v>1264</v>
      </c>
      <c r="J341" s="243"/>
      <c r="K341" s="107" t="s">
        <v>1244</v>
      </c>
      <c r="L341" s="248" t="s">
        <v>1265</v>
      </c>
      <c r="M341" s="249"/>
    </row>
    <row r="342" spans="2:13" ht="321" customHeight="1" x14ac:dyDescent="0.3">
      <c r="B342" s="256"/>
      <c r="C342" s="106">
        <v>44503</v>
      </c>
      <c r="D342" s="245" t="s">
        <v>1307</v>
      </c>
      <c r="E342" s="246"/>
      <c r="F342" s="246"/>
      <c r="G342" s="246"/>
      <c r="H342" s="247"/>
      <c r="I342" s="242" t="s">
        <v>1308</v>
      </c>
      <c r="J342" s="243"/>
      <c r="K342" s="107" t="s">
        <v>1292</v>
      </c>
      <c r="L342" s="248" t="s">
        <v>1309</v>
      </c>
      <c r="M342" s="249"/>
    </row>
    <row r="343" spans="2:13" ht="81" customHeight="1" x14ac:dyDescent="0.3">
      <c r="B343" s="256"/>
      <c r="C343" s="106">
        <v>44504</v>
      </c>
      <c r="D343" s="245" t="s">
        <v>1246</v>
      </c>
      <c r="E343" s="246"/>
      <c r="F343" s="246"/>
      <c r="G343" s="246"/>
      <c r="H343" s="247"/>
      <c r="I343" s="242" t="s">
        <v>1247</v>
      </c>
      <c r="J343" s="243"/>
      <c r="K343" s="107" t="s">
        <v>1244</v>
      </c>
      <c r="L343" s="248" t="s">
        <v>1248</v>
      </c>
      <c r="M343" s="249"/>
    </row>
    <row r="344" spans="2:13" ht="87.75" customHeight="1" x14ac:dyDescent="0.3">
      <c r="B344" s="256"/>
      <c r="C344" s="106">
        <v>44512</v>
      </c>
      <c r="D344" s="245" t="s">
        <v>1296</v>
      </c>
      <c r="E344" s="246"/>
      <c r="F344" s="246"/>
      <c r="G344" s="246"/>
      <c r="H344" s="247"/>
      <c r="I344" s="242" t="s">
        <v>1294</v>
      </c>
      <c r="J344" s="243"/>
      <c r="K344" s="107" t="s">
        <v>1273</v>
      </c>
      <c r="L344" s="248" t="s">
        <v>1297</v>
      </c>
      <c r="M344" s="249"/>
    </row>
    <row r="345" spans="2:13" ht="206.25" customHeight="1" x14ac:dyDescent="0.3">
      <c r="B345" s="256"/>
      <c r="C345" s="106">
        <v>44524</v>
      </c>
      <c r="D345" s="245" t="s">
        <v>1261</v>
      </c>
      <c r="E345" s="246"/>
      <c r="F345" s="246"/>
      <c r="G345" s="246"/>
      <c r="H345" s="247"/>
      <c r="I345" s="242" t="s">
        <v>1262</v>
      </c>
      <c r="J345" s="243"/>
      <c r="K345" s="107" t="s">
        <v>1255</v>
      </c>
      <c r="L345" s="248" t="s">
        <v>1260</v>
      </c>
      <c r="M345" s="249"/>
    </row>
    <row r="346" spans="2:13" ht="109.5" customHeight="1" x14ac:dyDescent="0.3">
      <c r="B346" s="256"/>
      <c r="C346" s="106">
        <v>44539</v>
      </c>
      <c r="D346" s="245" t="s">
        <v>1241</v>
      </c>
      <c r="E346" s="246"/>
      <c r="F346" s="246"/>
      <c r="G346" s="246"/>
      <c r="H346" s="247"/>
      <c r="I346" s="242" t="s">
        <v>1239</v>
      </c>
      <c r="J346" s="243"/>
      <c r="K346" s="107" t="s">
        <v>1240</v>
      </c>
      <c r="L346" s="248" t="s">
        <v>1240</v>
      </c>
      <c r="M346" s="249"/>
    </row>
    <row r="347" spans="2:13" ht="253.5" customHeight="1" x14ac:dyDescent="0.3">
      <c r="B347" s="256"/>
      <c r="C347" s="106">
        <v>44481</v>
      </c>
      <c r="D347" s="245" t="s">
        <v>1281</v>
      </c>
      <c r="E347" s="246"/>
      <c r="F347" s="246"/>
      <c r="G347" s="246"/>
      <c r="H347" s="247"/>
      <c r="I347" s="242" t="s">
        <v>1282</v>
      </c>
      <c r="J347" s="243"/>
      <c r="K347" s="107" t="s">
        <v>1244</v>
      </c>
      <c r="L347" s="248" t="s">
        <v>1283</v>
      </c>
      <c r="M347" s="249"/>
    </row>
    <row r="348" spans="2:13" ht="77.25" customHeight="1" x14ac:dyDescent="0.3">
      <c r="B348" s="256"/>
      <c r="C348" s="106">
        <v>44484</v>
      </c>
      <c r="D348" s="245" t="s">
        <v>1301</v>
      </c>
      <c r="E348" s="246"/>
      <c r="F348" s="246"/>
      <c r="G348" s="246"/>
      <c r="H348" s="247"/>
      <c r="I348" s="242" t="s">
        <v>1302</v>
      </c>
      <c r="J348" s="243"/>
      <c r="K348" s="107" t="s">
        <v>1244</v>
      </c>
      <c r="L348" s="248" t="s">
        <v>1303</v>
      </c>
      <c r="M348" s="249"/>
    </row>
    <row r="349" spans="2:13" ht="165.75" customHeight="1" x14ac:dyDescent="0.3">
      <c r="B349" s="256"/>
      <c r="C349" s="106">
        <v>44546</v>
      </c>
      <c r="D349" s="245" t="s">
        <v>1252</v>
      </c>
      <c r="E349" s="246"/>
      <c r="F349" s="246"/>
      <c r="G349" s="246"/>
      <c r="H349" s="247"/>
      <c r="I349" s="242" t="s">
        <v>1250</v>
      </c>
      <c r="J349" s="243"/>
      <c r="K349" s="107" t="s">
        <v>1251</v>
      </c>
      <c r="L349" s="248" t="s">
        <v>1251</v>
      </c>
      <c r="M349" s="249"/>
    </row>
    <row r="350" spans="2:13" ht="135" customHeight="1" x14ac:dyDescent="0.3">
      <c r="B350" s="257"/>
      <c r="C350" s="106">
        <v>44550</v>
      </c>
      <c r="D350" s="245" t="s">
        <v>1298</v>
      </c>
      <c r="E350" s="246"/>
      <c r="F350" s="246"/>
      <c r="G350" s="246"/>
      <c r="H350" s="247"/>
      <c r="I350" s="242" t="s">
        <v>1299</v>
      </c>
      <c r="J350" s="243"/>
      <c r="K350" s="107" t="s">
        <v>1273</v>
      </c>
      <c r="L350" s="248" t="s">
        <v>1273</v>
      </c>
      <c r="M350" s="249"/>
    </row>
    <row r="351" spans="2:13" ht="51.75" customHeight="1" x14ac:dyDescent="0.3">
      <c r="B351" s="50">
        <v>3</v>
      </c>
      <c r="C351" s="106">
        <v>44561</v>
      </c>
      <c r="D351" s="245" t="s">
        <v>1315</v>
      </c>
      <c r="E351" s="246"/>
      <c r="F351" s="246"/>
      <c r="G351" s="246"/>
      <c r="H351" s="247"/>
      <c r="I351" s="242" t="s">
        <v>1316</v>
      </c>
      <c r="J351" s="243"/>
      <c r="K351" s="107" t="s">
        <v>1273</v>
      </c>
      <c r="L351" s="248" t="s">
        <v>1273</v>
      </c>
      <c r="M351" s="249"/>
    </row>
    <row r="352" spans="2:13" ht="51.75" customHeight="1" x14ac:dyDescent="0.3">
      <c r="B352" s="50">
        <v>4</v>
      </c>
      <c r="C352" s="106">
        <v>44681</v>
      </c>
      <c r="D352" s="245" t="s">
        <v>1315</v>
      </c>
      <c r="E352" s="246"/>
      <c r="F352" s="246"/>
      <c r="G352" s="246"/>
      <c r="H352" s="247"/>
      <c r="I352" s="242" t="s">
        <v>1316</v>
      </c>
      <c r="J352" s="243"/>
      <c r="K352" s="107" t="s">
        <v>1273</v>
      </c>
      <c r="L352" s="248" t="s">
        <v>1273</v>
      </c>
      <c r="M352" s="249"/>
    </row>
    <row r="353" spans="2:13" ht="334.5" customHeight="1" x14ac:dyDescent="0.3">
      <c r="B353" s="50">
        <v>5</v>
      </c>
      <c r="C353" s="106">
        <v>44804</v>
      </c>
      <c r="D353" s="245" t="s">
        <v>1731</v>
      </c>
      <c r="E353" s="246"/>
      <c r="F353" s="246"/>
      <c r="G353" s="246"/>
      <c r="H353" s="247"/>
      <c r="I353" s="242" t="s">
        <v>1316</v>
      </c>
      <c r="J353" s="243"/>
      <c r="K353" s="107" t="s">
        <v>1273</v>
      </c>
      <c r="L353" s="248" t="s">
        <v>1273</v>
      </c>
      <c r="M353" s="249"/>
    </row>
    <row r="354" spans="2:13" ht="100.5" customHeight="1" x14ac:dyDescent="0.3">
      <c r="B354" s="50">
        <v>6</v>
      </c>
      <c r="C354" s="106">
        <v>44926</v>
      </c>
      <c r="D354" s="245" t="s">
        <v>1734</v>
      </c>
      <c r="E354" s="246"/>
      <c r="F354" s="246"/>
      <c r="G354" s="246"/>
      <c r="H354" s="247"/>
      <c r="I354" s="242" t="s">
        <v>1316</v>
      </c>
      <c r="J354" s="243"/>
      <c r="K354" s="107" t="s">
        <v>1273</v>
      </c>
      <c r="L354" s="248" t="s">
        <v>1273</v>
      </c>
      <c r="M354" s="249"/>
    </row>
    <row r="355" spans="2:13" ht="75.5" customHeight="1" x14ac:dyDescent="0.3">
      <c r="B355" s="50">
        <v>7</v>
      </c>
      <c r="C355" s="106">
        <v>45046</v>
      </c>
      <c r="D355" s="245" t="s">
        <v>1740</v>
      </c>
      <c r="E355" s="246"/>
      <c r="F355" s="246"/>
      <c r="G355" s="246"/>
      <c r="H355" s="247"/>
      <c r="I355" s="242" t="s">
        <v>1316</v>
      </c>
      <c r="J355" s="243"/>
      <c r="K355" s="107" t="s">
        <v>1739</v>
      </c>
      <c r="L355" s="248" t="s">
        <v>1273</v>
      </c>
      <c r="M355" s="249"/>
    </row>
    <row r="356" spans="2:13" ht="75.5" customHeight="1" x14ac:dyDescent="0.3">
      <c r="B356" s="50">
        <v>8</v>
      </c>
      <c r="C356" s="106" t="s">
        <v>1735</v>
      </c>
      <c r="D356" s="245" t="s">
        <v>1738</v>
      </c>
      <c r="E356" s="246"/>
      <c r="F356" s="246"/>
      <c r="G356" s="246"/>
      <c r="H356" s="247"/>
      <c r="I356" s="242" t="s">
        <v>1316</v>
      </c>
      <c r="J356" s="243"/>
      <c r="K356" s="107" t="s">
        <v>1739</v>
      </c>
      <c r="L356" s="248" t="s">
        <v>1741</v>
      </c>
      <c r="M356" s="249"/>
    </row>
    <row r="357" spans="2:13" ht="49.5" customHeight="1" x14ac:dyDescent="0.3">
      <c r="B357" s="395">
        <v>9</v>
      </c>
      <c r="C357" s="396">
        <v>45107</v>
      </c>
      <c r="D357" s="397" t="s">
        <v>2041</v>
      </c>
      <c r="E357" s="398"/>
      <c r="F357" s="398"/>
      <c r="G357" s="398"/>
      <c r="H357" s="399"/>
      <c r="I357" s="242" t="s">
        <v>1316</v>
      </c>
      <c r="J357" s="243"/>
      <c r="K357" s="107" t="s">
        <v>1739</v>
      </c>
      <c r="L357" s="248" t="s">
        <v>1741</v>
      </c>
      <c r="M357" s="249"/>
    </row>
  </sheetData>
  <sheetProtection formatCells="0" insertRows="0" deleteRows="0"/>
  <dataConsolidate/>
  <mergeCells count="3619">
    <mergeCell ref="D357:H357"/>
    <mergeCell ref="I357:J357"/>
    <mergeCell ref="L357:M357"/>
    <mergeCell ref="BH17:BH21"/>
    <mergeCell ref="BH22:BH26"/>
    <mergeCell ref="BH29:BH30"/>
    <mergeCell ref="BH31:BH35"/>
    <mergeCell ref="BH36:BH39"/>
    <mergeCell ref="BH42:BH44"/>
    <mergeCell ref="BH45:BH47"/>
    <mergeCell ref="BH48:BH49"/>
    <mergeCell ref="BG48:BG49"/>
    <mergeCell ref="BG45:BG47"/>
    <mergeCell ref="BG42:BG44"/>
    <mergeCell ref="BH235:BH239"/>
    <mergeCell ref="BH95:BH100"/>
    <mergeCell ref="BH54:BH55"/>
    <mergeCell ref="BH56:BH58"/>
    <mergeCell ref="BH59:BH60"/>
    <mergeCell ref="BH257:BH258"/>
    <mergeCell ref="BG235:BG239"/>
    <mergeCell ref="BG211:BG219"/>
    <mergeCell ref="BG220:BG224"/>
    <mergeCell ref="BG155:BG157"/>
    <mergeCell ref="BG54:BG55"/>
    <mergeCell ref="BG50:BG51"/>
    <mergeCell ref="BG36:BG39"/>
    <mergeCell ref="BH255:BH256"/>
    <mergeCell ref="BG83:BG84"/>
    <mergeCell ref="BG85:BG87"/>
    <mergeCell ref="BH181:BH182"/>
    <mergeCell ref="BH184:BH185"/>
    <mergeCell ref="BH186:BH187"/>
    <mergeCell ref="BH194:BH200"/>
    <mergeCell ref="BH201:BH205"/>
    <mergeCell ref="BH110:BH111"/>
    <mergeCell ref="BI110:BI111"/>
    <mergeCell ref="BH188:BH193"/>
    <mergeCell ref="BH208:BH210"/>
    <mergeCell ref="BH50:BH51"/>
    <mergeCell ref="BH52:BH53"/>
    <mergeCell ref="BI50:BI51"/>
    <mergeCell ref="BI52:BI53"/>
    <mergeCell ref="BI188:BI193"/>
    <mergeCell ref="BH150:BH154"/>
    <mergeCell ref="BH155:BH157"/>
    <mergeCell ref="BH158:BH166"/>
    <mergeCell ref="BH167:BH170"/>
    <mergeCell ref="BH171:BH172"/>
    <mergeCell ref="BH173:BH179"/>
    <mergeCell ref="BH136:BH137"/>
    <mergeCell ref="BH61:BH62"/>
    <mergeCell ref="BH63:BH64"/>
    <mergeCell ref="BH69:BH75"/>
    <mergeCell ref="BH83:BH84"/>
    <mergeCell ref="BH85:BH87"/>
    <mergeCell ref="BH143:BH146"/>
    <mergeCell ref="BH131:BH132"/>
    <mergeCell ref="BH128:BH130"/>
    <mergeCell ref="AP133:AP135"/>
    <mergeCell ref="AM133:AM135"/>
    <mergeCell ref="AN133:AN135"/>
    <mergeCell ref="AO133:AO135"/>
    <mergeCell ref="AO131:AO132"/>
    <mergeCell ref="AP131:AP132"/>
    <mergeCell ref="AY131:AY132"/>
    <mergeCell ref="AZ131:AZ132"/>
    <mergeCell ref="BA131:BA132"/>
    <mergeCell ref="BC131:BC132"/>
    <mergeCell ref="BB131:BB132"/>
    <mergeCell ref="BB121:BB127"/>
    <mergeCell ref="BC121:BC127"/>
    <mergeCell ref="BD121:BD127"/>
    <mergeCell ref="AM110:AM111"/>
    <mergeCell ref="AN110:AN111"/>
    <mergeCell ref="AO48:AO49"/>
    <mergeCell ref="AM119:AM120"/>
    <mergeCell ref="AN119:AN120"/>
    <mergeCell ref="BA128:BA130"/>
    <mergeCell ref="BC128:BC130"/>
    <mergeCell ref="AV121:AV127"/>
    <mergeCell ref="AY121:AY127"/>
    <mergeCell ref="AZ121:AZ127"/>
    <mergeCell ref="BA121:BA127"/>
    <mergeCell ref="BG112:BG118"/>
    <mergeCell ref="BF119:BF120"/>
    <mergeCell ref="BG119:BG120"/>
    <mergeCell ref="BE143:BE146"/>
    <mergeCell ref="AR40:AR41"/>
    <mergeCell ref="AS40:AS41"/>
    <mergeCell ref="AT40:AT41"/>
    <mergeCell ref="AU40:AU41"/>
    <mergeCell ref="AV40:AV41"/>
    <mergeCell ref="AW40:AW41"/>
    <mergeCell ref="AX40:AX41"/>
    <mergeCell ref="AY40:AY41"/>
    <mergeCell ref="AZ40:AZ41"/>
    <mergeCell ref="BA40:BA41"/>
    <mergeCell ref="BB40:BB41"/>
    <mergeCell ref="BC40:BC41"/>
    <mergeCell ref="BD40:BD41"/>
    <mergeCell ref="AX133:AX135"/>
    <mergeCell ref="AW133:AW135"/>
    <mergeCell ref="AV133:AV135"/>
    <mergeCell ref="AU133:AU135"/>
    <mergeCell ref="AT133:AT135"/>
    <mergeCell ref="AS133:AS135"/>
    <mergeCell ref="BG279:BG280"/>
    <mergeCell ref="BA270:BA278"/>
    <mergeCell ref="BB270:BB278"/>
    <mergeCell ref="BC270:BC278"/>
    <mergeCell ref="BE40:BE41"/>
    <mergeCell ref="BF40:BF41"/>
    <mergeCell ref="BG40:BG41"/>
    <mergeCell ref="BG136:BG137"/>
    <mergeCell ref="BH13:BH15"/>
    <mergeCell ref="AQ101:AQ109"/>
    <mergeCell ref="BG101:BG109"/>
    <mergeCell ref="BG143:BG146"/>
    <mergeCell ref="BE128:BE130"/>
    <mergeCell ref="BF128:BF130"/>
    <mergeCell ref="BG128:BG130"/>
    <mergeCell ref="AS121:AS127"/>
    <mergeCell ref="AT121:AT127"/>
    <mergeCell ref="AU121:AU127"/>
    <mergeCell ref="AS128:AS130"/>
    <mergeCell ref="AT128:AT130"/>
    <mergeCell ref="AU128:AU130"/>
    <mergeCell ref="AV128:AV130"/>
    <mergeCell ref="AW128:AW130"/>
    <mergeCell ref="AX128:AX130"/>
    <mergeCell ref="AY128:AY130"/>
    <mergeCell ref="AZ128:AZ130"/>
    <mergeCell ref="AG133:AG135"/>
    <mergeCell ref="L133:L135"/>
    <mergeCell ref="M133:M135"/>
    <mergeCell ref="N133:N135"/>
    <mergeCell ref="O133:O135"/>
    <mergeCell ref="P133:P135"/>
    <mergeCell ref="Q133:Q135"/>
    <mergeCell ref="AO279:AO280"/>
    <mergeCell ref="S131:S132"/>
    <mergeCell ref="U131:U132"/>
    <mergeCell ref="AH128:AH130"/>
    <mergeCell ref="O128:O130"/>
    <mergeCell ref="AW302:AW305"/>
    <mergeCell ref="AR133:AR135"/>
    <mergeCell ref="AQ133:AQ135"/>
    <mergeCell ref="BF131:BF132"/>
    <mergeCell ref="BG131:BG132"/>
    <mergeCell ref="BG133:BG135"/>
    <mergeCell ref="BF133:BF135"/>
    <mergeCell ref="BE133:BE135"/>
    <mergeCell ref="BD133:BD135"/>
    <mergeCell ref="AQ131:AQ132"/>
    <mergeCell ref="AR131:AR132"/>
    <mergeCell ref="AS131:AS132"/>
    <mergeCell ref="AT131:AT132"/>
    <mergeCell ref="AU131:AU132"/>
    <mergeCell ref="AV131:AV132"/>
    <mergeCell ref="AW131:AW132"/>
    <mergeCell ref="AX131:AX132"/>
    <mergeCell ref="BC133:BC135"/>
    <mergeCell ref="BB133:BB135"/>
    <mergeCell ref="BA133:BA135"/>
    <mergeCell ref="AP119:AP120"/>
    <mergeCell ref="AQ119:AQ120"/>
    <mergeCell ref="AR119:AR120"/>
    <mergeCell ref="AS119:AS120"/>
    <mergeCell ref="AT119:AT120"/>
    <mergeCell ref="AV119:AV120"/>
    <mergeCell ref="AU119:AU120"/>
    <mergeCell ref="AW119:AW120"/>
    <mergeCell ref="AX119:AX120"/>
    <mergeCell ref="AY119:AY120"/>
    <mergeCell ref="AZ119:AZ120"/>
    <mergeCell ref="BA119:BA120"/>
    <mergeCell ref="BC119:BC120"/>
    <mergeCell ref="BD119:BD120"/>
    <mergeCell ref="BE119:BE120"/>
    <mergeCell ref="D356:H356"/>
    <mergeCell ref="I356:J356"/>
    <mergeCell ref="L356:M356"/>
    <mergeCell ref="L355:M355"/>
    <mergeCell ref="D355:H355"/>
    <mergeCell ref="I355:J355"/>
    <mergeCell ref="D354:H354"/>
    <mergeCell ref="I354:J354"/>
    <mergeCell ref="L354:M354"/>
    <mergeCell ref="BD128:BD130"/>
    <mergeCell ref="AM128:AM130"/>
    <mergeCell ref="AN128:AN130"/>
    <mergeCell ref="AO128:AO130"/>
    <mergeCell ref="AP128:AP130"/>
    <mergeCell ref="AQ128:AQ130"/>
    <mergeCell ref="AR128:AR130"/>
    <mergeCell ref="AG131:AG132"/>
    <mergeCell ref="N128:N130"/>
    <mergeCell ref="AC131:AC132"/>
    <mergeCell ref="Z131:Z132"/>
    <mergeCell ref="AA131:AA132"/>
    <mergeCell ref="AB131:AB132"/>
    <mergeCell ref="H128:H130"/>
    <mergeCell ref="H131:H132"/>
    <mergeCell ref="H133:H135"/>
    <mergeCell ref="R131:R132"/>
    <mergeCell ref="T131:T132"/>
    <mergeCell ref="M119:M120"/>
    <mergeCell ref="N119:N120"/>
    <mergeCell ref="AO112:AO118"/>
    <mergeCell ref="BE121:BE127"/>
    <mergeCell ref="BG121:BG127"/>
    <mergeCell ref="AI112:AI118"/>
    <mergeCell ref="AI119:AI120"/>
    <mergeCell ref="AI121:AI127"/>
    <mergeCell ref="AI128:AI130"/>
    <mergeCell ref="AI131:AI132"/>
    <mergeCell ref="AI133:AI135"/>
    <mergeCell ref="AO121:AO127"/>
    <mergeCell ref="AP121:AP127"/>
    <mergeCell ref="AQ121:AQ127"/>
    <mergeCell ref="AR121:AR127"/>
    <mergeCell ref="AM112:AM118"/>
    <mergeCell ref="AN112:AN118"/>
    <mergeCell ref="AM121:AM127"/>
    <mergeCell ref="AN121:AN127"/>
    <mergeCell ref="AM131:AM132"/>
    <mergeCell ref="AN131:AN132"/>
    <mergeCell ref="AO119:AO120"/>
    <mergeCell ref="K131:K132"/>
    <mergeCell ref="L131:L132"/>
    <mergeCell ref="M131:M132"/>
    <mergeCell ref="N131:N132"/>
    <mergeCell ref="O131:O132"/>
    <mergeCell ref="P131:P132"/>
    <mergeCell ref="Q131:Q132"/>
    <mergeCell ref="B133:B135"/>
    <mergeCell ref="C133:C135"/>
    <mergeCell ref="P128:P130"/>
    <mergeCell ref="Q128:Q130"/>
    <mergeCell ref="F116:F118"/>
    <mergeCell ref="AG112:AG118"/>
    <mergeCell ref="AG119:AG120"/>
    <mergeCell ref="AG121:AG127"/>
    <mergeCell ref="AG128:AG130"/>
    <mergeCell ref="AH131:AH132"/>
    <mergeCell ref="AH112:AH118"/>
    <mergeCell ref="AH119:AH120"/>
    <mergeCell ref="D133:D135"/>
    <mergeCell ref="E133:E135"/>
    <mergeCell ref="I133:I135"/>
    <mergeCell ref="J133:J135"/>
    <mergeCell ref="K133:K135"/>
    <mergeCell ref="C128:C130"/>
    <mergeCell ref="D128:D130"/>
    <mergeCell ref="E128:E130"/>
    <mergeCell ref="I128:I130"/>
    <mergeCell ref="J128:J130"/>
    <mergeCell ref="K128:K130"/>
    <mergeCell ref="L128:L130"/>
    <mergeCell ref="M128:M130"/>
    <mergeCell ref="A121:A127"/>
    <mergeCell ref="B121:B127"/>
    <mergeCell ref="C121:C127"/>
    <mergeCell ref="D121:D127"/>
    <mergeCell ref="E121:E127"/>
    <mergeCell ref="H121:H127"/>
    <mergeCell ref="I121:I127"/>
    <mergeCell ref="J121:J127"/>
    <mergeCell ref="A128:A130"/>
    <mergeCell ref="A131:A132"/>
    <mergeCell ref="A133:A135"/>
    <mergeCell ref="B131:B132"/>
    <mergeCell ref="C131:C132"/>
    <mergeCell ref="E131:E132"/>
    <mergeCell ref="D131:D132"/>
    <mergeCell ref="I131:I132"/>
    <mergeCell ref="J131:J132"/>
    <mergeCell ref="AX279:AX280"/>
    <mergeCell ref="AY279:AY280"/>
    <mergeCell ref="T279:T280"/>
    <mergeCell ref="U279:U280"/>
    <mergeCell ref="V279:V280"/>
    <mergeCell ref="W279:W280"/>
    <mergeCell ref="AS279:AS280"/>
    <mergeCell ref="AT279:AT280"/>
    <mergeCell ref="AU279:AU280"/>
    <mergeCell ref="AV279:AV280"/>
    <mergeCell ref="X279:X280"/>
    <mergeCell ref="Y279:Y280"/>
    <mergeCell ref="Z279:Z280"/>
    <mergeCell ref="AA279:AA280"/>
    <mergeCell ref="AJ270:AJ278"/>
    <mergeCell ref="AK270:AK278"/>
    <mergeCell ref="AL270:AL278"/>
    <mergeCell ref="AV270:AV278"/>
    <mergeCell ref="AP279:AP280"/>
    <mergeCell ref="AQ279:AQ280"/>
    <mergeCell ref="AR279:AR280"/>
    <mergeCell ref="AW270:AW278"/>
    <mergeCell ref="AX270:AX278"/>
    <mergeCell ref="AY270:AY278"/>
    <mergeCell ref="AE270:AE271"/>
    <mergeCell ref="AF270:AF271"/>
    <mergeCell ref="AP270:AP278"/>
    <mergeCell ref="AQ270:AQ278"/>
    <mergeCell ref="AW279:AW280"/>
    <mergeCell ref="AR270:AR278"/>
    <mergeCell ref="AS270:AS278"/>
    <mergeCell ref="F274:F275"/>
    <mergeCell ref="G274:G275"/>
    <mergeCell ref="F276:F277"/>
    <mergeCell ref="G276:G277"/>
    <mergeCell ref="AB279:AB280"/>
    <mergeCell ref="AC279:AC280"/>
    <mergeCell ref="AD279:AD280"/>
    <mergeCell ref="AE279:AE280"/>
    <mergeCell ref="AF279:AF280"/>
    <mergeCell ref="AG279:AG280"/>
    <mergeCell ref="AH279:AH280"/>
    <mergeCell ref="AI279:AI280"/>
    <mergeCell ref="AJ279:AJ280"/>
    <mergeCell ref="AK279:AK280"/>
    <mergeCell ref="AL279:AL280"/>
    <mergeCell ref="AM279:AM280"/>
    <mergeCell ref="AN279:AN280"/>
    <mergeCell ref="BD270:BD278"/>
    <mergeCell ref="BE270:BE278"/>
    <mergeCell ref="BF270:BF278"/>
    <mergeCell ref="BG270:BG278"/>
    <mergeCell ref="S270:S271"/>
    <mergeCell ref="T270:T271"/>
    <mergeCell ref="U270:U271"/>
    <mergeCell ref="V270:V271"/>
    <mergeCell ref="W270:W271"/>
    <mergeCell ref="X270:X271"/>
    <mergeCell ref="AG270:AG278"/>
    <mergeCell ref="A279:A280"/>
    <mergeCell ref="B279:B280"/>
    <mergeCell ref="C279:C280"/>
    <mergeCell ref="D279:D280"/>
    <mergeCell ref="E279:E280"/>
    <mergeCell ref="H279:H280"/>
    <mergeCell ref="I279:I280"/>
    <mergeCell ref="J279:J280"/>
    <mergeCell ref="K279:K280"/>
    <mergeCell ref="L279:L280"/>
    <mergeCell ref="M279:M280"/>
    <mergeCell ref="N279:N280"/>
    <mergeCell ref="O279:O280"/>
    <mergeCell ref="P279:P280"/>
    <mergeCell ref="Q279:Q280"/>
    <mergeCell ref="R279:R280"/>
    <mergeCell ref="S279:S280"/>
    <mergeCell ref="AA270:AA271"/>
    <mergeCell ref="AB270:AB271"/>
    <mergeCell ref="AC270:AC271"/>
    <mergeCell ref="AD270:AD271"/>
    <mergeCell ref="AZ279:AZ280"/>
    <mergeCell ref="BA279:BA280"/>
    <mergeCell ref="BB279:BB280"/>
    <mergeCell ref="BC279:BC280"/>
    <mergeCell ref="BD279:BD280"/>
    <mergeCell ref="BE279:BE280"/>
    <mergeCell ref="BF279:BF280"/>
    <mergeCell ref="AM235:AM239"/>
    <mergeCell ref="AN235:AN239"/>
    <mergeCell ref="AI225:AI234"/>
    <mergeCell ref="AJ225:AJ234"/>
    <mergeCell ref="AU225:AU234"/>
    <mergeCell ref="AV225:AV234"/>
    <mergeCell ref="AK225:AK234"/>
    <mergeCell ref="AL225:AL234"/>
    <mergeCell ref="AM225:AM234"/>
    <mergeCell ref="AN225:AN234"/>
    <mergeCell ref="AT270:AT278"/>
    <mergeCell ref="AU270:AU278"/>
    <mergeCell ref="AZ270:AZ278"/>
    <mergeCell ref="BC259:BC260"/>
    <mergeCell ref="BD259:BD260"/>
    <mergeCell ref="BE259:BE260"/>
    <mergeCell ref="BF259:BF260"/>
    <mergeCell ref="BC257:BC258"/>
    <mergeCell ref="BD257:BD258"/>
    <mergeCell ref="BE257:BE258"/>
    <mergeCell ref="BF257:BF258"/>
    <mergeCell ref="BD255:BD256"/>
    <mergeCell ref="BE255:BE256"/>
    <mergeCell ref="BF255:BF256"/>
    <mergeCell ref="AY255:AY256"/>
    <mergeCell ref="BF143:BF146"/>
    <mergeCell ref="A270:A278"/>
    <mergeCell ref="B270:B278"/>
    <mergeCell ref="C270:C278"/>
    <mergeCell ref="D270:D278"/>
    <mergeCell ref="E270:E278"/>
    <mergeCell ref="H270:H278"/>
    <mergeCell ref="I270:I278"/>
    <mergeCell ref="J270:J278"/>
    <mergeCell ref="K270:K278"/>
    <mergeCell ref="L270:L278"/>
    <mergeCell ref="M270:M278"/>
    <mergeCell ref="N270:N278"/>
    <mergeCell ref="O270:O278"/>
    <mergeCell ref="P270:P278"/>
    <mergeCell ref="Q270:Q278"/>
    <mergeCell ref="R270:R271"/>
    <mergeCell ref="W268:W269"/>
    <mergeCell ref="X268:X269"/>
    <mergeCell ref="AM255:AM256"/>
    <mergeCell ref="AN255:AN256"/>
    <mergeCell ref="AO255:AO256"/>
    <mergeCell ref="AP255:AP256"/>
    <mergeCell ref="AM240:AM241"/>
    <mergeCell ref="AN240:AN241"/>
    <mergeCell ref="AO240:AO241"/>
    <mergeCell ref="AQ150:AQ153"/>
    <mergeCell ref="AT150:AT153"/>
    <mergeCell ref="BC143:BC146"/>
    <mergeCell ref="Z270:Z271"/>
    <mergeCell ref="AI242:AI243"/>
    <mergeCell ref="AO270:AO278"/>
    <mergeCell ref="AQ261:AQ269"/>
    <mergeCell ref="AR261:AR269"/>
    <mergeCell ref="AG255:AG256"/>
    <mergeCell ref="AJ255:AJ256"/>
    <mergeCell ref="AV250:AV253"/>
    <mergeCell ref="AW250:AW253"/>
    <mergeCell ref="AX250:AX253"/>
    <mergeCell ref="AH270:AH278"/>
    <mergeCell ref="AI270:AI278"/>
    <mergeCell ref="AM270:AM278"/>
    <mergeCell ref="AN270:AN278"/>
    <mergeCell ref="AT255:AT256"/>
    <mergeCell ref="AU255:AU256"/>
    <mergeCell ref="AV255:AV256"/>
    <mergeCell ref="AG242:AG243"/>
    <mergeCell ref="AR255:AR256"/>
    <mergeCell ref="AS255:AS256"/>
    <mergeCell ref="AG250:AG253"/>
    <mergeCell ref="R143:R144"/>
    <mergeCell ref="S143:S144"/>
    <mergeCell ref="AR143:AR146"/>
    <mergeCell ref="AS143:AS146"/>
    <mergeCell ref="AT143:AT146"/>
    <mergeCell ref="AU143:AU146"/>
    <mergeCell ref="AV143:AV146"/>
    <mergeCell ref="AW143:AW146"/>
    <mergeCell ref="AX143:AX146"/>
    <mergeCell ref="T143:T144"/>
    <mergeCell ref="AH242:AH243"/>
    <mergeCell ref="U143:U144"/>
    <mergeCell ref="V143:V144"/>
    <mergeCell ref="W143:W144"/>
    <mergeCell ref="X143:X144"/>
    <mergeCell ref="Z143:Z144"/>
    <mergeCell ref="AC143:AC144"/>
    <mergeCell ref="AD143:AD144"/>
    <mergeCell ref="AE143:AE144"/>
    <mergeCell ref="AF143:AF144"/>
    <mergeCell ref="AG143:AG146"/>
    <mergeCell ref="AH143:AH146"/>
    <mergeCell ref="AI143:AI146"/>
    <mergeCell ref="AE240:AE241"/>
    <mergeCell ref="AF240:AF241"/>
    <mergeCell ref="AJ143:AJ146"/>
    <mergeCell ref="AK143:AK146"/>
    <mergeCell ref="AM143:AM146"/>
    <mergeCell ref="AN143:AN146"/>
    <mergeCell ref="C141:C142"/>
    <mergeCell ref="D141:D142"/>
    <mergeCell ref="E141:E142"/>
    <mergeCell ref="F141:F142"/>
    <mergeCell ref="G141:G142"/>
    <mergeCell ref="H141:H142"/>
    <mergeCell ref="I141:I142"/>
    <mergeCell ref="J141:J142"/>
    <mergeCell ref="K141:K142"/>
    <mergeCell ref="AO143:AO146"/>
    <mergeCell ref="AP143:AP146"/>
    <mergeCell ref="AQ143:AQ146"/>
    <mergeCell ref="AG211:AG219"/>
    <mergeCell ref="Y143:Y144"/>
    <mergeCell ref="AL143:AL146"/>
    <mergeCell ref="G139:G140"/>
    <mergeCell ref="I139:I140"/>
    <mergeCell ref="H139:H140"/>
    <mergeCell ref="L141:L142"/>
    <mergeCell ref="M141:M142"/>
    <mergeCell ref="N141:N142"/>
    <mergeCell ref="O141:O142"/>
    <mergeCell ref="P141:P142"/>
    <mergeCell ref="Q141:Q142"/>
    <mergeCell ref="L143:L146"/>
    <mergeCell ref="AO141:AO142"/>
    <mergeCell ref="AN208:AN210"/>
    <mergeCell ref="N208:N210"/>
    <mergeCell ref="O208:O210"/>
    <mergeCell ref="P208:P210"/>
    <mergeCell ref="Q208:Q210"/>
    <mergeCell ref="AG208:AG210"/>
    <mergeCell ref="BE141:BE142"/>
    <mergeCell ref="BF141:BF142"/>
    <mergeCell ref="Q136:Q137"/>
    <mergeCell ref="AG136:AG137"/>
    <mergeCell ref="J139:J140"/>
    <mergeCell ref="K139:K140"/>
    <mergeCell ref="L139:L140"/>
    <mergeCell ref="M139:M140"/>
    <mergeCell ref="N139:N140"/>
    <mergeCell ref="O139:O140"/>
    <mergeCell ref="P139:P140"/>
    <mergeCell ref="Q139:Q140"/>
    <mergeCell ref="AM136:AM137"/>
    <mergeCell ref="AN136:AN137"/>
    <mergeCell ref="AO136:AO137"/>
    <mergeCell ref="AL136:AL137"/>
    <mergeCell ref="AX141:AX142"/>
    <mergeCell ref="AI141:AI142"/>
    <mergeCell ref="AJ141:AJ142"/>
    <mergeCell ref="AK141:AK142"/>
    <mergeCell ref="AL141:AL142"/>
    <mergeCell ref="AM141:AM142"/>
    <mergeCell ref="AN141:AN142"/>
    <mergeCell ref="AY141:AY142"/>
    <mergeCell ref="AK139:AK140"/>
    <mergeCell ref="AL139:AL140"/>
    <mergeCell ref="AG141:AG142"/>
    <mergeCell ref="AH141:AH142"/>
    <mergeCell ref="AI139:AI140"/>
    <mergeCell ref="BC112:BC118"/>
    <mergeCell ref="BD112:BD118"/>
    <mergeCell ref="BE112:BE118"/>
    <mergeCell ref="BF112:BF118"/>
    <mergeCell ref="BF121:BF127"/>
    <mergeCell ref="AX112:AX118"/>
    <mergeCell ref="AY112:AY118"/>
    <mergeCell ref="AZ112:AZ118"/>
    <mergeCell ref="BA112:BA118"/>
    <mergeCell ref="BB112:BB118"/>
    <mergeCell ref="AT136:AT137"/>
    <mergeCell ref="AU136:AU137"/>
    <mergeCell ref="AV136:AV137"/>
    <mergeCell ref="AW136:AW137"/>
    <mergeCell ref="AX136:AX137"/>
    <mergeCell ref="AY136:AY137"/>
    <mergeCell ref="AZ136:AZ137"/>
    <mergeCell ref="BA136:BA137"/>
    <mergeCell ref="BB136:BB137"/>
    <mergeCell ref="BC136:BC137"/>
    <mergeCell ref="BD136:BD137"/>
    <mergeCell ref="BE136:BE137"/>
    <mergeCell ref="BF136:BF137"/>
    <mergeCell ref="AT112:AT118"/>
    <mergeCell ref="AU112:AU118"/>
    <mergeCell ref="AV112:AV118"/>
    <mergeCell ref="AW112:AW118"/>
    <mergeCell ref="BD131:BD132"/>
    <mergeCell ref="BE131:BE132"/>
    <mergeCell ref="AW121:AW127"/>
    <mergeCell ref="AZ133:AZ135"/>
    <mergeCell ref="AY133:AY135"/>
    <mergeCell ref="BA143:BA146"/>
    <mergeCell ref="AX110:AX111"/>
    <mergeCell ref="AY110:AY111"/>
    <mergeCell ref="AZ110:AZ111"/>
    <mergeCell ref="BA110:BA111"/>
    <mergeCell ref="BB110:BB111"/>
    <mergeCell ref="BC110:BC111"/>
    <mergeCell ref="BD110:BD111"/>
    <mergeCell ref="AT141:AT142"/>
    <mergeCell ref="AU141:AU142"/>
    <mergeCell ref="AV141:AV142"/>
    <mergeCell ref="AW141:AW142"/>
    <mergeCell ref="AP112:AP118"/>
    <mergeCell ref="AQ112:AQ118"/>
    <mergeCell ref="AR112:AR118"/>
    <mergeCell ref="AS112:AS118"/>
    <mergeCell ref="AS141:AS142"/>
    <mergeCell ref="BA141:BA142"/>
    <mergeCell ref="BB141:BB142"/>
    <mergeCell ref="BC141:BC142"/>
    <mergeCell ref="AZ141:AZ142"/>
    <mergeCell ref="AR141:AR142"/>
    <mergeCell ref="AQ141:AQ142"/>
    <mergeCell ref="AY143:AY146"/>
    <mergeCell ref="AZ143:AZ146"/>
    <mergeCell ref="BD143:BD146"/>
    <mergeCell ref="AP141:AP142"/>
    <mergeCell ref="AX121:AX127"/>
    <mergeCell ref="BB143:BB146"/>
    <mergeCell ref="BD141:BD142"/>
    <mergeCell ref="BB128:BB130"/>
    <mergeCell ref="BB119:BB120"/>
    <mergeCell ref="AT48:AT49"/>
    <mergeCell ref="AU48:AU49"/>
    <mergeCell ref="AV48:AV49"/>
    <mergeCell ref="AW48:AW49"/>
    <mergeCell ref="AX48:AX49"/>
    <mergeCell ref="AY48:AY49"/>
    <mergeCell ref="AZ48:AZ49"/>
    <mergeCell ref="BA48:BA49"/>
    <mergeCell ref="BB48:BB49"/>
    <mergeCell ref="BC48:BC49"/>
    <mergeCell ref="BD48:BD49"/>
    <mergeCell ref="BG110:BG111"/>
    <mergeCell ref="AU110:AU111"/>
    <mergeCell ref="AV110:AV111"/>
    <mergeCell ref="AW110:AW111"/>
    <mergeCell ref="BC101:BC109"/>
    <mergeCell ref="AW79:AW81"/>
    <mergeCell ref="AT63:AT64"/>
    <mergeCell ref="AU63:AU64"/>
    <mergeCell ref="AV63:AV64"/>
    <mergeCell ref="AU101:AU109"/>
    <mergeCell ref="BE88:BE94"/>
    <mergeCell ref="BE110:BE111"/>
    <mergeCell ref="BF110:BF111"/>
    <mergeCell ref="AS110:AS111"/>
    <mergeCell ref="AT110:AT111"/>
    <mergeCell ref="AQ61:AQ62"/>
    <mergeCell ref="AR61:AR62"/>
    <mergeCell ref="AV59:AV60"/>
    <mergeCell ref="AW59:AW60"/>
    <mergeCell ref="A48:A49"/>
    <mergeCell ref="B48:B49"/>
    <mergeCell ref="C48:C49"/>
    <mergeCell ref="D48:D49"/>
    <mergeCell ref="E48:E49"/>
    <mergeCell ref="F48:F49"/>
    <mergeCell ref="H48:H49"/>
    <mergeCell ref="I48:I49"/>
    <mergeCell ref="J48:J49"/>
    <mergeCell ref="K48:K49"/>
    <mergeCell ref="L48:L49"/>
    <mergeCell ref="M48:M49"/>
    <mergeCell ref="N48:N49"/>
    <mergeCell ref="O48:O49"/>
    <mergeCell ref="P48:P49"/>
    <mergeCell ref="Q48:Q49"/>
    <mergeCell ref="AG48:AG49"/>
    <mergeCell ref="AR79:AR81"/>
    <mergeCell ref="AS79:AS81"/>
    <mergeCell ref="AT79:AT81"/>
    <mergeCell ref="AU79:AU81"/>
    <mergeCell ref="AV79:AV81"/>
    <mergeCell ref="AP48:AP49"/>
    <mergeCell ref="AQ48:AQ49"/>
    <mergeCell ref="AR48:AR49"/>
    <mergeCell ref="AS48:AS49"/>
    <mergeCell ref="F46:F47"/>
    <mergeCell ref="G46:G47"/>
    <mergeCell ref="AG45:AG47"/>
    <mergeCell ref="AH45:AH47"/>
    <mergeCell ref="AI45:AI47"/>
    <mergeCell ref="AJ45:AJ47"/>
    <mergeCell ref="AK45:AK47"/>
    <mergeCell ref="AL45:AL47"/>
    <mergeCell ref="AM45:AM47"/>
    <mergeCell ref="AN45:AN47"/>
    <mergeCell ref="AO45:AO47"/>
    <mergeCell ref="AP45:AP47"/>
    <mergeCell ref="AQ45:AQ47"/>
    <mergeCell ref="AR45:AR47"/>
    <mergeCell ref="AS45:AS47"/>
    <mergeCell ref="AT45:AT47"/>
    <mergeCell ref="AU45:AU47"/>
    <mergeCell ref="J45:J47"/>
    <mergeCell ref="K45:K47"/>
    <mergeCell ref="L45:L47"/>
    <mergeCell ref="M45:M47"/>
    <mergeCell ref="N45:N47"/>
    <mergeCell ref="O45:O47"/>
    <mergeCell ref="P45:P47"/>
    <mergeCell ref="Q45:Q47"/>
    <mergeCell ref="BA45:BA47"/>
    <mergeCell ref="BB45:BB47"/>
    <mergeCell ref="BC45:BC47"/>
    <mergeCell ref="BD45:BD47"/>
    <mergeCell ref="BE45:BE47"/>
    <mergeCell ref="BF45:BF47"/>
    <mergeCell ref="AV45:AV47"/>
    <mergeCell ref="AW45:AW47"/>
    <mergeCell ref="BE50:BE51"/>
    <mergeCell ref="BF50:BF51"/>
    <mergeCell ref="AA50:AA51"/>
    <mergeCell ref="AB50:AB51"/>
    <mergeCell ref="AC50:AC51"/>
    <mergeCell ref="AD50:AD51"/>
    <mergeCell ref="AE50:AE51"/>
    <mergeCell ref="AY50:AY51"/>
    <mergeCell ref="AZ50:AZ51"/>
    <mergeCell ref="BA50:BA51"/>
    <mergeCell ref="BB50:BB51"/>
    <mergeCell ref="AH48:AH49"/>
    <mergeCell ref="AI48:AI49"/>
    <mergeCell ref="AJ48:AJ49"/>
    <mergeCell ref="AK48:AK49"/>
    <mergeCell ref="AL48:AL49"/>
    <mergeCell ref="AM48:AM49"/>
    <mergeCell ref="AS50:AS51"/>
    <mergeCell ref="AT50:AT51"/>
    <mergeCell ref="AU50:AU51"/>
    <mergeCell ref="AV50:AV51"/>
    <mergeCell ref="BE48:BE49"/>
    <mergeCell ref="BF48:BF49"/>
    <mergeCell ref="AN48:AN49"/>
    <mergeCell ref="AQ42:AQ44"/>
    <mergeCell ref="AR42:AR44"/>
    <mergeCell ref="AS42:AS44"/>
    <mergeCell ref="AT42:AT44"/>
    <mergeCell ref="AU42:AU44"/>
    <mergeCell ref="AV42:AV44"/>
    <mergeCell ref="AW42:AW44"/>
    <mergeCell ref="A42:A44"/>
    <mergeCell ref="B42:B44"/>
    <mergeCell ref="C42:C44"/>
    <mergeCell ref="D42:D44"/>
    <mergeCell ref="E42:E44"/>
    <mergeCell ref="H42:H44"/>
    <mergeCell ref="AX42:AX44"/>
    <mergeCell ref="AY42:AY44"/>
    <mergeCell ref="I42:I44"/>
    <mergeCell ref="J42:J44"/>
    <mergeCell ref="K42:K44"/>
    <mergeCell ref="L42:L44"/>
    <mergeCell ref="M42:M44"/>
    <mergeCell ref="N42:N44"/>
    <mergeCell ref="O42:O44"/>
    <mergeCell ref="P42:P44"/>
    <mergeCell ref="Q42:Q44"/>
    <mergeCell ref="AG42:AG44"/>
    <mergeCell ref="AH42:AH44"/>
    <mergeCell ref="AI42:AI44"/>
    <mergeCell ref="AJ42:AJ44"/>
    <mergeCell ref="AM42:AM44"/>
    <mergeCell ref="AK42:AK44"/>
    <mergeCell ref="AL42:AL44"/>
    <mergeCell ref="F43:F44"/>
    <mergeCell ref="AX45:AX47"/>
    <mergeCell ref="AY45:AY47"/>
    <mergeCell ref="BB42:BB44"/>
    <mergeCell ref="BC42:BC44"/>
    <mergeCell ref="BD42:BD44"/>
    <mergeCell ref="BE42:BE44"/>
    <mergeCell ref="BF42:BF44"/>
    <mergeCell ref="BA79:BA81"/>
    <mergeCell ref="BB79:BB81"/>
    <mergeCell ref="BC79:BC81"/>
    <mergeCell ref="BD79:BD81"/>
    <mergeCell ref="BE79:BE81"/>
    <mergeCell ref="BF79:BF81"/>
    <mergeCell ref="BG79:BG81"/>
    <mergeCell ref="AX79:AX81"/>
    <mergeCell ref="AY79:AY81"/>
    <mergeCell ref="AZ79:AZ81"/>
    <mergeCell ref="AZ63:AZ64"/>
    <mergeCell ref="BA63:BA64"/>
    <mergeCell ref="BB63:BB64"/>
    <mergeCell ref="BE56:BE58"/>
    <mergeCell ref="BF56:BF58"/>
    <mergeCell ref="BG56:BG58"/>
    <mergeCell ref="AY54:AY55"/>
    <mergeCell ref="AZ54:AZ55"/>
    <mergeCell ref="BA54:BA55"/>
    <mergeCell ref="BB54:BB55"/>
    <mergeCell ref="BC54:BC55"/>
    <mergeCell ref="BD54:BD55"/>
    <mergeCell ref="BF59:BF60"/>
    <mergeCell ref="BG59:BG60"/>
    <mergeCell ref="AZ42:AZ44"/>
    <mergeCell ref="AK63:AK64"/>
    <mergeCell ref="AL63:AL64"/>
    <mergeCell ref="AM63:AM64"/>
    <mergeCell ref="AN63:AN64"/>
    <mergeCell ref="AO63:AO64"/>
    <mergeCell ref="AP63:AP64"/>
    <mergeCell ref="AQ65:AQ68"/>
    <mergeCell ref="AR65:AR68"/>
    <mergeCell ref="AS65:AS68"/>
    <mergeCell ref="AT65:AT68"/>
    <mergeCell ref="AU65:AU68"/>
    <mergeCell ref="AV65:AV68"/>
    <mergeCell ref="AQ69:AQ75"/>
    <mergeCell ref="AR69:AR75"/>
    <mergeCell ref="AS69:AS75"/>
    <mergeCell ref="AT69:AT75"/>
    <mergeCell ref="AN79:AN81"/>
    <mergeCell ref="AO76:AO78"/>
    <mergeCell ref="AP76:AP78"/>
    <mergeCell ref="AQ76:AQ78"/>
    <mergeCell ref="AR76:AR78"/>
    <mergeCell ref="AN69:AN75"/>
    <mergeCell ref="AO69:AO75"/>
    <mergeCell ref="AU76:AU78"/>
    <mergeCell ref="AV76:AV78"/>
    <mergeCell ref="AM69:AM75"/>
    <mergeCell ref="AQ63:AQ64"/>
    <mergeCell ref="AR63:AR64"/>
    <mergeCell ref="AS63:AS64"/>
    <mergeCell ref="AN42:AN44"/>
    <mergeCell ref="AO42:AO44"/>
    <mergeCell ref="AP42:AP44"/>
    <mergeCell ref="AI63:AI64"/>
    <mergeCell ref="AJ63:AJ64"/>
    <mergeCell ref="BC59:BC60"/>
    <mergeCell ref="BD59:BD60"/>
    <mergeCell ref="BE61:BE62"/>
    <mergeCell ref="AU69:AU75"/>
    <mergeCell ref="AV69:AV75"/>
    <mergeCell ref="A79:A81"/>
    <mergeCell ref="B79:B81"/>
    <mergeCell ref="C79:C81"/>
    <mergeCell ref="D79:D81"/>
    <mergeCell ref="E79:E81"/>
    <mergeCell ref="H79:H81"/>
    <mergeCell ref="I79:I81"/>
    <mergeCell ref="J79:J81"/>
    <mergeCell ref="K79:K81"/>
    <mergeCell ref="L79:L81"/>
    <mergeCell ref="M79:M81"/>
    <mergeCell ref="N79:N81"/>
    <mergeCell ref="O79:O81"/>
    <mergeCell ref="Q79:Q81"/>
    <mergeCell ref="P79:P81"/>
    <mergeCell ref="AG79:AG81"/>
    <mergeCell ref="AH79:AH81"/>
    <mergeCell ref="AI79:AI81"/>
    <mergeCell ref="AJ79:AJ81"/>
    <mergeCell ref="AM79:AM81"/>
    <mergeCell ref="BA42:BA44"/>
    <mergeCell ref="AZ45:AZ47"/>
    <mergeCell ref="BD302:BD305"/>
    <mergeCell ref="AU302:AU305"/>
    <mergeCell ref="AV302:AV305"/>
    <mergeCell ref="AQ312:AQ313"/>
    <mergeCell ref="AT312:AT313"/>
    <mergeCell ref="AW312:AW313"/>
    <mergeCell ref="AZ312:AZ313"/>
    <mergeCell ref="BC312:BC313"/>
    <mergeCell ref="G43:G44"/>
    <mergeCell ref="A45:A47"/>
    <mergeCell ref="B45:B47"/>
    <mergeCell ref="C45:C47"/>
    <mergeCell ref="D45:D47"/>
    <mergeCell ref="E45:E47"/>
    <mergeCell ref="H45:H47"/>
    <mergeCell ref="I45:I47"/>
    <mergeCell ref="BG31:BG35"/>
    <mergeCell ref="AN36:AN39"/>
    <mergeCell ref="BC63:BC64"/>
    <mergeCell ref="BD63:BD64"/>
    <mergeCell ref="J63:J64"/>
    <mergeCell ref="BE63:BE64"/>
    <mergeCell ref="K63:K64"/>
    <mergeCell ref="L63:L64"/>
    <mergeCell ref="M63:M64"/>
    <mergeCell ref="N63:N64"/>
    <mergeCell ref="O63:O64"/>
    <mergeCell ref="BF63:BF64"/>
    <mergeCell ref="BG63:BG64"/>
    <mergeCell ref="AW63:AW64"/>
    <mergeCell ref="AX63:AX64"/>
    <mergeCell ref="AY63:AY64"/>
    <mergeCell ref="AV312:AV313"/>
    <mergeCell ref="AX312:AX313"/>
    <mergeCell ref="AG139:AG140"/>
    <mergeCell ref="AH136:AH137"/>
    <mergeCell ref="AI136:AI137"/>
    <mergeCell ref="AJ136:AJ137"/>
    <mergeCell ref="AK136:AK137"/>
    <mergeCell ref="AP136:AP137"/>
    <mergeCell ref="AQ136:AQ137"/>
    <mergeCell ref="AR136:AR137"/>
    <mergeCell ref="AS136:AS137"/>
    <mergeCell ref="AG110:AG111"/>
    <mergeCell ref="AH110:AH111"/>
    <mergeCell ref="AI110:AI111"/>
    <mergeCell ref="AJ110:AJ111"/>
    <mergeCell ref="AK110:AK111"/>
    <mergeCell ref="AL110:AL111"/>
    <mergeCell ref="AH139:AH140"/>
    <mergeCell ref="AH312:AH313"/>
    <mergeCell ref="AI312:AI313"/>
    <mergeCell ref="AN298:AN300"/>
    <mergeCell ref="AQ298:AQ300"/>
    <mergeCell ref="AR298:AR300"/>
    <mergeCell ref="AS298:AS300"/>
    <mergeCell ref="AH298:AH300"/>
    <mergeCell ref="AI298:AI300"/>
    <mergeCell ref="AJ298:AJ300"/>
    <mergeCell ref="AK298:AK300"/>
    <mergeCell ref="AO110:AO111"/>
    <mergeCell ref="AP110:AP111"/>
    <mergeCell ref="AQ110:AQ111"/>
    <mergeCell ref="AR110:AR111"/>
    <mergeCell ref="I348:J348"/>
    <mergeCell ref="L348:M348"/>
    <mergeCell ref="O110:O111"/>
    <mergeCell ref="P110:P111"/>
    <mergeCell ref="B220:B224"/>
    <mergeCell ref="AM22:AM26"/>
    <mergeCell ref="AQ31:AQ35"/>
    <mergeCell ref="AH150:AH154"/>
    <mergeCell ref="L155:L157"/>
    <mergeCell ref="M155:M157"/>
    <mergeCell ref="L167:L170"/>
    <mergeCell ref="M167:M170"/>
    <mergeCell ref="N167:N170"/>
    <mergeCell ref="O167:O170"/>
    <mergeCell ref="Q167:Q170"/>
    <mergeCell ref="G168:G169"/>
    <mergeCell ref="J168:J169"/>
    <mergeCell ref="F168:F169"/>
    <mergeCell ref="J171:J172"/>
    <mergeCell ref="L171:L172"/>
    <mergeCell ref="AN220:AN224"/>
    <mergeCell ref="AN29:AN30"/>
    <mergeCell ref="AG220:AG224"/>
    <mergeCell ref="AH220:AH224"/>
    <mergeCell ref="H220:H224"/>
    <mergeCell ref="I220:I224"/>
    <mergeCell ref="J220:J224"/>
    <mergeCell ref="K220:K224"/>
    <mergeCell ref="AH63:AH64"/>
    <mergeCell ref="S101:S102"/>
    <mergeCell ref="T101:T102"/>
    <mergeCell ref="U101:U102"/>
    <mergeCell ref="F101:F103"/>
    <mergeCell ref="G101:G103"/>
    <mergeCell ref="L147:L149"/>
    <mergeCell ref="M147:M149"/>
    <mergeCell ref="N147:N149"/>
    <mergeCell ref="O147:O149"/>
    <mergeCell ref="Q147:Q149"/>
    <mergeCell ref="L150:L154"/>
    <mergeCell ref="M150:M154"/>
    <mergeCell ref="N150:N154"/>
    <mergeCell ref="O150:O154"/>
    <mergeCell ref="Q150:Q154"/>
    <mergeCell ref="F151:F152"/>
    <mergeCell ref="G151:G152"/>
    <mergeCell ref="L158:L166"/>
    <mergeCell ref="M158:M166"/>
    <mergeCell ref="N158:N166"/>
    <mergeCell ref="O158:O166"/>
    <mergeCell ref="Q158:Q166"/>
    <mergeCell ref="O155:O157"/>
    <mergeCell ref="N155:N157"/>
    <mergeCell ref="Q121:Q127"/>
    <mergeCell ref="L110:L111"/>
    <mergeCell ref="M110:M111"/>
    <mergeCell ref="N110:N111"/>
    <mergeCell ref="M143:M146"/>
    <mergeCell ref="N143:N146"/>
    <mergeCell ref="O143:O146"/>
    <mergeCell ref="P143:P146"/>
    <mergeCell ref="Q143:Q146"/>
    <mergeCell ref="P112:P118"/>
    <mergeCell ref="Q112:Q118"/>
    <mergeCell ref="D347:H347"/>
    <mergeCell ref="L347:M347"/>
    <mergeCell ref="I347:J347"/>
    <mergeCell ref="I329:J329"/>
    <mergeCell ref="B321:B335"/>
    <mergeCell ref="I328:J328"/>
    <mergeCell ref="I353:J353"/>
    <mergeCell ref="D330:H330"/>
    <mergeCell ref="D351:H351"/>
    <mergeCell ref="D328:H328"/>
    <mergeCell ref="D353:H353"/>
    <mergeCell ref="D332:H332"/>
    <mergeCell ref="D348:H348"/>
    <mergeCell ref="D352:H352"/>
    <mergeCell ref="D336:H336"/>
    <mergeCell ref="D342:H342"/>
    <mergeCell ref="I342:J342"/>
    <mergeCell ref="L342:M342"/>
    <mergeCell ref="D321:H321"/>
    <mergeCell ref="D344:H344"/>
    <mergeCell ref="I321:J321"/>
    <mergeCell ref="L321:M321"/>
    <mergeCell ref="I344:J344"/>
    <mergeCell ref="D350:H350"/>
    <mergeCell ref="I350:J350"/>
    <mergeCell ref="L350:M350"/>
    <mergeCell ref="I330:J330"/>
    <mergeCell ref="L330:M330"/>
    <mergeCell ref="B336:B350"/>
    <mergeCell ref="L351:M351"/>
    <mergeCell ref="L352:M352"/>
    <mergeCell ref="L353:M353"/>
    <mergeCell ref="I351:J351"/>
    <mergeCell ref="I352:J352"/>
    <mergeCell ref="D322:H322"/>
    <mergeCell ref="I322:J322"/>
    <mergeCell ref="L322:M322"/>
    <mergeCell ref="D341:H341"/>
    <mergeCell ref="I341:J341"/>
    <mergeCell ref="L341:M341"/>
    <mergeCell ref="L325:M325"/>
    <mergeCell ref="I325:J325"/>
    <mergeCell ref="D325:H325"/>
    <mergeCell ref="L338:M338"/>
    <mergeCell ref="D338:H338"/>
    <mergeCell ref="I338:J338"/>
    <mergeCell ref="D324:H324"/>
    <mergeCell ref="I324:J324"/>
    <mergeCell ref="L324:M324"/>
    <mergeCell ref="D339:H339"/>
    <mergeCell ref="I339:J339"/>
    <mergeCell ref="L339:M339"/>
    <mergeCell ref="D331:H331"/>
    <mergeCell ref="D340:H340"/>
    <mergeCell ref="L336:M336"/>
    <mergeCell ref="D349:H349"/>
    <mergeCell ref="L349:M349"/>
    <mergeCell ref="D335:H335"/>
    <mergeCell ref="L335:M335"/>
    <mergeCell ref="I335:J335"/>
    <mergeCell ref="L328:M328"/>
    <mergeCell ref="I332:J332"/>
    <mergeCell ref="L332:M332"/>
    <mergeCell ref="L340:M340"/>
    <mergeCell ref="I340:J340"/>
    <mergeCell ref="D345:H345"/>
    <mergeCell ref="I345:J345"/>
    <mergeCell ref="L345:M345"/>
    <mergeCell ref="D327:H327"/>
    <mergeCell ref="I327:J327"/>
    <mergeCell ref="L327:M327"/>
    <mergeCell ref="D323:H323"/>
    <mergeCell ref="I323:J323"/>
    <mergeCell ref="L323:M323"/>
    <mergeCell ref="D346:H346"/>
    <mergeCell ref="I346:J346"/>
    <mergeCell ref="L346:M346"/>
    <mergeCell ref="D334:H334"/>
    <mergeCell ref="D343:H343"/>
    <mergeCell ref="L334:M334"/>
    <mergeCell ref="I334:J334"/>
    <mergeCell ref="L343:M343"/>
    <mergeCell ref="I343:J343"/>
    <mergeCell ref="D329:H329"/>
    <mergeCell ref="L329:M329"/>
    <mergeCell ref="D333:H333"/>
    <mergeCell ref="L333:M333"/>
    <mergeCell ref="I333:J333"/>
    <mergeCell ref="D337:H337"/>
    <mergeCell ref="I337:J337"/>
    <mergeCell ref="L337:M337"/>
    <mergeCell ref="L344:M344"/>
    <mergeCell ref="I336:J336"/>
    <mergeCell ref="I331:J331"/>
    <mergeCell ref="L331:M331"/>
    <mergeCell ref="I349:J349"/>
    <mergeCell ref="M312:M313"/>
    <mergeCell ref="N312:N313"/>
    <mergeCell ref="BC302:BC305"/>
    <mergeCell ref="AE304:AE305"/>
    <mergeCell ref="AF304:AF305"/>
    <mergeCell ref="AT302:AT305"/>
    <mergeCell ref="AX302:AX305"/>
    <mergeCell ref="AY302:AY305"/>
    <mergeCell ref="AZ302:AZ305"/>
    <mergeCell ref="BA302:BA305"/>
    <mergeCell ref="BB302:BB305"/>
    <mergeCell ref="AN302:AN305"/>
    <mergeCell ref="AO302:AO305"/>
    <mergeCell ref="AP302:AP305"/>
    <mergeCell ref="D326:H326"/>
    <mergeCell ref="I326:J326"/>
    <mergeCell ref="L326:M326"/>
    <mergeCell ref="I312:I313"/>
    <mergeCell ref="B319:M319"/>
    <mergeCell ref="D320:H320"/>
    <mergeCell ref="I320:J320"/>
    <mergeCell ref="L320:M320"/>
    <mergeCell ref="AJ312:AJ313"/>
    <mergeCell ref="AK312:AK313"/>
    <mergeCell ref="AL312:AL313"/>
    <mergeCell ref="AM312:AM313"/>
    <mergeCell ref="AN312:AN313"/>
    <mergeCell ref="O312:O313"/>
    <mergeCell ref="P312:P313"/>
    <mergeCell ref="Q312:Q313"/>
    <mergeCell ref="AG312:AG313"/>
    <mergeCell ref="BE302:BE305"/>
    <mergeCell ref="BF302:BF305"/>
    <mergeCell ref="BG302:BG305"/>
    <mergeCell ref="BF298:BF300"/>
    <mergeCell ref="BG298:BG300"/>
    <mergeCell ref="BD295:BD297"/>
    <mergeCell ref="BE295:BE297"/>
    <mergeCell ref="BF295:BF297"/>
    <mergeCell ref="BG295:BG297"/>
    <mergeCell ref="BB292:BB294"/>
    <mergeCell ref="BG312:BG313"/>
    <mergeCell ref="AO306:AO308"/>
    <mergeCell ref="AY312:AY313"/>
    <mergeCell ref="BA312:BA313"/>
    <mergeCell ref="BB312:BB313"/>
    <mergeCell ref="BD312:BD313"/>
    <mergeCell ref="BE312:BE313"/>
    <mergeCell ref="BF312:BF313"/>
    <mergeCell ref="AP312:AP313"/>
    <mergeCell ref="AR312:AR313"/>
    <mergeCell ref="AS312:AS313"/>
    <mergeCell ref="AU312:AU313"/>
    <mergeCell ref="AO312:AO313"/>
    <mergeCell ref="BE298:BE300"/>
    <mergeCell ref="AT298:AT300"/>
    <mergeCell ref="AU298:AU300"/>
    <mergeCell ref="AV298:AV300"/>
    <mergeCell ref="AW298:AW300"/>
    <mergeCell ref="AX298:AX300"/>
    <mergeCell ref="AY298:AY300"/>
    <mergeCell ref="AO298:AO300"/>
    <mergeCell ref="AP298:AP300"/>
    <mergeCell ref="A312:A313"/>
    <mergeCell ref="B312:B313"/>
    <mergeCell ref="C312:C313"/>
    <mergeCell ref="D312:D313"/>
    <mergeCell ref="E312:E313"/>
    <mergeCell ref="H312:H313"/>
    <mergeCell ref="K312:K313"/>
    <mergeCell ref="L312:L313"/>
    <mergeCell ref="J312:J313"/>
    <mergeCell ref="BB306:BB308"/>
    <mergeCell ref="BC306:BC308"/>
    <mergeCell ref="BD306:BD308"/>
    <mergeCell ref="BE306:BE308"/>
    <mergeCell ref="BF306:BF308"/>
    <mergeCell ref="BG306:BG308"/>
    <mergeCell ref="AV306:AV308"/>
    <mergeCell ref="AW306:AW308"/>
    <mergeCell ref="AX306:AX308"/>
    <mergeCell ref="AY306:AY308"/>
    <mergeCell ref="AZ306:AZ308"/>
    <mergeCell ref="BA306:BA308"/>
    <mergeCell ref="AP306:AP308"/>
    <mergeCell ref="AQ306:AQ308"/>
    <mergeCell ref="AR306:AR308"/>
    <mergeCell ref="AS306:AS308"/>
    <mergeCell ref="AT306:AT308"/>
    <mergeCell ref="AU306:AU308"/>
    <mergeCell ref="AJ306:AJ308"/>
    <mergeCell ref="AK306:AK308"/>
    <mergeCell ref="AL306:AL308"/>
    <mergeCell ref="AM306:AM308"/>
    <mergeCell ref="AN306:AN308"/>
    <mergeCell ref="O306:O308"/>
    <mergeCell ref="P306:P308"/>
    <mergeCell ref="AQ302:AQ305"/>
    <mergeCell ref="AR302:AR305"/>
    <mergeCell ref="AS302:AS305"/>
    <mergeCell ref="AH302:AH305"/>
    <mergeCell ref="AK302:AK305"/>
    <mergeCell ref="AL302:AL305"/>
    <mergeCell ref="AM302:AM305"/>
    <mergeCell ref="AG302:AG305"/>
    <mergeCell ref="Q306:Q308"/>
    <mergeCell ref="AG306:AG308"/>
    <mergeCell ref="AH306:AH308"/>
    <mergeCell ref="AI306:AI308"/>
    <mergeCell ref="O302:O305"/>
    <mergeCell ref="P302:P305"/>
    <mergeCell ref="Q302:Q305"/>
    <mergeCell ref="AI302:AI305"/>
    <mergeCell ref="AJ302:AJ305"/>
    <mergeCell ref="I306:I308"/>
    <mergeCell ref="J306:J308"/>
    <mergeCell ref="K306:K308"/>
    <mergeCell ref="L306:L308"/>
    <mergeCell ref="M306:M308"/>
    <mergeCell ref="N306:N308"/>
    <mergeCell ref="A302:A305"/>
    <mergeCell ref="B302:B305"/>
    <mergeCell ref="C302:C305"/>
    <mergeCell ref="D302:D305"/>
    <mergeCell ref="E302:E305"/>
    <mergeCell ref="F302:F303"/>
    <mergeCell ref="A306:A308"/>
    <mergeCell ref="B306:B308"/>
    <mergeCell ref="C306:C308"/>
    <mergeCell ref="D306:D308"/>
    <mergeCell ref="E306:E308"/>
    <mergeCell ref="H306:H308"/>
    <mergeCell ref="M302:M305"/>
    <mergeCell ref="N302:N305"/>
    <mergeCell ref="G302:G303"/>
    <mergeCell ref="H302:H305"/>
    <mergeCell ref="I302:I305"/>
    <mergeCell ref="J302:J305"/>
    <mergeCell ref="K302:K305"/>
    <mergeCell ref="L302:L305"/>
    <mergeCell ref="AL298:AL300"/>
    <mergeCell ref="AM298:AM300"/>
    <mergeCell ref="AZ298:AZ300"/>
    <mergeCell ref="BA298:BA300"/>
    <mergeCell ref="BB298:BB300"/>
    <mergeCell ref="BC298:BC300"/>
    <mergeCell ref="BD298:BD300"/>
    <mergeCell ref="M298:M300"/>
    <mergeCell ref="N298:N300"/>
    <mergeCell ref="O298:O300"/>
    <mergeCell ref="P298:P300"/>
    <mergeCell ref="Q298:Q300"/>
    <mergeCell ref="AG298:AG300"/>
    <mergeCell ref="AE299:AE300"/>
    <mergeCell ref="AF299:AF300"/>
    <mergeCell ref="G298:G299"/>
    <mergeCell ref="H298:H300"/>
    <mergeCell ref="I298:I300"/>
    <mergeCell ref="J298:J300"/>
    <mergeCell ref="K298:K300"/>
    <mergeCell ref="L298:L300"/>
    <mergeCell ref="A298:A300"/>
    <mergeCell ref="B298:B300"/>
    <mergeCell ref="C298:C300"/>
    <mergeCell ref="D298:D300"/>
    <mergeCell ref="E298:E300"/>
    <mergeCell ref="F298:F299"/>
    <mergeCell ref="AX295:AX297"/>
    <mergeCell ref="AY295:AY297"/>
    <mergeCell ref="AZ295:AZ297"/>
    <mergeCell ref="BA295:BA297"/>
    <mergeCell ref="BB295:BB297"/>
    <mergeCell ref="BC295:BC297"/>
    <mergeCell ref="AR295:AR297"/>
    <mergeCell ref="AS295:AS297"/>
    <mergeCell ref="AT295:AT297"/>
    <mergeCell ref="AU295:AU297"/>
    <mergeCell ref="AV295:AV297"/>
    <mergeCell ref="AW295:AW297"/>
    <mergeCell ref="AJ295:AJ297"/>
    <mergeCell ref="AM295:AM297"/>
    <mergeCell ref="AN295:AN297"/>
    <mergeCell ref="AO295:AO297"/>
    <mergeCell ref="AP295:AP297"/>
    <mergeCell ref="AQ295:AQ297"/>
    <mergeCell ref="O295:O297"/>
    <mergeCell ref="P295:P297"/>
    <mergeCell ref="Q295:Q297"/>
    <mergeCell ref="AG295:AG297"/>
    <mergeCell ref="AH295:AH297"/>
    <mergeCell ref="AI295:AI297"/>
    <mergeCell ref="I295:I297"/>
    <mergeCell ref="J295:J297"/>
    <mergeCell ref="K295:K297"/>
    <mergeCell ref="L295:L297"/>
    <mergeCell ref="M295:M297"/>
    <mergeCell ref="N295:N297"/>
    <mergeCell ref="A295:A297"/>
    <mergeCell ref="B295:B297"/>
    <mergeCell ref="C295:C297"/>
    <mergeCell ref="D295:D297"/>
    <mergeCell ref="E295:E297"/>
    <mergeCell ref="H295:H297"/>
    <mergeCell ref="AD296:AD297"/>
    <mergeCell ref="AE296:AE297"/>
    <mergeCell ref="AF296:AF297"/>
    <mergeCell ref="O292:O294"/>
    <mergeCell ref="P292:P294"/>
    <mergeCell ref="Q292:Q294"/>
    <mergeCell ref="AG292:AG294"/>
    <mergeCell ref="AH292:AH294"/>
    <mergeCell ref="AI292:AI294"/>
    <mergeCell ref="AE293:AE294"/>
    <mergeCell ref="AF293:AF294"/>
    <mergeCell ref="I292:I294"/>
    <mergeCell ref="J292:J294"/>
    <mergeCell ref="K292:K294"/>
    <mergeCell ref="L292:L294"/>
    <mergeCell ref="M292:M294"/>
    <mergeCell ref="N292:N294"/>
    <mergeCell ref="A292:A294"/>
    <mergeCell ref="B292:B294"/>
    <mergeCell ref="C292:C294"/>
    <mergeCell ref="D292:D294"/>
    <mergeCell ref="E292:E294"/>
    <mergeCell ref="H292:H294"/>
    <mergeCell ref="BE292:BE294"/>
    <mergeCell ref="BF292:BF294"/>
    <mergeCell ref="BG292:BG294"/>
    <mergeCell ref="AV292:AV294"/>
    <mergeCell ref="AW292:AW294"/>
    <mergeCell ref="AX292:AX294"/>
    <mergeCell ref="AY292:AY294"/>
    <mergeCell ref="AZ292:AZ294"/>
    <mergeCell ref="BA292:BA294"/>
    <mergeCell ref="AP292:AP294"/>
    <mergeCell ref="AQ292:AQ294"/>
    <mergeCell ref="AR292:AR294"/>
    <mergeCell ref="AS292:AS294"/>
    <mergeCell ref="AT292:AT294"/>
    <mergeCell ref="AU292:AU294"/>
    <mergeCell ref="AJ292:AJ294"/>
    <mergeCell ref="AK292:AK294"/>
    <mergeCell ref="AL292:AL294"/>
    <mergeCell ref="AM292:AM294"/>
    <mergeCell ref="AN292:AN294"/>
    <mergeCell ref="AO292:AO294"/>
    <mergeCell ref="BC292:BC294"/>
    <mergeCell ref="BD292:BD294"/>
    <mergeCell ref="A290:A291"/>
    <mergeCell ref="B290:B291"/>
    <mergeCell ref="C290:C291"/>
    <mergeCell ref="D290:D291"/>
    <mergeCell ref="E290:E291"/>
    <mergeCell ref="H290:H291"/>
    <mergeCell ref="BB290:BB291"/>
    <mergeCell ref="BD290:BD291"/>
    <mergeCell ref="BE290:BE291"/>
    <mergeCell ref="BG290:BG291"/>
    <mergeCell ref="AV290:AV291"/>
    <mergeCell ref="AX290:AX291"/>
    <mergeCell ref="AY290:AY291"/>
    <mergeCell ref="BA290:BA291"/>
    <mergeCell ref="AP290:AP291"/>
    <mergeCell ref="AR290:AR291"/>
    <mergeCell ref="AS290:AS291"/>
    <mergeCell ref="AU290:AU291"/>
    <mergeCell ref="AK290:AK291"/>
    <mergeCell ref="AL290:AL291"/>
    <mergeCell ref="AM290:AM291"/>
    <mergeCell ref="AN290:AN291"/>
    <mergeCell ref="AO290:AO291"/>
    <mergeCell ref="P287:P288"/>
    <mergeCell ref="Q287:Q288"/>
    <mergeCell ref="AG287:AG288"/>
    <mergeCell ref="AH287:AH288"/>
    <mergeCell ref="AI287:AI288"/>
    <mergeCell ref="I287:I288"/>
    <mergeCell ref="J287:J288"/>
    <mergeCell ref="K287:K288"/>
    <mergeCell ref="L287:L288"/>
    <mergeCell ref="M287:M288"/>
    <mergeCell ref="N287:N288"/>
    <mergeCell ref="O290:O291"/>
    <mergeCell ref="P290:P291"/>
    <mergeCell ref="Q290:Q291"/>
    <mergeCell ref="AG290:AG291"/>
    <mergeCell ref="AH290:AH291"/>
    <mergeCell ref="AI290:AI291"/>
    <mergeCell ref="I290:I291"/>
    <mergeCell ref="J290:J291"/>
    <mergeCell ref="K290:K291"/>
    <mergeCell ref="L290:L291"/>
    <mergeCell ref="M290:M291"/>
    <mergeCell ref="N290:N291"/>
    <mergeCell ref="A287:A288"/>
    <mergeCell ref="B287:B288"/>
    <mergeCell ref="C287:C288"/>
    <mergeCell ref="D287:D288"/>
    <mergeCell ref="E287:E288"/>
    <mergeCell ref="H287:H288"/>
    <mergeCell ref="AJ290:AJ291"/>
    <mergeCell ref="BC287:BC288"/>
    <mergeCell ref="BD287:BD288"/>
    <mergeCell ref="BE287:BE288"/>
    <mergeCell ref="BF287:BF288"/>
    <mergeCell ref="BG287:BG288"/>
    <mergeCell ref="AV287:AV288"/>
    <mergeCell ref="AW287:AW288"/>
    <mergeCell ref="AX287:AX288"/>
    <mergeCell ref="AY287:AY288"/>
    <mergeCell ref="AZ287:AZ288"/>
    <mergeCell ref="BA287:BA288"/>
    <mergeCell ref="AP287:AP288"/>
    <mergeCell ref="AQ287:AQ288"/>
    <mergeCell ref="AR287:AR288"/>
    <mergeCell ref="AS287:AS288"/>
    <mergeCell ref="AT287:AT288"/>
    <mergeCell ref="AU287:AU288"/>
    <mergeCell ref="BB287:BB288"/>
    <mergeCell ref="AJ287:AJ288"/>
    <mergeCell ref="AK287:AK288"/>
    <mergeCell ref="AL287:AL288"/>
    <mergeCell ref="AM287:AM288"/>
    <mergeCell ref="AN287:AN288"/>
    <mergeCell ref="AO287:AO288"/>
    <mergeCell ref="O287:O288"/>
    <mergeCell ref="BE281:BE286"/>
    <mergeCell ref="BF281:BF286"/>
    <mergeCell ref="BG281:BG286"/>
    <mergeCell ref="R282:R283"/>
    <mergeCell ref="S282:S283"/>
    <mergeCell ref="T282:T283"/>
    <mergeCell ref="U282:U283"/>
    <mergeCell ref="V282:V283"/>
    <mergeCell ref="W282:W283"/>
    <mergeCell ref="AX281:AX286"/>
    <mergeCell ref="AY281:AY286"/>
    <mergeCell ref="AZ281:AZ286"/>
    <mergeCell ref="BA281:BA286"/>
    <mergeCell ref="BB281:BB286"/>
    <mergeCell ref="BC281:BC286"/>
    <mergeCell ref="AR281:AR286"/>
    <mergeCell ref="AS281:AS286"/>
    <mergeCell ref="AT281:AT286"/>
    <mergeCell ref="AU281:AU286"/>
    <mergeCell ref="AA282:AA283"/>
    <mergeCell ref="AC284:AC286"/>
    <mergeCell ref="AD284:AD286"/>
    <mergeCell ref="AE284:AE286"/>
    <mergeCell ref="AF284:AF286"/>
    <mergeCell ref="W284:W286"/>
    <mergeCell ref="X284:X286"/>
    <mergeCell ref="Y284:Y286"/>
    <mergeCell ref="Z284:Z286"/>
    <mergeCell ref="AA284:AA286"/>
    <mergeCell ref="AB284:AB286"/>
    <mergeCell ref="AV281:AV286"/>
    <mergeCell ref="AW281:AW286"/>
    <mergeCell ref="P281:P286"/>
    <mergeCell ref="AB282:AB283"/>
    <mergeCell ref="AC282:AC283"/>
    <mergeCell ref="AD282:AD283"/>
    <mergeCell ref="AE282:AE283"/>
    <mergeCell ref="AF282:AF283"/>
    <mergeCell ref="R284:R286"/>
    <mergeCell ref="S284:S286"/>
    <mergeCell ref="T284:T286"/>
    <mergeCell ref="U284:U286"/>
    <mergeCell ref="V284:V286"/>
    <mergeCell ref="A281:A286"/>
    <mergeCell ref="B281:B286"/>
    <mergeCell ref="C281:C286"/>
    <mergeCell ref="D281:D286"/>
    <mergeCell ref="E281:E286"/>
    <mergeCell ref="H281:H286"/>
    <mergeCell ref="I281:I286"/>
    <mergeCell ref="J281:J286"/>
    <mergeCell ref="K281:K286"/>
    <mergeCell ref="L281:L286"/>
    <mergeCell ref="M281:M286"/>
    <mergeCell ref="N281:N286"/>
    <mergeCell ref="Z282:Z283"/>
    <mergeCell ref="O281:O286"/>
    <mergeCell ref="Q281:Q286"/>
    <mergeCell ref="BD281:BD286"/>
    <mergeCell ref="AU261:AU269"/>
    <mergeCell ref="AV261:AV269"/>
    <mergeCell ref="AW261:AW269"/>
    <mergeCell ref="AX261:AX269"/>
    <mergeCell ref="AY261:AY269"/>
    <mergeCell ref="AZ261:AZ269"/>
    <mergeCell ref="AA268:AA269"/>
    <mergeCell ref="AB268:AB269"/>
    <mergeCell ref="AC268:AC269"/>
    <mergeCell ref="AD268:AD269"/>
    <mergeCell ref="AE268:AE269"/>
    <mergeCell ref="AF268:AF269"/>
    <mergeCell ref="AF266:AF267"/>
    <mergeCell ref="R268:R269"/>
    <mergeCell ref="S268:S269"/>
    <mergeCell ref="T268:T269"/>
    <mergeCell ref="AK281:AK286"/>
    <mergeCell ref="X282:X283"/>
    <mergeCell ref="Y282:Y283"/>
    <mergeCell ref="AL281:AL286"/>
    <mergeCell ref="AM281:AM286"/>
    <mergeCell ref="AN281:AN286"/>
    <mergeCell ref="AO281:AO286"/>
    <mergeCell ref="AP281:AP286"/>
    <mergeCell ref="AQ281:AQ286"/>
    <mergeCell ref="AG281:AG286"/>
    <mergeCell ref="AH281:AH286"/>
    <mergeCell ref="AI281:AI286"/>
    <mergeCell ref="AJ281:AJ286"/>
    <mergeCell ref="AE266:AE267"/>
    <mergeCell ref="Y270:Y271"/>
    <mergeCell ref="BG261:BG269"/>
    <mergeCell ref="R263:R264"/>
    <mergeCell ref="S263:S264"/>
    <mergeCell ref="T263:T264"/>
    <mergeCell ref="U263:U264"/>
    <mergeCell ref="V263:V264"/>
    <mergeCell ref="W263:W264"/>
    <mergeCell ref="X263:X264"/>
    <mergeCell ref="Y263:Y264"/>
    <mergeCell ref="Z263:Z264"/>
    <mergeCell ref="BA261:BA269"/>
    <mergeCell ref="BB261:BB269"/>
    <mergeCell ref="BC261:BC269"/>
    <mergeCell ref="BD261:BD269"/>
    <mergeCell ref="BE261:BE269"/>
    <mergeCell ref="BF261:BF269"/>
    <mergeCell ref="H261:H269"/>
    <mergeCell ref="I261:I269"/>
    <mergeCell ref="J261:J269"/>
    <mergeCell ref="K261:K269"/>
    <mergeCell ref="L261:L269"/>
    <mergeCell ref="M261:M269"/>
    <mergeCell ref="V268:V269"/>
    <mergeCell ref="AC263:AC264"/>
    <mergeCell ref="AD263:AD264"/>
    <mergeCell ref="AE263:AE264"/>
    <mergeCell ref="AF263:AF264"/>
    <mergeCell ref="R266:R267"/>
    <mergeCell ref="S266:S267"/>
    <mergeCell ref="T266:T267"/>
    <mergeCell ref="U266:U267"/>
    <mergeCell ref="V266:V267"/>
    <mergeCell ref="L259:L260"/>
    <mergeCell ref="M259:M260"/>
    <mergeCell ref="N259:N260"/>
    <mergeCell ref="AS261:AS269"/>
    <mergeCell ref="AT261:AT269"/>
    <mergeCell ref="AI261:AI269"/>
    <mergeCell ref="AJ261:AJ269"/>
    <mergeCell ref="AK261:AK269"/>
    <mergeCell ref="AL261:AL269"/>
    <mergeCell ref="AM261:AM269"/>
    <mergeCell ref="AN261:AN269"/>
    <mergeCell ref="U268:U269"/>
    <mergeCell ref="N261:N269"/>
    <mergeCell ref="O261:O269"/>
    <mergeCell ref="P261:P269"/>
    <mergeCell ref="Q261:Q269"/>
    <mergeCell ref="AG261:AG269"/>
    <mergeCell ref="AH261:AH269"/>
    <mergeCell ref="AA263:AA264"/>
    <mergeCell ref="AB263:AB264"/>
    <mergeCell ref="W266:W267"/>
    <mergeCell ref="X266:X267"/>
    <mergeCell ref="Y266:Y267"/>
    <mergeCell ref="AB266:AB267"/>
    <mergeCell ref="AC266:AC267"/>
    <mergeCell ref="AD266:AD267"/>
    <mergeCell ref="Y268:Y269"/>
    <mergeCell ref="Z268:Z269"/>
    <mergeCell ref="Z266:Z267"/>
    <mergeCell ref="AA266:AA267"/>
    <mergeCell ref="AO261:AO269"/>
    <mergeCell ref="AP261:AP269"/>
    <mergeCell ref="BG259:BG260"/>
    <mergeCell ref="A261:A269"/>
    <mergeCell ref="B261:B269"/>
    <mergeCell ref="C261:C269"/>
    <mergeCell ref="D261:D269"/>
    <mergeCell ref="E261:E269"/>
    <mergeCell ref="AW259:AW260"/>
    <mergeCell ref="AX259:AX260"/>
    <mergeCell ref="AY259:AY260"/>
    <mergeCell ref="AZ259:AZ260"/>
    <mergeCell ref="BA259:BA260"/>
    <mergeCell ref="BB259:BB260"/>
    <mergeCell ref="AQ259:AQ260"/>
    <mergeCell ref="AR259:AR260"/>
    <mergeCell ref="AS259:AS260"/>
    <mergeCell ref="AT259:AT260"/>
    <mergeCell ref="AU259:AU260"/>
    <mergeCell ref="AV259:AV260"/>
    <mergeCell ref="AK259:AK260"/>
    <mergeCell ref="AL259:AL260"/>
    <mergeCell ref="AM259:AM260"/>
    <mergeCell ref="AN259:AN260"/>
    <mergeCell ref="AO259:AO260"/>
    <mergeCell ref="AP259:AP260"/>
    <mergeCell ref="AG259:AG260"/>
    <mergeCell ref="AH259:AH260"/>
    <mergeCell ref="AI259:AI260"/>
    <mergeCell ref="AJ259:AJ260"/>
    <mergeCell ref="O259:O260"/>
    <mergeCell ref="P259:P260"/>
    <mergeCell ref="Q259:Q260"/>
    <mergeCell ref="A259:A260"/>
    <mergeCell ref="B259:B260"/>
    <mergeCell ref="C259:C260"/>
    <mergeCell ref="D259:D260"/>
    <mergeCell ref="E259:E260"/>
    <mergeCell ref="H259:H260"/>
    <mergeCell ref="AH257:AH258"/>
    <mergeCell ref="AI257:AI258"/>
    <mergeCell ref="AJ257:AJ258"/>
    <mergeCell ref="AM257:AM258"/>
    <mergeCell ref="AN257:AN258"/>
    <mergeCell ref="AO257:AO258"/>
    <mergeCell ref="AK257:AK258"/>
    <mergeCell ref="AL257:AL258"/>
    <mergeCell ref="D257:D258"/>
    <mergeCell ref="E257:E258"/>
    <mergeCell ref="F257:F258"/>
    <mergeCell ref="BB257:BB258"/>
    <mergeCell ref="M257:M258"/>
    <mergeCell ref="N257:N258"/>
    <mergeCell ref="O257:O258"/>
    <mergeCell ref="P257:P258"/>
    <mergeCell ref="Q257:Q258"/>
    <mergeCell ref="AG257:AG258"/>
    <mergeCell ref="G257:G258"/>
    <mergeCell ref="H257:H258"/>
    <mergeCell ref="I257:I258"/>
    <mergeCell ref="J257:J258"/>
    <mergeCell ref="K257:K258"/>
    <mergeCell ref="L257:L258"/>
    <mergeCell ref="I259:I260"/>
    <mergeCell ref="J259:J260"/>
    <mergeCell ref="K259:K260"/>
    <mergeCell ref="A257:A258"/>
    <mergeCell ref="B257:B258"/>
    <mergeCell ref="C257:C258"/>
    <mergeCell ref="BG257:BG258"/>
    <mergeCell ref="AV257:AV258"/>
    <mergeCell ref="AW257:AW258"/>
    <mergeCell ref="AX257:AX258"/>
    <mergeCell ref="AY257:AY258"/>
    <mergeCell ref="AZ257:AZ258"/>
    <mergeCell ref="BA257:BA258"/>
    <mergeCell ref="AP257:AP258"/>
    <mergeCell ref="AQ257:AQ258"/>
    <mergeCell ref="AR257:AR258"/>
    <mergeCell ref="AS257:AS258"/>
    <mergeCell ref="AT257:AT258"/>
    <mergeCell ref="AU257:AU258"/>
    <mergeCell ref="BC255:BC256"/>
    <mergeCell ref="K255:K256"/>
    <mergeCell ref="L255:L256"/>
    <mergeCell ref="M255:M256"/>
    <mergeCell ref="N255:N256"/>
    <mergeCell ref="O255:O256"/>
    <mergeCell ref="BG255:BG256"/>
    <mergeCell ref="AW255:AW256"/>
    <mergeCell ref="AX255:AX256"/>
    <mergeCell ref="AH255:AH256"/>
    <mergeCell ref="AI255:AI256"/>
    <mergeCell ref="AZ255:AZ256"/>
    <mergeCell ref="BA255:BA256"/>
    <mergeCell ref="BB255:BB256"/>
    <mergeCell ref="AQ255:AQ256"/>
    <mergeCell ref="F252:F253"/>
    <mergeCell ref="A255:A256"/>
    <mergeCell ref="B255:B256"/>
    <mergeCell ref="C255:C256"/>
    <mergeCell ref="D255:D256"/>
    <mergeCell ref="E255:E256"/>
    <mergeCell ref="H255:H256"/>
    <mergeCell ref="I255:I256"/>
    <mergeCell ref="AZ250:AZ253"/>
    <mergeCell ref="BA250:BA253"/>
    <mergeCell ref="BB250:BB253"/>
    <mergeCell ref="BC250:BC253"/>
    <mergeCell ref="AK255:AK256"/>
    <mergeCell ref="AL255:AL256"/>
    <mergeCell ref="M250:M253"/>
    <mergeCell ref="N250:N253"/>
    <mergeCell ref="O250:O253"/>
    <mergeCell ref="P250:P253"/>
    <mergeCell ref="Q250:Q253"/>
    <mergeCell ref="AP250:AP253"/>
    <mergeCell ref="AQ250:AQ253"/>
    <mergeCell ref="AR250:AR253"/>
    <mergeCell ref="AS250:AS253"/>
    <mergeCell ref="AH250:AH253"/>
    <mergeCell ref="AI250:AI253"/>
    <mergeCell ref="AJ250:AJ253"/>
    <mergeCell ref="AK250:AK253"/>
    <mergeCell ref="AL250:AL253"/>
    <mergeCell ref="AM250:AM253"/>
    <mergeCell ref="P255:P256"/>
    <mergeCell ref="Q255:Q256"/>
    <mergeCell ref="J255:J256"/>
    <mergeCell ref="G250:G251"/>
    <mergeCell ref="H250:H253"/>
    <mergeCell ref="I250:I253"/>
    <mergeCell ref="J250:J253"/>
    <mergeCell ref="K250:K253"/>
    <mergeCell ref="L250:L253"/>
    <mergeCell ref="BF244:BF249"/>
    <mergeCell ref="BG244:BG249"/>
    <mergeCell ref="G246:G247"/>
    <mergeCell ref="G248:G249"/>
    <mergeCell ref="O244:O249"/>
    <mergeCell ref="P244:P249"/>
    <mergeCell ref="Q244:Q249"/>
    <mergeCell ref="AG244:AG249"/>
    <mergeCell ref="G244:G245"/>
    <mergeCell ref="H244:H249"/>
    <mergeCell ref="I244:I249"/>
    <mergeCell ref="J244:J249"/>
    <mergeCell ref="K244:K249"/>
    <mergeCell ref="L244:L249"/>
    <mergeCell ref="BF250:BF253"/>
    <mergeCell ref="BG250:BG253"/>
    <mergeCell ref="BD250:BD253"/>
    <mergeCell ref="BE250:BE253"/>
    <mergeCell ref="AT250:AT253"/>
    <mergeCell ref="AU250:AU253"/>
    <mergeCell ref="G252:G253"/>
    <mergeCell ref="AY250:AY253"/>
    <mergeCell ref="AN250:AN253"/>
    <mergeCell ref="AO250:AO253"/>
    <mergeCell ref="AM244:AM249"/>
    <mergeCell ref="A250:A253"/>
    <mergeCell ref="B250:B253"/>
    <mergeCell ref="C250:C253"/>
    <mergeCell ref="D250:D253"/>
    <mergeCell ref="E250:E253"/>
    <mergeCell ref="F250:F251"/>
    <mergeCell ref="AZ244:AZ249"/>
    <mergeCell ref="BA244:BA249"/>
    <mergeCell ref="BB244:BB249"/>
    <mergeCell ref="BC244:BC249"/>
    <mergeCell ref="BD244:BD249"/>
    <mergeCell ref="BE244:BE249"/>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M244:M249"/>
    <mergeCell ref="N244:N249"/>
    <mergeCell ref="A244:A249"/>
    <mergeCell ref="B244:B249"/>
    <mergeCell ref="C244:C249"/>
    <mergeCell ref="D244:D249"/>
    <mergeCell ref="E244:E249"/>
    <mergeCell ref="F244:F249"/>
    <mergeCell ref="BB242:BB243"/>
    <mergeCell ref="BC242:BC243"/>
    <mergeCell ref="BD242:BD243"/>
    <mergeCell ref="BE242:BE243"/>
    <mergeCell ref="BF242:BF243"/>
    <mergeCell ref="BG242:BG243"/>
    <mergeCell ref="AV242:AV243"/>
    <mergeCell ref="AW242:AW243"/>
    <mergeCell ref="AX242:AX243"/>
    <mergeCell ref="AY242:AY243"/>
    <mergeCell ref="AZ242:AZ243"/>
    <mergeCell ref="BA242:BA243"/>
    <mergeCell ref="AP242:AP243"/>
    <mergeCell ref="AQ242:AQ243"/>
    <mergeCell ref="AR242:AR243"/>
    <mergeCell ref="AS242:AS243"/>
    <mergeCell ref="AT242:AT243"/>
    <mergeCell ref="AU242:AU243"/>
    <mergeCell ref="AJ242:AJ243"/>
    <mergeCell ref="AK242:AK243"/>
    <mergeCell ref="AL242:AL243"/>
    <mergeCell ref="AM242:AM243"/>
    <mergeCell ref="AN242:AN243"/>
    <mergeCell ref="AO242:AO243"/>
    <mergeCell ref="O242:O243"/>
    <mergeCell ref="P242:P243"/>
    <mergeCell ref="Q242:Q243"/>
    <mergeCell ref="I242:I243"/>
    <mergeCell ref="J242:J243"/>
    <mergeCell ref="K242:K243"/>
    <mergeCell ref="L242:L243"/>
    <mergeCell ref="M242:M243"/>
    <mergeCell ref="N242:N243"/>
    <mergeCell ref="BE240:BE241"/>
    <mergeCell ref="BF240:BF241"/>
    <mergeCell ref="BG240:BG241"/>
    <mergeCell ref="A242:A243"/>
    <mergeCell ref="B242:B243"/>
    <mergeCell ref="C242:C243"/>
    <mergeCell ref="D242:D243"/>
    <mergeCell ref="E242:E243"/>
    <mergeCell ref="F242:F243"/>
    <mergeCell ref="H242:H243"/>
    <mergeCell ref="AY240:AY241"/>
    <mergeCell ref="AZ240:AZ241"/>
    <mergeCell ref="BA240:BA241"/>
    <mergeCell ref="BB240:BB241"/>
    <mergeCell ref="BC240:BC241"/>
    <mergeCell ref="BD240:BD241"/>
    <mergeCell ref="AS240:AS241"/>
    <mergeCell ref="AT240:AT241"/>
    <mergeCell ref="AU240:AU241"/>
    <mergeCell ref="AV240:AV241"/>
    <mergeCell ref="AW240:AW241"/>
    <mergeCell ref="AX240:AX241"/>
    <mergeCell ref="AA240:AA241"/>
    <mergeCell ref="AB240:AB241"/>
    <mergeCell ref="AC240:AC241"/>
    <mergeCell ref="AD240:AD241"/>
    <mergeCell ref="W240:W241"/>
    <mergeCell ref="X240:X241"/>
    <mergeCell ref="Y240:Y241"/>
    <mergeCell ref="Z240:Z241"/>
    <mergeCell ref="O240:O241"/>
    <mergeCell ref="P240:P241"/>
    <mergeCell ref="Q240:Q241"/>
    <mergeCell ref="R240:R241"/>
    <mergeCell ref="S240:S241"/>
    <mergeCell ref="T240:T241"/>
    <mergeCell ref="AR240:AR241"/>
    <mergeCell ref="AI240:AI241"/>
    <mergeCell ref="AJ240:AJ241"/>
    <mergeCell ref="AK240:AK241"/>
    <mergeCell ref="I240:I241"/>
    <mergeCell ref="J240:J241"/>
    <mergeCell ref="K240:K241"/>
    <mergeCell ref="L240:L241"/>
    <mergeCell ref="M240:M241"/>
    <mergeCell ref="N240:N241"/>
    <mergeCell ref="AG240:AG241"/>
    <mergeCell ref="AH240:AH241"/>
    <mergeCell ref="AL240:AL241"/>
    <mergeCell ref="AP240:AP241"/>
    <mergeCell ref="AQ240:AQ241"/>
    <mergeCell ref="A240:A241"/>
    <mergeCell ref="B240:B241"/>
    <mergeCell ref="C240:C241"/>
    <mergeCell ref="D240:D241"/>
    <mergeCell ref="E240:E241"/>
    <mergeCell ref="F240:F241"/>
    <mergeCell ref="H240:H241"/>
    <mergeCell ref="BA235:BA239"/>
    <mergeCell ref="BB235:BB239"/>
    <mergeCell ref="BC235:BC239"/>
    <mergeCell ref="BD235:BD239"/>
    <mergeCell ref="BE235:BE239"/>
    <mergeCell ref="BF235:BF239"/>
    <mergeCell ref="AU235:AU239"/>
    <mergeCell ref="AV235:AV239"/>
    <mergeCell ref="AW235:AW239"/>
    <mergeCell ref="AX235:AX239"/>
    <mergeCell ref="AY235:AY239"/>
    <mergeCell ref="AZ235:AZ239"/>
    <mergeCell ref="AO235:AO239"/>
    <mergeCell ref="AP235:AP239"/>
    <mergeCell ref="AQ235:AQ239"/>
    <mergeCell ref="AR235:AR239"/>
    <mergeCell ref="AS235:AS239"/>
    <mergeCell ref="AT235:AT239"/>
    <mergeCell ref="AI235:AI239"/>
    <mergeCell ref="AJ235:AJ239"/>
    <mergeCell ref="AK235:AK239"/>
    <mergeCell ref="AL235:AL239"/>
    <mergeCell ref="N235:N239"/>
    <mergeCell ref="U240:U241"/>
    <mergeCell ref="V240:V241"/>
    <mergeCell ref="O235:O239"/>
    <mergeCell ref="P235:P239"/>
    <mergeCell ref="Q235:Q239"/>
    <mergeCell ref="AG235:AG239"/>
    <mergeCell ref="AH235:AH239"/>
    <mergeCell ref="H235:H239"/>
    <mergeCell ref="I235:I239"/>
    <mergeCell ref="J235:J239"/>
    <mergeCell ref="K235:K239"/>
    <mergeCell ref="L235:L239"/>
    <mergeCell ref="M235:M239"/>
    <mergeCell ref="A235:A239"/>
    <mergeCell ref="B235:B239"/>
    <mergeCell ref="C235:C239"/>
    <mergeCell ref="D235:D239"/>
    <mergeCell ref="E235:E239"/>
    <mergeCell ref="A225:A234"/>
    <mergeCell ref="B225:B234"/>
    <mergeCell ref="C225:C234"/>
    <mergeCell ref="D225:D234"/>
    <mergeCell ref="E225:E234"/>
    <mergeCell ref="G225:G226"/>
    <mergeCell ref="H225:H234"/>
    <mergeCell ref="I225:I234"/>
    <mergeCell ref="F236:F239"/>
    <mergeCell ref="G236:G239"/>
    <mergeCell ref="BE225:BE234"/>
    <mergeCell ref="BF225:BF234"/>
    <mergeCell ref="AZ211:AZ219"/>
    <mergeCell ref="AI220:AI224"/>
    <mergeCell ref="BG225:BG234"/>
    <mergeCell ref="F227:F229"/>
    <mergeCell ref="G227:G229"/>
    <mergeCell ref="F230:F231"/>
    <mergeCell ref="G230:G231"/>
    <mergeCell ref="F232:F234"/>
    <mergeCell ref="AW225:AW234"/>
    <mergeCell ref="AX225:AX234"/>
    <mergeCell ref="AY225:AY234"/>
    <mergeCell ref="AZ225:AZ234"/>
    <mergeCell ref="BA225:BA234"/>
    <mergeCell ref="BB225:BB234"/>
    <mergeCell ref="AQ225:AQ234"/>
    <mergeCell ref="AR225:AR234"/>
    <mergeCell ref="AS225:AS234"/>
    <mergeCell ref="AT225:AT234"/>
    <mergeCell ref="AO225:AO234"/>
    <mergeCell ref="AP225:AP234"/>
    <mergeCell ref="P225:P234"/>
    <mergeCell ref="Q225:Q234"/>
    <mergeCell ref="AG225:AG234"/>
    <mergeCell ref="AH225:AH234"/>
    <mergeCell ref="F225:F226"/>
    <mergeCell ref="G232:G234"/>
    <mergeCell ref="BC225:BC234"/>
    <mergeCell ref="BD225:BD234"/>
    <mergeCell ref="J225:J234"/>
    <mergeCell ref="K225:K234"/>
    <mergeCell ref="L225:L234"/>
    <mergeCell ref="M225:M234"/>
    <mergeCell ref="N225:N234"/>
    <mergeCell ref="O225:O234"/>
    <mergeCell ref="AJ211:AJ219"/>
    <mergeCell ref="L220:L224"/>
    <mergeCell ref="J211:J219"/>
    <mergeCell ref="AH211:AH219"/>
    <mergeCell ref="AI211:AI219"/>
    <mergeCell ref="AM211:AM219"/>
    <mergeCell ref="AN211:AN219"/>
    <mergeCell ref="AO211:AO219"/>
    <mergeCell ref="AP211:AP219"/>
    <mergeCell ref="P211:P219"/>
    <mergeCell ref="Q211:Q219"/>
    <mergeCell ref="L211:L219"/>
    <mergeCell ref="M211:M219"/>
    <mergeCell ref="N211:N219"/>
    <mergeCell ref="O211:O219"/>
    <mergeCell ref="BA220:BA224"/>
    <mergeCell ref="BB220:BB224"/>
    <mergeCell ref="BC220:BC224"/>
    <mergeCell ref="BD220:BD224"/>
    <mergeCell ref="BE220:BE224"/>
    <mergeCell ref="BF220:BF224"/>
    <mergeCell ref="AU220:AU224"/>
    <mergeCell ref="AV220:AV224"/>
    <mergeCell ref="AW220:AW224"/>
    <mergeCell ref="AX220:AX224"/>
    <mergeCell ref="AY220:AY224"/>
    <mergeCell ref="AZ220:AZ224"/>
    <mergeCell ref="AO220:AO224"/>
    <mergeCell ref="AP220:AP224"/>
    <mergeCell ref="AQ220:AQ224"/>
    <mergeCell ref="AR220:AR224"/>
    <mergeCell ref="AS220:AS224"/>
    <mergeCell ref="AT220:AT224"/>
    <mergeCell ref="BA211:BA219"/>
    <mergeCell ref="BB211:BB219"/>
    <mergeCell ref="AQ211:AQ219"/>
    <mergeCell ref="AR211:AR219"/>
    <mergeCell ref="AS211:AS219"/>
    <mergeCell ref="AT211:AT219"/>
    <mergeCell ref="AU211:AU219"/>
    <mergeCell ref="AV211:AV219"/>
    <mergeCell ref="BC211:BC219"/>
    <mergeCell ref="BD211:BD219"/>
    <mergeCell ref="BE211:BE219"/>
    <mergeCell ref="BF211:BF219"/>
    <mergeCell ref="AR208:AR210"/>
    <mergeCell ref="AS208:AS210"/>
    <mergeCell ref="AT208:AT210"/>
    <mergeCell ref="AI208:AI210"/>
    <mergeCell ref="AJ208:AJ210"/>
    <mergeCell ref="AK208:AK210"/>
    <mergeCell ref="AL208:AL210"/>
    <mergeCell ref="A220:A224"/>
    <mergeCell ref="C220:C224"/>
    <mergeCell ref="D220:D224"/>
    <mergeCell ref="E220:E224"/>
    <mergeCell ref="AW211:AW219"/>
    <mergeCell ref="AX211:AX219"/>
    <mergeCell ref="AY211:AY219"/>
    <mergeCell ref="O220:O224"/>
    <mergeCell ref="P220:P224"/>
    <mergeCell ref="Q220:Q224"/>
    <mergeCell ref="AM208:AM210"/>
    <mergeCell ref="AK220:AK223"/>
    <mergeCell ref="AL220:AL223"/>
    <mergeCell ref="AM220:AM224"/>
    <mergeCell ref="M220:M224"/>
    <mergeCell ref="K211:K219"/>
    <mergeCell ref="N220:N224"/>
    <mergeCell ref="AH208:AH210"/>
    <mergeCell ref="H208:H210"/>
    <mergeCell ref="I208:I210"/>
    <mergeCell ref="J208:J210"/>
    <mergeCell ref="K208:K210"/>
    <mergeCell ref="AO208:AO210"/>
    <mergeCell ref="AP208:AP210"/>
    <mergeCell ref="AQ208:AQ210"/>
    <mergeCell ref="BD206:BD207"/>
    <mergeCell ref="BE206:BE207"/>
    <mergeCell ref="K206:K207"/>
    <mergeCell ref="L206:L207"/>
    <mergeCell ref="M206:M207"/>
    <mergeCell ref="N206:N207"/>
    <mergeCell ref="O206:O207"/>
    <mergeCell ref="BG208:BG210"/>
    <mergeCell ref="A211:A219"/>
    <mergeCell ref="B211:B219"/>
    <mergeCell ref="C211:C219"/>
    <mergeCell ref="D211:D219"/>
    <mergeCell ref="E211:E219"/>
    <mergeCell ref="F211:F219"/>
    <mergeCell ref="G211:G219"/>
    <mergeCell ref="H211:H219"/>
    <mergeCell ref="I211:I219"/>
    <mergeCell ref="BA208:BA210"/>
    <mergeCell ref="BB208:BB210"/>
    <mergeCell ref="BC208:BC210"/>
    <mergeCell ref="BD208:BD210"/>
    <mergeCell ref="BE208:BE210"/>
    <mergeCell ref="BF208:BF210"/>
    <mergeCell ref="AU208:AU210"/>
    <mergeCell ref="AV208:AV210"/>
    <mergeCell ref="AW208:AW210"/>
    <mergeCell ref="AX208:AX210"/>
    <mergeCell ref="AY208:AY210"/>
    <mergeCell ref="AK211:AK219"/>
    <mergeCell ref="AL211:AL219"/>
    <mergeCell ref="AZ208:AZ210"/>
    <mergeCell ref="BF206:BF207"/>
    <mergeCell ref="BG206:BG207"/>
    <mergeCell ref="A208:A210"/>
    <mergeCell ref="B208:B210"/>
    <mergeCell ref="C208:C210"/>
    <mergeCell ref="D208:D210"/>
    <mergeCell ref="E208:E210"/>
    <mergeCell ref="AW206:AW207"/>
    <mergeCell ref="AX206:AX207"/>
    <mergeCell ref="AY206:AY207"/>
    <mergeCell ref="AZ206:AZ207"/>
    <mergeCell ref="BA206:BA207"/>
    <mergeCell ref="BB206:BB207"/>
    <mergeCell ref="AQ206:AQ207"/>
    <mergeCell ref="AR206:AR207"/>
    <mergeCell ref="AS206:AS207"/>
    <mergeCell ref="AT206:AT207"/>
    <mergeCell ref="AU206:AU207"/>
    <mergeCell ref="AV206:AV207"/>
    <mergeCell ref="AK206:AK207"/>
    <mergeCell ref="AL206:AL207"/>
    <mergeCell ref="AM206:AM207"/>
    <mergeCell ref="AN206:AN207"/>
    <mergeCell ref="AO206:AO207"/>
    <mergeCell ref="AP206:AP207"/>
    <mergeCell ref="L208:L210"/>
    <mergeCell ref="M208:M210"/>
    <mergeCell ref="BC206:BC207"/>
    <mergeCell ref="P206:P207"/>
    <mergeCell ref="Q206:Q207"/>
    <mergeCell ref="AG206:AG207"/>
    <mergeCell ref="AH206:AH207"/>
    <mergeCell ref="A206:A207"/>
    <mergeCell ref="B206:B207"/>
    <mergeCell ref="C206:C207"/>
    <mergeCell ref="D206:D207"/>
    <mergeCell ref="E206:E207"/>
    <mergeCell ref="H206:H207"/>
    <mergeCell ref="I206:I207"/>
    <mergeCell ref="AZ201:AZ205"/>
    <mergeCell ref="BA201:BA205"/>
    <mergeCell ref="BB201:BB205"/>
    <mergeCell ref="BC201:BC205"/>
    <mergeCell ref="BD201:BD205"/>
    <mergeCell ref="BE201:BE205"/>
    <mergeCell ref="AT201:AT205"/>
    <mergeCell ref="AU201:AU205"/>
    <mergeCell ref="AV201:AV205"/>
    <mergeCell ref="AW201:AW205"/>
    <mergeCell ref="AX201:AX205"/>
    <mergeCell ref="AI206:AI207"/>
    <mergeCell ref="AJ206:AJ207"/>
    <mergeCell ref="J206:J207"/>
    <mergeCell ref="AN201:AN205"/>
    <mergeCell ref="AO201:AO205"/>
    <mergeCell ref="AP201:AP205"/>
    <mergeCell ref="AQ201:AQ205"/>
    <mergeCell ref="AR201:AR205"/>
    <mergeCell ref="AS201:AS205"/>
    <mergeCell ref="AH201:AH205"/>
    <mergeCell ref="AI201:AI205"/>
    <mergeCell ref="AJ201:AJ205"/>
    <mergeCell ref="AK201:AK205"/>
    <mergeCell ref="AL201:AL205"/>
    <mergeCell ref="AM201:AM205"/>
    <mergeCell ref="A201:A205"/>
    <mergeCell ref="B201:B205"/>
    <mergeCell ref="C201:C205"/>
    <mergeCell ref="D201:D205"/>
    <mergeCell ref="E201:E205"/>
    <mergeCell ref="F201:F205"/>
    <mergeCell ref="G203:G204"/>
    <mergeCell ref="N201:N205"/>
    <mergeCell ref="O201:O205"/>
    <mergeCell ref="P201:P205"/>
    <mergeCell ref="Q201:Q205"/>
    <mergeCell ref="AG201:AG205"/>
    <mergeCell ref="G201:G202"/>
    <mergeCell ref="H201:H205"/>
    <mergeCell ref="I201:I205"/>
    <mergeCell ref="J201:J205"/>
    <mergeCell ref="K201:K205"/>
    <mergeCell ref="L201:L205"/>
    <mergeCell ref="M201:M205"/>
    <mergeCell ref="BD194:BD200"/>
    <mergeCell ref="BE194:BE200"/>
    <mergeCell ref="BF194:BF200"/>
    <mergeCell ref="BG194:BG200"/>
    <mergeCell ref="AV194:AV200"/>
    <mergeCell ref="AW194:AW200"/>
    <mergeCell ref="AX194:AX200"/>
    <mergeCell ref="AY194:AY200"/>
    <mergeCell ref="AZ194:AZ200"/>
    <mergeCell ref="BA194:BA200"/>
    <mergeCell ref="AP194:AP200"/>
    <mergeCell ref="AQ194:AQ200"/>
    <mergeCell ref="AR194:AR200"/>
    <mergeCell ref="AS194:AS200"/>
    <mergeCell ref="AT194:AT200"/>
    <mergeCell ref="AU194:AU200"/>
    <mergeCell ref="AY201:AY205"/>
    <mergeCell ref="BF201:BF205"/>
    <mergeCell ref="BG201:BG205"/>
    <mergeCell ref="AL194:AL200"/>
    <mergeCell ref="AM194:AM200"/>
    <mergeCell ref="AN194:AN200"/>
    <mergeCell ref="AO194:AO200"/>
    <mergeCell ref="O194:O200"/>
    <mergeCell ref="P194:P200"/>
    <mergeCell ref="Q194:Q200"/>
    <mergeCell ref="AG194:AG200"/>
    <mergeCell ref="AH194:AH200"/>
    <mergeCell ref="AI194:AI200"/>
    <mergeCell ref="I194:I200"/>
    <mergeCell ref="J194:J200"/>
    <mergeCell ref="K194:K200"/>
    <mergeCell ref="L194:L200"/>
    <mergeCell ref="M194:M200"/>
    <mergeCell ref="N194:N200"/>
    <mergeCell ref="BB194:BB200"/>
    <mergeCell ref="A194:A200"/>
    <mergeCell ref="B194:B200"/>
    <mergeCell ref="C194:C200"/>
    <mergeCell ref="D194:D200"/>
    <mergeCell ref="E194:E200"/>
    <mergeCell ref="F194:F200"/>
    <mergeCell ref="G194:G200"/>
    <mergeCell ref="H194:H200"/>
    <mergeCell ref="AZ188:AZ193"/>
    <mergeCell ref="BA188:BA193"/>
    <mergeCell ref="BB188:BB193"/>
    <mergeCell ref="BC188:BC193"/>
    <mergeCell ref="BD188:BD193"/>
    <mergeCell ref="BE188:BE193"/>
    <mergeCell ref="AT188:AT193"/>
    <mergeCell ref="AU188:AU193"/>
    <mergeCell ref="AV188:AV193"/>
    <mergeCell ref="AW188:AW193"/>
    <mergeCell ref="AX188:AX193"/>
    <mergeCell ref="AY188:AY193"/>
    <mergeCell ref="AN188:AN193"/>
    <mergeCell ref="AO188:AO193"/>
    <mergeCell ref="AP188:AP193"/>
    <mergeCell ref="AQ188:AQ193"/>
    <mergeCell ref="AR188:AR193"/>
    <mergeCell ref="AS188:AS193"/>
    <mergeCell ref="AH188:AH193"/>
    <mergeCell ref="AI188:AI193"/>
    <mergeCell ref="AJ188:AJ193"/>
    <mergeCell ref="AK188:AK193"/>
    <mergeCell ref="AJ194:AJ200"/>
    <mergeCell ref="AK194:AK200"/>
    <mergeCell ref="M188:M193"/>
    <mergeCell ref="N188:N193"/>
    <mergeCell ref="O188:O193"/>
    <mergeCell ref="P188:P193"/>
    <mergeCell ref="Q188:Q193"/>
    <mergeCell ref="AG188:AG193"/>
    <mergeCell ref="F188:F193"/>
    <mergeCell ref="H188:H193"/>
    <mergeCell ref="I188:I193"/>
    <mergeCell ref="J188:J193"/>
    <mergeCell ref="K188:K193"/>
    <mergeCell ref="L188:L193"/>
    <mergeCell ref="BC186:BC187"/>
    <mergeCell ref="BD186:BD187"/>
    <mergeCell ref="BE186:BE187"/>
    <mergeCell ref="K186:K187"/>
    <mergeCell ref="L186:L187"/>
    <mergeCell ref="M186:M187"/>
    <mergeCell ref="N186:N187"/>
    <mergeCell ref="O186:O187"/>
    <mergeCell ref="A188:A193"/>
    <mergeCell ref="B188:B193"/>
    <mergeCell ref="C188:C193"/>
    <mergeCell ref="D188:D193"/>
    <mergeCell ref="E188:E193"/>
    <mergeCell ref="AW186:AW187"/>
    <mergeCell ref="AX186:AX187"/>
    <mergeCell ref="AY186:AY187"/>
    <mergeCell ref="AZ186:AZ187"/>
    <mergeCell ref="BA186:BA187"/>
    <mergeCell ref="BB186:BB187"/>
    <mergeCell ref="AQ186:AQ187"/>
    <mergeCell ref="AR186:AR187"/>
    <mergeCell ref="AS186:AS187"/>
    <mergeCell ref="AT186:AT187"/>
    <mergeCell ref="AU186:AU187"/>
    <mergeCell ref="AV186:AV187"/>
    <mergeCell ref="AK186:AK187"/>
    <mergeCell ref="AL186:AL187"/>
    <mergeCell ref="AM186:AM187"/>
    <mergeCell ref="AN186:AN187"/>
    <mergeCell ref="AO186:AO187"/>
    <mergeCell ref="AP186:AP187"/>
    <mergeCell ref="P186:P187"/>
    <mergeCell ref="Q186:Q187"/>
    <mergeCell ref="AG186:AG187"/>
    <mergeCell ref="AH186:AH187"/>
    <mergeCell ref="AI186:AI187"/>
    <mergeCell ref="AJ186:AJ187"/>
    <mergeCell ref="J186:J187"/>
    <mergeCell ref="AL188:AL193"/>
    <mergeCell ref="AM188:AM193"/>
    <mergeCell ref="A186:A187"/>
    <mergeCell ref="B186:B187"/>
    <mergeCell ref="C186:C187"/>
    <mergeCell ref="D186:D187"/>
    <mergeCell ref="E186:E187"/>
    <mergeCell ref="F186:F187"/>
    <mergeCell ref="H186:H187"/>
    <mergeCell ref="I186:I187"/>
    <mergeCell ref="AZ184:AZ185"/>
    <mergeCell ref="BA184:BA185"/>
    <mergeCell ref="BB184:BB185"/>
    <mergeCell ref="BC184:BC185"/>
    <mergeCell ref="BD184:BD185"/>
    <mergeCell ref="BE184:BE185"/>
    <mergeCell ref="AT184:AT185"/>
    <mergeCell ref="AU184:AU185"/>
    <mergeCell ref="AV184:AV185"/>
    <mergeCell ref="AW184:AW185"/>
    <mergeCell ref="AX184:AX185"/>
    <mergeCell ref="AY184:AY185"/>
    <mergeCell ref="AN184:AN185"/>
    <mergeCell ref="AO184:AO185"/>
    <mergeCell ref="AP184:AP185"/>
    <mergeCell ref="AQ184:AQ185"/>
    <mergeCell ref="AR184:AR185"/>
    <mergeCell ref="AS184:AS185"/>
    <mergeCell ref="AH184:AH185"/>
    <mergeCell ref="AI184:AI185"/>
    <mergeCell ref="AJ184:AJ185"/>
    <mergeCell ref="AK184:AK185"/>
    <mergeCell ref="M184:M185"/>
    <mergeCell ref="N184:N185"/>
    <mergeCell ref="O184:O185"/>
    <mergeCell ref="P184:P185"/>
    <mergeCell ref="Q184:Q185"/>
    <mergeCell ref="AG184:AG185"/>
    <mergeCell ref="F184:F185"/>
    <mergeCell ref="H184:H185"/>
    <mergeCell ref="I184:I185"/>
    <mergeCell ref="J184:J185"/>
    <mergeCell ref="K184:K185"/>
    <mergeCell ref="L184:L185"/>
    <mergeCell ref="BC181:BC182"/>
    <mergeCell ref="BD181:BD182"/>
    <mergeCell ref="BE181:BE182"/>
    <mergeCell ref="K181:K182"/>
    <mergeCell ref="L181:L182"/>
    <mergeCell ref="M181:M182"/>
    <mergeCell ref="N181:N182"/>
    <mergeCell ref="O181:O182"/>
    <mergeCell ref="A184:A185"/>
    <mergeCell ref="B184:B185"/>
    <mergeCell ref="C184:C185"/>
    <mergeCell ref="D184:D185"/>
    <mergeCell ref="E184:E185"/>
    <mergeCell ref="AW181:AW182"/>
    <mergeCell ref="AX181:AX182"/>
    <mergeCell ref="AY181:AY182"/>
    <mergeCell ref="AZ181:AZ182"/>
    <mergeCell ref="BA181:BA182"/>
    <mergeCell ref="BB181:BB182"/>
    <mergeCell ref="AQ181:AQ182"/>
    <mergeCell ref="AR181:AR182"/>
    <mergeCell ref="AS181:AS182"/>
    <mergeCell ref="AT181:AT182"/>
    <mergeCell ref="AU181:AU182"/>
    <mergeCell ref="AV181:AV182"/>
    <mergeCell ref="AK181:AK182"/>
    <mergeCell ref="AL181:AL182"/>
    <mergeCell ref="AM181:AM182"/>
    <mergeCell ref="AN181:AN182"/>
    <mergeCell ref="AO181:AO182"/>
    <mergeCell ref="AP181:AP182"/>
    <mergeCell ref="P181:P182"/>
    <mergeCell ref="Q181:Q182"/>
    <mergeCell ref="AG181:AG182"/>
    <mergeCell ref="AH181:AH182"/>
    <mergeCell ref="AI181:AI182"/>
    <mergeCell ref="AJ181:AJ182"/>
    <mergeCell ref="J181:J182"/>
    <mergeCell ref="AL184:AL185"/>
    <mergeCell ref="AM184:AM185"/>
    <mergeCell ref="A181:A182"/>
    <mergeCell ref="B181:B182"/>
    <mergeCell ref="C181:C182"/>
    <mergeCell ref="D181:D182"/>
    <mergeCell ref="E181:E182"/>
    <mergeCell ref="F181:F182"/>
    <mergeCell ref="H181:H182"/>
    <mergeCell ref="I181:I182"/>
    <mergeCell ref="AZ171:AZ172"/>
    <mergeCell ref="BA171:BA172"/>
    <mergeCell ref="BB171:BB172"/>
    <mergeCell ref="BC171:BC172"/>
    <mergeCell ref="BD171:BD172"/>
    <mergeCell ref="BE171:BE172"/>
    <mergeCell ref="AT171:AT172"/>
    <mergeCell ref="AU171:AU172"/>
    <mergeCell ref="AV171:AV172"/>
    <mergeCell ref="AW171:AW172"/>
    <mergeCell ref="AX171:AX172"/>
    <mergeCell ref="AY171:AY172"/>
    <mergeCell ref="AN171:AN172"/>
    <mergeCell ref="AO171:AO172"/>
    <mergeCell ref="AP171:AP172"/>
    <mergeCell ref="AQ171:AQ172"/>
    <mergeCell ref="AR171:AR172"/>
    <mergeCell ref="AS171:AS172"/>
    <mergeCell ref="AH171:AH172"/>
    <mergeCell ref="AI171:AI172"/>
    <mergeCell ref="AJ171:AJ172"/>
    <mergeCell ref="AK171:AK172"/>
    <mergeCell ref="AT167:AT170"/>
    <mergeCell ref="AU167:AU170"/>
    <mergeCell ref="AL171:AL172"/>
    <mergeCell ref="AM171:AM172"/>
    <mergeCell ref="G171:G172"/>
    <mergeCell ref="H171:H172"/>
    <mergeCell ref="I171:I172"/>
    <mergeCell ref="K171:K172"/>
    <mergeCell ref="P171:P172"/>
    <mergeCell ref="AG171:AG172"/>
    <mergeCell ref="M171:M172"/>
    <mergeCell ref="N171:N172"/>
    <mergeCell ref="O171:O172"/>
    <mergeCell ref="Q171:Q172"/>
    <mergeCell ref="A171:A172"/>
    <mergeCell ref="B171:B172"/>
    <mergeCell ref="C171:C172"/>
    <mergeCell ref="D171:D172"/>
    <mergeCell ref="E171:E172"/>
    <mergeCell ref="F171:F172"/>
    <mergeCell ref="F163:F166"/>
    <mergeCell ref="G163:G166"/>
    <mergeCell ref="A167:A170"/>
    <mergeCell ref="B167:B170"/>
    <mergeCell ref="C167:C170"/>
    <mergeCell ref="D167:D170"/>
    <mergeCell ref="E167:E170"/>
    <mergeCell ref="H167:H170"/>
    <mergeCell ref="AZ158:AZ166"/>
    <mergeCell ref="BA158:BA166"/>
    <mergeCell ref="BB158:BB166"/>
    <mergeCell ref="BD158:BD166"/>
    <mergeCell ref="BE158:BE166"/>
    <mergeCell ref="AU158:AU166"/>
    <mergeCell ref="AV158:AV166"/>
    <mergeCell ref="AW158:AW166"/>
    <mergeCell ref="AX158:AX166"/>
    <mergeCell ref="AY158:AY166"/>
    <mergeCell ref="BB167:BB170"/>
    <mergeCell ref="BC167:BC170"/>
    <mergeCell ref="BD167:BD170"/>
    <mergeCell ref="BE167:BE170"/>
    <mergeCell ref="AV167:AV170"/>
    <mergeCell ref="AW167:AW170"/>
    <mergeCell ref="AX167:AX170"/>
    <mergeCell ref="AY167:AY170"/>
    <mergeCell ref="AZ167:AZ170"/>
    <mergeCell ref="BA167:BA170"/>
    <mergeCell ref="AP167:AP170"/>
    <mergeCell ref="AQ167:AQ170"/>
    <mergeCell ref="AR167:AR170"/>
    <mergeCell ref="AS167:AS170"/>
    <mergeCell ref="AP158:AP166"/>
    <mergeCell ref="AQ158:AQ166"/>
    <mergeCell ref="AR158:AR166"/>
    <mergeCell ref="AS158:AS166"/>
    <mergeCell ref="AH158:AH166"/>
    <mergeCell ref="AI158:AI166"/>
    <mergeCell ref="AJ158:AJ166"/>
    <mergeCell ref="AK158:AK166"/>
    <mergeCell ref="AL158:AL166"/>
    <mergeCell ref="AM158:AM166"/>
    <mergeCell ref="H158:H166"/>
    <mergeCell ref="I158:I166"/>
    <mergeCell ref="J158:J166"/>
    <mergeCell ref="K158:K166"/>
    <mergeCell ref="P158:P166"/>
    <mergeCell ref="AG158:AG166"/>
    <mergeCell ref="AJ167:AJ170"/>
    <mergeCell ref="AK167:AK170"/>
    <mergeCell ref="AL167:AL170"/>
    <mergeCell ref="AM167:AM170"/>
    <mergeCell ref="AN167:AN170"/>
    <mergeCell ref="AO167:AO170"/>
    <mergeCell ref="I167:I170"/>
    <mergeCell ref="K167:K170"/>
    <mergeCell ref="P167:P170"/>
    <mergeCell ref="AG167:AG170"/>
    <mergeCell ref="AH167:AH170"/>
    <mergeCell ref="AI167:AI170"/>
    <mergeCell ref="A158:A166"/>
    <mergeCell ref="B158:B166"/>
    <mergeCell ref="C158:C166"/>
    <mergeCell ref="D158:D166"/>
    <mergeCell ref="E158:E166"/>
    <mergeCell ref="F158:F162"/>
    <mergeCell ref="G158:G162"/>
    <mergeCell ref="BA155:BA157"/>
    <mergeCell ref="BB155:BB157"/>
    <mergeCell ref="BC155:BC157"/>
    <mergeCell ref="BD155:BD157"/>
    <mergeCell ref="BE155:BE157"/>
    <mergeCell ref="BF155:BF157"/>
    <mergeCell ref="AU155:AU157"/>
    <mergeCell ref="AV155:AV157"/>
    <mergeCell ref="AW155:AW157"/>
    <mergeCell ref="AX155:AX157"/>
    <mergeCell ref="AY155:AY157"/>
    <mergeCell ref="AZ155:AZ157"/>
    <mergeCell ref="AO155:AO157"/>
    <mergeCell ref="AP155:AP157"/>
    <mergeCell ref="AQ155:AQ157"/>
    <mergeCell ref="AR155:AR157"/>
    <mergeCell ref="AS155:AS157"/>
    <mergeCell ref="AT155:AT157"/>
    <mergeCell ref="AI155:AI157"/>
    <mergeCell ref="AJ155:AJ157"/>
    <mergeCell ref="AK155:AK157"/>
    <mergeCell ref="AL155:AL157"/>
    <mergeCell ref="AM155:AM157"/>
    <mergeCell ref="AN158:AN166"/>
    <mergeCell ref="AO158:AO166"/>
    <mergeCell ref="A155:A157"/>
    <mergeCell ref="B155:B157"/>
    <mergeCell ref="C155:C157"/>
    <mergeCell ref="D155:D157"/>
    <mergeCell ref="E155:E157"/>
    <mergeCell ref="H155:H157"/>
    <mergeCell ref="BB150:BB154"/>
    <mergeCell ref="BC150:BC154"/>
    <mergeCell ref="BD150:BD154"/>
    <mergeCell ref="I150:I154"/>
    <mergeCell ref="J150:J154"/>
    <mergeCell ref="K150:K154"/>
    <mergeCell ref="P150:P154"/>
    <mergeCell ref="AG150:AG154"/>
    <mergeCell ref="AI150:AI154"/>
    <mergeCell ref="A150:A154"/>
    <mergeCell ref="B150:B154"/>
    <mergeCell ref="C150:C154"/>
    <mergeCell ref="D150:D154"/>
    <mergeCell ref="E150:E154"/>
    <mergeCell ref="H150:H154"/>
    <mergeCell ref="F153:F154"/>
    <mergeCell ref="G153:G154"/>
    <mergeCell ref="Q155:Q157"/>
    <mergeCell ref="F156:F157"/>
    <mergeCell ref="G156:G157"/>
    <mergeCell ref="AS150:AS154"/>
    <mergeCell ref="AU150:AU154"/>
    <mergeCell ref="AJ150:AJ154"/>
    <mergeCell ref="AK150:AK154"/>
    <mergeCell ref="AL150:AL154"/>
    <mergeCell ref="AM150:AM154"/>
    <mergeCell ref="AN150:AN154"/>
    <mergeCell ref="AO150:AO154"/>
    <mergeCell ref="BD147:BD149"/>
    <mergeCell ref="BE147:BE149"/>
    <mergeCell ref="BF147:BF149"/>
    <mergeCell ref="BG147:BG149"/>
    <mergeCell ref="AN155:AN157"/>
    <mergeCell ref="I155:I157"/>
    <mergeCell ref="J155:J157"/>
    <mergeCell ref="K155:K157"/>
    <mergeCell ref="P155:P157"/>
    <mergeCell ref="AG155:AG157"/>
    <mergeCell ref="AH155:AH157"/>
    <mergeCell ref="F148:F149"/>
    <mergeCell ref="G148:G149"/>
    <mergeCell ref="AW147:AW149"/>
    <mergeCell ref="AX147:AX149"/>
    <mergeCell ref="AY147:AY149"/>
    <mergeCell ref="AZ147:AZ149"/>
    <mergeCell ref="BA147:BA149"/>
    <mergeCell ref="BB147:BB149"/>
    <mergeCell ref="AQ147:AQ149"/>
    <mergeCell ref="AR147:AR149"/>
    <mergeCell ref="AT147:AT149"/>
    <mergeCell ref="AU147:AU149"/>
    <mergeCell ref="AV147:AV149"/>
    <mergeCell ref="AK147:AK149"/>
    <mergeCell ref="AL147:AL149"/>
    <mergeCell ref="AM147:AM149"/>
    <mergeCell ref="AN147:AN149"/>
    <mergeCell ref="AO147:AO149"/>
    <mergeCell ref="AP147:AP149"/>
    <mergeCell ref="K147:K149"/>
    <mergeCell ref="P147:P149"/>
    <mergeCell ref="AG147:AG149"/>
    <mergeCell ref="AH147:AH149"/>
    <mergeCell ref="AI147:AI149"/>
    <mergeCell ref="AJ147:AJ149"/>
    <mergeCell ref="AH133:AH135"/>
    <mergeCell ref="V131:V132"/>
    <mergeCell ref="W131:W132"/>
    <mergeCell ref="X131:X132"/>
    <mergeCell ref="Y131:Y132"/>
    <mergeCell ref="A119:A120"/>
    <mergeCell ref="B119:B120"/>
    <mergeCell ref="C119:C120"/>
    <mergeCell ref="D119:D120"/>
    <mergeCell ref="B128:B130"/>
    <mergeCell ref="E119:E120"/>
    <mergeCell ref="H119:H120"/>
    <mergeCell ref="I119:I120"/>
    <mergeCell ref="J119:J120"/>
    <mergeCell ref="AJ139:AJ140"/>
    <mergeCell ref="A143:A146"/>
    <mergeCell ref="B143:B146"/>
    <mergeCell ref="C143:C146"/>
    <mergeCell ref="D143:D146"/>
    <mergeCell ref="E143:E146"/>
    <mergeCell ref="H143:H146"/>
    <mergeCell ref="I143:I146"/>
    <mergeCell ref="J143:J146"/>
    <mergeCell ref="K143:K146"/>
    <mergeCell ref="A141:A142"/>
    <mergeCell ref="B141:B142"/>
    <mergeCell ref="AJ112:AJ118"/>
    <mergeCell ref="AJ119:AJ120"/>
    <mergeCell ref="AJ121:AJ127"/>
    <mergeCell ref="AJ128:AJ130"/>
    <mergeCell ref="AJ131:AJ132"/>
    <mergeCell ref="AJ133:AJ135"/>
    <mergeCell ref="K121:K127"/>
    <mergeCell ref="L121:L127"/>
    <mergeCell ref="M121:M127"/>
    <mergeCell ref="N121:N127"/>
    <mergeCell ref="O121:O127"/>
    <mergeCell ref="P121:P127"/>
    <mergeCell ref="AH121:AH127"/>
    <mergeCell ref="F124:F126"/>
    <mergeCell ref="G124:G126"/>
    <mergeCell ref="F139:F140"/>
    <mergeCell ref="B136:B137"/>
    <mergeCell ref="C136:C137"/>
    <mergeCell ref="D136:D137"/>
    <mergeCell ref="E136:E137"/>
    <mergeCell ref="F136:F137"/>
    <mergeCell ref="H136:H137"/>
    <mergeCell ref="I136:I137"/>
    <mergeCell ref="J136:J137"/>
    <mergeCell ref="K136:K137"/>
    <mergeCell ref="L136:L137"/>
    <mergeCell ref="M136:M137"/>
    <mergeCell ref="N136:N137"/>
    <mergeCell ref="O136:O137"/>
    <mergeCell ref="P136:P137"/>
    <mergeCell ref="G116:G118"/>
    <mergeCell ref="Q119:Q120"/>
    <mergeCell ref="Q110:Q111"/>
    <mergeCell ref="A112:A118"/>
    <mergeCell ref="B112:B118"/>
    <mergeCell ref="C112:C118"/>
    <mergeCell ref="D112:D118"/>
    <mergeCell ref="E112:E118"/>
    <mergeCell ref="H112:H118"/>
    <mergeCell ref="I112:I118"/>
    <mergeCell ref="J112:J118"/>
    <mergeCell ref="K112:K118"/>
    <mergeCell ref="L112:L118"/>
    <mergeCell ref="M112:M118"/>
    <mergeCell ref="N112:N118"/>
    <mergeCell ref="O112:O118"/>
    <mergeCell ref="K119:K120"/>
    <mergeCell ref="L119:L120"/>
    <mergeCell ref="O119:O120"/>
    <mergeCell ref="P119:P120"/>
    <mergeCell ref="A101:A109"/>
    <mergeCell ref="B101:B109"/>
    <mergeCell ref="C101:C109"/>
    <mergeCell ref="D101:D109"/>
    <mergeCell ref="E101:E109"/>
    <mergeCell ref="H101:H109"/>
    <mergeCell ref="I101:I109"/>
    <mergeCell ref="J101:J109"/>
    <mergeCell ref="K101:K109"/>
    <mergeCell ref="A147:A149"/>
    <mergeCell ref="B147:B149"/>
    <mergeCell ref="C147:C149"/>
    <mergeCell ref="D147:D149"/>
    <mergeCell ref="E147:E149"/>
    <mergeCell ref="H147:H149"/>
    <mergeCell ref="I147:I149"/>
    <mergeCell ref="J147:J149"/>
    <mergeCell ref="A110:A111"/>
    <mergeCell ref="B110:B111"/>
    <mergeCell ref="C110:C111"/>
    <mergeCell ref="D110:D111"/>
    <mergeCell ref="E110:E111"/>
    <mergeCell ref="H110:H111"/>
    <mergeCell ref="I110:I111"/>
    <mergeCell ref="J110:J111"/>
    <mergeCell ref="K110:K111"/>
    <mergeCell ref="A139:A140"/>
    <mergeCell ref="B139:B140"/>
    <mergeCell ref="C139:C140"/>
    <mergeCell ref="D139:D140"/>
    <mergeCell ref="E139:E140"/>
    <mergeCell ref="A136:A137"/>
    <mergeCell ref="AD104:AD106"/>
    <mergeCell ref="AE104:AE106"/>
    <mergeCell ref="AF104:AF106"/>
    <mergeCell ref="X101:X102"/>
    <mergeCell ref="Y101:Y102"/>
    <mergeCell ref="Z101:Z102"/>
    <mergeCell ref="AA101:AA102"/>
    <mergeCell ref="AB101:AB102"/>
    <mergeCell ref="AC101:AC102"/>
    <mergeCell ref="AI95:AI100"/>
    <mergeCell ref="AJ95:AJ100"/>
    <mergeCell ref="AK95:AK100"/>
    <mergeCell ref="L101:L109"/>
    <mergeCell ref="M101:M109"/>
    <mergeCell ref="N101:N109"/>
    <mergeCell ref="O101:O109"/>
    <mergeCell ref="P101:P109"/>
    <mergeCell ref="Q101:Q109"/>
    <mergeCell ref="T104:T106"/>
    <mergeCell ref="U104:U106"/>
    <mergeCell ref="V104:V106"/>
    <mergeCell ref="W104:W106"/>
    <mergeCell ref="R101:R102"/>
    <mergeCell ref="V101:V102"/>
    <mergeCell ref="W101:W102"/>
    <mergeCell ref="N95:N100"/>
    <mergeCell ref="O95:O100"/>
    <mergeCell ref="P95:P100"/>
    <mergeCell ref="Q95:Q100"/>
    <mergeCell ref="AG95:AG100"/>
    <mergeCell ref="AJ101:AJ109"/>
    <mergeCell ref="AK101:AK109"/>
    <mergeCell ref="AE101:AE102"/>
    <mergeCell ref="AF101:AF102"/>
    <mergeCell ref="AG101:AG109"/>
    <mergeCell ref="BF88:BF94"/>
    <mergeCell ref="BG88:BG94"/>
    <mergeCell ref="AY88:AY94"/>
    <mergeCell ref="AZ88:AZ94"/>
    <mergeCell ref="BA88:BA94"/>
    <mergeCell ref="BB88:BB94"/>
    <mergeCell ref="BC88:BC94"/>
    <mergeCell ref="BD88:BD94"/>
    <mergeCell ref="AS88:AS94"/>
    <mergeCell ref="AU88:AU94"/>
    <mergeCell ref="AV88:AV94"/>
    <mergeCell ref="AW88:AW94"/>
    <mergeCell ref="AX88:AX94"/>
    <mergeCell ref="AM88:AM94"/>
    <mergeCell ref="AN88:AN94"/>
    <mergeCell ref="AO88:AO94"/>
    <mergeCell ref="AP88:AP94"/>
    <mergeCell ref="AR88:AR94"/>
    <mergeCell ref="AQ88:AQ94"/>
    <mergeCell ref="AH101:AH109"/>
    <mergeCell ref="AI101:AI109"/>
    <mergeCell ref="AL101:AL109"/>
    <mergeCell ref="AM101:AM109"/>
    <mergeCell ref="AP101:AP109"/>
    <mergeCell ref="AR101:AR109"/>
    <mergeCell ref="AS101:AS109"/>
    <mergeCell ref="A83:A84"/>
    <mergeCell ref="B83:B84"/>
    <mergeCell ref="C83:C84"/>
    <mergeCell ref="D83:D84"/>
    <mergeCell ref="E83:E84"/>
    <mergeCell ref="H83:H84"/>
    <mergeCell ref="I83:I84"/>
    <mergeCell ref="M95:M100"/>
    <mergeCell ref="N85:N87"/>
    <mergeCell ref="O85:O87"/>
    <mergeCell ref="AG88:AG94"/>
    <mergeCell ref="AH88:AH94"/>
    <mergeCell ref="AI88:AI94"/>
    <mergeCell ref="AJ88:AJ94"/>
    <mergeCell ref="AK88:AK94"/>
    <mergeCell ref="AL88:AL94"/>
    <mergeCell ref="A95:A100"/>
    <mergeCell ref="B95:B100"/>
    <mergeCell ref="C95:C100"/>
    <mergeCell ref="D95:D100"/>
    <mergeCell ref="E95:E100"/>
    <mergeCell ref="AH83:AH84"/>
    <mergeCell ref="AI83:AI84"/>
    <mergeCell ref="A88:A94"/>
    <mergeCell ref="B88:B94"/>
    <mergeCell ref="C88:C94"/>
    <mergeCell ref="D88:D94"/>
    <mergeCell ref="E88:E94"/>
    <mergeCell ref="H88:H94"/>
    <mergeCell ref="I88:I94"/>
    <mergeCell ref="J88:J94"/>
    <mergeCell ref="K88:K94"/>
    <mergeCell ref="A85:A87"/>
    <mergeCell ref="B85:B87"/>
    <mergeCell ref="C85:C87"/>
    <mergeCell ref="D85:D87"/>
    <mergeCell ref="E85:E87"/>
    <mergeCell ref="F85:F86"/>
    <mergeCell ref="G85:G86"/>
    <mergeCell ref="H85:H87"/>
    <mergeCell ref="I85:I87"/>
    <mergeCell ref="F93:F94"/>
    <mergeCell ref="G93:G94"/>
    <mergeCell ref="AM85:AM87"/>
    <mergeCell ref="AN85:AN87"/>
    <mergeCell ref="AO85:AO87"/>
    <mergeCell ref="G97:G99"/>
    <mergeCell ref="F97:F99"/>
    <mergeCell ref="F95:F96"/>
    <mergeCell ref="G95:G96"/>
    <mergeCell ref="L88:L94"/>
    <mergeCell ref="M88:M94"/>
    <mergeCell ref="N88:N94"/>
    <mergeCell ref="O88:O94"/>
    <mergeCell ref="P88:P94"/>
    <mergeCell ref="Q88:Q94"/>
    <mergeCell ref="AL95:AL100"/>
    <mergeCell ref="AM95:AM100"/>
    <mergeCell ref="AN95:AN100"/>
    <mergeCell ref="H95:H100"/>
    <mergeCell ref="I95:I100"/>
    <mergeCell ref="J95:J100"/>
    <mergeCell ref="K95:K100"/>
    <mergeCell ref="L95:L100"/>
    <mergeCell ref="J85:J87"/>
    <mergeCell ref="K85:K87"/>
    <mergeCell ref="L85:L87"/>
    <mergeCell ref="M85:M87"/>
    <mergeCell ref="AZ83:AZ84"/>
    <mergeCell ref="BA83:BA84"/>
    <mergeCell ref="BB83:BB84"/>
    <mergeCell ref="AO83:AO84"/>
    <mergeCell ref="AJ83:AJ84"/>
    <mergeCell ref="J83:J84"/>
    <mergeCell ref="K83:K84"/>
    <mergeCell ref="L83:L84"/>
    <mergeCell ref="M83:M84"/>
    <mergeCell ref="N83:N84"/>
    <mergeCell ref="O83:O84"/>
    <mergeCell ref="AK85:AK87"/>
    <mergeCell ref="AL85:AL87"/>
    <mergeCell ref="AQ83:AQ84"/>
    <mergeCell ref="AT83:AT84"/>
    <mergeCell ref="AG83:AG84"/>
    <mergeCell ref="BF61:BF62"/>
    <mergeCell ref="BG61:BG62"/>
    <mergeCell ref="BG69:BG75"/>
    <mergeCell ref="AZ76:AZ78"/>
    <mergeCell ref="BA76:BA78"/>
    <mergeCell ref="BB76:BB78"/>
    <mergeCell ref="BC76:BC78"/>
    <mergeCell ref="BD76:BD78"/>
    <mergeCell ref="BE76:BE78"/>
    <mergeCell ref="BF76:BF78"/>
    <mergeCell ref="BG76:BG78"/>
    <mergeCell ref="AS76:AS78"/>
    <mergeCell ref="AT76:AT78"/>
    <mergeCell ref="AP83:AP84"/>
    <mergeCell ref="AW83:AW84"/>
    <mergeCell ref="BC83:BC84"/>
    <mergeCell ref="AN83:AN84"/>
    <mergeCell ref="AO79:AO81"/>
    <mergeCell ref="AP79:AP81"/>
    <mergeCell ref="AQ79:AQ81"/>
    <mergeCell ref="AZ69:AZ75"/>
    <mergeCell ref="BA69:BA75"/>
    <mergeCell ref="BB69:BB75"/>
    <mergeCell ref="BC69:BC75"/>
    <mergeCell ref="BD69:BD75"/>
    <mergeCell ref="AZ65:AZ68"/>
    <mergeCell ref="BA65:BA68"/>
    <mergeCell ref="BB65:BB68"/>
    <mergeCell ref="BC65:BC68"/>
    <mergeCell ref="BD65:BD68"/>
    <mergeCell ref="BE69:BE75"/>
    <mergeCell ref="BE65:BE68"/>
    <mergeCell ref="A63:A64"/>
    <mergeCell ref="B63:B64"/>
    <mergeCell ref="C63:C64"/>
    <mergeCell ref="D63:D64"/>
    <mergeCell ref="E63:E64"/>
    <mergeCell ref="H63:H64"/>
    <mergeCell ref="I63:I64"/>
    <mergeCell ref="AY61:AY62"/>
    <mergeCell ref="AZ61:AZ62"/>
    <mergeCell ref="BA61:BA62"/>
    <mergeCell ref="BB61:BB62"/>
    <mergeCell ref="BC61:BC62"/>
    <mergeCell ref="BD61:BD62"/>
    <mergeCell ref="AS61:AS62"/>
    <mergeCell ref="AT61:AT62"/>
    <mergeCell ref="AU61:AU62"/>
    <mergeCell ref="AV61:AV62"/>
    <mergeCell ref="AW61:AW62"/>
    <mergeCell ref="AX61:AX62"/>
    <mergeCell ref="AM61:AM62"/>
    <mergeCell ref="AN61:AN62"/>
    <mergeCell ref="AO61:AO62"/>
    <mergeCell ref="AP61:AP62"/>
    <mergeCell ref="AJ61:AJ62"/>
    <mergeCell ref="A61:A62"/>
    <mergeCell ref="B61:B62"/>
    <mergeCell ref="C61:C62"/>
    <mergeCell ref="D61:D62"/>
    <mergeCell ref="E61:E62"/>
    <mergeCell ref="F61:F62"/>
    <mergeCell ref="AG61:AG62"/>
    <mergeCell ref="AH61:AH62"/>
    <mergeCell ref="F57:F58"/>
    <mergeCell ref="BE59:BE60"/>
    <mergeCell ref="AX59:AX60"/>
    <mergeCell ref="AY59:AY60"/>
    <mergeCell ref="AZ59:AZ60"/>
    <mergeCell ref="BA59:BA60"/>
    <mergeCell ref="AP59:AP60"/>
    <mergeCell ref="AQ59:AQ60"/>
    <mergeCell ref="AR59:AR60"/>
    <mergeCell ref="AS59:AS60"/>
    <mergeCell ref="AT59:AT60"/>
    <mergeCell ref="AU59:AU60"/>
    <mergeCell ref="M56:M58"/>
    <mergeCell ref="N56:N58"/>
    <mergeCell ref="O56:O58"/>
    <mergeCell ref="AH56:AH58"/>
    <mergeCell ref="AI56:AI58"/>
    <mergeCell ref="AJ56:AJ58"/>
    <mergeCell ref="BB59:BB60"/>
    <mergeCell ref="G57:G58"/>
    <mergeCell ref="P56:P58"/>
    <mergeCell ref="Q56:Q58"/>
    <mergeCell ref="AG56:AG58"/>
    <mergeCell ref="A56:A58"/>
    <mergeCell ref="B56:B58"/>
    <mergeCell ref="C56:C58"/>
    <mergeCell ref="D56:D58"/>
    <mergeCell ref="E56:E58"/>
    <mergeCell ref="H56:H58"/>
    <mergeCell ref="I56:I58"/>
    <mergeCell ref="K59:K60"/>
    <mergeCell ref="L59:L60"/>
    <mergeCell ref="M59:M60"/>
    <mergeCell ref="AJ59:AJ60"/>
    <mergeCell ref="AK59:AK60"/>
    <mergeCell ref="AL59:AL60"/>
    <mergeCell ref="O59:O60"/>
    <mergeCell ref="P59:P60"/>
    <mergeCell ref="Q59:Q60"/>
    <mergeCell ref="AG59:AG60"/>
    <mergeCell ref="AH59:AH60"/>
    <mergeCell ref="AI59:AI60"/>
    <mergeCell ref="I59:I60"/>
    <mergeCell ref="J59:J60"/>
    <mergeCell ref="A59:A60"/>
    <mergeCell ref="B59:B60"/>
    <mergeCell ref="C59:C60"/>
    <mergeCell ref="D59:D60"/>
    <mergeCell ref="E59:E60"/>
    <mergeCell ref="H59:H60"/>
    <mergeCell ref="L56:L58"/>
    <mergeCell ref="J56:J58"/>
    <mergeCell ref="K56:K58"/>
    <mergeCell ref="AW56:AW58"/>
    <mergeCell ref="AX56:AX58"/>
    <mergeCell ref="AY56:AY58"/>
    <mergeCell ref="AZ56:AZ58"/>
    <mergeCell ref="BA56:BA58"/>
    <mergeCell ref="BB56:BB58"/>
    <mergeCell ref="AQ56:AQ58"/>
    <mergeCell ref="AR56:AR58"/>
    <mergeCell ref="AS56:AS58"/>
    <mergeCell ref="AT56:AT58"/>
    <mergeCell ref="AI61:AI62"/>
    <mergeCell ref="Q61:Q62"/>
    <mergeCell ref="AE61:AE62"/>
    <mergeCell ref="AF61:AF62"/>
    <mergeCell ref="H61:H62"/>
    <mergeCell ref="I61:I62"/>
    <mergeCell ref="J61:J62"/>
    <mergeCell ref="K61:K62"/>
    <mergeCell ref="L61:L62"/>
    <mergeCell ref="M61:M62"/>
    <mergeCell ref="AK61:AK62"/>
    <mergeCell ref="AL61:AL62"/>
    <mergeCell ref="N61:N62"/>
    <mergeCell ref="O61:O62"/>
    <mergeCell ref="P61:P62"/>
    <mergeCell ref="AM59:AM60"/>
    <mergeCell ref="AN59:AN60"/>
    <mergeCell ref="AO59:AO60"/>
    <mergeCell ref="AR54:AR55"/>
    <mergeCell ref="AN52:AN53"/>
    <mergeCell ref="AZ52:AZ53"/>
    <mergeCell ref="AH54:AH55"/>
    <mergeCell ref="AI54:AI55"/>
    <mergeCell ref="AJ54:AJ55"/>
    <mergeCell ref="BD56:BD58"/>
    <mergeCell ref="AU56:AU58"/>
    <mergeCell ref="AV56:AV58"/>
    <mergeCell ref="AK56:AK58"/>
    <mergeCell ref="AL56:AL58"/>
    <mergeCell ref="AM56:AM58"/>
    <mergeCell ref="AN56:AN58"/>
    <mergeCell ref="AO56:AO58"/>
    <mergeCell ref="AP56:AP58"/>
    <mergeCell ref="BC56:BC58"/>
    <mergeCell ref="AK54:AK55"/>
    <mergeCell ref="AL54:AL55"/>
    <mergeCell ref="BG52:BG53"/>
    <mergeCell ref="A54:A55"/>
    <mergeCell ref="B54:B55"/>
    <mergeCell ref="C54:C55"/>
    <mergeCell ref="D54:D55"/>
    <mergeCell ref="E54:E55"/>
    <mergeCell ref="H54:H55"/>
    <mergeCell ref="I54:I55"/>
    <mergeCell ref="J54:J55"/>
    <mergeCell ref="K54:K55"/>
    <mergeCell ref="BA52:BA53"/>
    <mergeCell ref="BB52:BB53"/>
    <mergeCell ref="BC52:BC53"/>
    <mergeCell ref="BD52:BD53"/>
    <mergeCell ref="BE52:BE53"/>
    <mergeCell ref="BF52:BF53"/>
    <mergeCell ref="AU52:AU53"/>
    <mergeCell ref="AV52:AV53"/>
    <mergeCell ref="AW52:AW53"/>
    <mergeCell ref="AX52:AX53"/>
    <mergeCell ref="E52:E53"/>
    <mergeCell ref="AY52:AY53"/>
    <mergeCell ref="AO52:AO53"/>
    <mergeCell ref="AP52:AP53"/>
    <mergeCell ref="BE54:BE55"/>
    <mergeCell ref="BF54:BF55"/>
    <mergeCell ref="AT52:AT53"/>
    <mergeCell ref="AI52:AI53"/>
    <mergeCell ref="AJ52:AJ53"/>
    <mergeCell ref="AS54:AS55"/>
    <mergeCell ref="AT54:AT55"/>
    <mergeCell ref="AU54:AU55"/>
    <mergeCell ref="K173:K179"/>
    <mergeCell ref="AW50:AW51"/>
    <mergeCell ref="AL50:AL51"/>
    <mergeCell ref="AM50:AM51"/>
    <mergeCell ref="AN50:AN51"/>
    <mergeCell ref="A50:A51"/>
    <mergeCell ref="B50:B51"/>
    <mergeCell ref="C50:C51"/>
    <mergeCell ref="D50:D51"/>
    <mergeCell ref="E50:E51"/>
    <mergeCell ref="BF173:BF179"/>
    <mergeCell ref="F176:F177"/>
    <mergeCell ref="G176:G177"/>
    <mergeCell ref="AZ173:AZ179"/>
    <mergeCell ref="BA173:BA179"/>
    <mergeCell ref="BB173:BB179"/>
    <mergeCell ref="BC173:BC179"/>
    <mergeCell ref="BD173:BD179"/>
    <mergeCell ref="BE173:BE179"/>
    <mergeCell ref="AT173:AT179"/>
    <mergeCell ref="AU173:AU179"/>
    <mergeCell ref="AV173:AV179"/>
    <mergeCell ref="AW173:AW179"/>
    <mergeCell ref="AX173:AX179"/>
    <mergeCell ref="AY173:AY179"/>
    <mergeCell ref="AN173:AN179"/>
    <mergeCell ref="O52:O53"/>
    <mergeCell ref="P52:P53"/>
    <mergeCell ref="AP69:AP75"/>
    <mergeCell ref="G173:G175"/>
    <mergeCell ref="AH52:AH53"/>
    <mergeCell ref="AQ52:AQ53"/>
    <mergeCell ref="AQ173:AQ179"/>
    <mergeCell ref="AR173:AR179"/>
    <mergeCell ref="AS173:AS179"/>
    <mergeCell ref="AH173:AH179"/>
    <mergeCell ref="AI173:AI179"/>
    <mergeCell ref="AJ173:AJ179"/>
    <mergeCell ref="AK173:AK179"/>
    <mergeCell ref="AL173:AL179"/>
    <mergeCell ref="AM173:AM179"/>
    <mergeCell ref="M173:M179"/>
    <mergeCell ref="N173:N179"/>
    <mergeCell ref="O173:O179"/>
    <mergeCell ref="P173:P179"/>
    <mergeCell ref="Q173:Q179"/>
    <mergeCell ref="AG173:AG179"/>
    <mergeCell ref="AN65:AN68"/>
    <mergeCell ref="AO65:AO68"/>
    <mergeCell ref="AP65:AP68"/>
    <mergeCell ref="AG85:AG87"/>
    <mergeCell ref="AH85:AH87"/>
    <mergeCell ref="AI85:AI87"/>
    <mergeCell ref="AJ85:AJ87"/>
    <mergeCell ref="X104:X106"/>
    <mergeCell ref="Y104:Y106"/>
    <mergeCell ref="Z104:Z106"/>
    <mergeCell ref="AA104:AA106"/>
    <mergeCell ref="AB104:AB106"/>
    <mergeCell ref="AC104:AC106"/>
    <mergeCell ref="R104:R106"/>
    <mergeCell ref="S104:S106"/>
    <mergeCell ref="AO95:AO100"/>
    <mergeCell ref="AP95:AP100"/>
    <mergeCell ref="N59:N60"/>
    <mergeCell ref="T50:T51"/>
    <mergeCell ref="U50:U51"/>
    <mergeCell ref="V50:V51"/>
    <mergeCell ref="W50:W51"/>
    <mergeCell ref="T76:T78"/>
    <mergeCell ref="P63:P64"/>
    <mergeCell ref="A52:A53"/>
    <mergeCell ref="B52:B53"/>
    <mergeCell ref="C52:C53"/>
    <mergeCell ref="D52:D53"/>
    <mergeCell ref="Q50:Q51"/>
    <mergeCell ref="AH50:AH51"/>
    <mergeCell ref="AI50:AI51"/>
    <mergeCell ref="F52:F53"/>
    <mergeCell ref="BD50:BD51"/>
    <mergeCell ref="AX50:AX51"/>
    <mergeCell ref="AF50:AF51"/>
    <mergeCell ref="BC50:BC51"/>
    <mergeCell ref="AR50:AR51"/>
    <mergeCell ref="AK52:AK53"/>
    <mergeCell ref="AL52:AL53"/>
    <mergeCell ref="AR52:AR53"/>
    <mergeCell ref="AS52:AS53"/>
    <mergeCell ref="AV54:AV55"/>
    <mergeCell ref="AW54:AW55"/>
    <mergeCell ref="AX54:AX55"/>
    <mergeCell ref="AM54:AM55"/>
    <mergeCell ref="AN54:AN55"/>
    <mergeCell ref="AO54:AO55"/>
    <mergeCell ref="AP54:AP55"/>
    <mergeCell ref="AQ54:AQ55"/>
    <mergeCell ref="L173:L179"/>
    <mergeCell ref="R50:R51"/>
    <mergeCell ref="S50:S51"/>
    <mergeCell ref="H50:H51"/>
    <mergeCell ref="I50:I51"/>
    <mergeCell ref="J50:J51"/>
    <mergeCell ref="K50:K51"/>
    <mergeCell ref="L50:L51"/>
    <mergeCell ref="M50:M51"/>
    <mergeCell ref="P83:P84"/>
    <mergeCell ref="Q83:Q84"/>
    <mergeCell ref="H173:H179"/>
    <mergeCell ref="I173:I179"/>
    <mergeCell ref="J173:J179"/>
    <mergeCell ref="P85:P87"/>
    <mergeCell ref="Q85:Q87"/>
    <mergeCell ref="AG50:AG51"/>
    <mergeCell ref="M65:M68"/>
    <mergeCell ref="N65:N68"/>
    <mergeCell ref="O65:O68"/>
    <mergeCell ref="P65:P68"/>
    <mergeCell ref="Q65:Q68"/>
    <mergeCell ref="AG65:AG68"/>
    <mergeCell ref="L54:L55"/>
    <mergeCell ref="M54:M55"/>
    <mergeCell ref="N54:N55"/>
    <mergeCell ref="O54:O55"/>
    <mergeCell ref="P54:P55"/>
    <mergeCell ref="Q54:Q55"/>
    <mergeCell ref="AG54:AG55"/>
    <mergeCell ref="X50:X51"/>
    <mergeCell ref="Y50:Y51"/>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Q63:Q64"/>
    <mergeCell ref="AG63:AG64"/>
    <mergeCell ref="N52:N53"/>
    <mergeCell ref="J36:J39"/>
    <mergeCell ref="K36:K39"/>
    <mergeCell ref="L36:L39"/>
    <mergeCell ref="M36:M39"/>
    <mergeCell ref="Z50:Z51"/>
    <mergeCell ref="J52:J53"/>
    <mergeCell ref="K52:K53"/>
    <mergeCell ref="L52:L53"/>
    <mergeCell ref="M52:M53"/>
    <mergeCell ref="N50:N51"/>
    <mergeCell ref="O50:O51"/>
    <mergeCell ref="P50:P51"/>
    <mergeCell ref="Q52:Q53"/>
    <mergeCell ref="BA36:BA39"/>
    <mergeCell ref="BB36:BB39"/>
    <mergeCell ref="BC36:BC39"/>
    <mergeCell ref="BD36:BD39"/>
    <mergeCell ref="BE36:BE39"/>
    <mergeCell ref="BF36:BF39"/>
    <mergeCell ref="AU36:AU39"/>
    <mergeCell ref="AR36:AR39"/>
    <mergeCell ref="AS36:AS39"/>
    <mergeCell ref="AT36:AT39"/>
    <mergeCell ref="AD38:AD39"/>
    <mergeCell ref="A173:A179"/>
    <mergeCell ref="B173:B179"/>
    <mergeCell ref="C173:C179"/>
    <mergeCell ref="D173:D179"/>
    <mergeCell ref="E173:E179"/>
    <mergeCell ref="F173:F175"/>
    <mergeCell ref="A65:A68"/>
    <mergeCell ref="B65:B68"/>
    <mergeCell ref="C65:C68"/>
    <mergeCell ref="D65:D68"/>
    <mergeCell ref="E65:E68"/>
    <mergeCell ref="H65:H68"/>
    <mergeCell ref="I65:I68"/>
    <mergeCell ref="J65:J68"/>
    <mergeCell ref="K65:K68"/>
    <mergeCell ref="L65:L68"/>
    <mergeCell ref="H36:H39"/>
    <mergeCell ref="I36:I39"/>
    <mergeCell ref="H52:H53"/>
    <mergeCell ref="I52:I53"/>
    <mergeCell ref="AG52:AG53"/>
    <mergeCell ref="O31:O35"/>
    <mergeCell ref="AV36:AV39"/>
    <mergeCell ref="AW36:AW39"/>
    <mergeCell ref="AX36:AX39"/>
    <mergeCell ref="AY36:AY3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U38:U39"/>
    <mergeCell ref="V38:V39"/>
    <mergeCell ref="W38:W39"/>
    <mergeCell ref="X38:X39"/>
    <mergeCell ref="Y38:Y39"/>
    <mergeCell ref="Z38:Z39"/>
    <mergeCell ref="R38:R39"/>
    <mergeCell ref="S38:S39"/>
    <mergeCell ref="T38:T39"/>
    <mergeCell ref="AE38:AE39"/>
    <mergeCell ref="AO50:AO51"/>
    <mergeCell ref="AP50:AP51"/>
    <mergeCell ref="AQ50:AQ51"/>
    <mergeCell ref="AJ50:AJ51"/>
    <mergeCell ref="AK50:AK51"/>
    <mergeCell ref="AM52:AM53"/>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BD31:BD35"/>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BD22:BD26"/>
    <mergeCell ref="BE22:BE26"/>
    <mergeCell ref="BF22:BF26"/>
    <mergeCell ref="BG22:BG26"/>
    <mergeCell ref="AL22:AL26"/>
    <mergeCell ref="AT22:AT26"/>
    <mergeCell ref="AU22:AU26"/>
    <mergeCell ref="AV22:AV26"/>
    <mergeCell ref="AW22:AW26"/>
    <mergeCell ref="AX22:AX26"/>
    <mergeCell ref="AY22:AY26"/>
    <mergeCell ref="AZ22:AZ26"/>
    <mergeCell ref="BA22:BA26"/>
    <mergeCell ref="BB22:BB26"/>
    <mergeCell ref="BC22:BC26"/>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O14:O15"/>
    <mergeCell ref="P14:P15"/>
    <mergeCell ref="Q14:Q15"/>
    <mergeCell ref="R14:R15"/>
    <mergeCell ref="S14:T14"/>
    <mergeCell ref="U14:U15"/>
    <mergeCell ref="I14:I15"/>
    <mergeCell ref="J14:J15"/>
    <mergeCell ref="AL17:AL21"/>
    <mergeCell ref="AM17:AM21"/>
    <mergeCell ref="M17:M21"/>
    <mergeCell ref="N17:N21"/>
    <mergeCell ref="O17:O21"/>
    <mergeCell ref="P17:P21"/>
    <mergeCell ref="Q17:Q21"/>
    <mergeCell ref="AG17:AG21"/>
    <mergeCell ref="G17:G19"/>
    <mergeCell ref="H17:H21"/>
    <mergeCell ref="I17:I21"/>
    <mergeCell ref="J17:J21"/>
    <mergeCell ref="K17:K21"/>
    <mergeCell ref="L17:L21"/>
    <mergeCell ref="AJ220:AJ224"/>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E17:E21"/>
    <mergeCell ref="F17:F19"/>
    <mergeCell ref="AF14:AF15"/>
    <mergeCell ref="AG14:AG15"/>
    <mergeCell ref="AH14:AH15"/>
    <mergeCell ref="AI14:AI15"/>
    <mergeCell ref="AX101:AX109"/>
    <mergeCell ref="AT101:AT109"/>
    <mergeCell ref="AW101:AW109"/>
    <mergeCell ref="AZ101:AZ109"/>
    <mergeCell ref="BA101:BA109"/>
    <mergeCell ref="BD83:BD84"/>
    <mergeCell ref="BE83:BE84"/>
    <mergeCell ref="AR83:AR84"/>
    <mergeCell ref="AS83:AS84"/>
    <mergeCell ref="AU83:AU84"/>
    <mergeCell ref="AV83:AV84"/>
    <mergeCell ref="AX83:AX84"/>
    <mergeCell ref="A1:D1"/>
    <mergeCell ref="E1:L1"/>
    <mergeCell ref="M1:P1"/>
    <mergeCell ref="AF1:AG1"/>
    <mergeCell ref="D3:H3"/>
    <mergeCell ref="X3:AJ3"/>
    <mergeCell ref="AN14:AN15"/>
    <mergeCell ref="AO14:AQ14"/>
    <mergeCell ref="AR14:AT14"/>
    <mergeCell ref="AU14:AW14"/>
    <mergeCell ref="AX14:AZ14"/>
    <mergeCell ref="BA14:BC14"/>
    <mergeCell ref="AJ14:AJ15"/>
    <mergeCell ref="AM14:AM15"/>
    <mergeCell ref="V14:W14"/>
    <mergeCell ref="X14:Y14"/>
    <mergeCell ref="Z14:AA14"/>
    <mergeCell ref="AB14:AC14"/>
    <mergeCell ref="AD14:AD15"/>
    <mergeCell ref="AE14:AE15"/>
    <mergeCell ref="AW69:AW75"/>
    <mergeCell ref="AX69:AX75"/>
    <mergeCell ref="AY69:AY75"/>
    <mergeCell ref="AG69:AG75"/>
    <mergeCell ref="AH69:AH75"/>
    <mergeCell ref="AI69:AI75"/>
    <mergeCell ref="AJ69:AJ75"/>
    <mergeCell ref="AK69:AK75"/>
    <mergeCell ref="AL69:AL75"/>
    <mergeCell ref="AI65:AI68"/>
    <mergeCell ref="AJ65:AJ68"/>
    <mergeCell ref="AK65:AK68"/>
    <mergeCell ref="AL65:AL68"/>
    <mergeCell ref="AM65:AM68"/>
    <mergeCell ref="AY65:AY68"/>
    <mergeCell ref="AH65:AH68"/>
    <mergeCell ref="AY95:AY100"/>
    <mergeCell ref="AU95:AU100"/>
    <mergeCell ref="AV95:AV100"/>
    <mergeCell ref="AX95:AX100"/>
    <mergeCell ref="A69:A75"/>
    <mergeCell ref="B69:B75"/>
    <mergeCell ref="C69:C75"/>
    <mergeCell ref="D69:D75"/>
    <mergeCell ref="E69:E75"/>
    <mergeCell ref="F69:F72"/>
    <mergeCell ref="G69:G72"/>
    <mergeCell ref="H69:H75"/>
    <mergeCell ref="I69:I75"/>
    <mergeCell ref="J69:J75"/>
    <mergeCell ref="K69:K75"/>
    <mergeCell ref="L69:L75"/>
    <mergeCell ref="M69:M75"/>
    <mergeCell ref="N69:N75"/>
    <mergeCell ref="O69:O75"/>
    <mergeCell ref="P69:P75"/>
    <mergeCell ref="Q69:Q75"/>
    <mergeCell ref="BF69:BF75"/>
    <mergeCell ref="BF65:BF68"/>
    <mergeCell ref="AW65:AW68"/>
    <mergeCell ref="AX65:AX68"/>
    <mergeCell ref="BG65:BG68"/>
    <mergeCell ref="A76:A78"/>
    <mergeCell ref="B76:B78"/>
    <mergeCell ref="C76:C78"/>
    <mergeCell ref="D76:D78"/>
    <mergeCell ref="E76:E78"/>
    <mergeCell ref="H76:H78"/>
    <mergeCell ref="I76:I78"/>
    <mergeCell ref="J76:J78"/>
    <mergeCell ref="K76:K78"/>
    <mergeCell ref="L76:L78"/>
    <mergeCell ref="M76:M78"/>
    <mergeCell ref="N76:N78"/>
    <mergeCell ref="O76:O78"/>
    <mergeCell ref="P76:P78"/>
    <mergeCell ref="Q76:Q78"/>
    <mergeCell ref="R76:R78"/>
    <mergeCell ref="S76:S78"/>
    <mergeCell ref="U76:U78"/>
    <mergeCell ref="V76:V78"/>
    <mergeCell ref="W76:W78"/>
    <mergeCell ref="X76:X78"/>
    <mergeCell ref="Y76:Y78"/>
    <mergeCell ref="Z76:Z78"/>
    <mergeCell ref="AA76:AA78"/>
    <mergeCell ref="AB76:AB78"/>
    <mergeCell ref="AC76:AC78"/>
    <mergeCell ref="AW76:AW78"/>
    <mergeCell ref="BF83:BF84"/>
    <mergeCell ref="AY83:AY84"/>
    <mergeCell ref="AK83:AK84"/>
    <mergeCell ref="AL83:AL84"/>
    <mergeCell ref="AM83:AM84"/>
    <mergeCell ref="AP85:AP87"/>
    <mergeCell ref="AH95:AH100"/>
    <mergeCell ref="AR95:AR100"/>
    <mergeCell ref="AS95:AS100"/>
    <mergeCell ref="AN101:AN109"/>
    <mergeCell ref="AO101:AO109"/>
    <mergeCell ref="AD101:AD102"/>
    <mergeCell ref="AG76:AG78"/>
    <mergeCell ref="AH76:AH78"/>
    <mergeCell ref="AI76:AI78"/>
    <mergeCell ref="AJ76:AJ78"/>
    <mergeCell ref="AK76:AK78"/>
    <mergeCell ref="AL76:AL78"/>
    <mergeCell ref="AM76:AM78"/>
    <mergeCell ref="AN76:AN78"/>
    <mergeCell ref="AQ85:AQ87"/>
    <mergeCell ref="AR85:AR87"/>
    <mergeCell ref="AS85:AS87"/>
    <mergeCell ref="AT85:AT87"/>
    <mergeCell ref="AX76:AX78"/>
    <mergeCell ref="AY76:AY78"/>
    <mergeCell ref="AD76:AD78"/>
    <mergeCell ref="AE76:AE78"/>
    <mergeCell ref="AF76:AF78"/>
    <mergeCell ref="BA95:BA100"/>
    <mergeCell ref="BB95:BB100"/>
    <mergeCell ref="BD95:BD100"/>
    <mergeCell ref="BH295:BH297"/>
    <mergeCell ref="BH298:BH300"/>
    <mergeCell ref="BH306:BH308"/>
    <mergeCell ref="BG141:BG142"/>
    <mergeCell ref="BH141:BH142"/>
    <mergeCell ref="AM139:AM140"/>
    <mergeCell ref="AN139:AN140"/>
    <mergeCell ref="BH147:BH149"/>
    <mergeCell ref="AT88:AT94"/>
    <mergeCell ref="BC147:BC149"/>
    <mergeCell ref="BE150:BE154"/>
    <mergeCell ref="BF150:BF154"/>
    <mergeCell ref="BG150:BG154"/>
    <mergeCell ref="AV150:AV154"/>
    <mergeCell ref="AW150:AW154"/>
    <mergeCell ref="AX150:AX154"/>
    <mergeCell ref="AY150:AY154"/>
    <mergeCell ref="AZ150:AZ154"/>
    <mergeCell ref="BA150:BA154"/>
    <mergeCell ref="AP150:AP154"/>
    <mergeCell ref="AR150:AR154"/>
    <mergeCell ref="BH290:BH291"/>
    <mergeCell ref="BH292:BH294"/>
    <mergeCell ref="BF101:BF109"/>
    <mergeCell ref="AO173:AO179"/>
    <mergeCell ref="AP173:AP179"/>
    <mergeCell ref="BE95:BE100"/>
    <mergeCell ref="BB101:BB109"/>
    <mergeCell ref="BD101:BD109"/>
    <mergeCell ref="BE101:BE109"/>
    <mergeCell ref="AY101:AY109"/>
    <mergeCell ref="AV101:AV109"/>
    <mergeCell ref="BH312:BH313"/>
    <mergeCell ref="BH302:BH305"/>
    <mergeCell ref="BH133:BH135"/>
    <mergeCell ref="BF85:BF87"/>
    <mergeCell ref="BC85:BC87"/>
    <mergeCell ref="BD85:BD87"/>
    <mergeCell ref="BE85:BE87"/>
    <mergeCell ref="BA85:BA87"/>
    <mergeCell ref="BB85:BB87"/>
    <mergeCell ref="AZ85:AZ87"/>
    <mergeCell ref="AW85:AW87"/>
    <mergeCell ref="AX85:AX87"/>
    <mergeCell ref="AY85:AY87"/>
    <mergeCell ref="AU85:AU87"/>
    <mergeCell ref="AV85:AV87"/>
    <mergeCell ref="BF158:BF166"/>
    <mergeCell ref="BG158:BG166"/>
    <mergeCell ref="BF167:BF170"/>
    <mergeCell ref="BG167:BG170"/>
    <mergeCell ref="BF171:BF172"/>
    <mergeCell ref="BG171:BG172"/>
    <mergeCell ref="BF181:BF182"/>
    <mergeCell ref="BG181:BG182"/>
    <mergeCell ref="BF184:BF185"/>
    <mergeCell ref="BG184:BG185"/>
    <mergeCell ref="BF186:BF187"/>
    <mergeCell ref="BG186:BG187"/>
    <mergeCell ref="BF188:BF193"/>
    <mergeCell ref="BG188:BG193"/>
    <mergeCell ref="BC194:BC200"/>
    <mergeCell ref="BH121:BH127"/>
    <mergeCell ref="BH119:BH120"/>
    <mergeCell ref="BH65:BH68"/>
    <mergeCell ref="BH112:BH118"/>
    <mergeCell ref="BH139:BH140"/>
    <mergeCell ref="BH279:BH280"/>
    <mergeCell ref="BH206:BH207"/>
    <mergeCell ref="BH211:BH219"/>
    <mergeCell ref="BH220:BH224"/>
    <mergeCell ref="BH225:BH234"/>
    <mergeCell ref="BH240:BH241"/>
    <mergeCell ref="BH242:BH243"/>
    <mergeCell ref="BH244:BH249"/>
    <mergeCell ref="BH250:BH253"/>
    <mergeCell ref="BH261:BH269"/>
    <mergeCell ref="BH270:BH278"/>
    <mergeCell ref="BH281:BH286"/>
    <mergeCell ref="BH287:BH288"/>
    <mergeCell ref="BH259:BH260"/>
    <mergeCell ref="BH76:BH78"/>
    <mergeCell ref="BH79:BH81"/>
    <mergeCell ref="BH101:BH109"/>
    <mergeCell ref="BH88:BH94"/>
  </mergeCells>
  <conditionalFormatting sqref="I29">
    <cfRule type="cellIs" dxfId="6285" priority="8365" operator="equal">
      <formula>#REF!</formula>
    </cfRule>
  </conditionalFormatting>
  <conditionalFormatting sqref="AE27 AE82:AE95 AE173:AE178">
    <cfRule type="cellIs" dxfId="6284" priority="8360" operator="equal">
      <formula>"MUY ALTA"</formula>
    </cfRule>
    <cfRule type="cellIs" dxfId="6283" priority="8361" operator="equal">
      <formula>"ALTA"</formula>
    </cfRule>
    <cfRule type="cellIs" dxfId="6282" priority="8362" operator="equal">
      <formula>"MEDIA"</formula>
    </cfRule>
    <cfRule type="cellIs" dxfId="6281" priority="8363" operator="equal">
      <formula>"BAJA"</formula>
    </cfRule>
    <cfRule type="cellIs" dxfId="6280" priority="8364" operator="equal">
      <formula>"MUY BAJA"</formula>
    </cfRule>
  </conditionalFormatting>
  <conditionalFormatting sqref="Q28:Q29">
    <cfRule type="cellIs" dxfId="6279" priority="8322" operator="equal">
      <formula>#REF!</formula>
    </cfRule>
    <cfRule type="cellIs" dxfId="6278" priority="8324" operator="equal">
      <formula>#REF!</formula>
    </cfRule>
    <cfRule type="cellIs" dxfId="6277" priority="8325" operator="equal">
      <formula>#REF!</formula>
    </cfRule>
    <cfRule type="cellIs" dxfId="6276" priority="8326" operator="equal">
      <formula>#REF!</formula>
    </cfRule>
    <cfRule type="cellIs" dxfId="6275" priority="8327" operator="equal">
      <formula>#REF!</formula>
    </cfRule>
    <cfRule type="cellIs" dxfId="6274" priority="8328" operator="equal">
      <formula>#REF!</formula>
    </cfRule>
    <cfRule type="cellIs" dxfId="6273" priority="8329" operator="equal">
      <formula>#REF!</formula>
    </cfRule>
    <cfRule type="cellIs" dxfId="6272" priority="8330" operator="equal">
      <formula>#REF!</formula>
    </cfRule>
    <cfRule type="cellIs" dxfId="6271" priority="8331" operator="equal">
      <formula>#REF!</formula>
    </cfRule>
    <cfRule type="cellIs" dxfId="6270" priority="8332" operator="equal">
      <formula>#REF!</formula>
    </cfRule>
    <cfRule type="cellIs" dxfId="6269" priority="8333" operator="equal">
      <formula>#REF!</formula>
    </cfRule>
    <cfRule type="cellIs" dxfId="6268" priority="8334" operator="equal">
      <formula>#REF!</formula>
    </cfRule>
    <cfRule type="cellIs" dxfId="6267" priority="8335" operator="equal">
      <formula>#REF!</formula>
    </cfRule>
    <cfRule type="cellIs" dxfId="6266" priority="8336" operator="equal">
      <formula>#REF!</formula>
    </cfRule>
    <cfRule type="cellIs" dxfId="6265" priority="8337" operator="equal">
      <formula>#REF!</formula>
    </cfRule>
    <cfRule type="cellIs" dxfId="6264" priority="8338" operator="equal">
      <formula>#REF!</formula>
    </cfRule>
    <cfRule type="cellIs" dxfId="6263" priority="8339" operator="equal">
      <formula>#REF!</formula>
    </cfRule>
    <cfRule type="cellIs" dxfId="6262" priority="8340" operator="equal">
      <formula>#REF!</formula>
    </cfRule>
    <cfRule type="cellIs" dxfId="6261" priority="8341" operator="equal">
      <formula>#REF!</formula>
    </cfRule>
    <cfRule type="cellIs" dxfId="6260" priority="8342" operator="equal">
      <formula>#REF!</formula>
    </cfRule>
    <cfRule type="cellIs" dxfId="6259" priority="8343" operator="equal">
      <formula>#REF!</formula>
    </cfRule>
    <cfRule type="cellIs" dxfId="6258" priority="8344" operator="equal">
      <formula>#REF!</formula>
    </cfRule>
    <cfRule type="cellIs" dxfId="6257" priority="8345" operator="equal">
      <formula>#REF!</formula>
    </cfRule>
    <cfRule type="cellIs" dxfId="6256" priority="8346" operator="equal">
      <formula>#REF!</formula>
    </cfRule>
    <cfRule type="cellIs" dxfId="6255" priority="8347" operator="equal">
      <formula>#REF!</formula>
    </cfRule>
    <cfRule type="cellIs" dxfId="6254" priority="8348" operator="equal">
      <formula>#REF!</formula>
    </cfRule>
    <cfRule type="cellIs" dxfId="6253" priority="8349" operator="equal">
      <formula>#REF!</formula>
    </cfRule>
    <cfRule type="cellIs" dxfId="6252" priority="8350" operator="equal">
      <formula>#REF!</formula>
    </cfRule>
    <cfRule type="cellIs" dxfId="6251" priority="8351" operator="equal">
      <formula>#REF!</formula>
    </cfRule>
    <cfRule type="cellIs" dxfId="6250" priority="8352" operator="equal">
      <formula>#REF!</formula>
    </cfRule>
    <cfRule type="cellIs" dxfId="6249" priority="8353" operator="equal">
      <formula>#REF!</formula>
    </cfRule>
    <cfRule type="cellIs" dxfId="6248" priority="8354" operator="equal">
      <formula>#REF!</formula>
    </cfRule>
    <cfRule type="cellIs" dxfId="6247" priority="8355" operator="equal">
      <formula>#REF!</formula>
    </cfRule>
    <cfRule type="cellIs" dxfId="6246" priority="8356" operator="equal">
      <formula>#REF!</formula>
    </cfRule>
    <cfRule type="cellIs" dxfId="6245" priority="8357" operator="equal">
      <formula>#REF!</formula>
    </cfRule>
    <cfRule type="cellIs" dxfId="6244" priority="8358" operator="equal">
      <formula>#REF!</formula>
    </cfRule>
    <cfRule type="cellIs" dxfId="6243" priority="8359" operator="equal">
      <formula>#REF!</formula>
    </cfRule>
  </conditionalFormatting>
  <conditionalFormatting sqref="N28:N29 N155 N167 N158 N171">
    <cfRule type="cellIs" dxfId="6242" priority="8323" operator="equal">
      <formula>#REF!</formula>
    </cfRule>
  </conditionalFormatting>
  <conditionalFormatting sqref="L28:L29 L155 L167 L158 L171">
    <cfRule type="cellIs" dxfId="6241" priority="8317" operator="equal">
      <formula>"ALTA"</formula>
    </cfRule>
    <cfRule type="cellIs" dxfId="6240" priority="8318" operator="equal">
      <formula>"MUY ALTA"</formula>
    </cfRule>
    <cfRule type="cellIs" dxfId="6239" priority="8319" operator="equal">
      <formula>"MEDIA"</formula>
    </cfRule>
    <cfRule type="cellIs" dxfId="6238" priority="8320" operator="equal">
      <formula>"BAJA"</formula>
    </cfRule>
    <cfRule type="cellIs" dxfId="6237" priority="8321" operator="equal">
      <formula>"MUY BAJA"</formula>
    </cfRule>
  </conditionalFormatting>
  <conditionalFormatting sqref="N28:N29 N155 N167 N158 N171">
    <cfRule type="cellIs" dxfId="6236" priority="8309" operator="equal">
      <formula>"CATASTRÓFICO (RC-F)"</formula>
    </cfRule>
    <cfRule type="cellIs" dxfId="6235" priority="8310" operator="equal">
      <formula>"MAYOR (RC-F)"</formula>
    </cfRule>
    <cfRule type="cellIs" dxfId="6234" priority="8311" operator="equal">
      <formula>"MODERADO (RC-F)"</formula>
    </cfRule>
    <cfRule type="cellIs" dxfId="6233" priority="8312" operator="equal">
      <formula>"CATASTRÓFICO"</formula>
    </cfRule>
    <cfRule type="cellIs" dxfId="6232" priority="8313" operator="equal">
      <formula>"MAYOR"</formula>
    </cfRule>
    <cfRule type="cellIs" dxfId="6231" priority="8314" operator="equal">
      <formula>"MODERADO"</formula>
    </cfRule>
    <cfRule type="cellIs" dxfId="6230" priority="8315" operator="equal">
      <formula>"MENOR"</formula>
    </cfRule>
    <cfRule type="cellIs" dxfId="6229" priority="8316" operator="equal">
      <formula>"LEVE"</formula>
    </cfRule>
  </conditionalFormatting>
  <conditionalFormatting sqref="Q28:Q29 Q155 Q167 Q158 Q171">
    <cfRule type="cellIs" dxfId="6228" priority="8302" operator="equal">
      <formula>"EXTREMO (RC/F)"</formula>
    </cfRule>
    <cfRule type="cellIs" dxfId="6227" priority="8303" operator="equal">
      <formula>"ALTO (RC/F)"</formula>
    </cfRule>
    <cfRule type="cellIs" dxfId="6226" priority="8304" operator="equal">
      <formula>"MODERADO (RC/F)"</formula>
    </cfRule>
    <cfRule type="cellIs" dxfId="6225" priority="8305" operator="equal">
      <formula>"EXTREMO"</formula>
    </cfRule>
    <cfRule type="cellIs" dxfId="6224" priority="8306" operator="equal">
      <formula>"ALTO"</formula>
    </cfRule>
    <cfRule type="cellIs" dxfId="6223" priority="8307" operator="equal">
      <formula>"MODERADO"</formula>
    </cfRule>
    <cfRule type="cellIs" dxfId="6222" priority="8308" operator="equal">
      <formula>"BAJO"</formula>
    </cfRule>
  </conditionalFormatting>
  <conditionalFormatting sqref="Q16">
    <cfRule type="cellIs" dxfId="6221" priority="8264" operator="equal">
      <formula>#REF!</formula>
    </cfRule>
    <cfRule type="cellIs" dxfId="6220" priority="8266" operator="equal">
      <formula>#REF!</formula>
    </cfRule>
    <cfRule type="cellIs" dxfId="6219" priority="8267" operator="equal">
      <formula>#REF!</formula>
    </cfRule>
    <cfRule type="cellIs" dxfId="6218" priority="8268" operator="equal">
      <formula>#REF!</formula>
    </cfRule>
    <cfRule type="cellIs" dxfId="6217" priority="8269" operator="equal">
      <formula>#REF!</formula>
    </cfRule>
    <cfRule type="cellIs" dxfId="6216" priority="8270" operator="equal">
      <formula>#REF!</formula>
    </cfRule>
    <cfRule type="cellIs" dxfId="6215" priority="8271" operator="equal">
      <formula>#REF!</formula>
    </cfRule>
    <cfRule type="cellIs" dxfId="6214" priority="8272" operator="equal">
      <formula>#REF!</formula>
    </cfRule>
    <cfRule type="cellIs" dxfId="6213" priority="8273" operator="equal">
      <formula>#REF!</formula>
    </cfRule>
    <cfRule type="cellIs" dxfId="6212" priority="8274" operator="equal">
      <formula>#REF!</formula>
    </cfRule>
    <cfRule type="cellIs" dxfId="6211" priority="8275" operator="equal">
      <formula>#REF!</formula>
    </cfRule>
    <cfRule type="cellIs" dxfId="6210" priority="8276" operator="equal">
      <formula>#REF!</formula>
    </cfRule>
    <cfRule type="cellIs" dxfId="6209" priority="8277" operator="equal">
      <formula>#REF!</formula>
    </cfRule>
    <cfRule type="cellIs" dxfId="6208" priority="8278" operator="equal">
      <formula>#REF!</formula>
    </cfRule>
    <cfRule type="cellIs" dxfId="6207" priority="8279" operator="equal">
      <formula>#REF!</formula>
    </cfRule>
    <cfRule type="cellIs" dxfId="6206" priority="8280" operator="equal">
      <formula>#REF!</formula>
    </cfRule>
    <cfRule type="cellIs" dxfId="6205" priority="8281" operator="equal">
      <formula>#REF!</formula>
    </cfRule>
    <cfRule type="cellIs" dxfId="6204" priority="8282" operator="equal">
      <formula>#REF!</formula>
    </cfRule>
    <cfRule type="cellIs" dxfId="6203" priority="8283" operator="equal">
      <formula>#REF!</formula>
    </cfRule>
    <cfRule type="cellIs" dxfId="6202" priority="8284" operator="equal">
      <formula>#REF!</formula>
    </cfRule>
    <cfRule type="cellIs" dxfId="6201" priority="8285" operator="equal">
      <formula>#REF!</formula>
    </cfRule>
    <cfRule type="cellIs" dxfId="6200" priority="8286" operator="equal">
      <formula>#REF!</formula>
    </cfRule>
    <cfRule type="cellIs" dxfId="6199" priority="8287" operator="equal">
      <formula>#REF!</formula>
    </cfRule>
    <cfRule type="cellIs" dxfId="6198" priority="8288" operator="equal">
      <formula>#REF!</formula>
    </cfRule>
    <cfRule type="cellIs" dxfId="6197" priority="8289" operator="equal">
      <formula>#REF!</formula>
    </cfRule>
    <cfRule type="cellIs" dxfId="6196" priority="8290" operator="equal">
      <formula>#REF!</formula>
    </cfRule>
    <cfRule type="cellIs" dxfId="6195" priority="8291" operator="equal">
      <formula>#REF!</formula>
    </cfRule>
    <cfRule type="cellIs" dxfId="6194" priority="8292" operator="equal">
      <formula>#REF!</formula>
    </cfRule>
    <cfRule type="cellIs" dxfId="6193" priority="8293" operator="equal">
      <formula>#REF!</formula>
    </cfRule>
    <cfRule type="cellIs" dxfId="6192" priority="8294" operator="equal">
      <formula>#REF!</formula>
    </cfRule>
    <cfRule type="cellIs" dxfId="6191" priority="8295" operator="equal">
      <formula>#REF!</formula>
    </cfRule>
    <cfRule type="cellIs" dxfId="6190" priority="8296" operator="equal">
      <formula>#REF!</formula>
    </cfRule>
    <cfRule type="cellIs" dxfId="6189" priority="8297" operator="equal">
      <formula>#REF!</formula>
    </cfRule>
    <cfRule type="cellIs" dxfId="6188" priority="8298" operator="equal">
      <formula>#REF!</formula>
    </cfRule>
    <cfRule type="cellIs" dxfId="6187" priority="8299" operator="equal">
      <formula>#REF!</formula>
    </cfRule>
    <cfRule type="cellIs" dxfId="6186" priority="8300" operator="equal">
      <formula>#REF!</formula>
    </cfRule>
    <cfRule type="cellIs" dxfId="6185" priority="8301" operator="equal">
      <formula>#REF!</formula>
    </cfRule>
  </conditionalFormatting>
  <conditionalFormatting sqref="N16">
    <cfRule type="cellIs" dxfId="6184" priority="8265" operator="equal">
      <formula>#REF!</formula>
    </cfRule>
  </conditionalFormatting>
  <conditionalFormatting sqref="L16">
    <cfRule type="cellIs" dxfId="6183" priority="8259" operator="equal">
      <formula>"ALTA"</formula>
    </cfRule>
    <cfRule type="cellIs" dxfId="6182" priority="8260" operator="equal">
      <formula>"MUY ALTA"</formula>
    </cfRule>
    <cfRule type="cellIs" dxfId="6181" priority="8261" operator="equal">
      <formula>"MEDIA"</formula>
    </cfRule>
    <cfRule type="cellIs" dxfId="6180" priority="8262" operator="equal">
      <formula>"BAJA"</formula>
    </cfRule>
    <cfRule type="cellIs" dxfId="6179" priority="8263" operator="equal">
      <formula>"MUY BAJA"</formula>
    </cfRule>
  </conditionalFormatting>
  <conditionalFormatting sqref="N16">
    <cfRule type="cellIs" dxfId="6178" priority="8251" operator="equal">
      <formula>"CATASTRÓFICO (RC-F)"</formula>
    </cfRule>
    <cfRule type="cellIs" dxfId="6177" priority="8252" operator="equal">
      <formula>"MAYOR (RC-F)"</formula>
    </cfRule>
    <cfRule type="cellIs" dxfId="6176" priority="8253" operator="equal">
      <formula>"MODERADO (RC-F)"</formula>
    </cfRule>
    <cfRule type="cellIs" dxfId="6175" priority="8254" operator="equal">
      <formula>"CATASTRÓFICO"</formula>
    </cfRule>
    <cfRule type="cellIs" dxfId="6174" priority="8255" operator="equal">
      <formula>"MAYOR"</formula>
    </cfRule>
    <cfRule type="cellIs" dxfId="6173" priority="8256" operator="equal">
      <formula>"MODERADO"</formula>
    </cfRule>
    <cfRule type="cellIs" dxfId="6172" priority="8257" operator="equal">
      <formula>"MENOR"</formula>
    </cfRule>
    <cfRule type="cellIs" dxfId="6171" priority="8258" operator="equal">
      <formula>"LEVE"</formula>
    </cfRule>
  </conditionalFormatting>
  <conditionalFormatting sqref="Q16">
    <cfRule type="cellIs" dxfId="6170" priority="8244" operator="equal">
      <formula>"EXTREMO (RC/F)"</formula>
    </cfRule>
    <cfRule type="cellIs" dxfId="6169" priority="8245" operator="equal">
      <formula>"ALTO (RC/F)"</formula>
    </cfRule>
    <cfRule type="cellIs" dxfId="6168" priority="8246" operator="equal">
      <formula>"MODERADO (RC/F)"</formula>
    </cfRule>
    <cfRule type="cellIs" dxfId="6167" priority="8247" operator="equal">
      <formula>"EXTREMO"</formula>
    </cfRule>
    <cfRule type="cellIs" dxfId="6166" priority="8248" operator="equal">
      <formula>"ALTO"</formula>
    </cfRule>
    <cfRule type="cellIs" dxfId="6165" priority="8249" operator="equal">
      <formula>"MODERADO"</formula>
    </cfRule>
    <cfRule type="cellIs" dxfId="6164" priority="8250" operator="equal">
      <formula>"BAJO"</formula>
    </cfRule>
  </conditionalFormatting>
  <conditionalFormatting sqref="AE16">
    <cfRule type="cellIs" dxfId="6163" priority="8239" operator="equal">
      <formula>"MUY ALTA"</formula>
    </cfRule>
    <cfRule type="cellIs" dxfId="6162" priority="8240" operator="equal">
      <formula>"ALTA"</formula>
    </cfRule>
    <cfRule type="cellIs" dxfId="6161" priority="8241" operator="equal">
      <formula>"MEDIA"</formula>
    </cfRule>
    <cfRule type="cellIs" dxfId="6160" priority="8242" operator="equal">
      <formula>"BAJA"</formula>
    </cfRule>
    <cfRule type="cellIs" dxfId="6159" priority="8243" operator="equal">
      <formula>"MUY BAJA"</formula>
    </cfRule>
  </conditionalFormatting>
  <conditionalFormatting sqref="AG16">
    <cfRule type="cellIs" dxfId="6158" priority="8234" operator="equal">
      <formula>"CATASTROFICO"</formula>
    </cfRule>
    <cfRule type="cellIs" dxfId="6157" priority="8235" operator="equal">
      <formula>"MAYOR"</formula>
    </cfRule>
    <cfRule type="cellIs" dxfId="6156" priority="8236" operator="equal">
      <formula>"MODERADO"</formula>
    </cfRule>
    <cfRule type="cellIs" dxfId="6155" priority="8237" operator="equal">
      <formula>"MENOR"</formula>
    </cfRule>
    <cfRule type="cellIs" dxfId="6154" priority="8238" operator="equal">
      <formula>"LEVE"</formula>
    </cfRule>
  </conditionalFormatting>
  <conditionalFormatting sqref="AI16 Q155 Q167 Q158 Q171">
    <cfRule type="cellIs" dxfId="6153" priority="8197" operator="equal">
      <formula>#REF!</formula>
    </cfRule>
    <cfRule type="cellIs" dxfId="6152" priority="8198" operator="equal">
      <formula>#REF!</formula>
    </cfRule>
    <cfRule type="cellIs" dxfId="6151" priority="8199" operator="equal">
      <formula>#REF!</formula>
    </cfRule>
    <cfRule type="cellIs" dxfId="6150" priority="8200" operator="equal">
      <formula>#REF!</formula>
    </cfRule>
    <cfRule type="cellIs" dxfId="6149" priority="8201" operator="equal">
      <formula>#REF!</formula>
    </cfRule>
    <cfRule type="cellIs" dxfId="6148" priority="8202" operator="equal">
      <formula>#REF!</formula>
    </cfRule>
    <cfRule type="cellIs" dxfId="6147" priority="8203" operator="equal">
      <formula>#REF!</formula>
    </cfRule>
    <cfRule type="cellIs" dxfId="6146" priority="8204" operator="equal">
      <formula>#REF!</formula>
    </cfRule>
    <cfRule type="cellIs" dxfId="6145" priority="8205" operator="equal">
      <formula>#REF!</formula>
    </cfRule>
    <cfRule type="cellIs" dxfId="6144" priority="8206" operator="equal">
      <formula>#REF!</formula>
    </cfRule>
    <cfRule type="cellIs" dxfId="6143" priority="8207" operator="equal">
      <formula>#REF!</formula>
    </cfRule>
    <cfRule type="cellIs" dxfId="6142" priority="8208" operator="equal">
      <formula>#REF!</formula>
    </cfRule>
    <cfRule type="cellIs" dxfId="6141" priority="8209" operator="equal">
      <formula>#REF!</formula>
    </cfRule>
    <cfRule type="cellIs" dxfId="6140" priority="8210" operator="equal">
      <formula>#REF!</formula>
    </cfRule>
    <cfRule type="cellIs" dxfId="6139" priority="8211" operator="equal">
      <formula>#REF!</formula>
    </cfRule>
    <cfRule type="cellIs" dxfId="6138" priority="8212" operator="equal">
      <formula>#REF!</formula>
    </cfRule>
    <cfRule type="cellIs" dxfId="6137" priority="8213" operator="equal">
      <formula>#REF!</formula>
    </cfRule>
    <cfRule type="cellIs" dxfId="6136" priority="8214" operator="equal">
      <formula>#REF!</formula>
    </cfRule>
    <cfRule type="cellIs" dxfId="6135" priority="8215" operator="equal">
      <formula>#REF!</formula>
    </cfRule>
    <cfRule type="cellIs" dxfId="6134" priority="8216" operator="equal">
      <formula>#REF!</formula>
    </cfRule>
    <cfRule type="cellIs" dxfId="6133" priority="8217" operator="equal">
      <formula>#REF!</formula>
    </cfRule>
    <cfRule type="cellIs" dxfId="6132" priority="8218" operator="equal">
      <formula>#REF!</formula>
    </cfRule>
    <cfRule type="cellIs" dxfId="6131" priority="8219" operator="equal">
      <formula>#REF!</formula>
    </cfRule>
    <cfRule type="cellIs" dxfId="6130" priority="8220" operator="equal">
      <formula>#REF!</formula>
    </cfRule>
    <cfRule type="cellIs" dxfId="6129" priority="8221" operator="equal">
      <formula>#REF!</formula>
    </cfRule>
    <cfRule type="cellIs" dxfId="6128" priority="8222" operator="equal">
      <formula>#REF!</formula>
    </cfRule>
    <cfRule type="cellIs" dxfId="6127" priority="8223" operator="equal">
      <formula>#REF!</formula>
    </cfRule>
    <cfRule type="cellIs" dxfId="6126" priority="8224" operator="equal">
      <formula>#REF!</formula>
    </cfRule>
    <cfRule type="cellIs" dxfId="6125" priority="8225" operator="equal">
      <formula>#REF!</formula>
    </cfRule>
    <cfRule type="cellIs" dxfId="6124" priority="8226" operator="equal">
      <formula>#REF!</formula>
    </cfRule>
    <cfRule type="cellIs" dxfId="6123" priority="8227" operator="equal">
      <formula>#REF!</formula>
    </cfRule>
    <cfRule type="cellIs" dxfId="6122" priority="8228" operator="equal">
      <formula>#REF!</formula>
    </cfRule>
    <cfRule type="cellIs" dxfId="6121" priority="8229" operator="equal">
      <formula>#REF!</formula>
    </cfRule>
    <cfRule type="cellIs" dxfId="6120" priority="8230" operator="equal">
      <formula>#REF!</formula>
    </cfRule>
    <cfRule type="cellIs" dxfId="6119" priority="8231" operator="equal">
      <formula>#REF!</formula>
    </cfRule>
    <cfRule type="cellIs" dxfId="6118" priority="8232" operator="equal">
      <formula>#REF!</formula>
    </cfRule>
    <cfRule type="cellIs" dxfId="6117" priority="8233" operator="equal">
      <formula>#REF!</formula>
    </cfRule>
  </conditionalFormatting>
  <conditionalFormatting sqref="AI16">
    <cfRule type="cellIs" dxfId="6116" priority="8190" operator="equal">
      <formula>"EXTREMO (RC/F)"</formula>
    </cfRule>
    <cfRule type="cellIs" dxfId="6115" priority="8191" operator="equal">
      <formula>"ALTO (RC/F)"</formula>
    </cfRule>
    <cfRule type="cellIs" dxfId="6114" priority="8192" operator="equal">
      <formula>"MODERADO (RC/F)"</formula>
    </cfRule>
    <cfRule type="cellIs" dxfId="6113" priority="8193" operator="equal">
      <formula>"EXTREMO"</formula>
    </cfRule>
    <cfRule type="cellIs" dxfId="6112" priority="8194" operator="equal">
      <formula>"ALTO"</formula>
    </cfRule>
    <cfRule type="cellIs" dxfId="6111" priority="8195" operator="equal">
      <formula>"MODERADO"</formula>
    </cfRule>
    <cfRule type="cellIs" dxfId="6110" priority="8196" operator="equal">
      <formula>"BAJO"</formula>
    </cfRule>
  </conditionalFormatting>
  <conditionalFormatting sqref="L27">
    <cfRule type="cellIs" dxfId="6109" priority="8185" operator="equal">
      <formula>"ALTA"</formula>
    </cfRule>
    <cfRule type="cellIs" dxfId="6108" priority="8186" operator="equal">
      <formula>"MUY ALTA"</formula>
    </cfRule>
    <cfRule type="cellIs" dxfId="6107" priority="8187" operator="equal">
      <formula>"MEDIA"</formula>
    </cfRule>
    <cfRule type="cellIs" dxfId="6106" priority="8188" operator="equal">
      <formula>"BAJA"</formula>
    </cfRule>
    <cfRule type="cellIs" dxfId="6105" priority="8189" operator="equal">
      <formula>"MUY BAJA"</formula>
    </cfRule>
  </conditionalFormatting>
  <conditionalFormatting sqref="N27">
    <cfRule type="cellIs" dxfId="6104" priority="8184" operator="equal">
      <formula>#REF!</formula>
    </cfRule>
  </conditionalFormatting>
  <conditionalFormatting sqref="N27">
    <cfRule type="cellIs" dxfId="6103" priority="8176" operator="equal">
      <formula>"CATASTRÓFICO (RC-F)"</formula>
    </cfRule>
    <cfRule type="cellIs" dxfId="6102" priority="8177" operator="equal">
      <formula>"MAYOR (RC-F)"</formula>
    </cfRule>
    <cfRule type="cellIs" dxfId="6101" priority="8178" operator="equal">
      <formula>"MODERADO (RC-F)"</formula>
    </cfRule>
    <cfRule type="cellIs" dxfId="6100" priority="8179" operator="equal">
      <formula>"CATASTRÓFICO"</formula>
    </cfRule>
    <cfRule type="cellIs" dxfId="6099" priority="8180" operator="equal">
      <formula>"MAYOR"</formula>
    </cfRule>
    <cfRule type="cellIs" dxfId="6098" priority="8181" operator="equal">
      <formula>"MODERADO"</formula>
    </cfRule>
    <cfRule type="cellIs" dxfId="6097" priority="8182" operator="equal">
      <formula>"MENOR"</formula>
    </cfRule>
    <cfRule type="cellIs" dxfId="6096" priority="8183" operator="equal">
      <formula>"LEVE"</formula>
    </cfRule>
  </conditionalFormatting>
  <conditionalFormatting sqref="AG27">
    <cfRule type="cellIs" dxfId="6095" priority="8127" operator="equal">
      <formula>"CATASTROFICO"</formula>
    </cfRule>
    <cfRule type="cellIs" dxfId="6094" priority="8128" operator="equal">
      <formula>"MAYOR"</formula>
    </cfRule>
    <cfRule type="cellIs" dxfId="6093" priority="8129" operator="equal">
      <formula>"MODERADO"</formula>
    </cfRule>
    <cfRule type="cellIs" dxfId="6092" priority="8130" operator="equal">
      <formula>"MENOR"</formula>
    </cfRule>
    <cfRule type="cellIs" dxfId="6091" priority="8131" operator="equal">
      <formula>"LEVE"</formula>
    </cfRule>
  </conditionalFormatting>
  <conditionalFormatting sqref="AI27">
    <cfRule type="cellIs" dxfId="6090" priority="8090" operator="equal">
      <formula>#REF!</formula>
    </cfRule>
    <cfRule type="cellIs" dxfId="6089" priority="8091" operator="equal">
      <formula>#REF!</formula>
    </cfRule>
    <cfRule type="cellIs" dxfId="6088" priority="8092" operator="equal">
      <formula>#REF!</formula>
    </cfRule>
    <cfRule type="cellIs" dxfId="6087" priority="8093" operator="equal">
      <formula>#REF!</formula>
    </cfRule>
    <cfRule type="cellIs" dxfId="6086" priority="8094" operator="equal">
      <formula>#REF!</formula>
    </cfRule>
    <cfRule type="cellIs" dxfId="6085" priority="8095" operator="equal">
      <formula>#REF!</formula>
    </cfRule>
    <cfRule type="cellIs" dxfId="6084" priority="8096" operator="equal">
      <formula>#REF!</formula>
    </cfRule>
    <cfRule type="cellIs" dxfId="6083" priority="8097" operator="equal">
      <formula>#REF!</formula>
    </cfRule>
    <cfRule type="cellIs" dxfId="6082" priority="8098" operator="equal">
      <formula>#REF!</formula>
    </cfRule>
    <cfRule type="cellIs" dxfId="6081" priority="8099" operator="equal">
      <formula>#REF!</formula>
    </cfRule>
    <cfRule type="cellIs" dxfId="6080" priority="8100" operator="equal">
      <formula>#REF!</formula>
    </cfRule>
    <cfRule type="cellIs" dxfId="6079" priority="8101" operator="equal">
      <formula>#REF!</formula>
    </cfRule>
    <cfRule type="cellIs" dxfId="6078" priority="8102" operator="equal">
      <formula>#REF!</formula>
    </cfRule>
    <cfRule type="cellIs" dxfId="6077" priority="8103" operator="equal">
      <formula>#REF!</formula>
    </cfRule>
    <cfRule type="cellIs" dxfId="6076" priority="8104" operator="equal">
      <formula>#REF!</formula>
    </cfRule>
    <cfRule type="cellIs" dxfId="6075" priority="8105" operator="equal">
      <formula>#REF!</formula>
    </cfRule>
    <cfRule type="cellIs" dxfId="6074" priority="8106" operator="equal">
      <formula>#REF!</formula>
    </cfRule>
    <cfRule type="cellIs" dxfId="6073" priority="8107" operator="equal">
      <formula>#REF!</formula>
    </cfRule>
    <cfRule type="cellIs" dxfId="6072" priority="8108" operator="equal">
      <formula>#REF!</formula>
    </cfRule>
    <cfRule type="cellIs" dxfId="6071" priority="8109" operator="equal">
      <formula>#REF!</formula>
    </cfRule>
    <cfRule type="cellIs" dxfId="6070" priority="8110" operator="equal">
      <formula>#REF!</formula>
    </cfRule>
    <cfRule type="cellIs" dxfId="6069" priority="8111" operator="equal">
      <formula>#REF!</formula>
    </cfRule>
    <cfRule type="cellIs" dxfId="6068" priority="8112" operator="equal">
      <formula>#REF!</formula>
    </cfRule>
    <cfRule type="cellIs" dxfId="6067" priority="8113" operator="equal">
      <formula>#REF!</formula>
    </cfRule>
    <cfRule type="cellIs" dxfId="6066" priority="8114" operator="equal">
      <formula>#REF!</formula>
    </cfRule>
    <cfRule type="cellIs" dxfId="6065" priority="8115" operator="equal">
      <formula>#REF!</formula>
    </cfRule>
    <cfRule type="cellIs" dxfId="6064" priority="8116" operator="equal">
      <formula>#REF!</formula>
    </cfRule>
    <cfRule type="cellIs" dxfId="6063" priority="8117" operator="equal">
      <formula>#REF!</formula>
    </cfRule>
    <cfRule type="cellIs" dxfId="6062" priority="8118" operator="equal">
      <formula>#REF!</formula>
    </cfRule>
    <cfRule type="cellIs" dxfId="6061" priority="8119" operator="equal">
      <formula>#REF!</formula>
    </cfRule>
    <cfRule type="cellIs" dxfId="6060" priority="8120" operator="equal">
      <formula>#REF!</formula>
    </cfRule>
    <cfRule type="cellIs" dxfId="6059" priority="8121" operator="equal">
      <formula>#REF!</formula>
    </cfRule>
    <cfRule type="cellIs" dxfId="6058" priority="8122" operator="equal">
      <formula>#REF!</formula>
    </cfRule>
    <cfRule type="cellIs" dxfId="6057" priority="8123" operator="equal">
      <formula>#REF!</formula>
    </cfRule>
    <cfRule type="cellIs" dxfId="6056" priority="8124" operator="equal">
      <formula>#REF!</formula>
    </cfRule>
    <cfRule type="cellIs" dxfId="6055" priority="8125" operator="equal">
      <formula>#REF!</formula>
    </cfRule>
    <cfRule type="cellIs" dxfId="6054" priority="8126" operator="equal">
      <formula>#REF!</formula>
    </cfRule>
  </conditionalFormatting>
  <conditionalFormatting sqref="AI27">
    <cfRule type="cellIs" dxfId="6053" priority="8083" operator="equal">
      <formula>"EXTREMO (RC/F)"</formula>
    </cfRule>
    <cfRule type="cellIs" dxfId="6052" priority="8084" operator="equal">
      <formula>"ALTO (RC/F)"</formula>
    </cfRule>
    <cfRule type="cellIs" dxfId="6051" priority="8085" operator="equal">
      <formula>"MODERADO (RC/F)"</formula>
    </cfRule>
    <cfRule type="cellIs" dxfId="6050" priority="8086" operator="equal">
      <formula>"EXTREMO"</formula>
    </cfRule>
    <cfRule type="cellIs" dxfId="6049" priority="8087" operator="equal">
      <formula>"ALTO"</formula>
    </cfRule>
    <cfRule type="cellIs" dxfId="6048" priority="8088" operator="equal">
      <formula>"MODERADO"</formula>
    </cfRule>
    <cfRule type="cellIs" dxfId="6047" priority="8089" operator="equal">
      <formula>"BAJO"</formula>
    </cfRule>
  </conditionalFormatting>
  <conditionalFormatting sqref="AE28:AE30">
    <cfRule type="cellIs" dxfId="6046" priority="8078" operator="equal">
      <formula>"MUY ALTA"</formula>
    </cfRule>
    <cfRule type="cellIs" dxfId="6045" priority="8079" operator="equal">
      <formula>"ALTA"</formula>
    </cfRule>
    <cfRule type="cellIs" dxfId="6044" priority="8080" operator="equal">
      <formula>"MEDIA"</formula>
    </cfRule>
    <cfRule type="cellIs" dxfId="6043" priority="8081" operator="equal">
      <formula>"BAJA"</formula>
    </cfRule>
    <cfRule type="cellIs" dxfId="6042" priority="8082" operator="equal">
      <formula>"MUY BAJA"</formula>
    </cfRule>
  </conditionalFormatting>
  <conditionalFormatting sqref="AG28:AG29">
    <cfRule type="cellIs" dxfId="6041" priority="8073" operator="equal">
      <formula>"CATASTROFICO"</formula>
    </cfRule>
    <cfRule type="cellIs" dxfId="6040" priority="8074" operator="equal">
      <formula>"MAYOR"</formula>
    </cfRule>
    <cfRule type="cellIs" dxfId="6039" priority="8075" operator="equal">
      <formula>"MODERADO"</formula>
    </cfRule>
    <cfRule type="cellIs" dxfId="6038" priority="8076" operator="equal">
      <formula>"MENOR"</formula>
    </cfRule>
    <cfRule type="cellIs" dxfId="6037" priority="8077" operator="equal">
      <formula>"LEVE"</formula>
    </cfRule>
  </conditionalFormatting>
  <conditionalFormatting sqref="AI28:AI29">
    <cfRule type="cellIs" dxfId="6036" priority="8036" operator="equal">
      <formula>#REF!</formula>
    </cfRule>
    <cfRule type="cellIs" dxfId="6035" priority="8037" operator="equal">
      <formula>#REF!</formula>
    </cfRule>
    <cfRule type="cellIs" dxfId="6034" priority="8038" operator="equal">
      <formula>#REF!</formula>
    </cfRule>
    <cfRule type="cellIs" dxfId="6033" priority="8039" operator="equal">
      <formula>#REF!</formula>
    </cfRule>
    <cfRule type="cellIs" dxfId="6032" priority="8040" operator="equal">
      <formula>#REF!</formula>
    </cfRule>
    <cfRule type="cellIs" dxfId="6031" priority="8041" operator="equal">
      <formula>#REF!</formula>
    </cfRule>
    <cfRule type="cellIs" dxfId="6030" priority="8042" operator="equal">
      <formula>#REF!</formula>
    </cfRule>
    <cfRule type="cellIs" dxfId="6029" priority="8043" operator="equal">
      <formula>#REF!</formula>
    </cfRule>
    <cfRule type="cellIs" dxfId="6028" priority="8044" operator="equal">
      <formula>#REF!</formula>
    </cfRule>
    <cfRule type="cellIs" dxfId="6027" priority="8045" operator="equal">
      <formula>#REF!</formula>
    </cfRule>
    <cfRule type="cellIs" dxfId="6026" priority="8046" operator="equal">
      <formula>#REF!</formula>
    </cfRule>
    <cfRule type="cellIs" dxfId="6025" priority="8047" operator="equal">
      <formula>#REF!</formula>
    </cfRule>
    <cfRule type="cellIs" dxfId="6024" priority="8048" operator="equal">
      <formula>#REF!</formula>
    </cfRule>
    <cfRule type="cellIs" dxfId="6023" priority="8049" operator="equal">
      <formula>#REF!</formula>
    </cfRule>
    <cfRule type="cellIs" dxfId="6022" priority="8050" operator="equal">
      <formula>#REF!</formula>
    </cfRule>
    <cfRule type="cellIs" dxfId="6021" priority="8051" operator="equal">
      <formula>#REF!</formula>
    </cfRule>
    <cfRule type="cellIs" dxfId="6020" priority="8052" operator="equal">
      <formula>#REF!</formula>
    </cfRule>
    <cfRule type="cellIs" dxfId="6019" priority="8053" operator="equal">
      <formula>#REF!</formula>
    </cfRule>
    <cfRule type="cellIs" dxfId="6018" priority="8054" operator="equal">
      <formula>#REF!</formula>
    </cfRule>
    <cfRule type="cellIs" dxfId="6017" priority="8055" operator="equal">
      <formula>#REF!</formula>
    </cfRule>
    <cfRule type="cellIs" dxfId="6016" priority="8056" operator="equal">
      <formula>#REF!</formula>
    </cfRule>
    <cfRule type="cellIs" dxfId="6015" priority="8057" operator="equal">
      <formula>#REF!</formula>
    </cfRule>
    <cfRule type="cellIs" dxfId="6014" priority="8058" operator="equal">
      <formula>#REF!</formula>
    </cfRule>
    <cfRule type="cellIs" dxfId="6013" priority="8059" operator="equal">
      <formula>#REF!</formula>
    </cfRule>
    <cfRule type="cellIs" dxfId="6012" priority="8060" operator="equal">
      <formula>#REF!</formula>
    </cfRule>
    <cfRule type="cellIs" dxfId="6011" priority="8061" operator="equal">
      <formula>#REF!</formula>
    </cfRule>
    <cfRule type="cellIs" dxfId="6010" priority="8062" operator="equal">
      <formula>#REF!</formula>
    </cfRule>
    <cfRule type="cellIs" dxfId="6009" priority="8063" operator="equal">
      <formula>#REF!</formula>
    </cfRule>
    <cfRule type="cellIs" dxfId="6008" priority="8064" operator="equal">
      <formula>#REF!</formula>
    </cfRule>
    <cfRule type="cellIs" dxfId="6007" priority="8065" operator="equal">
      <formula>#REF!</formula>
    </cfRule>
    <cfRule type="cellIs" dxfId="6006" priority="8066" operator="equal">
      <formula>#REF!</formula>
    </cfRule>
    <cfRule type="cellIs" dxfId="6005" priority="8067" operator="equal">
      <formula>#REF!</formula>
    </cfRule>
    <cfRule type="cellIs" dxfId="6004" priority="8068" operator="equal">
      <formula>#REF!</formula>
    </cfRule>
    <cfRule type="cellIs" dxfId="6003" priority="8069" operator="equal">
      <formula>#REF!</formula>
    </cfRule>
    <cfRule type="cellIs" dxfId="6002" priority="8070" operator="equal">
      <formula>#REF!</formula>
    </cfRule>
    <cfRule type="cellIs" dxfId="6001" priority="8071" operator="equal">
      <formula>#REF!</formula>
    </cfRule>
    <cfRule type="cellIs" dxfId="6000" priority="8072" operator="equal">
      <formula>#REF!</formula>
    </cfRule>
  </conditionalFormatting>
  <conditionalFormatting sqref="AI28:AI29">
    <cfRule type="cellIs" dxfId="5999" priority="8029" operator="equal">
      <formula>"EXTREMO (RC/F)"</formula>
    </cfRule>
    <cfRule type="cellIs" dxfId="5998" priority="8030" operator="equal">
      <formula>"ALTO (RC/F)"</formula>
    </cfRule>
    <cfRule type="cellIs" dxfId="5997" priority="8031" operator="equal">
      <formula>"MODERADO (RC/F)"</formula>
    </cfRule>
    <cfRule type="cellIs" dxfId="5996" priority="8032" operator="equal">
      <formula>"EXTREMO"</formula>
    </cfRule>
    <cfRule type="cellIs" dxfId="5995" priority="8033" operator="equal">
      <formula>"ALTO"</formula>
    </cfRule>
    <cfRule type="cellIs" dxfId="5994" priority="8034" operator="equal">
      <formula>"MODERADO"</formula>
    </cfRule>
    <cfRule type="cellIs" dxfId="5993" priority="8035" operator="equal">
      <formula>"BAJO"</formula>
    </cfRule>
  </conditionalFormatting>
  <conditionalFormatting sqref="I17">
    <cfRule type="cellIs" dxfId="5992" priority="8028" operator="equal">
      <formula>#REF!</formula>
    </cfRule>
  </conditionalFormatting>
  <conditionalFormatting sqref="AI17:AI18">
    <cfRule type="cellIs" dxfId="5991" priority="8021" operator="equal">
      <formula>"EXTREMO (RC/F)"</formula>
    </cfRule>
    <cfRule type="cellIs" dxfId="5990" priority="8022" operator="equal">
      <formula>"ALTO (RC/F)"</formula>
    </cfRule>
    <cfRule type="cellIs" dxfId="5989" priority="8023" operator="equal">
      <formula>"MODERADO (RC/F)"</formula>
    </cfRule>
    <cfRule type="cellIs" dxfId="5988" priority="8024" operator="equal">
      <formula>"EXTREMO"</formula>
    </cfRule>
    <cfRule type="cellIs" dxfId="5987" priority="8025" operator="equal">
      <formula>"ALTO"</formula>
    </cfRule>
    <cfRule type="cellIs" dxfId="5986" priority="8026" operator="equal">
      <formula>"MODERADO"</formula>
    </cfRule>
    <cfRule type="cellIs" dxfId="5985" priority="8027" operator="equal">
      <formula>"BAJO"</formula>
    </cfRule>
  </conditionalFormatting>
  <conditionalFormatting sqref="AE17:AE21">
    <cfRule type="cellIs" dxfId="5984" priority="8016" operator="equal">
      <formula>"MUY ALTA"</formula>
    </cfRule>
    <cfRule type="cellIs" dxfId="5983" priority="8017" operator="equal">
      <formula>"ALTA"</formula>
    </cfRule>
    <cfRule type="cellIs" dxfId="5982" priority="8018" operator="equal">
      <formula>"MEDIA"</formula>
    </cfRule>
    <cfRule type="cellIs" dxfId="5981" priority="8019" operator="equal">
      <formula>"BAJA"</formula>
    </cfRule>
    <cfRule type="cellIs" dxfId="5980" priority="8020" operator="equal">
      <formula>"MUY BAJA"</formula>
    </cfRule>
  </conditionalFormatting>
  <conditionalFormatting sqref="AG17:AG18">
    <cfRule type="cellIs" dxfId="5979" priority="8011" operator="equal">
      <formula>"CATASTROFICO"</formula>
    </cfRule>
    <cfRule type="cellIs" dxfId="5978" priority="8012" operator="equal">
      <formula>"MAYOR"</formula>
    </cfRule>
    <cfRule type="cellIs" dxfId="5977" priority="8013" operator="equal">
      <formula>"MODERADO"</formula>
    </cfRule>
    <cfRule type="cellIs" dxfId="5976" priority="8014" operator="equal">
      <formula>"MENOR"</formula>
    </cfRule>
    <cfRule type="cellIs" dxfId="5975" priority="8015" operator="equal">
      <formula>"LEVE"</formula>
    </cfRule>
  </conditionalFormatting>
  <conditionalFormatting sqref="AI17:AI18">
    <cfRule type="cellIs" dxfId="5974" priority="7974" operator="equal">
      <formula>#REF!</formula>
    </cfRule>
    <cfRule type="cellIs" dxfId="5973" priority="7975" operator="equal">
      <formula>#REF!</formula>
    </cfRule>
    <cfRule type="cellIs" dxfId="5972" priority="7976" operator="equal">
      <formula>#REF!</formula>
    </cfRule>
    <cfRule type="cellIs" dxfId="5971" priority="7977" operator="equal">
      <formula>#REF!</formula>
    </cfRule>
    <cfRule type="cellIs" dxfId="5970" priority="7978" operator="equal">
      <formula>#REF!</formula>
    </cfRule>
    <cfRule type="cellIs" dxfId="5969" priority="7979" operator="equal">
      <formula>#REF!</formula>
    </cfRule>
    <cfRule type="cellIs" dxfId="5968" priority="7980" operator="equal">
      <formula>#REF!</formula>
    </cfRule>
    <cfRule type="cellIs" dxfId="5967" priority="7981" operator="equal">
      <formula>#REF!</formula>
    </cfRule>
    <cfRule type="cellIs" dxfId="5966" priority="7982" operator="equal">
      <formula>#REF!</formula>
    </cfRule>
    <cfRule type="cellIs" dxfId="5965" priority="7983" operator="equal">
      <formula>#REF!</formula>
    </cfRule>
    <cfRule type="cellIs" dxfId="5964" priority="7984" operator="equal">
      <formula>#REF!</formula>
    </cfRule>
    <cfRule type="cellIs" dxfId="5963" priority="7985" operator="equal">
      <formula>#REF!</formula>
    </cfRule>
    <cfRule type="cellIs" dxfId="5962" priority="7986" operator="equal">
      <formula>#REF!</formula>
    </cfRule>
    <cfRule type="cellIs" dxfId="5961" priority="7987" operator="equal">
      <formula>#REF!</formula>
    </cfRule>
    <cfRule type="cellIs" dxfId="5960" priority="7988" operator="equal">
      <formula>#REF!</formula>
    </cfRule>
    <cfRule type="cellIs" dxfId="5959" priority="7989" operator="equal">
      <formula>#REF!</formula>
    </cfRule>
    <cfRule type="cellIs" dxfId="5958" priority="7990" operator="equal">
      <formula>#REF!</formula>
    </cfRule>
    <cfRule type="cellIs" dxfId="5957" priority="7991" operator="equal">
      <formula>#REF!</formula>
    </cfRule>
    <cfRule type="cellIs" dxfId="5956" priority="7992" operator="equal">
      <formula>#REF!</formula>
    </cfRule>
    <cfRule type="cellIs" dxfId="5955" priority="7993" operator="equal">
      <formula>#REF!</formula>
    </cfRule>
    <cfRule type="cellIs" dxfId="5954" priority="7994" operator="equal">
      <formula>#REF!</formula>
    </cfRule>
    <cfRule type="cellIs" dxfId="5953" priority="7995" operator="equal">
      <formula>#REF!</formula>
    </cfRule>
    <cfRule type="cellIs" dxfId="5952" priority="7996" operator="equal">
      <formula>#REF!</formula>
    </cfRule>
    <cfRule type="cellIs" dxfId="5951" priority="7997" operator="equal">
      <formula>#REF!</formula>
    </cfRule>
    <cfRule type="cellIs" dxfId="5950" priority="7998" operator="equal">
      <formula>#REF!</formula>
    </cfRule>
    <cfRule type="cellIs" dxfId="5949" priority="7999" operator="equal">
      <formula>#REF!</formula>
    </cfRule>
    <cfRule type="cellIs" dxfId="5948" priority="8000" operator="equal">
      <formula>#REF!</formula>
    </cfRule>
    <cfRule type="cellIs" dxfId="5947" priority="8001" operator="equal">
      <formula>#REF!</formula>
    </cfRule>
    <cfRule type="cellIs" dxfId="5946" priority="8002" operator="equal">
      <formula>#REF!</formula>
    </cfRule>
    <cfRule type="cellIs" dxfId="5945" priority="8003" operator="equal">
      <formula>#REF!</formula>
    </cfRule>
    <cfRule type="cellIs" dxfId="5944" priority="8004" operator="equal">
      <formula>#REF!</formula>
    </cfRule>
    <cfRule type="cellIs" dxfId="5943" priority="8005" operator="equal">
      <formula>#REF!</formula>
    </cfRule>
    <cfRule type="cellIs" dxfId="5942" priority="8006" operator="equal">
      <formula>#REF!</formula>
    </cfRule>
    <cfRule type="cellIs" dxfId="5941" priority="8007" operator="equal">
      <formula>#REF!</formula>
    </cfRule>
    <cfRule type="cellIs" dxfId="5940" priority="8008" operator="equal">
      <formula>#REF!</formula>
    </cfRule>
    <cfRule type="cellIs" dxfId="5939" priority="8009" operator="equal">
      <formula>#REF!</formula>
    </cfRule>
    <cfRule type="cellIs" dxfId="5938" priority="8010" operator="equal">
      <formula>#REF!</formula>
    </cfRule>
  </conditionalFormatting>
  <conditionalFormatting sqref="N17">
    <cfRule type="cellIs" dxfId="5937" priority="7973" operator="equal">
      <formula>#REF!</formula>
    </cfRule>
  </conditionalFormatting>
  <conditionalFormatting sqref="L17">
    <cfRule type="cellIs" dxfId="5936" priority="7968" operator="equal">
      <formula>"ALTA"</formula>
    </cfRule>
    <cfRule type="cellIs" dxfId="5935" priority="7969" operator="equal">
      <formula>"MUY ALTA"</formula>
    </cfRule>
    <cfRule type="cellIs" dxfId="5934" priority="7970" operator="equal">
      <formula>"MEDIA"</formula>
    </cfRule>
    <cfRule type="cellIs" dxfId="5933" priority="7971" operator="equal">
      <formula>"BAJA"</formula>
    </cfRule>
    <cfRule type="cellIs" dxfId="5932" priority="7972" operator="equal">
      <formula>"MUY BAJA"</formula>
    </cfRule>
  </conditionalFormatting>
  <conditionalFormatting sqref="N17">
    <cfRule type="cellIs" dxfId="5931" priority="7960" operator="equal">
      <formula>"CATASTRÓFICO (RC-F)"</formula>
    </cfRule>
    <cfRule type="cellIs" dxfId="5930" priority="7961" operator="equal">
      <formula>"MAYOR (RC-F)"</formula>
    </cfRule>
    <cfRule type="cellIs" dxfId="5929" priority="7962" operator="equal">
      <formula>"MODERADO (RC-F)"</formula>
    </cfRule>
    <cfRule type="cellIs" dxfId="5928" priority="7963" operator="equal">
      <formula>"CATASTRÓFICO"</formula>
    </cfRule>
    <cfRule type="cellIs" dxfId="5927" priority="7964" operator="equal">
      <formula>"MAYOR"</formula>
    </cfRule>
    <cfRule type="cellIs" dxfId="5926" priority="7965" operator="equal">
      <formula>"MODERADO"</formula>
    </cfRule>
    <cfRule type="cellIs" dxfId="5925" priority="7966" operator="equal">
      <formula>"MENOR"</formula>
    </cfRule>
    <cfRule type="cellIs" dxfId="5924" priority="7967" operator="equal">
      <formula>"LEVE"</formula>
    </cfRule>
  </conditionalFormatting>
  <conditionalFormatting sqref="Q17">
    <cfRule type="cellIs" dxfId="5923" priority="7923" operator="equal">
      <formula>#REF!</formula>
    </cfRule>
    <cfRule type="cellIs" dxfId="5922" priority="7924" operator="equal">
      <formula>#REF!</formula>
    </cfRule>
    <cfRule type="cellIs" dxfId="5921" priority="7925" operator="equal">
      <formula>#REF!</formula>
    </cfRule>
    <cfRule type="cellIs" dxfId="5920" priority="7926" operator="equal">
      <formula>#REF!</formula>
    </cfRule>
    <cfRule type="cellIs" dxfId="5919" priority="7927" operator="equal">
      <formula>#REF!</formula>
    </cfRule>
    <cfRule type="cellIs" dxfId="5918" priority="7928" operator="equal">
      <formula>#REF!</formula>
    </cfRule>
    <cfRule type="cellIs" dxfId="5917" priority="7929" operator="equal">
      <formula>#REF!</formula>
    </cfRule>
    <cfRule type="cellIs" dxfId="5916" priority="7930" operator="equal">
      <formula>#REF!</formula>
    </cfRule>
    <cfRule type="cellIs" dxfId="5915" priority="7931" operator="equal">
      <formula>#REF!</formula>
    </cfRule>
    <cfRule type="cellIs" dxfId="5914" priority="7932" operator="equal">
      <formula>#REF!</formula>
    </cfRule>
    <cfRule type="cellIs" dxfId="5913" priority="7933" operator="equal">
      <formula>#REF!</formula>
    </cfRule>
    <cfRule type="cellIs" dxfId="5912" priority="7934" operator="equal">
      <formula>#REF!</formula>
    </cfRule>
    <cfRule type="cellIs" dxfId="5911" priority="7935" operator="equal">
      <formula>#REF!</formula>
    </cfRule>
    <cfRule type="cellIs" dxfId="5910" priority="7936" operator="equal">
      <formula>#REF!</formula>
    </cfRule>
    <cfRule type="cellIs" dxfId="5909" priority="7937" operator="equal">
      <formula>#REF!</formula>
    </cfRule>
    <cfRule type="cellIs" dxfId="5908" priority="7938" operator="equal">
      <formula>#REF!</formula>
    </cfRule>
    <cfRule type="cellIs" dxfId="5907" priority="7939" operator="equal">
      <formula>#REF!</formula>
    </cfRule>
    <cfRule type="cellIs" dxfId="5906" priority="7940" operator="equal">
      <formula>#REF!</formula>
    </cfRule>
    <cfRule type="cellIs" dxfId="5905" priority="7941" operator="equal">
      <formula>#REF!</formula>
    </cfRule>
    <cfRule type="cellIs" dxfId="5904" priority="7942" operator="equal">
      <formula>#REF!</formula>
    </cfRule>
    <cfRule type="cellIs" dxfId="5903" priority="7943" operator="equal">
      <formula>#REF!</formula>
    </cfRule>
    <cfRule type="cellIs" dxfId="5902" priority="7944" operator="equal">
      <formula>#REF!</formula>
    </cfRule>
    <cfRule type="cellIs" dxfId="5901" priority="7945" operator="equal">
      <formula>#REF!</formula>
    </cfRule>
    <cfRule type="cellIs" dxfId="5900" priority="7946" operator="equal">
      <formula>#REF!</formula>
    </cfRule>
    <cfRule type="cellIs" dxfId="5899" priority="7947" operator="equal">
      <formula>#REF!</formula>
    </cfRule>
    <cfRule type="cellIs" dxfId="5898" priority="7948" operator="equal">
      <formula>#REF!</formula>
    </cfRule>
    <cfRule type="cellIs" dxfId="5897" priority="7949" operator="equal">
      <formula>#REF!</formula>
    </cfRule>
    <cfRule type="cellIs" dxfId="5896" priority="7950" operator="equal">
      <formula>#REF!</formula>
    </cfRule>
    <cfRule type="cellIs" dxfId="5895" priority="7951" operator="equal">
      <formula>#REF!</formula>
    </cfRule>
    <cfRule type="cellIs" dxfId="5894" priority="7952" operator="equal">
      <formula>#REF!</formula>
    </cfRule>
    <cfRule type="cellIs" dxfId="5893" priority="7953" operator="equal">
      <formula>#REF!</formula>
    </cfRule>
    <cfRule type="cellIs" dxfId="5892" priority="7954" operator="equal">
      <formula>#REF!</formula>
    </cfRule>
    <cfRule type="cellIs" dxfId="5891" priority="7955" operator="equal">
      <formula>#REF!</formula>
    </cfRule>
    <cfRule type="cellIs" dxfId="5890" priority="7956" operator="equal">
      <formula>#REF!</formula>
    </cfRule>
    <cfRule type="cellIs" dxfId="5889" priority="7957" operator="equal">
      <formula>#REF!</formula>
    </cfRule>
    <cfRule type="cellIs" dxfId="5888" priority="7958" operator="equal">
      <formula>#REF!</formula>
    </cfRule>
    <cfRule type="cellIs" dxfId="5887" priority="7959" operator="equal">
      <formula>#REF!</formula>
    </cfRule>
  </conditionalFormatting>
  <conditionalFormatting sqref="Q17">
    <cfRule type="cellIs" dxfId="5886" priority="7916" operator="equal">
      <formula>"EXTREMO (RC/F)"</formula>
    </cfRule>
    <cfRule type="cellIs" dxfId="5885" priority="7917" operator="equal">
      <formula>"ALTO (RC/F)"</formula>
    </cfRule>
    <cfRule type="cellIs" dxfId="5884" priority="7918" operator="equal">
      <formula>"MODERADO (RC/F)"</formula>
    </cfRule>
    <cfRule type="cellIs" dxfId="5883" priority="7919" operator="equal">
      <formula>"EXTREMO"</formula>
    </cfRule>
    <cfRule type="cellIs" dxfId="5882" priority="7920" operator="equal">
      <formula>"ALTO"</formula>
    </cfRule>
    <cfRule type="cellIs" dxfId="5881" priority="7921" operator="equal">
      <formula>"MODERADO"</formula>
    </cfRule>
    <cfRule type="cellIs" dxfId="5880" priority="7922" operator="equal">
      <formula>"BAJO"</formula>
    </cfRule>
  </conditionalFormatting>
  <conditionalFormatting sqref="Q22">
    <cfRule type="cellIs" dxfId="5879" priority="7878" operator="equal">
      <formula>#REF!</formula>
    </cfRule>
    <cfRule type="cellIs" dxfId="5878" priority="7880" operator="equal">
      <formula>#REF!</formula>
    </cfRule>
    <cfRule type="cellIs" dxfId="5877" priority="7881" operator="equal">
      <formula>#REF!</formula>
    </cfRule>
    <cfRule type="cellIs" dxfId="5876" priority="7882" operator="equal">
      <formula>#REF!</formula>
    </cfRule>
    <cfRule type="cellIs" dxfId="5875" priority="7883" operator="equal">
      <formula>#REF!</formula>
    </cfRule>
    <cfRule type="cellIs" dxfId="5874" priority="7884" operator="equal">
      <formula>#REF!</formula>
    </cfRule>
    <cfRule type="cellIs" dxfId="5873" priority="7885" operator="equal">
      <formula>#REF!</formula>
    </cfRule>
    <cfRule type="cellIs" dxfId="5872" priority="7886" operator="equal">
      <formula>#REF!</formula>
    </cfRule>
    <cfRule type="cellIs" dxfId="5871" priority="7887" operator="equal">
      <formula>#REF!</formula>
    </cfRule>
    <cfRule type="cellIs" dxfId="5870" priority="7888" operator="equal">
      <formula>#REF!</formula>
    </cfRule>
    <cfRule type="cellIs" dxfId="5869" priority="7889" operator="equal">
      <formula>#REF!</formula>
    </cfRule>
    <cfRule type="cellIs" dxfId="5868" priority="7890" operator="equal">
      <formula>#REF!</formula>
    </cfRule>
    <cfRule type="cellIs" dxfId="5867" priority="7891" operator="equal">
      <formula>#REF!</formula>
    </cfRule>
    <cfRule type="cellIs" dxfId="5866" priority="7892" operator="equal">
      <formula>#REF!</formula>
    </cfRule>
    <cfRule type="cellIs" dxfId="5865" priority="7893" operator="equal">
      <formula>#REF!</formula>
    </cfRule>
    <cfRule type="cellIs" dxfId="5864" priority="7894" operator="equal">
      <formula>#REF!</formula>
    </cfRule>
    <cfRule type="cellIs" dxfId="5863" priority="7895" operator="equal">
      <formula>#REF!</formula>
    </cfRule>
    <cfRule type="cellIs" dxfId="5862" priority="7896" operator="equal">
      <formula>#REF!</formula>
    </cfRule>
    <cfRule type="cellIs" dxfId="5861" priority="7897" operator="equal">
      <formula>#REF!</formula>
    </cfRule>
    <cfRule type="cellIs" dxfId="5860" priority="7898" operator="equal">
      <formula>#REF!</formula>
    </cfRule>
    <cfRule type="cellIs" dxfId="5859" priority="7899" operator="equal">
      <formula>#REF!</formula>
    </cfRule>
    <cfRule type="cellIs" dxfId="5858" priority="7900" operator="equal">
      <formula>#REF!</formula>
    </cfRule>
    <cfRule type="cellIs" dxfId="5857" priority="7901" operator="equal">
      <formula>#REF!</formula>
    </cfRule>
    <cfRule type="cellIs" dxfId="5856" priority="7902" operator="equal">
      <formula>#REF!</formula>
    </cfRule>
    <cfRule type="cellIs" dxfId="5855" priority="7903" operator="equal">
      <formula>#REF!</formula>
    </cfRule>
    <cfRule type="cellIs" dxfId="5854" priority="7904" operator="equal">
      <formula>#REF!</formula>
    </cfRule>
    <cfRule type="cellIs" dxfId="5853" priority="7905" operator="equal">
      <formula>#REF!</formula>
    </cfRule>
    <cfRule type="cellIs" dxfId="5852" priority="7906" operator="equal">
      <formula>#REF!</formula>
    </cfRule>
    <cfRule type="cellIs" dxfId="5851" priority="7907" operator="equal">
      <formula>#REF!</formula>
    </cfRule>
    <cfRule type="cellIs" dxfId="5850" priority="7908" operator="equal">
      <formula>#REF!</formula>
    </cfRule>
    <cfRule type="cellIs" dxfId="5849" priority="7909" operator="equal">
      <formula>#REF!</formula>
    </cfRule>
    <cfRule type="cellIs" dxfId="5848" priority="7910" operator="equal">
      <formula>#REF!</formula>
    </cfRule>
    <cfRule type="cellIs" dxfId="5847" priority="7911" operator="equal">
      <formula>#REF!</formula>
    </cfRule>
    <cfRule type="cellIs" dxfId="5846" priority="7912" operator="equal">
      <formula>#REF!</formula>
    </cfRule>
    <cfRule type="cellIs" dxfId="5845" priority="7913" operator="equal">
      <formula>#REF!</formula>
    </cfRule>
    <cfRule type="cellIs" dxfId="5844" priority="7914" operator="equal">
      <formula>#REF!</formula>
    </cfRule>
    <cfRule type="cellIs" dxfId="5843" priority="7915" operator="equal">
      <formula>#REF!</formula>
    </cfRule>
  </conditionalFormatting>
  <conditionalFormatting sqref="N22">
    <cfRule type="cellIs" dxfId="5842" priority="7879" operator="equal">
      <formula>#REF!</formula>
    </cfRule>
  </conditionalFormatting>
  <conditionalFormatting sqref="L22">
    <cfRule type="cellIs" dxfId="5841" priority="7873" operator="equal">
      <formula>"ALTA"</formula>
    </cfRule>
    <cfRule type="cellIs" dxfId="5840" priority="7874" operator="equal">
      <formula>"MUY ALTA"</formula>
    </cfRule>
    <cfRule type="cellIs" dxfId="5839" priority="7875" operator="equal">
      <formula>"MEDIA"</formula>
    </cfRule>
    <cfRule type="cellIs" dxfId="5838" priority="7876" operator="equal">
      <formula>"BAJA"</formula>
    </cfRule>
    <cfRule type="cellIs" dxfId="5837" priority="7877" operator="equal">
      <formula>"MUY BAJA"</formula>
    </cfRule>
  </conditionalFormatting>
  <conditionalFormatting sqref="N22">
    <cfRule type="cellIs" dxfId="5836" priority="7865" operator="equal">
      <formula>"CATASTRÓFICO (RC-F)"</formula>
    </cfRule>
    <cfRule type="cellIs" dxfId="5835" priority="7866" operator="equal">
      <formula>"MAYOR (RC-F)"</formula>
    </cfRule>
    <cfRule type="cellIs" dxfId="5834" priority="7867" operator="equal">
      <formula>"MODERADO (RC-F)"</formula>
    </cfRule>
    <cfRule type="cellIs" dxfId="5833" priority="7868" operator="equal">
      <formula>"CATASTRÓFICO"</formula>
    </cfRule>
    <cfRule type="cellIs" dxfId="5832" priority="7869" operator="equal">
      <formula>"MAYOR"</formula>
    </cfRule>
    <cfRule type="cellIs" dxfId="5831" priority="7870" operator="equal">
      <formula>"MODERADO"</formula>
    </cfRule>
    <cfRule type="cellIs" dxfId="5830" priority="7871" operator="equal">
      <formula>"MENOR"</formula>
    </cfRule>
    <cfRule type="cellIs" dxfId="5829" priority="7872" operator="equal">
      <formula>"LEVE"</formula>
    </cfRule>
  </conditionalFormatting>
  <conditionalFormatting sqref="Q22">
    <cfRule type="cellIs" dxfId="5828" priority="7858" operator="equal">
      <formula>"EXTREMO (RC/F)"</formula>
    </cfRule>
    <cfRule type="cellIs" dxfId="5827" priority="7859" operator="equal">
      <formula>"ALTO (RC/F)"</formula>
    </cfRule>
    <cfRule type="cellIs" dxfId="5826" priority="7860" operator="equal">
      <formula>"MODERADO (RC/F)"</formula>
    </cfRule>
    <cfRule type="cellIs" dxfId="5825" priority="7861" operator="equal">
      <formula>"EXTREMO"</formula>
    </cfRule>
    <cfRule type="cellIs" dxfId="5824" priority="7862" operator="equal">
      <formula>"ALTO"</formula>
    </cfRule>
    <cfRule type="cellIs" dxfId="5823" priority="7863" operator="equal">
      <formula>"MODERADO"</formula>
    </cfRule>
    <cfRule type="cellIs" dxfId="5822" priority="7864" operator="equal">
      <formula>"BAJO"</formula>
    </cfRule>
  </conditionalFormatting>
  <conditionalFormatting sqref="AE22:AE26">
    <cfRule type="cellIs" dxfId="5821" priority="7853" operator="equal">
      <formula>"MUY ALTA"</formula>
    </cfRule>
    <cfRule type="cellIs" dxfId="5820" priority="7854" operator="equal">
      <formula>"ALTA"</formula>
    </cfRule>
    <cfRule type="cellIs" dxfId="5819" priority="7855" operator="equal">
      <formula>"MEDIA"</formula>
    </cfRule>
    <cfRule type="cellIs" dxfId="5818" priority="7856" operator="equal">
      <formula>"BAJA"</formula>
    </cfRule>
    <cfRule type="cellIs" dxfId="5817" priority="7857" operator="equal">
      <formula>"MUY BAJA"</formula>
    </cfRule>
  </conditionalFormatting>
  <conditionalFormatting sqref="AI22">
    <cfRule type="cellIs" dxfId="5816" priority="7846" operator="equal">
      <formula>"EXTREMO (RC/F)"</formula>
    </cfRule>
    <cfRule type="cellIs" dxfId="5815" priority="7847" operator="equal">
      <formula>"ALTO (RC/F)"</formula>
    </cfRule>
    <cfRule type="cellIs" dxfId="5814" priority="7848" operator="equal">
      <formula>"MODERADO (RC/F)"</formula>
    </cfRule>
    <cfRule type="cellIs" dxfId="5813" priority="7849" operator="equal">
      <formula>"EXTREMO"</formula>
    </cfRule>
    <cfRule type="cellIs" dxfId="5812" priority="7850" operator="equal">
      <formula>"ALTO"</formula>
    </cfRule>
    <cfRule type="cellIs" dxfId="5811" priority="7851" operator="equal">
      <formula>"MODERADO"</formula>
    </cfRule>
    <cfRule type="cellIs" dxfId="5810" priority="7852" operator="equal">
      <formula>"BAJO"</formula>
    </cfRule>
  </conditionalFormatting>
  <conditionalFormatting sqref="AG22">
    <cfRule type="cellIs" dxfId="5809" priority="7841" operator="equal">
      <formula>"CATASTROFICO"</formula>
    </cfRule>
    <cfRule type="cellIs" dxfId="5808" priority="7842" operator="equal">
      <formula>"MAYOR"</formula>
    </cfRule>
    <cfRule type="cellIs" dxfId="5807" priority="7843" operator="equal">
      <formula>"MODERADO"</formula>
    </cfRule>
    <cfRule type="cellIs" dxfId="5806" priority="7844" operator="equal">
      <formula>"MENOR"</formula>
    </cfRule>
    <cfRule type="cellIs" dxfId="5805" priority="7845" operator="equal">
      <formula>"LEVE"</formula>
    </cfRule>
  </conditionalFormatting>
  <conditionalFormatting sqref="AI22">
    <cfRule type="cellIs" dxfId="5804" priority="7804" operator="equal">
      <formula>#REF!</formula>
    </cfRule>
    <cfRule type="cellIs" dxfId="5803" priority="7805" operator="equal">
      <formula>#REF!</formula>
    </cfRule>
    <cfRule type="cellIs" dxfId="5802" priority="7806" operator="equal">
      <formula>#REF!</formula>
    </cfRule>
    <cfRule type="cellIs" dxfId="5801" priority="7807" operator="equal">
      <formula>#REF!</formula>
    </cfRule>
    <cfRule type="cellIs" dxfId="5800" priority="7808" operator="equal">
      <formula>#REF!</formula>
    </cfRule>
    <cfRule type="cellIs" dxfId="5799" priority="7809" operator="equal">
      <formula>#REF!</formula>
    </cfRule>
    <cfRule type="cellIs" dxfId="5798" priority="7810" operator="equal">
      <formula>#REF!</formula>
    </cfRule>
    <cfRule type="cellIs" dxfId="5797" priority="7811" operator="equal">
      <formula>#REF!</formula>
    </cfRule>
    <cfRule type="cellIs" dxfId="5796" priority="7812" operator="equal">
      <formula>#REF!</formula>
    </cfRule>
    <cfRule type="cellIs" dxfId="5795" priority="7813" operator="equal">
      <formula>#REF!</formula>
    </cfRule>
    <cfRule type="cellIs" dxfId="5794" priority="7814" operator="equal">
      <formula>#REF!</formula>
    </cfRule>
    <cfRule type="cellIs" dxfId="5793" priority="7815" operator="equal">
      <formula>#REF!</formula>
    </cfRule>
    <cfRule type="cellIs" dxfId="5792" priority="7816" operator="equal">
      <formula>#REF!</formula>
    </cfRule>
    <cfRule type="cellIs" dxfId="5791" priority="7817" operator="equal">
      <formula>#REF!</formula>
    </cfRule>
    <cfRule type="cellIs" dxfId="5790" priority="7818" operator="equal">
      <formula>#REF!</formula>
    </cfRule>
    <cfRule type="cellIs" dxfId="5789" priority="7819" operator="equal">
      <formula>#REF!</formula>
    </cfRule>
    <cfRule type="cellIs" dxfId="5788" priority="7820" operator="equal">
      <formula>#REF!</formula>
    </cfRule>
    <cfRule type="cellIs" dxfId="5787" priority="7821" operator="equal">
      <formula>#REF!</formula>
    </cfRule>
    <cfRule type="cellIs" dxfId="5786" priority="7822" operator="equal">
      <formula>#REF!</formula>
    </cfRule>
    <cfRule type="cellIs" dxfId="5785" priority="7823" operator="equal">
      <formula>#REF!</formula>
    </cfRule>
    <cfRule type="cellIs" dxfId="5784" priority="7824" operator="equal">
      <formula>#REF!</formula>
    </cfRule>
    <cfRule type="cellIs" dxfId="5783" priority="7825" operator="equal">
      <formula>#REF!</formula>
    </cfRule>
    <cfRule type="cellIs" dxfId="5782" priority="7826" operator="equal">
      <formula>#REF!</formula>
    </cfRule>
    <cfRule type="cellIs" dxfId="5781" priority="7827" operator="equal">
      <formula>#REF!</formula>
    </cfRule>
    <cfRule type="cellIs" dxfId="5780" priority="7828" operator="equal">
      <formula>#REF!</formula>
    </cfRule>
    <cfRule type="cellIs" dxfId="5779" priority="7829" operator="equal">
      <formula>#REF!</formula>
    </cfRule>
    <cfRule type="cellIs" dxfId="5778" priority="7830" operator="equal">
      <formula>#REF!</formula>
    </cfRule>
    <cfRule type="cellIs" dxfId="5777" priority="7831" operator="equal">
      <formula>#REF!</formula>
    </cfRule>
    <cfRule type="cellIs" dxfId="5776" priority="7832" operator="equal">
      <formula>#REF!</formula>
    </cfRule>
    <cfRule type="cellIs" dxfId="5775" priority="7833" operator="equal">
      <formula>#REF!</formula>
    </cfRule>
    <cfRule type="cellIs" dxfId="5774" priority="7834" operator="equal">
      <formula>#REF!</formula>
    </cfRule>
    <cfRule type="cellIs" dxfId="5773" priority="7835" operator="equal">
      <formula>#REF!</formula>
    </cfRule>
    <cfRule type="cellIs" dxfId="5772" priority="7836" operator="equal">
      <formula>#REF!</formula>
    </cfRule>
    <cfRule type="cellIs" dxfId="5771" priority="7837" operator="equal">
      <formula>#REF!</formula>
    </cfRule>
    <cfRule type="cellIs" dxfId="5770" priority="7838" operator="equal">
      <formula>#REF!</formula>
    </cfRule>
    <cfRule type="cellIs" dxfId="5769" priority="7839" operator="equal">
      <formula>#REF!</formula>
    </cfRule>
    <cfRule type="cellIs" dxfId="5768" priority="7840" operator="equal">
      <formula>#REF!</formula>
    </cfRule>
  </conditionalFormatting>
  <conditionalFormatting sqref="Q36:Q38">
    <cfRule type="cellIs" dxfId="5767" priority="7766" operator="equal">
      <formula>#REF!</formula>
    </cfRule>
    <cfRule type="cellIs" dxfId="5766" priority="7768" operator="equal">
      <formula>#REF!</formula>
    </cfRule>
    <cfRule type="cellIs" dxfId="5765" priority="7769" operator="equal">
      <formula>#REF!</formula>
    </cfRule>
    <cfRule type="cellIs" dxfId="5764" priority="7770" operator="equal">
      <formula>#REF!</formula>
    </cfRule>
    <cfRule type="cellIs" dxfId="5763" priority="7771" operator="equal">
      <formula>#REF!</formula>
    </cfRule>
    <cfRule type="cellIs" dxfId="5762" priority="7772" operator="equal">
      <formula>#REF!</formula>
    </cfRule>
    <cfRule type="cellIs" dxfId="5761" priority="7773" operator="equal">
      <formula>#REF!</formula>
    </cfRule>
    <cfRule type="cellIs" dxfId="5760" priority="7774" operator="equal">
      <formula>#REF!</formula>
    </cfRule>
    <cfRule type="cellIs" dxfId="5759" priority="7775" operator="equal">
      <formula>#REF!</formula>
    </cfRule>
    <cfRule type="cellIs" dxfId="5758" priority="7776" operator="equal">
      <formula>#REF!</formula>
    </cfRule>
    <cfRule type="cellIs" dxfId="5757" priority="7777" operator="equal">
      <formula>#REF!</formula>
    </cfRule>
    <cfRule type="cellIs" dxfId="5756" priority="7778" operator="equal">
      <formula>#REF!</formula>
    </cfRule>
    <cfRule type="cellIs" dxfId="5755" priority="7779" operator="equal">
      <formula>#REF!</formula>
    </cfRule>
    <cfRule type="cellIs" dxfId="5754" priority="7780" operator="equal">
      <formula>#REF!</formula>
    </cfRule>
    <cfRule type="cellIs" dxfId="5753" priority="7781" operator="equal">
      <formula>#REF!</formula>
    </cfRule>
    <cfRule type="cellIs" dxfId="5752" priority="7782" operator="equal">
      <formula>#REF!</formula>
    </cfRule>
    <cfRule type="cellIs" dxfId="5751" priority="7783" operator="equal">
      <formula>#REF!</formula>
    </cfRule>
    <cfRule type="cellIs" dxfId="5750" priority="7784" operator="equal">
      <formula>#REF!</formula>
    </cfRule>
    <cfRule type="cellIs" dxfId="5749" priority="7785" operator="equal">
      <formula>#REF!</formula>
    </cfRule>
    <cfRule type="cellIs" dxfId="5748" priority="7786" operator="equal">
      <formula>#REF!</formula>
    </cfRule>
    <cfRule type="cellIs" dxfId="5747" priority="7787" operator="equal">
      <formula>#REF!</formula>
    </cfRule>
    <cfRule type="cellIs" dxfId="5746" priority="7788" operator="equal">
      <formula>#REF!</formula>
    </cfRule>
    <cfRule type="cellIs" dxfId="5745" priority="7789" operator="equal">
      <formula>#REF!</formula>
    </cfRule>
    <cfRule type="cellIs" dxfId="5744" priority="7790" operator="equal">
      <formula>#REF!</formula>
    </cfRule>
    <cfRule type="cellIs" dxfId="5743" priority="7791" operator="equal">
      <formula>#REF!</formula>
    </cfRule>
    <cfRule type="cellIs" dxfId="5742" priority="7792" operator="equal">
      <formula>#REF!</formula>
    </cfRule>
    <cfRule type="cellIs" dxfId="5741" priority="7793" operator="equal">
      <formula>#REF!</formula>
    </cfRule>
    <cfRule type="cellIs" dxfId="5740" priority="7794" operator="equal">
      <formula>#REF!</formula>
    </cfRule>
    <cfRule type="cellIs" dxfId="5739" priority="7795" operator="equal">
      <formula>#REF!</formula>
    </cfRule>
    <cfRule type="cellIs" dxfId="5738" priority="7796" operator="equal">
      <formula>#REF!</formula>
    </cfRule>
    <cfRule type="cellIs" dxfId="5737" priority="7797" operator="equal">
      <formula>#REF!</formula>
    </cfRule>
    <cfRule type="cellIs" dxfId="5736" priority="7798" operator="equal">
      <formula>#REF!</formula>
    </cfRule>
    <cfRule type="cellIs" dxfId="5735" priority="7799" operator="equal">
      <formula>#REF!</formula>
    </cfRule>
    <cfRule type="cellIs" dxfId="5734" priority="7800" operator="equal">
      <formula>#REF!</formula>
    </cfRule>
    <cfRule type="cellIs" dxfId="5733" priority="7801" operator="equal">
      <formula>#REF!</formula>
    </cfRule>
    <cfRule type="cellIs" dxfId="5732" priority="7802" operator="equal">
      <formula>#REF!</formula>
    </cfRule>
    <cfRule type="cellIs" dxfId="5731" priority="7803" operator="equal">
      <formula>#REF!</formula>
    </cfRule>
  </conditionalFormatting>
  <conditionalFormatting sqref="N36:N38">
    <cfRule type="cellIs" dxfId="5730" priority="7767" operator="equal">
      <formula>#REF!</formula>
    </cfRule>
  </conditionalFormatting>
  <conditionalFormatting sqref="L36:L38">
    <cfRule type="cellIs" dxfId="5729" priority="7761" operator="equal">
      <formula>"ALTA"</formula>
    </cfRule>
    <cfRule type="cellIs" dxfId="5728" priority="7762" operator="equal">
      <formula>"MUY ALTA"</formula>
    </cfRule>
    <cfRule type="cellIs" dxfId="5727" priority="7763" operator="equal">
      <formula>"MEDIA"</formula>
    </cfRule>
    <cfRule type="cellIs" dxfId="5726" priority="7764" operator="equal">
      <formula>"BAJA"</formula>
    </cfRule>
    <cfRule type="cellIs" dxfId="5725" priority="7765" operator="equal">
      <formula>"MUY BAJA"</formula>
    </cfRule>
  </conditionalFormatting>
  <conditionalFormatting sqref="N36:N38">
    <cfRule type="cellIs" dxfId="5724" priority="7753" operator="equal">
      <formula>"CATASTRÓFICO (RC-F)"</formula>
    </cfRule>
    <cfRule type="cellIs" dxfId="5723" priority="7754" operator="equal">
      <formula>"MAYOR (RC-F)"</formula>
    </cfRule>
    <cfRule type="cellIs" dxfId="5722" priority="7755" operator="equal">
      <formula>"MODERADO (RC-F)"</formula>
    </cfRule>
    <cfRule type="cellIs" dxfId="5721" priority="7756" operator="equal">
      <formula>"CATASTRÓFICO"</formula>
    </cfRule>
    <cfRule type="cellIs" dxfId="5720" priority="7757" operator="equal">
      <formula>"MAYOR"</formula>
    </cfRule>
    <cfRule type="cellIs" dxfId="5719" priority="7758" operator="equal">
      <formula>"MODERADO"</formula>
    </cfRule>
    <cfRule type="cellIs" dxfId="5718" priority="7759" operator="equal">
      <formula>"MENOR"</formula>
    </cfRule>
    <cfRule type="cellIs" dxfId="5717" priority="7760" operator="equal">
      <formula>"LEVE"</formula>
    </cfRule>
  </conditionalFormatting>
  <conditionalFormatting sqref="AI36:AI38 Q36:Q38">
    <cfRule type="cellIs" dxfId="5716" priority="7746" operator="equal">
      <formula>"EXTREMO (RC/F)"</formula>
    </cfRule>
    <cfRule type="cellIs" dxfId="5715" priority="7747" operator="equal">
      <formula>"ALTO (RC/F)"</formula>
    </cfRule>
    <cfRule type="cellIs" dxfId="5714" priority="7748" operator="equal">
      <formula>"MODERADO (RC/F)"</formula>
    </cfRule>
    <cfRule type="cellIs" dxfId="5713" priority="7749" operator="equal">
      <formula>"EXTREMO"</formula>
    </cfRule>
    <cfRule type="cellIs" dxfId="5712" priority="7750" operator="equal">
      <formula>"ALTO"</formula>
    </cfRule>
    <cfRule type="cellIs" dxfId="5711" priority="7751" operator="equal">
      <formula>"MODERADO"</formula>
    </cfRule>
    <cfRule type="cellIs" dxfId="5710" priority="7752" operator="equal">
      <formula>"BAJO"</formula>
    </cfRule>
  </conditionalFormatting>
  <conditionalFormatting sqref="AI36:AI38">
    <cfRule type="cellIs" dxfId="5709" priority="7709" operator="equal">
      <formula>#REF!</formula>
    </cfRule>
    <cfRule type="cellIs" dxfId="5708" priority="7710" operator="equal">
      <formula>#REF!</formula>
    </cfRule>
    <cfRule type="cellIs" dxfId="5707" priority="7711" operator="equal">
      <formula>#REF!</formula>
    </cfRule>
    <cfRule type="cellIs" dxfId="5706" priority="7712" operator="equal">
      <formula>#REF!</formula>
    </cfRule>
    <cfRule type="cellIs" dxfId="5705" priority="7713" operator="equal">
      <formula>#REF!</formula>
    </cfRule>
    <cfRule type="cellIs" dxfId="5704" priority="7714" operator="equal">
      <formula>#REF!</formula>
    </cfRule>
    <cfRule type="cellIs" dxfId="5703" priority="7715" operator="equal">
      <formula>#REF!</formula>
    </cfRule>
    <cfRule type="cellIs" dxfId="5702" priority="7716" operator="equal">
      <formula>#REF!</formula>
    </cfRule>
    <cfRule type="cellIs" dxfId="5701" priority="7717" operator="equal">
      <formula>#REF!</formula>
    </cfRule>
    <cfRule type="cellIs" dxfId="5700" priority="7718" operator="equal">
      <formula>#REF!</formula>
    </cfRule>
    <cfRule type="cellIs" dxfId="5699" priority="7719" operator="equal">
      <formula>#REF!</formula>
    </cfRule>
    <cfRule type="cellIs" dxfId="5698" priority="7720" operator="equal">
      <formula>#REF!</formula>
    </cfRule>
    <cfRule type="cellIs" dxfId="5697" priority="7721" operator="equal">
      <formula>#REF!</formula>
    </cfRule>
    <cfRule type="cellIs" dxfId="5696" priority="7722" operator="equal">
      <formula>#REF!</formula>
    </cfRule>
    <cfRule type="cellIs" dxfId="5695" priority="7723" operator="equal">
      <formula>#REF!</formula>
    </cfRule>
    <cfRule type="cellIs" dxfId="5694" priority="7724" operator="equal">
      <formula>#REF!</formula>
    </cfRule>
    <cfRule type="cellIs" dxfId="5693" priority="7725" operator="equal">
      <formula>#REF!</formula>
    </cfRule>
    <cfRule type="cellIs" dxfId="5692" priority="7726" operator="equal">
      <formula>#REF!</formula>
    </cfRule>
    <cfRule type="cellIs" dxfId="5691" priority="7727" operator="equal">
      <formula>#REF!</formula>
    </cfRule>
    <cfRule type="cellIs" dxfId="5690" priority="7728" operator="equal">
      <formula>#REF!</formula>
    </cfRule>
    <cfRule type="cellIs" dxfId="5689" priority="7729" operator="equal">
      <formula>#REF!</formula>
    </cfRule>
    <cfRule type="cellIs" dxfId="5688" priority="7730" operator="equal">
      <formula>#REF!</formula>
    </cfRule>
    <cfRule type="cellIs" dxfId="5687" priority="7731" operator="equal">
      <formula>#REF!</formula>
    </cfRule>
    <cfRule type="cellIs" dxfId="5686" priority="7732" operator="equal">
      <formula>#REF!</formula>
    </cfRule>
    <cfRule type="cellIs" dxfId="5685" priority="7733" operator="equal">
      <formula>#REF!</formula>
    </cfRule>
    <cfRule type="cellIs" dxfId="5684" priority="7734" operator="equal">
      <formula>#REF!</formula>
    </cfRule>
    <cfRule type="cellIs" dxfId="5683" priority="7735" operator="equal">
      <formula>#REF!</formula>
    </cfRule>
    <cfRule type="cellIs" dxfId="5682" priority="7736" operator="equal">
      <formula>#REF!</formula>
    </cfRule>
    <cfRule type="cellIs" dxfId="5681" priority="7737" operator="equal">
      <formula>#REF!</formula>
    </cfRule>
    <cfRule type="cellIs" dxfId="5680" priority="7738" operator="equal">
      <formula>#REF!</formula>
    </cfRule>
    <cfRule type="cellIs" dxfId="5679" priority="7739" operator="equal">
      <formula>#REF!</formula>
    </cfRule>
    <cfRule type="cellIs" dxfId="5678" priority="7740" operator="equal">
      <formula>#REF!</formula>
    </cfRule>
    <cfRule type="cellIs" dxfId="5677" priority="7741" operator="equal">
      <formula>#REF!</formula>
    </cfRule>
    <cfRule type="cellIs" dxfId="5676" priority="7742" operator="equal">
      <formula>#REF!</formula>
    </cfRule>
    <cfRule type="cellIs" dxfId="5675" priority="7743" operator="equal">
      <formula>#REF!</formula>
    </cfRule>
    <cfRule type="cellIs" dxfId="5674" priority="7744" operator="equal">
      <formula>#REF!</formula>
    </cfRule>
    <cfRule type="cellIs" dxfId="5673" priority="7745" operator="equal">
      <formula>#REF!</formula>
    </cfRule>
  </conditionalFormatting>
  <conditionalFormatting sqref="I36:I38">
    <cfRule type="cellIs" dxfId="5672" priority="7708" operator="equal">
      <formula>#REF!</formula>
    </cfRule>
  </conditionalFormatting>
  <conditionalFormatting sqref="I31:I32">
    <cfRule type="cellIs" dxfId="5671" priority="7707" operator="equal">
      <formula>#REF!</formula>
    </cfRule>
  </conditionalFormatting>
  <conditionalFormatting sqref="I41">
    <cfRule type="cellIs" dxfId="5670" priority="7706" operator="equal">
      <formula>#REF!</formula>
    </cfRule>
  </conditionalFormatting>
  <conditionalFormatting sqref="AI31:AI32">
    <cfRule type="cellIs" dxfId="5669" priority="7699" operator="equal">
      <formula>"EXTREMO (RC/F)"</formula>
    </cfRule>
    <cfRule type="cellIs" dxfId="5668" priority="7700" operator="equal">
      <formula>"ALTO (RC/F)"</formula>
    </cfRule>
    <cfRule type="cellIs" dxfId="5667" priority="7701" operator="equal">
      <formula>"MODERADO (RC/F)"</formula>
    </cfRule>
    <cfRule type="cellIs" dxfId="5666" priority="7702" operator="equal">
      <formula>"EXTREMO"</formula>
    </cfRule>
    <cfRule type="cellIs" dxfId="5665" priority="7703" operator="equal">
      <formula>"ALTO"</formula>
    </cfRule>
    <cfRule type="cellIs" dxfId="5664" priority="7704" operator="equal">
      <formula>"MODERADO"</formula>
    </cfRule>
    <cfRule type="cellIs" dxfId="5663" priority="7705" operator="equal">
      <formula>"BAJO"</formula>
    </cfRule>
  </conditionalFormatting>
  <conditionalFormatting sqref="AE31:AE33">
    <cfRule type="cellIs" dxfId="5662" priority="7694" operator="equal">
      <formula>"MUY ALTA"</formula>
    </cfRule>
    <cfRule type="cellIs" dxfId="5661" priority="7695" operator="equal">
      <formula>"ALTA"</formula>
    </cfRule>
    <cfRule type="cellIs" dxfId="5660" priority="7696" operator="equal">
      <formula>"MEDIA"</formula>
    </cfRule>
    <cfRule type="cellIs" dxfId="5659" priority="7697" operator="equal">
      <formula>"BAJA"</formula>
    </cfRule>
    <cfRule type="cellIs" dxfId="5658" priority="7698" operator="equal">
      <formula>"MUY BAJA"</formula>
    </cfRule>
  </conditionalFormatting>
  <conditionalFormatting sqref="AG31:AG32">
    <cfRule type="cellIs" dxfId="5657" priority="7689" operator="equal">
      <formula>"CATASTROFICO"</formula>
    </cfRule>
    <cfRule type="cellIs" dxfId="5656" priority="7690" operator="equal">
      <formula>"MAYOR"</formula>
    </cfRule>
    <cfRule type="cellIs" dxfId="5655" priority="7691" operator="equal">
      <formula>"MODERADO"</formula>
    </cfRule>
    <cfRule type="cellIs" dxfId="5654" priority="7692" operator="equal">
      <formula>"MENOR"</formula>
    </cfRule>
    <cfRule type="cellIs" dxfId="5653" priority="7693" operator="equal">
      <formula>"LEVE"</formula>
    </cfRule>
  </conditionalFormatting>
  <conditionalFormatting sqref="AI31:AI32">
    <cfRule type="cellIs" dxfId="5652" priority="7652" operator="equal">
      <formula>#REF!</formula>
    </cfRule>
    <cfRule type="cellIs" dxfId="5651" priority="7653" operator="equal">
      <formula>#REF!</formula>
    </cfRule>
    <cfRule type="cellIs" dxfId="5650" priority="7654" operator="equal">
      <formula>#REF!</formula>
    </cfRule>
    <cfRule type="cellIs" dxfId="5649" priority="7655" operator="equal">
      <formula>#REF!</formula>
    </cfRule>
    <cfRule type="cellIs" dxfId="5648" priority="7656" operator="equal">
      <formula>#REF!</formula>
    </cfRule>
    <cfRule type="cellIs" dxfId="5647" priority="7657" operator="equal">
      <formula>#REF!</formula>
    </cfRule>
    <cfRule type="cellIs" dxfId="5646" priority="7658" operator="equal">
      <formula>#REF!</formula>
    </cfRule>
    <cfRule type="cellIs" dxfId="5645" priority="7659" operator="equal">
      <formula>#REF!</formula>
    </cfRule>
    <cfRule type="cellIs" dxfId="5644" priority="7660" operator="equal">
      <formula>#REF!</formula>
    </cfRule>
    <cfRule type="cellIs" dxfId="5643" priority="7661" operator="equal">
      <formula>#REF!</formula>
    </cfRule>
    <cfRule type="cellIs" dxfId="5642" priority="7662" operator="equal">
      <formula>#REF!</formula>
    </cfRule>
    <cfRule type="cellIs" dxfId="5641" priority="7663" operator="equal">
      <formula>#REF!</formula>
    </cfRule>
    <cfRule type="cellIs" dxfId="5640" priority="7664" operator="equal">
      <formula>#REF!</formula>
    </cfRule>
    <cfRule type="cellIs" dxfId="5639" priority="7665" operator="equal">
      <formula>#REF!</formula>
    </cfRule>
    <cfRule type="cellIs" dxfId="5638" priority="7666" operator="equal">
      <formula>#REF!</formula>
    </cfRule>
    <cfRule type="cellIs" dxfId="5637" priority="7667" operator="equal">
      <formula>#REF!</formula>
    </cfRule>
    <cfRule type="cellIs" dxfId="5636" priority="7668" operator="equal">
      <formula>#REF!</formula>
    </cfRule>
    <cfRule type="cellIs" dxfId="5635" priority="7669" operator="equal">
      <formula>#REF!</formula>
    </cfRule>
    <cfRule type="cellIs" dxfId="5634" priority="7670" operator="equal">
      <formula>#REF!</formula>
    </cfRule>
    <cfRule type="cellIs" dxfId="5633" priority="7671" operator="equal">
      <formula>#REF!</formula>
    </cfRule>
    <cfRule type="cellIs" dxfId="5632" priority="7672" operator="equal">
      <formula>#REF!</formula>
    </cfRule>
    <cfRule type="cellIs" dxfId="5631" priority="7673" operator="equal">
      <formula>#REF!</formula>
    </cfRule>
    <cfRule type="cellIs" dxfId="5630" priority="7674" operator="equal">
      <formula>#REF!</formula>
    </cfRule>
    <cfRule type="cellIs" dxfId="5629" priority="7675" operator="equal">
      <formula>#REF!</formula>
    </cfRule>
    <cfRule type="cellIs" dxfId="5628" priority="7676" operator="equal">
      <formula>#REF!</formula>
    </cfRule>
    <cfRule type="cellIs" dxfId="5627" priority="7677" operator="equal">
      <formula>#REF!</formula>
    </cfRule>
    <cfRule type="cellIs" dxfId="5626" priority="7678" operator="equal">
      <formula>#REF!</formula>
    </cfRule>
    <cfRule type="cellIs" dxfId="5625" priority="7679" operator="equal">
      <formula>#REF!</formula>
    </cfRule>
    <cfRule type="cellIs" dxfId="5624" priority="7680" operator="equal">
      <formula>#REF!</formula>
    </cfRule>
    <cfRule type="cellIs" dxfId="5623" priority="7681" operator="equal">
      <formula>#REF!</formula>
    </cfRule>
    <cfRule type="cellIs" dxfId="5622" priority="7682" operator="equal">
      <formula>#REF!</formula>
    </cfRule>
    <cfRule type="cellIs" dxfId="5621" priority="7683" operator="equal">
      <formula>#REF!</formula>
    </cfRule>
    <cfRule type="cellIs" dxfId="5620" priority="7684" operator="equal">
      <formula>#REF!</formula>
    </cfRule>
    <cfRule type="cellIs" dxfId="5619" priority="7685" operator="equal">
      <formula>#REF!</formula>
    </cfRule>
    <cfRule type="cellIs" dxfId="5618" priority="7686" operator="equal">
      <formula>#REF!</formula>
    </cfRule>
    <cfRule type="cellIs" dxfId="5617" priority="7687" operator="equal">
      <formula>#REF!</formula>
    </cfRule>
    <cfRule type="cellIs" dxfId="5616" priority="7688" operator="equal">
      <formula>#REF!</formula>
    </cfRule>
  </conditionalFormatting>
  <conditionalFormatting sqref="AE34">
    <cfRule type="cellIs" dxfId="5615" priority="7647" operator="equal">
      <formula>"MUY ALTA"</formula>
    </cfRule>
    <cfRule type="cellIs" dxfId="5614" priority="7648" operator="equal">
      <formula>"ALTA"</formula>
    </cfRule>
    <cfRule type="cellIs" dxfId="5613" priority="7649" operator="equal">
      <formula>"MEDIA"</formula>
    </cfRule>
    <cfRule type="cellIs" dxfId="5612" priority="7650" operator="equal">
      <formula>"BAJA"</formula>
    </cfRule>
    <cfRule type="cellIs" dxfId="5611" priority="7651" operator="equal">
      <formula>"MUY BAJA"</formula>
    </cfRule>
  </conditionalFormatting>
  <conditionalFormatting sqref="AE35">
    <cfRule type="cellIs" dxfId="5610" priority="7642" operator="equal">
      <formula>"MUY ALTA"</formula>
    </cfRule>
    <cfRule type="cellIs" dxfId="5609" priority="7643" operator="equal">
      <formula>"ALTA"</formula>
    </cfRule>
    <cfRule type="cellIs" dxfId="5608" priority="7644" operator="equal">
      <formula>"MEDIA"</formula>
    </cfRule>
    <cfRule type="cellIs" dxfId="5607" priority="7645" operator="equal">
      <formula>"BAJA"</formula>
    </cfRule>
    <cfRule type="cellIs" dxfId="5606" priority="7646" operator="equal">
      <formula>"MUY BAJA"</formula>
    </cfRule>
  </conditionalFormatting>
  <conditionalFormatting sqref="N31:N32">
    <cfRule type="cellIs" dxfId="5605" priority="7641" operator="equal">
      <formula>#REF!</formula>
    </cfRule>
  </conditionalFormatting>
  <conditionalFormatting sqref="L31:L32">
    <cfRule type="cellIs" dxfId="5604" priority="7636" operator="equal">
      <formula>"ALTA"</formula>
    </cfRule>
    <cfRule type="cellIs" dxfId="5603" priority="7637" operator="equal">
      <formula>"MUY ALTA"</formula>
    </cfRule>
    <cfRule type="cellIs" dxfId="5602" priority="7638" operator="equal">
      <formula>"MEDIA"</formula>
    </cfRule>
    <cfRule type="cellIs" dxfId="5601" priority="7639" operator="equal">
      <formula>"BAJA"</formula>
    </cfRule>
    <cfRule type="cellIs" dxfId="5600" priority="7640" operator="equal">
      <formula>"MUY BAJA"</formula>
    </cfRule>
  </conditionalFormatting>
  <conditionalFormatting sqref="N31:N32">
    <cfRule type="cellIs" dxfId="5599" priority="7628" operator="equal">
      <formula>"CATASTRÓFICO (RC-F)"</formula>
    </cfRule>
    <cfRule type="cellIs" dxfId="5598" priority="7629" operator="equal">
      <formula>"MAYOR (RC-F)"</formula>
    </cfRule>
    <cfRule type="cellIs" dxfId="5597" priority="7630" operator="equal">
      <formula>"MODERADO (RC-F)"</formula>
    </cfRule>
    <cfRule type="cellIs" dxfId="5596" priority="7631" operator="equal">
      <formula>"CATASTRÓFICO"</formula>
    </cfRule>
    <cfRule type="cellIs" dxfId="5595" priority="7632" operator="equal">
      <formula>"MAYOR"</formula>
    </cfRule>
    <cfRule type="cellIs" dxfId="5594" priority="7633" operator="equal">
      <formula>"MODERADO"</formula>
    </cfRule>
    <cfRule type="cellIs" dxfId="5593" priority="7634" operator="equal">
      <formula>"MENOR"</formula>
    </cfRule>
    <cfRule type="cellIs" dxfId="5592" priority="7635" operator="equal">
      <formula>"LEVE"</formula>
    </cfRule>
  </conditionalFormatting>
  <conditionalFormatting sqref="Q31:Q32">
    <cfRule type="cellIs" dxfId="5591" priority="7591" operator="equal">
      <formula>#REF!</formula>
    </cfRule>
    <cfRule type="cellIs" dxfId="5590" priority="7592" operator="equal">
      <formula>#REF!</formula>
    </cfRule>
    <cfRule type="cellIs" dxfId="5589" priority="7593" operator="equal">
      <formula>#REF!</formula>
    </cfRule>
    <cfRule type="cellIs" dxfId="5588" priority="7594" operator="equal">
      <formula>#REF!</formula>
    </cfRule>
    <cfRule type="cellIs" dxfId="5587" priority="7595" operator="equal">
      <formula>#REF!</formula>
    </cfRule>
    <cfRule type="cellIs" dxfId="5586" priority="7596" operator="equal">
      <formula>#REF!</formula>
    </cfRule>
    <cfRule type="cellIs" dxfId="5585" priority="7597" operator="equal">
      <formula>#REF!</formula>
    </cfRule>
    <cfRule type="cellIs" dxfId="5584" priority="7598" operator="equal">
      <formula>#REF!</formula>
    </cfRule>
    <cfRule type="cellIs" dxfId="5583" priority="7599" operator="equal">
      <formula>#REF!</formula>
    </cfRule>
    <cfRule type="cellIs" dxfId="5582" priority="7600" operator="equal">
      <formula>#REF!</formula>
    </cfRule>
    <cfRule type="cellIs" dxfId="5581" priority="7601" operator="equal">
      <formula>#REF!</formula>
    </cfRule>
    <cfRule type="cellIs" dxfId="5580" priority="7602" operator="equal">
      <formula>#REF!</formula>
    </cfRule>
    <cfRule type="cellIs" dxfId="5579" priority="7603" operator="equal">
      <formula>#REF!</formula>
    </cfRule>
    <cfRule type="cellIs" dxfId="5578" priority="7604" operator="equal">
      <formula>#REF!</formula>
    </cfRule>
    <cfRule type="cellIs" dxfId="5577" priority="7605" operator="equal">
      <formula>#REF!</formula>
    </cfRule>
    <cfRule type="cellIs" dxfId="5576" priority="7606" operator="equal">
      <formula>#REF!</formula>
    </cfRule>
    <cfRule type="cellIs" dxfId="5575" priority="7607" operator="equal">
      <formula>#REF!</formula>
    </cfRule>
    <cfRule type="cellIs" dxfId="5574" priority="7608" operator="equal">
      <formula>#REF!</formula>
    </cfRule>
    <cfRule type="cellIs" dxfId="5573" priority="7609" operator="equal">
      <formula>#REF!</formula>
    </cfRule>
    <cfRule type="cellIs" dxfId="5572" priority="7610" operator="equal">
      <formula>#REF!</formula>
    </cfRule>
    <cfRule type="cellIs" dxfId="5571" priority="7611" operator="equal">
      <formula>#REF!</formula>
    </cfRule>
    <cfRule type="cellIs" dxfId="5570" priority="7612" operator="equal">
      <formula>#REF!</formula>
    </cfRule>
    <cfRule type="cellIs" dxfId="5569" priority="7613" operator="equal">
      <formula>#REF!</formula>
    </cfRule>
    <cfRule type="cellIs" dxfId="5568" priority="7614" operator="equal">
      <formula>#REF!</formula>
    </cfRule>
    <cfRule type="cellIs" dxfId="5567" priority="7615" operator="equal">
      <formula>#REF!</formula>
    </cfRule>
    <cfRule type="cellIs" dxfId="5566" priority="7616" operator="equal">
      <formula>#REF!</formula>
    </cfRule>
    <cfRule type="cellIs" dxfId="5565" priority="7617" operator="equal">
      <formula>#REF!</formula>
    </cfRule>
    <cfRule type="cellIs" dxfId="5564" priority="7618" operator="equal">
      <formula>#REF!</formula>
    </cfRule>
    <cfRule type="cellIs" dxfId="5563" priority="7619" operator="equal">
      <formula>#REF!</formula>
    </cfRule>
    <cfRule type="cellIs" dxfId="5562" priority="7620" operator="equal">
      <formula>#REF!</formula>
    </cfRule>
    <cfRule type="cellIs" dxfId="5561" priority="7621" operator="equal">
      <formula>#REF!</formula>
    </cfRule>
    <cfRule type="cellIs" dxfId="5560" priority="7622" operator="equal">
      <formula>#REF!</formula>
    </cfRule>
    <cfRule type="cellIs" dxfId="5559" priority="7623" operator="equal">
      <formula>#REF!</formula>
    </cfRule>
    <cfRule type="cellIs" dxfId="5558" priority="7624" operator="equal">
      <formula>#REF!</formula>
    </cfRule>
    <cfRule type="cellIs" dxfId="5557" priority="7625" operator="equal">
      <formula>#REF!</formula>
    </cfRule>
    <cfRule type="cellIs" dxfId="5556" priority="7626" operator="equal">
      <formula>#REF!</formula>
    </cfRule>
    <cfRule type="cellIs" dxfId="5555" priority="7627" operator="equal">
      <formula>#REF!</formula>
    </cfRule>
  </conditionalFormatting>
  <conditionalFormatting sqref="Q31:Q32">
    <cfRule type="cellIs" dxfId="5554" priority="7584" operator="equal">
      <formula>"EXTREMO (RC/F)"</formula>
    </cfRule>
    <cfRule type="cellIs" dxfId="5553" priority="7585" operator="equal">
      <formula>"ALTO (RC/F)"</formula>
    </cfRule>
    <cfRule type="cellIs" dxfId="5552" priority="7586" operator="equal">
      <formula>"MODERADO (RC/F)"</formula>
    </cfRule>
    <cfRule type="cellIs" dxfId="5551" priority="7587" operator="equal">
      <formula>"EXTREMO"</formula>
    </cfRule>
    <cfRule type="cellIs" dxfId="5550" priority="7588" operator="equal">
      <formula>"ALTO"</formula>
    </cfRule>
    <cfRule type="cellIs" dxfId="5549" priority="7589" operator="equal">
      <formula>"MODERADO"</formula>
    </cfRule>
    <cfRule type="cellIs" dxfId="5548" priority="7590" operator="equal">
      <formula>"BAJO"</formula>
    </cfRule>
  </conditionalFormatting>
  <conditionalFormatting sqref="AE38">
    <cfRule type="cellIs" dxfId="5547" priority="7579" operator="equal">
      <formula>"MUY ALTA"</formula>
    </cfRule>
    <cfRule type="cellIs" dxfId="5546" priority="7580" operator="equal">
      <formula>"ALTA"</formula>
    </cfRule>
    <cfRule type="cellIs" dxfId="5545" priority="7581" operator="equal">
      <formula>"MEDIA"</formula>
    </cfRule>
    <cfRule type="cellIs" dxfId="5544" priority="7582" operator="equal">
      <formula>"BAJA"</formula>
    </cfRule>
    <cfRule type="cellIs" dxfId="5543" priority="7583" operator="equal">
      <formula>"MUY BAJA"</formula>
    </cfRule>
  </conditionalFormatting>
  <conditionalFormatting sqref="AG36:AG37">
    <cfRule type="cellIs" dxfId="5542" priority="7574" operator="equal">
      <formula>"CATASTROFICO"</formula>
    </cfRule>
    <cfRule type="cellIs" dxfId="5541" priority="7575" operator="equal">
      <formula>"MAYOR"</formula>
    </cfRule>
    <cfRule type="cellIs" dxfId="5540" priority="7576" operator="equal">
      <formula>"MODERADO"</formula>
    </cfRule>
    <cfRule type="cellIs" dxfId="5539" priority="7577" operator="equal">
      <formula>"MENOR"</formula>
    </cfRule>
    <cfRule type="cellIs" dxfId="5538" priority="7578" operator="equal">
      <formula>"LEVE"</formula>
    </cfRule>
  </conditionalFormatting>
  <conditionalFormatting sqref="Q40">
    <cfRule type="cellIs" dxfId="5537" priority="7536" operator="equal">
      <formula>#REF!</formula>
    </cfRule>
    <cfRule type="cellIs" dxfId="5536" priority="7538" operator="equal">
      <formula>#REF!</formula>
    </cfRule>
    <cfRule type="cellIs" dxfId="5535" priority="7539" operator="equal">
      <formula>#REF!</formula>
    </cfRule>
    <cfRule type="cellIs" dxfId="5534" priority="7540" operator="equal">
      <formula>#REF!</formula>
    </cfRule>
    <cfRule type="cellIs" dxfId="5533" priority="7541" operator="equal">
      <formula>#REF!</formula>
    </cfRule>
    <cfRule type="cellIs" dxfId="5532" priority="7542" operator="equal">
      <formula>#REF!</formula>
    </cfRule>
    <cfRule type="cellIs" dxfId="5531" priority="7543" operator="equal">
      <formula>#REF!</formula>
    </cfRule>
    <cfRule type="cellIs" dxfId="5530" priority="7544" operator="equal">
      <formula>#REF!</formula>
    </cfRule>
    <cfRule type="cellIs" dxfId="5529" priority="7545" operator="equal">
      <formula>#REF!</formula>
    </cfRule>
    <cfRule type="cellIs" dxfId="5528" priority="7546" operator="equal">
      <formula>#REF!</formula>
    </cfRule>
    <cfRule type="cellIs" dxfId="5527" priority="7547" operator="equal">
      <formula>#REF!</formula>
    </cfRule>
    <cfRule type="cellIs" dxfId="5526" priority="7548" operator="equal">
      <formula>#REF!</formula>
    </cfRule>
    <cfRule type="cellIs" dxfId="5525" priority="7549" operator="equal">
      <formula>#REF!</formula>
    </cfRule>
    <cfRule type="cellIs" dxfId="5524" priority="7550" operator="equal">
      <formula>#REF!</formula>
    </cfRule>
    <cfRule type="cellIs" dxfId="5523" priority="7551" operator="equal">
      <formula>#REF!</formula>
    </cfRule>
    <cfRule type="cellIs" dxfId="5522" priority="7552" operator="equal">
      <formula>#REF!</formula>
    </cfRule>
    <cfRule type="cellIs" dxfId="5521" priority="7553" operator="equal">
      <formula>#REF!</formula>
    </cfRule>
    <cfRule type="cellIs" dxfId="5520" priority="7554" operator="equal">
      <formula>#REF!</formula>
    </cfRule>
    <cfRule type="cellIs" dxfId="5519" priority="7555" operator="equal">
      <formula>#REF!</formula>
    </cfRule>
    <cfRule type="cellIs" dxfId="5518" priority="7556" operator="equal">
      <formula>#REF!</formula>
    </cfRule>
    <cfRule type="cellIs" dxfId="5517" priority="7557" operator="equal">
      <formula>#REF!</formula>
    </cfRule>
    <cfRule type="cellIs" dxfId="5516" priority="7558" operator="equal">
      <formula>#REF!</formula>
    </cfRule>
    <cfRule type="cellIs" dxfId="5515" priority="7559" operator="equal">
      <formula>#REF!</formula>
    </cfRule>
    <cfRule type="cellIs" dxfId="5514" priority="7560" operator="equal">
      <formula>#REF!</formula>
    </cfRule>
    <cfRule type="cellIs" dxfId="5513" priority="7561" operator="equal">
      <formula>#REF!</formula>
    </cfRule>
    <cfRule type="cellIs" dxfId="5512" priority="7562" operator="equal">
      <formula>#REF!</formula>
    </cfRule>
    <cfRule type="cellIs" dxfId="5511" priority="7563" operator="equal">
      <formula>#REF!</formula>
    </cfRule>
    <cfRule type="cellIs" dxfId="5510" priority="7564" operator="equal">
      <formula>#REF!</formula>
    </cfRule>
    <cfRule type="cellIs" dxfId="5509" priority="7565" operator="equal">
      <formula>#REF!</formula>
    </cfRule>
    <cfRule type="cellIs" dxfId="5508" priority="7566" operator="equal">
      <formula>#REF!</formula>
    </cfRule>
    <cfRule type="cellIs" dxfId="5507" priority="7567" operator="equal">
      <formula>#REF!</formula>
    </cfRule>
    <cfRule type="cellIs" dxfId="5506" priority="7568" operator="equal">
      <formula>#REF!</formula>
    </cfRule>
    <cfRule type="cellIs" dxfId="5505" priority="7569" operator="equal">
      <formula>#REF!</formula>
    </cfRule>
    <cfRule type="cellIs" dxfId="5504" priority="7570" operator="equal">
      <formula>#REF!</formula>
    </cfRule>
    <cfRule type="cellIs" dxfId="5503" priority="7571" operator="equal">
      <formula>#REF!</formula>
    </cfRule>
    <cfRule type="cellIs" dxfId="5502" priority="7572" operator="equal">
      <formula>#REF!</formula>
    </cfRule>
    <cfRule type="cellIs" dxfId="5501" priority="7573" operator="equal">
      <formula>#REF!</formula>
    </cfRule>
  </conditionalFormatting>
  <conditionalFormatting sqref="N40">
    <cfRule type="cellIs" dxfId="5500" priority="7537" operator="equal">
      <formula>#REF!</formula>
    </cfRule>
  </conditionalFormatting>
  <conditionalFormatting sqref="L40">
    <cfRule type="cellIs" dxfId="5499" priority="7531" operator="equal">
      <formula>"ALTA"</formula>
    </cfRule>
    <cfRule type="cellIs" dxfId="5498" priority="7532" operator="equal">
      <formula>"MUY ALTA"</formula>
    </cfRule>
    <cfRule type="cellIs" dxfId="5497" priority="7533" operator="equal">
      <formula>"MEDIA"</formula>
    </cfRule>
    <cfRule type="cellIs" dxfId="5496" priority="7534" operator="equal">
      <formula>"BAJA"</formula>
    </cfRule>
    <cfRule type="cellIs" dxfId="5495" priority="7535" operator="equal">
      <formula>"MUY BAJA"</formula>
    </cfRule>
  </conditionalFormatting>
  <conditionalFormatting sqref="N40">
    <cfRule type="cellIs" dxfId="5494" priority="7523" operator="equal">
      <formula>"CATASTRÓFICO (RC-F)"</formula>
    </cfRule>
    <cfRule type="cellIs" dxfId="5493" priority="7524" operator="equal">
      <formula>"MAYOR (RC-F)"</formula>
    </cfRule>
    <cfRule type="cellIs" dxfId="5492" priority="7525" operator="equal">
      <formula>"MODERADO (RC-F)"</formula>
    </cfRule>
    <cfRule type="cellIs" dxfId="5491" priority="7526" operator="equal">
      <formula>"CATASTRÓFICO"</formula>
    </cfRule>
    <cfRule type="cellIs" dxfId="5490" priority="7527" operator="equal">
      <formula>"MAYOR"</formula>
    </cfRule>
    <cfRule type="cellIs" dxfId="5489" priority="7528" operator="equal">
      <formula>"MODERADO"</formula>
    </cfRule>
    <cfRule type="cellIs" dxfId="5488" priority="7529" operator="equal">
      <formula>"MENOR"</formula>
    </cfRule>
    <cfRule type="cellIs" dxfId="5487" priority="7530" operator="equal">
      <formula>"LEVE"</formula>
    </cfRule>
  </conditionalFormatting>
  <conditionalFormatting sqref="Q40">
    <cfRule type="cellIs" dxfId="5486" priority="7516" operator="equal">
      <formula>"EXTREMO (RC/F)"</formula>
    </cfRule>
    <cfRule type="cellIs" dxfId="5485" priority="7517" operator="equal">
      <formula>"ALTO (RC/F)"</formula>
    </cfRule>
    <cfRule type="cellIs" dxfId="5484" priority="7518" operator="equal">
      <formula>"MODERADO (RC/F)"</formula>
    </cfRule>
    <cfRule type="cellIs" dxfId="5483" priority="7519" operator="equal">
      <formula>"EXTREMO"</formula>
    </cfRule>
    <cfRule type="cellIs" dxfId="5482" priority="7520" operator="equal">
      <formula>"ALTO"</formula>
    </cfRule>
    <cfRule type="cellIs" dxfId="5481" priority="7521" operator="equal">
      <formula>"MODERADO"</formula>
    </cfRule>
    <cfRule type="cellIs" dxfId="5480" priority="7522" operator="equal">
      <formula>"BAJO"</formula>
    </cfRule>
  </conditionalFormatting>
  <conditionalFormatting sqref="Q41">
    <cfRule type="cellIs" dxfId="5479" priority="7478" operator="equal">
      <formula>#REF!</formula>
    </cfRule>
    <cfRule type="cellIs" dxfId="5478" priority="7480" operator="equal">
      <formula>#REF!</formula>
    </cfRule>
    <cfRule type="cellIs" dxfId="5477" priority="7481" operator="equal">
      <formula>#REF!</formula>
    </cfRule>
    <cfRule type="cellIs" dxfId="5476" priority="7482" operator="equal">
      <formula>#REF!</formula>
    </cfRule>
    <cfRule type="cellIs" dxfId="5475" priority="7483" operator="equal">
      <formula>#REF!</formula>
    </cfRule>
    <cfRule type="cellIs" dxfId="5474" priority="7484" operator="equal">
      <formula>#REF!</formula>
    </cfRule>
    <cfRule type="cellIs" dxfId="5473" priority="7485" operator="equal">
      <formula>#REF!</formula>
    </cfRule>
    <cfRule type="cellIs" dxfId="5472" priority="7486" operator="equal">
      <formula>#REF!</formula>
    </cfRule>
    <cfRule type="cellIs" dxfId="5471" priority="7487" operator="equal">
      <formula>#REF!</formula>
    </cfRule>
    <cfRule type="cellIs" dxfId="5470" priority="7488" operator="equal">
      <formula>#REF!</formula>
    </cfRule>
    <cfRule type="cellIs" dxfId="5469" priority="7489" operator="equal">
      <formula>#REF!</formula>
    </cfRule>
    <cfRule type="cellIs" dxfId="5468" priority="7490" operator="equal">
      <formula>#REF!</formula>
    </cfRule>
    <cfRule type="cellIs" dxfId="5467" priority="7491" operator="equal">
      <formula>#REF!</formula>
    </cfRule>
    <cfRule type="cellIs" dxfId="5466" priority="7492" operator="equal">
      <formula>#REF!</formula>
    </cfRule>
    <cfRule type="cellIs" dxfId="5465" priority="7493" operator="equal">
      <formula>#REF!</formula>
    </cfRule>
    <cfRule type="cellIs" dxfId="5464" priority="7494" operator="equal">
      <formula>#REF!</formula>
    </cfRule>
    <cfRule type="cellIs" dxfId="5463" priority="7495" operator="equal">
      <formula>#REF!</formula>
    </cfRule>
    <cfRule type="cellIs" dxfId="5462" priority="7496" operator="equal">
      <formula>#REF!</formula>
    </cfRule>
    <cfRule type="cellIs" dxfId="5461" priority="7497" operator="equal">
      <formula>#REF!</formula>
    </cfRule>
    <cfRule type="cellIs" dxfId="5460" priority="7498" operator="equal">
      <formula>#REF!</formula>
    </cfRule>
    <cfRule type="cellIs" dxfId="5459" priority="7499" operator="equal">
      <formula>#REF!</formula>
    </cfRule>
    <cfRule type="cellIs" dxfId="5458" priority="7500" operator="equal">
      <formula>#REF!</formula>
    </cfRule>
    <cfRule type="cellIs" dxfId="5457" priority="7501" operator="equal">
      <formula>#REF!</formula>
    </cfRule>
    <cfRule type="cellIs" dxfId="5456" priority="7502" operator="equal">
      <formula>#REF!</formula>
    </cfRule>
    <cfRule type="cellIs" dxfId="5455" priority="7503" operator="equal">
      <formula>#REF!</formula>
    </cfRule>
    <cfRule type="cellIs" dxfId="5454" priority="7504" operator="equal">
      <formula>#REF!</formula>
    </cfRule>
    <cfRule type="cellIs" dxfId="5453" priority="7505" operator="equal">
      <formula>#REF!</formula>
    </cfRule>
    <cfRule type="cellIs" dxfId="5452" priority="7506" operator="equal">
      <formula>#REF!</formula>
    </cfRule>
    <cfRule type="cellIs" dxfId="5451" priority="7507" operator="equal">
      <formula>#REF!</formula>
    </cfRule>
    <cfRule type="cellIs" dxfId="5450" priority="7508" operator="equal">
      <formula>#REF!</formula>
    </cfRule>
    <cfRule type="cellIs" dxfId="5449" priority="7509" operator="equal">
      <formula>#REF!</formula>
    </cfRule>
    <cfRule type="cellIs" dxfId="5448" priority="7510" operator="equal">
      <formula>#REF!</formula>
    </cfRule>
    <cfRule type="cellIs" dxfId="5447" priority="7511" operator="equal">
      <formula>#REF!</formula>
    </cfRule>
    <cfRule type="cellIs" dxfId="5446" priority="7512" operator="equal">
      <formula>#REF!</formula>
    </cfRule>
    <cfRule type="cellIs" dxfId="5445" priority="7513" operator="equal">
      <formula>#REF!</formula>
    </cfRule>
    <cfRule type="cellIs" dxfId="5444" priority="7514" operator="equal">
      <formula>#REF!</formula>
    </cfRule>
    <cfRule type="cellIs" dxfId="5443" priority="7515" operator="equal">
      <formula>#REF!</formula>
    </cfRule>
  </conditionalFormatting>
  <conditionalFormatting sqref="N41">
    <cfRule type="cellIs" dxfId="5442" priority="7479" operator="equal">
      <formula>#REF!</formula>
    </cfRule>
  </conditionalFormatting>
  <conditionalFormatting sqref="L41">
    <cfRule type="cellIs" dxfId="5441" priority="7473" operator="equal">
      <formula>"ALTA"</formula>
    </cfRule>
    <cfRule type="cellIs" dxfId="5440" priority="7474" operator="equal">
      <formula>"MUY ALTA"</formula>
    </cfRule>
    <cfRule type="cellIs" dxfId="5439" priority="7475" operator="equal">
      <formula>"MEDIA"</formula>
    </cfRule>
    <cfRule type="cellIs" dxfId="5438" priority="7476" operator="equal">
      <formula>"BAJA"</formula>
    </cfRule>
    <cfRule type="cellIs" dxfId="5437" priority="7477" operator="equal">
      <formula>"MUY BAJA"</formula>
    </cfRule>
  </conditionalFormatting>
  <conditionalFormatting sqref="N41">
    <cfRule type="cellIs" dxfId="5436" priority="7465" operator="equal">
      <formula>"CATASTRÓFICO (RC-F)"</formula>
    </cfRule>
    <cfRule type="cellIs" dxfId="5435" priority="7466" operator="equal">
      <formula>"MAYOR (RC-F)"</formula>
    </cfRule>
    <cfRule type="cellIs" dxfId="5434" priority="7467" operator="equal">
      <formula>"MODERADO (RC-F)"</formula>
    </cfRule>
    <cfRule type="cellIs" dxfId="5433" priority="7468" operator="equal">
      <formula>"CATASTRÓFICO"</formula>
    </cfRule>
    <cfRule type="cellIs" dxfId="5432" priority="7469" operator="equal">
      <formula>"MAYOR"</formula>
    </cfRule>
    <cfRule type="cellIs" dxfId="5431" priority="7470" operator="equal">
      <formula>"MODERADO"</formula>
    </cfRule>
    <cfRule type="cellIs" dxfId="5430" priority="7471" operator="equal">
      <formula>"MENOR"</formula>
    </cfRule>
    <cfRule type="cellIs" dxfId="5429" priority="7472" operator="equal">
      <formula>"LEVE"</formula>
    </cfRule>
  </conditionalFormatting>
  <conditionalFormatting sqref="Q41">
    <cfRule type="cellIs" dxfId="5428" priority="7458" operator="equal">
      <formula>"EXTREMO (RC/F)"</formula>
    </cfRule>
    <cfRule type="cellIs" dxfId="5427" priority="7459" operator="equal">
      <formula>"ALTO (RC/F)"</formula>
    </cfRule>
    <cfRule type="cellIs" dxfId="5426" priority="7460" operator="equal">
      <formula>"MODERADO (RC/F)"</formula>
    </cfRule>
    <cfRule type="cellIs" dxfId="5425" priority="7461" operator="equal">
      <formula>"EXTREMO"</formula>
    </cfRule>
    <cfRule type="cellIs" dxfId="5424" priority="7462" operator="equal">
      <formula>"ALTO"</formula>
    </cfRule>
    <cfRule type="cellIs" dxfId="5423" priority="7463" operator="equal">
      <formula>"MODERADO"</formula>
    </cfRule>
    <cfRule type="cellIs" dxfId="5422" priority="7464" operator="equal">
      <formula>"BAJO"</formula>
    </cfRule>
  </conditionalFormatting>
  <conditionalFormatting sqref="AI40">
    <cfRule type="cellIs" dxfId="5421" priority="7451" operator="equal">
      <formula>"EXTREMO (RC/F)"</formula>
    </cfRule>
    <cfRule type="cellIs" dxfId="5420" priority="7452" operator="equal">
      <formula>"ALTO (RC/F)"</formula>
    </cfRule>
    <cfRule type="cellIs" dxfId="5419" priority="7453" operator="equal">
      <formula>"MODERADO (RC/F)"</formula>
    </cfRule>
    <cfRule type="cellIs" dxfId="5418" priority="7454" operator="equal">
      <formula>"EXTREMO"</formula>
    </cfRule>
    <cfRule type="cellIs" dxfId="5417" priority="7455" operator="equal">
      <formula>"ALTO"</formula>
    </cfRule>
    <cfRule type="cellIs" dxfId="5416" priority="7456" operator="equal">
      <formula>"MODERADO"</formula>
    </cfRule>
    <cfRule type="cellIs" dxfId="5415" priority="7457" operator="equal">
      <formula>"BAJO"</formula>
    </cfRule>
  </conditionalFormatting>
  <conditionalFormatting sqref="AI40">
    <cfRule type="cellIs" dxfId="5414" priority="7414" operator="equal">
      <formula>#REF!</formula>
    </cfRule>
    <cfRule type="cellIs" dxfId="5413" priority="7415" operator="equal">
      <formula>#REF!</formula>
    </cfRule>
    <cfRule type="cellIs" dxfId="5412" priority="7416" operator="equal">
      <formula>#REF!</formula>
    </cfRule>
    <cfRule type="cellIs" dxfId="5411" priority="7417" operator="equal">
      <formula>#REF!</formula>
    </cfRule>
    <cfRule type="cellIs" dxfId="5410" priority="7418" operator="equal">
      <formula>#REF!</formula>
    </cfRule>
    <cfRule type="cellIs" dxfId="5409" priority="7419" operator="equal">
      <formula>#REF!</formula>
    </cfRule>
    <cfRule type="cellIs" dxfId="5408" priority="7420" operator="equal">
      <formula>#REF!</formula>
    </cfRule>
    <cfRule type="cellIs" dxfId="5407" priority="7421" operator="equal">
      <formula>#REF!</formula>
    </cfRule>
    <cfRule type="cellIs" dxfId="5406" priority="7422" operator="equal">
      <formula>#REF!</formula>
    </cfRule>
    <cfRule type="cellIs" dxfId="5405" priority="7423" operator="equal">
      <formula>#REF!</formula>
    </cfRule>
    <cfRule type="cellIs" dxfId="5404" priority="7424" operator="equal">
      <formula>#REF!</formula>
    </cfRule>
    <cfRule type="cellIs" dxfId="5403" priority="7425" operator="equal">
      <formula>#REF!</formula>
    </cfRule>
    <cfRule type="cellIs" dxfId="5402" priority="7426" operator="equal">
      <formula>#REF!</formula>
    </cfRule>
    <cfRule type="cellIs" dxfId="5401" priority="7427" operator="equal">
      <formula>#REF!</formula>
    </cfRule>
    <cfRule type="cellIs" dxfId="5400" priority="7428" operator="equal">
      <formula>#REF!</formula>
    </cfRule>
    <cfRule type="cellIs" dxfId="5399" priority="7429" operator="equal">
      <formula>#REF!</formula>
    </cfRule>
    <cfRule type="cellIs" dxfId="5398" priority="7430" operator="equal">
      <formula>#REF!</formula>
    </cfRule>
    <cfRule type="cellIs" dxfId="5397" priority="7431" operator="equal">
      <formula>#REF!</formula>
    </cfRule>
    <cfRule type="cellIs" dxfId="5396" priority="7432" operator="equal">
      <formula>#REF!</formula>
    </cfRule>
    <cfRule type="cellIs" dxfId="5395" priority="7433" operator="equal">
      <formula>#REF!</formula>
    </cfRule>
    <cfRule type="cellIs" dxfId="5394" priority="7434" operator="equal">
      <formula>#REF!</formula>
    </cfRule>
    <cfRule type="cellIs" dxfId="5393" priority="7435" operator="equal">
      <formula>#REF!</formula>
    </cfRule>
    <cfRule type="cellIs" dxfId="5392" priority="7436" operator="equal">
      <formula>#REF!</formula>
    </cfRule>
    <cfRule type="cellIs" dxfId="5391" priority="7437" operator="equal">
      <formula>#REF!</formula>
    </cfRule>
    <cfRule type="cellIs" dxfId="5390" priority="7438" operator="equal">
      <formula>#REF!</formula>
    </cfRule>
    <cfRule type="cellIs" dxfId="5389" priority="7439" operator="equal">
      <formula>#REF!</formula>
    </cfRule>
    <cfRule type="cellIs" dxfId="5388" priority="7440" operator="equal">
      <formula>#REF!</formula>
    </cfRule>
    <cfRule type="cellIs" dxfId="5387" priority="7441" operator="equal">
      <formula>#REF!</formula>
    </cfRule>
    <cfRule type="cellIs" dxfId="5386" priority="7442" operator="equal">
      <formula>#REF!</formula>
    </cfRule>
    <cfRule type="cellIs" dxfId="5385" priority="7443" operator="equal">
      <formula>#REF!</formula>
    </cfRule>
    <cfRule type="cellIs" dxfId="5384" priority="7444" operator="equal">
      <formula>#REF!</formula>
    </cfRule>
    <cfRule type="cellIs" dxfId="5383" priority="7445" operator="equal">
      <formula>#REF!</formula>
    </cfRule>
    <cfRule type="cellIs" dxfId="5382" priority="7446" operator="equal">
      <formula>#REF!</formula>
    </cfRule>
    <cfRule type="cellIs" dxfId="5381" priority="7447" operator="equal">
      <formula>#REF!</formula>
    </cfRule>
    <cfRule type="cellIs" dxfId="5380" priority="7448" operator="equal">
      <formula>#REF!</formula>
    </cfRule>
    <cfRule type="cellIs" dxfId="5379" priority="7449" operator="equal">
      <formula>#REF!</formula>
    </cfRule>
    <cfRule type="cellIs" dxfId="5378" priority="7450" operator="equal">
      <formula>#REF!</formula>
    </cfRule>
  </conditionalFormatting>
  <conditionalFormatting sqref="AE40">
    <cfRule type="cellIs" dxfId="5377" priority="7409" operator="equal">
      <formula>"MUY ALTA"</formula>
    </cfRule>
    <cfRule type="cellIs" dxfId="5376" priority="7410" operator="equal">
      <formula>"ALTA"</formula>
    </cfRule>
    <cfRule type="cellIs" dxfId="5375" priority="7411" operator="equal">
      <formula>"MEDIA"</formula>
    </cfRule>
    <cfRule type="cellIs" dxfId="5374" priority="7412" operator="equal">
      <formula>"BAJA"</formula>
    </cfRule>
    <cfRule type="cellIs" dxfId="5373" priority="7413" operator="equal">
      <formula>"MUY BAJA"</formula>
    </cfRule>
  </conditionalFormatting>
  <conditionalFormatting sqref="AG40">
    <cfRule type="cellIs" dxfId="5372" priority="7404" operator="equal">
      <formula>"CATASTROFICO"</formula>
    </cfRule>
    <cfRule type="cellIs" dxfId="5371" priority="7405" operator="equal">
      <formula>"MAYOR"</formula>
    </cfRule>
    <cfRule type="cellIs" dxfId="5370" priority="7406" operator="equal">
      <formula>"MODERADO"</formula>
    </cfRule>
    <cfRule type="cellIs" dxfId="5369" priority="7407" operator="equal">
      <formula>"MENOR"</formula>
    </cfRule>
    <cfRule type="cellIs" dxfId="5368" priority="7408" operator="equal">
      <formula>"LEVE"</formula>
    </cfRule>
  </conditionalFormatting>
  <conditionalFormatting sqref="AI41">
    <cfRule type="cellIs" dxfId="5367" priority="7397" operator="equal">
      <formula>"EXTREMO (RC/F)"</formula>
    </cfRule>
    <cfRule type="cellIs" dxfId="5366" priority="7398" operator="equal">
      <formula>"ALTO (RC/F)"</formula>
    </cfRule>
    <cfRule type="cellIs" dxfId="5365" priority="7399" operator="equal">
      <formula>"MODERADO (RC/F)"</formula>
    </cfRule>
    <cfRule type="cellIs" dxfId="5364" priority="7400" operator="equal">
      <formula>"EXTREMO"</formula>
    </cfRule>
    <cfRule type="cellIs" dxfId="5363" priority="7401" operator="equal">
      <formula>"ALTO"</formula>
    </cfRule>
    <cfRule type="cellIs" dxfId="5362" priority="7402" operator="equal">
      <formula>"MODERADO"</formula>
    </cfRule>
    <cfRule type="cellIs" dxfId="5361" priority="7403" operator="equal">
      <formula>"BAJO"</formula>
    </cfRule>
  </conditionalFormatting>
  <conditionalFormatting sqref="AI41">
    <cfRule type="cellIs" dxfId="5360" priority="7360" operator="equal">
      <formula>#REF!</formula>
    </cfRule>
    <cfRule type="cellIs" dxfId="5359" priority="7361" operator="equal">
      <formula>#REF!</formula>
    </cfRule>
    <cfRule type="cellIs" dxfId="5358" priority="7362" operator="equal">
      <formula>#REF!</formula>
    </cfRule>
    <cfRule type="cellIs" dxfId="5357" priority="7363" operator="equal">
      <formula>#REF!</formula>
    </cfRule>
    <cfRule type="cellIs" dxfId="5356" priority="7364" operator="equal">
      <formula>#REF!</formula>
    </cfRule>
    <cfRule type="cellIs" dxfId="5355" priority="7365" operator="equal">
      <formula>#REF!</formula>
    </cfRule>
    <cfRule type="cellIs" dxfId="5354" priority="7366" operator="equal">
      <formula>#REF!</formula>
    </cfRule>
    <cfRule type="cellIs" dxfId="5353" priority="7367" operator="equal">
      <formula>#REF!</formula>
    </cfRule>
    <cfRule type="cellIs" dxfId="5352" priority="7368" operator="equal">
      <formula>#REF!</formula>
    </cfRule>
    <cfRule type="cellIs" dxfId="5351" priority="7369" operator="equal">
      <formula>#REF!</formula>
    </cfRule>
    <cfRule type="cellIs" dxfId="5350" priority="7370" operator="equal">
      <formula>#REF!</formula>
    </cfRule>
    <cfRule type="cellIs" dxfId="5349" priority="7371" operator="equal">
      <formula>#REF!</formula>
    </cfRule>
    <cfRule type="cellIs" dxfId="5348" priority="7372" operator="equal">
      <formula>#REF!</formula>
    </cfRule>
    <cfRule type="cellIs" dxfId="5347" priority="7373" operator="equal">
      <formula>#REF!</formula>
    </cfRule>
    <cfRule type="cellIs" dxfId="5346" priority="7374" operator="equal">
      <formula>#REF!</formula>
    </cfRule>
    <cfRule type="cellIs" dxfId="5345" priority="7375" operator="equal">
      <formula>#REF!</formula>
    </cfRule>
    <cfRule type="cellIs" dxfId="5344" priority="7376" operator="equal">
      <formula>#REF!</formula>
    </cfRule>
    <cfRule type="cellIs" dxfId="5343" priority="7377" operator="equal">
      <formula>#REF!</formula>
    </cfRule>
    <cfRule type="cellIs" dxfId="5342" priority="7378" operator="equal">
      <formula>#REF!</formula>
    </cfRule>
    <cfRule type="cellIs" dxfId="5341" priority="7379" operator="equal">
      <formula>#REF!</formula>
    </cfRule>
    <cfRule type="cellIs" dxfId="5340" priority="7380" operator="equal">
      <formula>#REF!</formula>
    </cfRule>
    <cfRule type="cellIs" dxfId="5339" priority="7381" operator="equal">
      <formula>#REF!</formula>
    </cfRule>
    <cfRule type="cellIs" dxfId="5338" priority="7382" operator="equal">
      <formula>#REF!</formula>
    </cfRule>
    <cfRule type="cellIs" dxfId="5337" priority="7383" operator="equal">
      <formula>#REF!</formula>
    </cfRule>
    <cfRule type="cellIs" dxfId="5336" priority="7384" operator="equal">
      <formula>#REF!</formula>
    </cfRule>
    <cfRule type="cellIs" dxfId="5335" priority="7385" operator="equal">
      <formula>#REF!</formula>
    </cfRule>
    <cfRule type="cellIs" dxfId="5334" priority="7386" operator="equal">
      <formula>#REF!</formula>
    </cfRule>
    <cfRule type="cellIs" dxfId="5333" priority="7387" operator="equal">
      <formula>#REF!</formula>
    </cfRule>
    <cfRule type="cellIs" dxfId="5332" priority="7388" operator="equal">
      <formula>#REF!</formula>
    </cfRule>
    <cfRule type="cellIs" dxfId="5331" priority="7389" operator="equal">
      <formula>#REF!</formula>
    </cfRule>
    <cfRule type="cellIs" dxfId="5330" priority="7390" operator="equal">
      <formula>#REF!</formula>
    </cfRule>
    <cfRule type="cellIs" dxfId="5329" priority="7391" operator="equal">
      <formula>#REF!</formula>
    </cfRule>
    <cfRule type="cellIs" dxfId="5328" priority="7392" operator="equal">
      <formula>#REF!</formula>
    </cfRule>
    <cfRule type="cellIs" dxfId="5327" priority="7393" operator="equal">
      <formula>#REF!</formula>
    </cfRule>
    <cfRule type="cellIs" dxfId="5326" priority="7394" operator="equal">
      <formula>#REF!</formula>
    </cfRule>
    <cfRule type="cellIs" dxfId="5325" priority="7395" operator="equal">
      <formula>#REF!</formula>
    </cfRule>
    <cfRule type="cellIs" dxfId="5324" priority="7396" operator="equal">
      <formula>#REF!</formula>
    </cfRule>
  </conditionalFormatting>
  <conditionalFormatting sqref="AE41">
    <cfRule type="cellIs" dxfId="5323" priority="7355" operator="equal">
      <formula>"MUY ALTA"</formula>
    </cfRule>
    <cfRule type="cellIs" dxfId="5322" priority="7356" operator="equal">
      <formula>"ALTA"</formula>
    </cfRule>
    <cfRule type="cellIs" dxfId="5321" priority="7357" operator="equal">
      <formula>"MEDIA"</formula>
    </cfRule>
    <cfRule type="cellIs" dxfId="5320" priority="7358" operator="equal">
      <formula>"BAJA"</formula>
    </cfRule>
    <cfRule type="cellIs" dxfId="5319" priority="7359" operator="equal">
      <formula>"MUY BAJA"</formula>
    </cfRule>
  </conditionalFormatting>
  <conditionalFormatting sqref="AG41">
    <cfRule type="cellIs" dxfId="5318" priority="7350" operator="equal">
      <formula>"CATASTROFICO"</formula>
    </cfRule>
    <cfRule type="cellIs" dxfId="5317" priority="7351" operator="equal">
      <formula>"MAYOR"</formula>
    </cfRule>
    <cfRule type="cellIs" dxfId="5316" priority="7352" operator="equal">
      <formula>"MODERADO"</formula>
    </cfRule>
    <cfRule type="cellIs" dxfId="5315" priority="7353" operator="equal">
      <formula>"MENOR"</formula>
    </cfRule>
    <cfRule type="cellIs" dxfId="5314" priority="7354" operator="equal">
      <formula>"LEVE"</formula>
    </cfRule>
  </conditionalFormatting>
  <conditionalFormatting sqref="AE36">
    <cfRule type="cellIs" dxfId="5313" priority="7345" operator="equal">
      <formula>"MUY ALTA"</formula>
    </cfRule>
    <cfRule type="cellIs" dxfId="5312" priority="7346" operator="equal">
      <formula>"ALTA"</formula>
    </cfRule>
    <cfRule type="cellIs" dxfId="5311" priority="7347" operator="equal">
      <formula>"MEDIA"</formula>
    </cfRule>
    <cfRule type="cellIs" dxfId="5310" priority="7348" operator="equal">
      <formula>"BAJA"</formula>
    </cfRule>
    <cfRule type="cellIs" dxfId="5309" priority="7349" operator="equal">
      <formula>"MUY BAJA"</formula>
    </cfRule>
  </conditionalFormatting>
  <conditionalFormatting sqref="I40">
    <cfRule type="cellIs" dxfId="5308" priority="7344" operator="equal">
      <formula>#REF!</formula>
    </cfRule>
  </conditionalFormatting>
  <conditionalFormatting sqref="AI173:AI178 Q173:Q178">
    <cfRule type="cellIs" dxfId="5307" priority="7306" operator="equal">
      <formula>#REF!</formula>
    </cfRule>
    <cfRule type="cellIs" dxfId="5306" priority="7308" operator="equal">
      <formula>#REF!</formula>
    </cfRule>
    <cfRule type="cellIs" dxfId="5305" priority="7309" operator="equal">
      <formula>#REF!</formula>
    </cfRule>
    <cfRule type="cellIs" dxfId="5304" priority="7310" operator="equal">
      <formula>#REF!</formula>
    </cfRule>
    <cfRule type="cellIs" dxfId="5303" priority="7311" operator="equal">
      <formula>#REF!</formula>
    </cfRule>
    <cfRule type="cellIs" dxfId="5302" priority="7312" operator="equal">
      <formula>#REF!</formula>
    </cfRule>
    <cfRule type="cellIs" dxfId="5301" priority="7313" operator="equal">
      <formula>#REF!</formula>
    </cfRule>
    <cfRule type="cellIs" dxfId="5300" priority="7314" operator="equal">
      <formula>#REF!</formula>
    </cfRule>
    <cfRule type="cellIs" dxfId="5299" priority="7315" operator="equal">
      <formula>#REF!</formula>
    </cfRule>
    <cfRule type="cellIs" dxfId="5298" priority="7316" operator="equal">
      <formula>#REF!</formula>
    </cfRule>
    <cfRule type="cellIs" dxfId="5297" priority="7317" operator="equal">
      <formula>#REF!</formula>
    </cfRule>
    <cfRule type="cellIs" dxfId="5296" priority="7318" operator="equal">
      <formula>#REF!</formula>
    </cfRule>
    <cfRule type="cellIs" dxfId="5295" priority="7319" operator="equal">
      <formula>#REF!</formula>
    </cfRule>
    <cfRule type="cellIs" dxfId="5294" priority="7320" operator="equal">
      <formula>#REF!</formula>
    </cfRule>
    <cfRule type="cellIs" dxfId="5293" priority="7321" operator="equal">
      <formula>#REF!</formula>
    </cfRule>
    <cfRule type="cellIs" dxfId="5292" priority="7322" operator="equal">
      <formula>#REF!</formula>
    </cfRule>
    <cfRule type="cellIs" dxfId="5291" priority="7323" operator="equal">
      <formula>#REF!</formula>
    </cfRule>
    <cfRule type="cellIs" dxfId="5290" priority="7324" operator="equal">
      <formula>#REF!</formula>
    </cfRule>
    <cfRule type="cellIs" dxfId="5289" priority="7325" operator="equal">
      <formula>#REF!</formula>
    </cfRule>
    <cfRule type="cellIs" dxfId="5288" priority="7326" operator="equal">
      <formula>#REF!</formula>
    </cfRule>
    <cfRule type="cellIs" dxfId="5287" priority="7327" operator="equal">
      <formula>#REF!</formula>
    </cfRule>
    <cfRule type="cellIs" dxfId="5286" priority="7328" operator="equal">
      <formula>#REF!</formula>
    </cfRule>
    <cfRule type="cellIs" dxfId="5285" priority="7329" operator="equal">
      <formula>#REF!</formula>
    </cfRule>
    <cfRule type="cellIs" dxfId="5284" priority="7330" operator="equal">
      <formula>#REF!</formula>
    </cfRule>
    <cfRule type="cellIs" dxfId="5283" priority="7331" operator="equal">
      <formula>#REF!</formula>
    </cfRule>
    <cfRule type="cellIs" dxfId="5282" priority="7332" operator="equal">
      <formula>#REF!</formula>
    </cfRule>
    <cfRule type="cellIs" dxfId="5281" priority="7333" operator="equal">
      <formula>#REF!</formula>
    </cfRule>
    <cfRule type="cellIs" dxfId="5280" priority="7334" operator="equal">
      <formula>#REF!</formula>
    </cfRule>
    <cfRule type="cellIs" dxfId="5279" priority="7335" operator="equal">
      <formula>#REF!</formula>
    </cfRule>
    <cfRule type="cellIs" dxfId="5278" priority="7336" operator="equal">
      <formula>#REF!</formula>
    </cfRule>
    <cfRule type="cellIs" dxfId="5277" priority="7337" operator="equal">
      <formula>#REF!</formula>
    </cfRule>
    <cfRule type="cellIs" dxfId="5276" priority="7338" operator="equal">
      <formula>#REF!</formula>
    </cfRule>
    <cfRule type="cellIs" dxfId="5275" priority="7339" operator="equal">
      <formula>#REF!</formula>
    </cfRule>
    <cfRule type="cellIs" dxfId="5274" priority="7340" operator="equal">
      <formula>#REF!</formula>
    </cfRule>
    <cfRule type="cellIs" dxfId="5273" priority="7341" operator="equal">
      <formula>#REF!</formula>
    </cfRule>
    <cfRule type="cellIs" dxfId="5272" priority="7342" operator="equal">
      <formula>#REF!</formula>
    </cfRule>
    <cfRule type="cellIs" dxfId="5271" priority="7343" operator="equal">
      <formula>#REF!</formula>
    </cfRule>
  </conditionalFormatting>
  <conditionalFormatting sqref="I173:I178 N173:N178">
    <cfRule type="cellIs" dxfId="5270" priority="7307" operator="equal">
      <formula>#REF!</formula>
    </cfRule>
  </conditionalFormatting>
  <conditionalFormatting sqref="L173:L178">
    <cfRule type="cellIs" dxfId="5269" priority="7301" operator="equal">
      <formula>"ALTA"</formula>
    </cfRule>
    <cfRule type="cellIs" dxfId="5268" priority="7302" operator="equal">
      <formula>"MUY ALTA"</formula>
    </cfRule>
    <cfRule type="cellIs" dxfId="5267" priority="7303" operator="equal">
      <formula>"MEDIA"</formula>
    </cfRule>
    <cfRule type="cellIs" dxfId="5266" priority="7304" operator="equal">
      <formula>"BAJA"</formula>
    </cfRule>
    <cfRule type="cellIs" dxfId="5265" priority="7305" operator="equal">
      <formula>"MUY BAJA"</formula>
    </cfRule>
  </conditionalFormatting>
  <conditionalFormatting sqref="N173:N178">
    <cfRule type="cellIs" dxfId="5264" priority="7293" operator="equal">
      <formula>"CATASTRÓFICO (RC-F)"</formula>
    </cfRule>
    <cfRule type="cellIs" dxfId="5263" priority="7294" operator="equal">
      <formula>"MAYOR (RC-F)"</formula>
    </cfRule>
    <cfRule type="cellIs" dxfId="5262" priority="7295" operator="equal">
      <formula>"MODERADO (RC-F)"</formula>
    </cfRule>
    <cfRule type="cellIs" dxfId="5261" priority="7296" operator="equal">
      <formula>"CATASTRÓFICO"</formula>
    </cfRule>
    <cfRule type="cellIs" dxfId="5260" priority="7297" operator="equal">
      <formula>"MAYOR"</formula>
    </cfRule>
    <cfRule type="cellIs" dxfId="5259" priority="7298" operator="equal">
      <formula>"MODERADO"</formula>
    </cfRule>
    <cfRule type="cellIs" dxfId="5258" priority="7299" operator="equal">
      <formula>"MENOR"</formula>
    </cfRule>
    <cfRule type="cellIs" dxfId="5257" priority="7300" operator="equal">
      <formula>"LEVE"</formula>
    </cfRule>
  </conditionalFormatting>
  <conditionalFormatting sqref="AI173:AI178 Q173:Q178">
    <cfRule type="cellIs" dxfId="5256" priority="7286" operator="equal">
      <formula>"EXTREMO (RC/F)"</formula>
    </cfRule>
    <cfRule type="cellIs" dxfId="5255" priority="7287" operator="equal">
      <formula>"ALTO (RC/F)"</formula>
    </cfRule>
    <cfRule type="cellIs" dxfId="5254" priority="7288" operator="equal">
      <formula>"MODERADO (RC/F)"</formula>
    </cfRule>
    <cfRule type="cellIs" dxfId="5253" priority="7289" operator="equal">
      <formula>"EXTREMO"</formula>
    </cfRule>
    <cfRule type="cellIs" dxfId="5252" priority="7290" operator="equal">
      <formula>"ALTO"</formula>
    </cfRule>
    <cfRule type="cellIs" dxfId="5251" priority="7291" operator="equal">
      <formula>"MODERADO"</formula>
    </cfRule>
    <cfRule type="cellIs" dxfId="5250" priority="7292" operator="equal">
      <formula>"BAJO"</formula>
    </cfRule>
  </conditionalFormatting>
  <conditionalFormatting sqref="AG173:AG178">
    <cfRule type="cellIs" dxfId="5249" priority="7281" operator="equal">
      <formula>"CATASTROFICO"</formula>
    </cfRule>
    <cfRule type="cellIs" dxfId="5248" priority="7282" operator="equal">
      <formula>"MAYOR"</formula>
    </cfRule>
    <cfRule type="cellIs" dxfId="5247" priority="7283" operator="equal">
      <formula>"MODERADO"</formula>
    </cfRule>
    <cfRule type="cellIs" dxfId="5246" priority="7284" operator="equal">
      <formula>"MENOR"</formula>
    </cfRule>
    <cfRule type="cellIs" dxfId="5245" priority="7285" operator="equal">
      <formula>"LEVE"</formula>
    </cfRule>
  </conditionalFormatting>
  <conditionalFormatting sqref="AE179:AE180">
    <cfRule type="cellIs" dxfId="5244" priority="7233" operator="equal">
      <formula>"MUY ALTA"</formula>
    </cfRule>
    <cfRule type="cellIs" dxfId="5243" priority="7234" operator="equal">
      <formula>"ALTA"</formula>
    </cfRule>
    <cfRule type="cellIs" dxfId="5242" priority="7235" operator="equal">
      <formula>"MEDIA"</formula>
    </cfRule>
    <cfRule type="cellIs" dxfId="5241" priority="7236" operator="equal">
      <formula>"BAJA"</formula>
    </cfRule>
    <cfRule type="cellIs" dxfId="5240" priority="7237" operator="equal">
      <formula>"MUY BAJA"</formula>
    </cfRule>
  </conditionalFormatting>
  <conditionalFormatting sqref="AI180 Q180">
    <cfRule type="cellIs" dxfId="5239" priority="7190" operator="equal">
      <formula>#REF!</formula>
    </cfRule>
    <cfRule type="cellIs" dxfId="5238" priority="7192" operator="equal">
      <formula>#REF!</formula>
    </cfRule>
    <cfRule type="cellIs" dxfId="5237" priority="7193" operator="equal">
      <formula>#REF!</formula>
    </cfRule>
    <cfRule type="cellIs" dxfId="5236" priority="7194" operator="equal">
      <formula>#REF!</formula>
    </cfRule>
    <cfRule type="cellIs" dxfId="5235" priority="7195" operator="equal">
      <formula>#REF!</formula>
    </cfRule>
    <cfRule type="cellIs" dxfId="5234" priority="7196" operator="equal">
      <formula>#REF!</formula>
    </cfRule>
    <cfRule type="cellIs" dxfId="5233" priority="7197" operator="equal">
      <formula>#REF!</formula>
    </cfRule>
    <cfRule type="cellIs" dxfId="5232" priority="7198" operator="equal">
      <formula>#REF!</formula>
    </cfRule>
    <cfRule type="cellIs" dxfId="5231" priority="7199" operator="equal">
      <formula>#REF!</formula>
    </cfRule>
    <cfRule type="cellIs" dxfId="5230" priority="7200" operator="equal">
      <formula>#REF!</formula>
    </cfRule>
    <cfRule type="cellIs" dxfId="5229" priority="7201" operator="equal">
      <formula>#REF!</formula>
    </cfRule>
    <cfRule type="cellIs" dxfId="5228" priority="7202" operator="equal">
      <formula>#REF!</formula>
    </cfRule>
    <cfRule type="cellIs" dxfId="5227" priority="7203" operator="equal">
      <formula>#REF!</formula>
    </cfRule>
    <cfRule type="cellIs" dxfId="5226" priority="7204" operator="equal">
      <formula>#REF!</formula>
    </cfRule>
    <cfRule type="cellIs" dxfId="5225" priority="7205" operator="equal">
      <formula>#REF!</formula>
    </cfRule>
    <cfRule type="cellIs" dxfId="5224" priority="7206" operator="equal">
      <formula>#REF!</formula>
    </cfRule>
    <cfRule type="cellIs" dxfId="5223" priority="7207" operator="equal">
      <formula>#REF!</formula>
    </cfRule>
    <cfRule type="cellIs" dxfId="5222" priority="7208" operator="equal">
      <formula>#REF!</formula>
    </cfRule>
    <cfRule type="cellIs" dxfId="5221" priority="7209" operator="equal">
      <formula>#REF!</formula>
    </cfRule>
    <cfRule type="cellIs" dxfId="5220" priority="7210" operator="equal">
      <formula>#REF!</formula>
    </cfRule>
    <cfRule type="cellIs" dxfId="5219" priority="7211" operator="equal">
      <formula>#REF!</formula>
    </cfRule>
    <cfRule type="cellIs" dxfId="5218" priority="7212" operator="equal">
      <formula>#REF!</formula>
    </cfRule>
    <cfRule type="cellIs" dxfId="5217" priority="7213" operator="equal">
      <formula>#REF!</formula>
    </cfRule>
    <cfRule type="cellIs" dxfId="5216" priority="7214" operator="equal">
      <formula>#REF!</formula>
    </cfRule>
    <cfRule type="cellIs" dxfId="5215" priority="7215" operator="equal">
      <formula>#REF!</formula>
    </cfRule>
    <cfRule type="cellIs" dxfId="5214" priority="7216" operator="equal">
      <formula>#REF!</formula>
    </cfRule>
    <cfRule type="cellIs" dxfId="5213" priority="7217" operator="equal">
      <formula>#REF!</formula>
    </cfRule>
    <cfRule type="cellIs" dxfId="5212" priority="7218" operator="equal">
      <formula>#REF!</formula>
    </cfRule>
    <cfRule type="cellIs" dxfId="5211" priority="7219" operator="equal">
      <formula>#REF!</formula>
    </cfRule>
    <cfRule type="cellIs" dxfId="5210" priority="7220" operator="equal">
      <formula>#REF!</formula>
    </cfRule>
    <cfRule type="cellIs" dxfId="5209" priority="7221" operator="equal">
      <formula>#REF!</formula>
    </cfRule>
    <cfRule type="cellIs" dxfId="5208" priority="7222" operator="equal">
      <formula>#REF!</formula>
    </cfRule>
    <cfRule type="cellIs" dxfId="5207" priority="7223" operator="equal">
      <formula>#REF!</formula>
    </cfRule>
    <cfRule type="cellIs" dxfId="5206" priority="7224" operator="equal">
      <formula>#REF!</formula>
    </cfRule>
    <cfRule type="cellIs" dxfId="5205" priority="7225" operator="equal">
      <formula>#REF!</formula>
    </cfRule>
    <cfRule type="cellIs" dxfId="5204" priority="7226" operator="equal">
      <formula>#REF!</formula>
    </cfRule>
    <cfRule type="cellIs" dxfId="5203" priority="7227" operator="equal">
      <formula>#REF!</formula>
    </cfRule>
  </conditionalFormatting>
  <conditionalFormatting sqref="I180 N180">
    <cfRule type="cellIs" dxfId="5202" priority="7191" operator="equal">
      <formula>#REF!</formula>
    </cfRule>
  </conditionalFormatting>
  <conditionalFormatting sqref="L180">
    <cfRule type="cellIs" dxfId="5201" priority="7185" operator="equal">
      <formula>"ALTA"</formula>
    </cfRule>
    <cfRule type="cellIs" dxfId="5200" priority="7186" operator="equal">
      <formula>"MUY ALTA"</formula>
    </cfRule>
    <cfRule type="cellIs" dxfId="5199" priority="7187" operator="equal">
      <formula>"MEDIA"</formula>
    </cfRule>
    <cfRule type="cellIs" dxfId="5198" priority="7188" operator="equal">
      <formula>"BAJA"</formula>
    </cfRule>
    <cfRule type="cellIs" dxfId="5197" priority="7189" operator="equal">
      <formula>"MUY BAJA"</formula>
    </cfRule>
  </conditionalFormatting>
  <conditionalFormatting sqref="N180">
    <cfRule type="cellIs" dxfId="5196" priority="7177" operator="equal">
      <formula>"CATASTRÓFICO (RC-F)"</formula>
    </cfRule>
    <cfRule type="cellIs" dxfId="5195" priority="7178" operator="equal">
      <formula>"MAYOR (RC-F)"</formula>
    </cfRule>
    <cfRule type="cellIs" dxfId="5194" priority="7179" operator="equal">
      <formula>"MODERADO (RC-F)"</formula>
    </cfRule>
    <cfRule type="cellIs" dxfId="5193" priority="7180" operator="equal">
      <formula>"CATASTRÓFICO"</formula>
    </cfRule>
    <cfRule type="cellIs" dxfId="5192" priority="7181" operator="equal">
      <formula>"MAYOR"</formula>
    </cfRule>
    <cfRule type="cellIs" dxfId="5191" priority="7182" operator="equal">
      <formula>"MODERADO"</formula>
    </cfRule>
    <cfRule type="cellIs" dxfId="5190" priority="7183" operator="equal">
      <formula>"MENOR"</formula>
    </cfRule>
    <cfRule type="cellIs" dxfId="5189" priority="7184" operator="equal">
      <formula>"LEVE"</formula>
    </cfRule>
  </conditionalFormatting>
  <conditionalFormatting sqref="Q180 AI180">
    <cfRule type="cellIs" dxfId="5188" priority="7170" operator="equal">
      <formula>"EXTREMO (RC/F)"</formula>
    </cfRule>
    <cfRule type="cellIs" dxfId="5187" priority="7171" operator="equal">
      <formula>"ALTO (RC/F)"</formula>
    </cfRule>
    <cfRule type="cellIs" dxfId="5186" priority="7172" operator="equal">
      <formula>"MODERADO (RC/F)"</formula>
    </cfRule>
    <cfRule type="cellIs" dxfId="5185" priority="7173" operator="equal">
      <formula>"EXTREMO"</formula>
    </cfRule>
    <cfRule type="cellIs" dxfId="5184" priority="7174" operator="equal">
      <formula>"ALTO"</formula>
    </cfRule>
    <cfRule type="cellIs" dxfId="5183" priority="7175" operator="equal">
      <formula>"MODERADO"</formula>
    </cfRule>
    <cfRule type="cellIs" dxfId="5182" priority="7176" operator="equal">
      <formula>"BAJO"</formula>
    </cfRule>
  </conditionalFormatting>
  <conditionalFormatting sqref="AG180">
    <cfRule type="cellIs" dxfId="5181" priority="7165" operator="equal">
      <formula>"CATASTROFICO"</formula>
    </cfRule>
    <cfRule type="cellIs" dxfId="5180" priority="7166" operator="equal">
      <formula>"MAYOR"</formula>
    </cfRule>
    <cfRule type="cellIs" dxfId="5179" priority="7167" operator="equal">
      <formula>"MODERADO"</formula>
    </cfRule>
    <cfRule type="cellIs" dxfId="5178" priority="7168" operator="equal">
      <formula>"MENOR"</formula>
    </cfRule>
    <cfRule type="cellIs" dxfId="5177" priority="7169" operator="equal">
      <formula>"LEVE"</formula>
    </cfRule>
  </conditionalFormatting>
  <conditionalFormatting sqref="AE180">
    <cfRule type="cellIs" dxfId="5176" priority="7160" operator="equal">
      <formula>"MUY ALTA"</formula>
    </cfRule>
    <cfRule type="cellIs" dxfId="5175" priority="7161" operator="equal">
      <formula>"ALTA"</formula>
    </cfRule>
    <cfRule type="cellIs" dxfId="5174" priority="7162" operator="equal">
      <formula>"MEDIA"</formula>
    </cfRule>
    <cfRule type="cellIs" dxfId="5173" priority="7163" operator="equal">
      <formula>"BAJA"</formula>
    </cfRule>
    <cfRule type="cellIs" dxfId="5172" priority="7164" operator="equal">
      <formula>"MUY BAJA"</formula>
    </cfRule>
  </conditionalFormatting>
  <conditionalFormatting sqref="Q63">
    <cfRule type="cellIs" dxfId="5171" priority="7122" operator="equal">
      <formula>#REF!</formula>
    </cfRule>
    <cfRule type="cellIs" dxfId="5170" priority="7124" operator="equal">
      <formula>#REF!</formula>
    </cfRule>
    <cfRule type="cellIs" dxfId="5169" priority="7125" operator="equal">
      <formula>#REF!</formula>
    </cfRule>
    <cfRule type="cellIs" dxfId="5168" priority="7126" operator="equal">
      <formula>#REF!</formula>
    </cfRule>
    <cfRule type="cellIs" dxfId="5167" priority="7127" operator="equal">
      <formula>#REF!</formula>
    </cfRule>
    <cfRule type="cellIs" dxfId="5166" priority="7128" operator="equal">
      <formula>#REF!</formula>
    </cfRule>
    <cfRule type="cellIs" dxfId="5165" priority="7129" operator="equal">
      <formula>#REF!</formula>
    </cfRule>
    <cfRule type="cellIs" dxfId="5164" priority="7130" operator="equal">
      <formula>#REF!</formula>
    </cfRule>
    <cfRule type="cellIs" dxfId="5163" priority="7131" operator="equal">
      <formula>#REF!</formula>
    </cfRule>
    <cfRule type="cellIs" dxfId="5162" priority="7132" operator="equal">
      <formula>#REF!</formula>
    </cfRule>
    <cfRule type="cellIs" dxfId="5161" priority="7133" operator="equal">
      <formula>#REF!</formula>
    </cfRule>
    <cfRule type="cellIs" dxfId="5160" priority="7134" operator="equal">
      <formula>#REF!</formula>
    </cfRule>
    <cfRule type="cellIs" dxfId="5159" priority="7135" operator="equal">
      <formula>#REF!</formula>
    </cfRule>
    <cfRule type="cellIs" dxfId="5158" priority="7136" operator="equal">
      <formula>#REF!</formula>
    </cfRule>
    <cfRule type="cellIs" dxfId="5157" priority="7137" operator="equal">
      <formula>#REF!</formula>
    </cfRule>
    <cfRule type="cellIs" dxfId="5156" priority="7138" operator="equal">
      <formula>#REF!</formula>
    </cfRule>
    <cfRule type="cellIs" dxfId="5155" priority="7139" operator="equal">
      <formula>#REF!</formula>
    </cfRule>
    <cfRule type="cellIs" dxfId="5154" priority="7140" operator="equal">
      <formula>#REF!</formula>
    </cfRule>
    <cfRule type="cellIs" dxfId="5153" priority="7141" operator="equal">
      <formula>#REF!</formula>
    </cfRule>
    <cfRule type="cellIs" dxfId="5152" priority="7142" operator="equal">
      <formula>#REF!</formula>
    </cfRule>
    <cfRule type="cellIs" dxfId="5151" priority="7143" operator="equal">
      <formula>#REF!</formula>
    </cfRule>
    <cfRule type="cellIs" dxfId="5150" priority="7144" operator="equal">
      <formula>#REF!</formula>
    </cfRule>
    <cfRule type="cellIs" dxfId="5149" priority="7145" operator="equal">
      <formula>#REF!</formula>
    </cfRule>
    <cfRule type="cellIs" dxfId="5148" priority="7146" operator="equal">
      <formula>#REF!</formula>
    </cfRule>
    <cfRule type="cellIs" dxfId="5147" priority="7147" operator="equal">
      <formula>#REF!</formula>
    </cfRule>
    <cfRule type="cellIs" dxfId="5146" priority="7148" operator="equal">
      <formula>#REF!</formula>
    </cfRule>
    <cfRule type="cellIs" dxfId="5145" priority="7149" operator="equal">
      <formula>#REF!</formula>
    </cfRule>
    <cfRule type="cellIs" dxfId="5144" priority="7150" operator="equal">
      <formula>#REF!</formula>
    </cfRule>
    <cfRule type="cellIs" dxfId="5143" priority="7151" operator="equal">
      <formula>#REF!</formula>
    </cfRule>
    <cfRule type="cellIs" dxfId="5142" priority="7152" operator="equal">
      <formula>#REF!</formula>
    </cfRule>
    <cfRule type="cellIs" dxfId="5141" priority="7153" operator="equal">
      <formula>#REF!</formula>
    </cfRule>
    <cfRule type="cellIs" dxfId="5140" priority="7154" operator="equal">
      <formula>#REF!</formula>
    </cfRule>
    <cfRule type="cellIs" dxfId="5139" priority="7155" operator="equal">
      <formula>#REF!</formula>
    </cfRule>
    <cfRule type="cellIs" dxfId="5138" priority="7156" operator="equal">
      <formula>#REF!</formula>
    </cfRule>
    <cfRule type="cellIs" dxfId="5137" priority="7157" operator="equal">
      <formula>#REF!</formula>
    </cfRule>
    <cfRule type="cellIs" dxfId="5136" priority="7158" operator="equal">
      <formula>#REF!</formula>
    </cfRule>
    <cfRule type="cellIs" dxfId="5135" priority="7159" operator="equal">
      <formula>#REF!</formula>
    </cfRule>
  </conditionalFormatting>
  <conditionalFormatting sqref="N63">
    <cfRule type="cellIs" dxfId="5134" priority="7123" operator="equal">
      <formula>#REF!</formula>
    </cfRule>
  </conditionalFormatting>
  <conditionalFormatting sqref="L59 L63">
    <cfRule type="cellIs" dxfId="5133" priority="7117" operator="equal">
      <formula>"ALTA"</formula>
    </cfRule>
    <cfRule type="cellIs" dxfId="5132" priority="7118" operator="equal">
      <formula>"MUY ALTA"</formula>
    </cfRule>
    <cfRule type="cellIs" dxfId="5131" priority="7119" operator="equal">
      <formula>"MEDIA"</formula>
    </cfRule>
    <cfRule type="cellIs" dxfId="5130" priority="7120" operator="equal">
      <formula>"BAJA"</formula>
    </cfRule>
    <cfRule type="cellIs" dxfId="5129" priority="7121" operator="equal">
      <formula>"MUY BAJA"</formula>
    </cfRule>
  </conditionalFormatting>
  <conditionalFormatting sqref="N59 N63">
    <cfRule type="cellIs" dxfId="5128" priority="7109" operator="equal">
      <formula>"CATASTRÓFICO (RC-F)"</formula>
    </cfRule>
    <cfRule type="cellIs" dxfId="5127" priority="7110" operator="equal">
      <formula>"MAYOR (RC-F)"</formula>
    </cfRule>
    <cfRule type="cellIs" dxfId="5126" priority="7111" operator="equal">
      <formula>"MODERADO (RC-F)"</formula>
    </cfRule>
    <cfRule type="cellIs" dxfId="5125" priority="7112" operator="equal">
      <formula>"CATASTRÓFICO"</formula>
    </cfRule>
    <cfRule type="cellIs" dxfId="5124" priority="7113" operator="equal">
      <formula>"MAYOR"</formula>
    </cfRule>
    <cfRule type="cellIs" dxfId="5123" priority="7114" operator="equal">
      <formula>"MODERADO"</formula>
    </cfRule>
    <cfRule type="cellIs" dxfId="5122" priority="7115" operator="equal">
      <formula>"MENOR"</formula>
    </cfRule>
    <cfRule type="cellIs" dxfId="5121" priority="7116" operator="equal">
      <formula>"LEVE"</formula>
    </cfRule>
  </conditionalFormatting>
  <conditionalFormatting sqref="Q59 AI59 Q63 AI63">
    <cfRule type="cellIs" dxfId="5120" priority="7102" operator="equal">
      <formula>"EXTREMO (RC/F)"</formula>
    </cfRule>
    <cfRule type="cellIs" dxfId="5119" priority="7103" operator="equal">
      <formula>"ALTO (RC/F)"</formula>
    </cfRule>
    <cfRule type="cellIs" dxfId="5118" priority="7104" operator="equal">
      <formula>"MODERADO (RC/F)"</formula>
    </cfRule>
    <cfRule type="cellIs" dxfId="5117" priority="7105" operator="equal">
      <formula>"EXTREMO"</formula>
    </cfRule>
    <cfRule type="cellIs" dxfId="5116" priority="7106" operator="equal">
      <formula>"ALTO"</formula>
    </cfRule>
    <cfRule type="cellIs" dxfId="5115" priority="7107" operator="equal">
      <formula>"MODERADO"</formula>
    </cfRule>
    <cfRule type="cellIs" dxfId="5114" priority="7108" operator="equal">
      <formula>"BAJO"</formula>
    </cfRule>
  </conditionalFormatting>
  <conditionalFormatting sqref="AE58:AE61 AE63:AE64">
    <cfRule type="cellIs" dxfId="5113" priority="7097" operator="equal">
      <formula>"MUY ALTA"</formula>
    </cfRule>
    <cfRule type="cellIs" dxfId="5112" priority="7098" operator="equal">
      <formula>"ALTA"</formula>
    </cfRule>
    <cfRule type="cellIs" dxfId="5111" priority="7099" operator="equal">
      <formula>"MEDIA"</formula>
    </cfRule>
    <cfRule type="cellIs" dxfId="5110" priority="7100" operator="equal">
      <formula>"BAJA"</formula>
    </cfRule>
    <cfRule type="cellIs" dxfId="5109" priority="7101" operator="equal">
      <formula>"MUY BAJA"</formula>
    </cfRule>
  </conditionalFormatting>
  <conditionalFormatting sqref="AG59 AG63">
    <cfRule type="cellIs" dxfId="5108" priority="7092" operator="equal">
      <formula>"CATASTROFICO"</formula>
    </cfRule>
    <cfRule type="cellIs" dxfId="5107" priority="7093" operator="equal">
      <formula>"MAYOR"</formula>
    </cfRule>
    <cfRule type="cellIs" dxfId="5106" priority="7094" operator="equal">
      <formula>"MODERADO"</formula>
    </cfRule>
    <cfRule type="cellIs" dxfId="5105" priority="7095" operator="equal">
      <formula>"MENOR"</formula>
    </cfRule>
    <cfRule type="cellIs" dxfId="5104" priority="7096" operator="equal">
      <formula>"LEVE"</formula>
    </cfRule>
  </conditionalFormatting>
  <conditionalFormatting sqref="AI63">
    <cfRule type="cellIs" dxfId="5103" priority="7055" operator="equal">
      <formula>#REF!</formula>
    </cfRule>
    <cfRule type="cellIs" dxfId="5102" priority="7056" operator="equal">
      <formula>#REF!</formula>
    </cfRule>
    <cfRule type="cellIs" dxfId="5101" priority="7057" operator="equal">
      <formula>#REF!</formula>
    </cfRule>
    <cfRule type="cellIs" dxfId="5100" priority="7058" operator="equal">
      <formula>#REF!</formula>
    </cfRule>
    <cfRule type="cellIs" dxfId="5099" priority="7059" operator="equal">
      <formula>#REF!</formula>
    </cfRule>
    <cfRule type="cellIs" dxfId="5098" priority="7060" operator="equal">
      <formula>#REF!</formula>
    </cfRule>
    <cfRule type="cellIs" dxfId="5097" priority="7061" operator="equal">
      <formula>#REF!</formula>
    </cfRule>
    <cfRule type="cellIs" dxfId="5096" priority="7062" operator="equal">
      <formula>#REF!</formula>
    </cfRule>
    <cfRule type="cellIs" dxfId="5095" priority="7063" operator="equal">
      <formula>#REF!</formula>
    </cfRule>
    <cfRule type="cellIs" dxfId="5094" priority="7064" operator="equal">
      <formula>#REF!</formula>
    </cfRule>
    <cfRule type="cellIs" dxfId="5093" priority="7065" operator="equal">
      <formula>#REF!</formula>
    </cfRule>
    <cfRule type="cellIs" dxfId="5092" priority="7066" operator="equal">
      <formula>#REF!</formula>
    </cfRule>
    <cfRule type="cellIs" dxfId="5091" priority="7067" operator="equal">
      <formula>#REF!</formula>
    </cfRule>
    <cfRule type="cellIs" dxfId="5090" priority="7068" operator="equal">
      <formula>#REF!</formula>
    </cfRule>
    <cfRule type="cellIs" dxfId="5089" priority="7069" operator="equal">
      <formula>#REF!</formula>
    </cfRule>
    <cfRule type="cellIs" dxfId="5088" priority="7070" operator="equal">
      <formula>#REF!</formula>
    </cfRule>
    <cfRule type="cellIs" dxfId="5087" priority="7071" operator="equal">
      <formula>#REF!</formula>
    </cfRule>
    <cfRule type="cellIs" dxfId="5086" priority="7072" operator="equal">
      <formula>#REF!</formula>
    </cfRule>
    <cfRule type="cellIs" dxfId="5085" priority="7073" operator="equal">
      <formula>#REF!</formula>
    </cfRule>
    <cfRule type="cellIs" dxfId="5084" priority="7074" operator="equal">
      <formula>#REF!</formula>
    </cfRule>
    <cfRule type="cellIs" dxfId="5083" priority="7075" operator="equal">
      <formula>#REF!</formula>
    </cfRule>
    <cfRule type="cellIs" dxfId="5082" priority="7076" operator="equal">
      <formula>#REF!</formula>
    </cfRule>
    <cfRule type="cellIs" dxfId="5081" priority="7077" operator="equal">
      <formula>#REF!</formula>
    </cfRule>
    <cfRule type="cellIs" dxfId="5080" priority="7078" operator="equal">
      <formula>#REF!</formula>
    </cfRule>
    <cfRule type="cellIs" dxfId="5079" priority="7079" operator="equal">
      <formula>#REF!</formula>
    </cfRule>
    <cfRule type="cellIs" dxfId="5078" priority="7080" operator="equal">
      <formula>#REF!</formula>
    </cfRule>
    <cfRule type="cellIs" dxfId="5077" priority="7081" operator="equal">
      <formula>#REF!</formula>
    </cfRule>
    <cfRule type="cellIs" dxfId="5076" priority="7082" operator="equal">
      <formula>#REF!</formula>
    </cfRule>
    <cfRule type="cellIs" dxfId="5075" priority="7083" operator="equal">
      <formula>#REF!</formula>
    </cfRule>
    <cfRule type="cellIs" dxfId="5074" priority="7084" operator="equal">
      <formula>#REF!</formula>
    </cfRule>
    <cfRule type="cellIs" dxfId="5073" priority="7085" operator="equal">
      <formula>#REF!</formula>
    </cfRule>
    <cfRule type="cellIs" dxfId="5072" priority="7086" operator="equal">
      <formula>#REF!</formula>
    </cfRule>
    <cfRule type="cellIs" dxfId="5071" priority="7087" operator="equal">
      <formula>#REF!</formula>
    </cfRule>
    <cfRule type="cellIs" dxfId="5070" priority="7088" operator="equal">
      <formula>#REF!</formula>
    </cfRule>
    <cfRule type="cellIs" dxfId="5069" priority="7089" operator="equal">
      <formula>#REF!</formula>
    </cfRule>
    <cfRule type="cellIs" dxfId="5068" priority="7090" operator="equal">
      <formula>#REF!</formula>
    </cfRule>
    <cfRule type="cellIs" dxfId="5067" priority="7091" operator="equal">
      <formula>#REF!</formula>
    </cfRule>
  </conditionalFormatting>
  <conditionalFormatting sqref="Q59 AI59">
    <cfRule type="cellIs" dxfId="5066" priority="7017" operator="equal">
      <formula>#REF!</formula>
    </cfRule>
    <cfRule type="cellIs" dxfId="5065" priority="7019" operator="equal">
      <formula>#REF!</formula>
    </cfRule>
    <cfRule type="cellIs" dxfId="5064" priority="7020" operator="equal">
      <formula>#REF!</formula>
    </cfRule>
    <cfRule type="cellIs" dxfId="5063" priority="7021" operator="equal">
      <formula>#REF!</formula>
    </cfRule>
    <cfRule type="cellIs" dxfId="5062" priority="7022" operator="equal">
      <formula>#REF!</formula>
    </cfRule>
    <cfRule type="cellIs" dxfId="5061" priority="7023" operator="equal">
      <formula>#REF!</formula>
    </cfRule>
    <cfRule type="cellIs" dxfId="5060" priority="7024" operator="equal">
      <formula>#REF!</formula>
    </cfRule>
    <cfRule type="cellIs" dxfId="5059" priority="7025" operator="equal">
      <formula>#REF!</formula>
    </cfRule>
    <cfRule type="cellIs" dxfId="5058" priority="7026" operator="equal">
      <formula>#REF!</formula>
    </cfRule>
    <cfRule type="cellIs" dxfId="5057" priority="7027" operator="equal">
      <formula>#REF!</formula>
    </cfRule>
    <cfRule type="cellIs" dxfId="5056" priority="7028" operator="equal">
      <formula>#REF!</formula>
    </cfRule>
    <cfRule type="cellIs" dxfId="5055" priority="7029" operator="equal">
      <formula>#REF!</formula>
    </cfRule>
    <cfRule type="cellIs" dxfId="5054" priority="7030" operator="equal">
      <formula>#REF!</formula>
    </cfRule>
    <cfRule type="cellIs" dxfId="5053" priority="7031" operator="equal">
      <formula>#REF!</formula>
    </cfRule>
    <cfRule type="cellIs" dxfId="5052" priority="7032" operator="equal">
      <formula>#REF!</formula>
    </cfRule>
    <cfRule type="cellIs" dxfId="5051" priority="7033" operator="equal">
      <formula>#REF!</formula>
    </cfRule>
    <cfRule type="cellIs" dxfId="5050" priority="7034" operator="equal">
      <formula>#REF!</formula>
    </cfRule>
    <cfRule type="cellIs" dxfId="5049" priority="7035" operator="equal">
      <formula>#REF!</formula>
    </cfRule>
    <cfRule type="cellIs" dxfId="5048" priority="7036" operator="equal">
      <formula>#REF!</formula>
    </cfRule>
    <cfRule type="cellIs" dxfId="5047" priority="7037" operator="equal">
      <formula>#REF!</formula>
    </cfRule>
    <cfRule type="cellIs" dxfId="5046" priority="7038" operator="equal">
      <formula>#REF!</formula>
    </cfRule>
    <cfRule type="cellIs" dxfId="5045" priority="7039" operator="equal">
      <formula>#REF!</formula>
    </cfRule>
    <cfRule type="cellIs" dxfId="5044" priority="7040" operator="equal">
      <formula>#REF!</formula>
    </cfRule>
    <cfRule type="cellIs" dxfId="5043" priority="7041" operator="equal">
      <formula>#REF!</formula>
    </cfRule>
    <cfRule type="cellIs" dxfId="5042" priority="7042" operator="equal">
      <formula>#REF!</formula>
    </cfRule>
    <cfRule type="cellIs" dxfId="5041" priority="7043" operator="equal">
      <formula>#REF!</formula>
    </cfRule>
    <cfRule type="cellIs" dxfId="5040" priority="7044" operator="equal">
      <formula>#REF!</formula>
    </cfRule>
    <cfRule type="cellIs" dxfId="5039" priority="7045" operator="equal">
      <formula>#REF!</formula>
    </cfRule>
    <cfRule type="cellIs" dxfId="5038" priority="7046" operator="equal">
      <formula>#REF!</formula>
    </cfRule>
    <cfRule type="cellIs" dxfId="5037" priority="7047" operator="equal">
      <formula>#REF!</formula>
    </cfRule>
    <cfRule type="cellIs" dxfId="5036" priority="7048" operator="equal">
      <formula>#REF!</formula>
    </cfRule>
    <cfRule type="cellIs" dxfId="5035" priority="7049" operator="equal">
      <formula>#REF!</formula>
    </cfRule>
    <cfRule type="cellIs" dxfId="5034" priority="7050" operator="equal">
      <formula>#REF!</formula>
    </cfRule>
    <cfRule type="cellIs" dxfId="5033" priority="7051" operator="equal">
      <formula>#REF!</formula>
    </cfRule>
    <cfRule type="cellIs" dxfId="5032" priority="7052" operator="equal">
      <formula>#REF!</formula>
    </cfRule>
    <cfRule type="cellIs" dxfId="5031" priority="7053" operator="equal">
      <formula>#REF!</formula>
    </cfRule>
    <cfRule type="cellIs" dxfId="5030" priority="7054" operator="equal">
      <formula>#REF!</formula>
    </cfRule>
  </conditionalFormatting>
  <conditionalFormatting sqref="I59 N59">
    <cfRule type="cellIs" dxfId="5029" priority="7018" operator="equal">
      <formula>#REF!</formula>
    </cfRule>
  </conditionalFormatting>
  <conditionalFormatting sqref="AI52">
    <cfRule type="cellIs" dxfId="5028" priority="7010" operator="equal">
      <formula>"EXTREMO (RC/F)"</formula>
    </cfRule>
    <cfRule type="cellIs" dxfId="5027" priority="7011" operator="equal">
      <formula>"ALTO (RC/F)"</formula>
    </cfRule>
    <cfRule type="cellIs" dxfId="5026" priority="7012" operator="equal">
      <formula>"MODERADO (RC/F)"</formula>
    </cfRule>
    <cfRule type="cellIs" dxfId="5025" priority="7013" operator="equal">
      <formula>"EXTREMO"</formula>
    </cfRule>
    <cfRule type="cellIs" dxfId="5024" priority="7014" operator="equal">
      <formula>"ALTO"</formula>
    </cfRule>
    <cfRule type="cellIs" dxfId="5023" priority="7015" operator="equal">
      <formula>"MODERADO"</formula>
    </cfRule>
    <cfRule type="cellIs" dxfId="5022" priority="7016" operator="equal">
      <formula>"BAJO"</formula>
    </cfRule>
  </conditionalFormatting>
  <conditionalFormatting sqref="AE52:AE53">
    <cfRule type="cellIs" dxfId="5021" priority="7005" operator="equal">
      <formula>"MUY ALTA"</formula>
    </cfRule>
    <cfRule type="cellIs" dxfId="5020" priority="7006" operator="equal">
      <formula>"ALTA"</formula>
    </cfRule>
    <cfRule type="cellIs" dxfId="5019" priority="7007" operator="equal">
      <formula>"MEDIA"</formula>
    </cfRule>
    <cfRule type="cellIs" dxfId="5018" priority="7008" operator="equal">
      <formula>"BAJA"</formula>
    </cfRule>
    <cfRule type="cellIs" dxfId="5017" priority="7009" operator="equal">
      <formula>"MUY BAJA"</formula>
    </cfRule>
  </conditionalFormatting>
  <conditionalFormatting sqref="AG52">
    <cfRule type="cellIs" dxfId="5016" priority="7000" operator="equal">
      <formula>"CATASTROFICO"</formula>
    </cfRule>
    <cfRule type="cellIs" dxfId="5015" priority="7001" operator="equal">
      <formula>"MAYOR"</formula>
    </cfRule>
    <cfRule type="cellIs" dxfId="5014" priority="7002" operator="equal">
      <formula>"MODERADO"</formula>
    </cfRule>
    <cfRule type="cellIs" dxfId="5013" priority="7003" operator="equal">
      <formula>"MENOR"</formula>
    </cfRule>
    <cfRule type="cellIs" dxfId="5012" priority="7004" operator="equal">
      <formula>"LEVE"</formula>
    </cfRule>
  </conditionalFormatting>
  <conditionalFormatting sqref="AI52">
    <cfRule type="cellIs" dxfId="5011" priority="6963" operator="equal">
      <formula>#REF!</formula>
    </cfRule>
    <cfRule type="cellIs" dxfId="5010" priority="6964" operator="equal">
      <formula>#REF!</formula>
    </cfRule>
    <cfRule type="cellIs" dxfId="5009" priority="6965" operator="equal">
      <formula>#REF!</formula>
    </cfRule>
    <cfRule type="cellIs" dxfId="5008" priority="6966" operator="equal">
      <formula>#REF!</formula>
    </cfRule>
    <cfRule type="cellIs" dxfId="5007" priority="6967" operator="equal">
      <formula>#REF!</formula>
    </cfRule>
    <cfRule type="cellIs" dxfId="5006" priority="6968" operator="equal">
      <formula>#REF!</formula>
    </cfRule>
    <cfRule type="cellIs" dxfId="5005" priority="6969" operator="equal">
      <formula>#REF!</formula>
    </cfRule>
    <cfRule type="cellIs" dxfId="5004" priority="6970" operator="equal">
      <formula>#REF!</formula>
    </cfRule>
    <cfRule type="cellIs" dxfId="5003" priority="6971" operator="equal">
      <formula>#REF!</formula>
    </cfRule>
    <cfRule type="cellIs" dxfId="5002" priority="6972" operator="equal">
      <formula>#REF!</formula>
    </cfRule>
    <cfRule type="cellIs" dxfId="5001" priority="6973" operator="equal">
      <formula>#REF!</formula>
    </cfRule>
    <cfRule type="cellIs" dxfId="5000" priority="6974" operator="equal">
      <formula>#REF!</formula>
    </cfRule>
    <cfRule type="cellIs" dxfId="4999" priority="6975" operator="equal">
      <formula>#REF!</formula>
    </cfRule>
    <cfRule type="cellIs" dxfId="4998" priority="6976" operator="equal">
      <formula>#REF!</formula>
    </cfRule>
    <cfRule type="cellIs" dxfId="4997" priority="6977" operator="equal">
      <formula>#REF!</formula>
    </cfRule>
    <cfRule type="cellIs" dxfId="4996" priority="6978" operator="equal">
      <formula>#REF!</formula>
    </cfRule>
    <cfRule type="cellIs" dxfId="4995" priority="6979" operator="equal">
      <formula>#REF!</formula>
    </cfRule>
    <cfRule type="cellIs" dxfId="4994" priority="6980" operator="equal">
      <formula>#REF!</formula>
    </cfRule>
    <cfRule type="cellIs" dxfId="4993" priority="6981" operator="equal">
      <formula>#REF!</formula>
    </cfRule>
    <cfRule type="cellIs" dxfId="4992" priority="6982" operator="equal">
      <formula>#REF!</formula>
    </cfRule>
    <cfRule type="cellIs" dxfId="4991" priority="6983" operator="equal">
      <formula>#REF!</formula>
    </cfRule>
    <cfRule type="cellIs" dxfId="4990" priority="6984" operator="equal">
      <formula>#REF!</formula>
    </cfRule>
    <cfRule type="cellIs" dxfId="4989" priority="6985" operator="equal">
      <formula>#REF!</formula>
    </cfRule>
    <cfRule type="cellIs" dxfId="4988" priority="6986" operator="equal">
      <formula>#REF!</formula>
    </cfRule>
    <cfRule type="cellIs" dxfId="4987" priority="6987" operator="equal">
      <formula>#REF!</formula>
    </cfRule>
    <cfRule type="cellIs" dxfId="4986" priority="6988" operator="equal">
      <formula>#REF!</formula>
    </cfRule>
    <cfRule type="cellIs" dxfId="4985" priority="6989" operator="equal">
      <formula>#REF!</formula>
    </cfRule>
    <cfRule type="cellIs" dxfId="4984" priority="6990" operator="equal">
      <formula>#REF!</formula>
    </cfRule>
    <cfRule type="cellIs" dxfId="4983" priority="6991" operator="equal">
      <formula>#REF!</formula>
    </cfRule>
    <cfRule type="cellIs" dxfId="4982" priority="6992" operator="equal">
      <formula>#REF!</formula>
    </cfRule>
    <cfRule type="cellIs" dxfId="4981" priority="6993" operator="equal">
      <formula>#REF!</formula>
    </cfRule>
    <cfRule type="cellIs" dxfId="4980" priority="6994" operator="equal">
      <formula>#REF!</formula>
    </cfRule>
    <cfRule type="cellIs" dxfId="4979" priority="6995" operator="equal">
      <formula>#REF!</formula>
    </cfRule>
    <cfRule type="cellIs" dxfId="4978" priority="6996" operator="equal">
      <formula>#REF!</formula>
    </cfRule>
    <cfRule type="cellIs" dxfId="4977" priority="6997" operator="equal">
      <formula>#REF!</formula>
    </cfRule>
    <cfRule type="cellIs" dxfId="4976" priority="6998" operator="equal">
      <formula>#REF!</formula>
    </cfRule>
    <cfRule type="cellIs" dxfId="4975" priority="6999" operator="equal">
      <formula>#REF!</formula>
    </cfRule>
  </conditionalFormatting>
  <conditionalFormatting sqref="N52">
    <cfRule type="cellIs" dxfId="4974" priority="6962" operator="equal">
      <formula>#REF!</formula>
    </cfRule>
  </conditionalFormatting>
  <conditionalFormatting sqref="L52">
    <cfRule type="cellIs" dxfId="4973" priority="6957" operator="equal">
      <formula>"ALTA"</formula>
    </cfRule>
    <cfRule type="cellIs" dxfId="4972" priority="6958" operator="equal">
      <formula>"MUY ALTA"</formula>
    </cfRule>
    <cfRule type="cellIs" dxfId="4971" priority="6959" operator="equal">
      <formula>"MEDIA"</formula>
    </cfRule>
    <cfRule type="cellIs" dxfId="4970" priority="6960" operator="equal">
      <formula>"BAJA"</formula>
    </cfRule>
    <cfRule type="cellIs" dxfId="4969" priority="6961" operator="equal">
      <formula>"MUY BAJA"</formula>
    </cfRule>
  </conditionalFormatting>
  <conditionalFormatting sqref="N52">
    <cfRule type="cellIs" dxfId="4968" priority="6949" operator="equal">
      <formula>"CATASTRÓFICO (RC-F)"</formula>
    </cfRule>
    <cfRule type="cellIs" dxfId="4967" priority="6950" operator="equal">
      <formula>"MAYOR (RC-F)"</formula>
    </cfRule>
    <cfRule type="cellIs" dxfId="4966" priority="6951" operator="equal">
      <formula>"MODERADO (RC-F)"</formula>
    </cfRule>
    <cfRule type="cellIs" dxfId="4965" priority="6952" operator="equal">
      <formula>"CATASTRÓFICO"</formula>
    </cfRule>
    <cfRule type="cellIs" dxfId="4964" priority="6953" operator="equal">
      <formula>"MAYOR"</formula>
    </cfRule>
    <cfRule type="cellIs" dxfId="4963" priority="6954" operator="equal">
      <formula>"MODERADO"</formula>
    </cfRule>
    <cfRule type="cellIs" dxfId="4962" priority="6955" operator="equal">
      <formula>"MENOR"</formula>
    </cfRule>
    <cfRule type="cellIs" dxfId="4961" priority="6956" operator="equal">
      <formula>"LEVE"</formula>
    </cfRule>
  </conditionalFormatting>
  <conditionalFormatting sqref="Q52">
    <cfRule type="cellIs" dxfId="4960" priority="6912" operator="equal">
      <formula>#REF!</formula>
    </cfRule>
    <cfRule type="cellIs" dxfId="4959" priority="6913" operator="equal">
      <formula>#REF!</formula>
    </cfRule>
    <cfRule type="cellIs" dxfId="4958" priority="6914" operator="equal">
      <formula>#REF!</formula>
    </cfRule>
    <cfRule type="cellIs" dxfId="4957" priority="6915" operator="equal">
      <formula>#REF!</formula>
    </cfRule>
    <cfRule type="cellIs" dxfId="4956" priority="6916" operator="equal">
      <formula>#REF!</formula>
    </cfRule>
    <cfRule type="cellIs" dxfId="4955" priority="6917" operator="equal">
      <formula>#REF!</formula>
    </cfRule>
    <cfRule type="cellIs" dxfId="4954" priority="6918" operator="equal">
      <formula>#REF!</formula>
    </cfRule>
    <cfRule type="cellIs" dxfId="4953" priority="6919" operator="equal">
      <formula>#REF!</formula>
    </cfRule>
    <cfRule type="cellIs" dxfId="4952" priority="6920" operator="equal">
      <formula>#REF!</formula>
    </cfRule>
    <cfRule type="cellIs" dxfId="4951" priority="6921" operator="equal">
      <formula>#REF!</formula>
    </cfRule>
    <cfRule type="cellIs" dxfId="4950" priority="6922" operator="equal">
      <formula>#REF!</formula>
    </cfRule>
    <cfRule type="cellIs" dxfId="4949" priority="6923" operator="equal">
      <formula>#REF!</formula>
    </cfRule>
    <cfRule type="cellIs" dxfId="4948" priority="6924" operator="equal">
      <formula>#REF!</formula>
    </cfRule>
    <cfRule type="cellIs" dxfId="4947" priority="6925" operator="equal">
      <formula>#REF!</formula>
    </cfRule>
    <cfRule type="cellIs" dxfId="4946" priority="6926" operator="equal">
      <formula>#REF!</formula>
    </cfRule>
    <cfRule type="cellIs" dxfId="4945" priority="6927" operator="equal">
      <formula>#REF!</formula>
    </cfRule>
    <cfRule type="cellIs" dxfId="4944" priority="6928" operator="equal">
      <formula>#REF!</formula>
    </cfRule>
    <cfRule type="cellIs" dxfId="4943" priority="6929" operator="equal">
      <formula>#REF!</formula>
    </cfRule>
    <cfRule type="cellIs" dxfId="4942" priority="6930" operator="equal">
      <formula>#REF!</formula>
    </cfRule>
    <cfRule type="cellIs" dxfId="4941" priority="6931" operator="equal">
      <formula>#REF!</formula>
    </cfRule>
    <cfRule type="cellIs" dxfId="4940" priority="6932" operator="equal">
      <formula>#REF!</formula>
    </cfRule>
    <cfRule type="cellIs" dxfId="4939" priority="6933" operator="equal">
      <formula>#REF!</formula>
    </cfRule>
    <cfRule type="cellIs" dxfId="4938" priority="6934" operator="equal">
      <formula>#REF!</formula>
    </cfRule>
    <cfRule type="cellIs" dxfId="4937" priority="6935" operator="equal">
      <formula>#REF!</formula>
    </cfRule>
    <cfRule type="cellIs" dxfId="4936" priority="6936" operator="equal">
      <formula>#REF!</formula>
    </cfRule>
    <cfRule type="cellIs" dxfId="4935" priority="6937" operator="equal">
      <formula>#REF!</formula>
    </cfRule>
    <cfRule type="cellIs" dxfId="4934" priority="6938" operator="equal">
      <formula>#REF!</formula>
    </cfRule>
    <cfRule type="cellIs" dxfId="4933" priority="6939" operator="equal">
      <formula>#REF!</formula>
    </cfRule>
    <cfRule type="cellIs" dxfId="4932" priority="6940" operator="equal">
      <formula>#REF!</formula>
    </cfRule>
    <cfRule type="cellIs" dxfId="4931" priority="6941" operator="equal">
      <formula>#REF!</formula>
    </cfRule>
    <cfRule type="cellIs" dxfId="4930" priority="6942" operator="equal">
      <formula>#REF!</formula>
    </cfRule>
    <cfRule type="cellIs" dxfId="4929" priority="6943" operator="equal">
      <formula>#REF!</formula>
    </cfRule>
    <cfRule type="cellIs" dxfId="4928" priority="6944" operator="equal">
      <formula>#REF!</formula>
    </cfRule>
    <cfRule type="cellIs" dxfId="4927" priority="6945" operator="equal">
      <formula>#REF!</formula>
    </cfRule>
    <cfRule type="cellIs" dxfId="4926" priority="6946" operator="equal">
      <formula>#REF!</formula>
    </cfRule>
    <cfRule type="cellIs" dxfId="4925" priority="6947" operator="equal">
      <formula>#REF!</formula>
    </cfRule>
    <cfRule type="cellIs" dxfId="4924" priority="6948" operator="equal">
      <formula>#REF!</formula>
    </cfRule>
  </conditionalFormatting>
  <conditionalFormatting sqref="Q52">
    <cfRule type="cellIs" dxfId="4923" priority="6905" operator="equal">
      <formula>"EXTREMO (RC/F)"</formula>
    </cfRule>
    <cfRule type="cellIs" dxfId="4922" priority="6906" operator="equal">
      <formula>"ALTO (RC/F)"</formula>
    </cfRule>
    <cfRule type="cellIs" dxfId="4921" priority="6907" operator="equal">
      <formula>"MODERADO (RC/F)"</formula>
    </cfRule>
    <cfRule type="cellIs" dxfId="4920" priority="6908" operator="equal">
      <formula>"EXTREMO"</formula>
    </cfRule>
    <cfRule type="cellIs" dxfId="4919" priority="6909" operator="equal">
      <formula>"ALTO"</formula>
    </cfRule>
    <cfRule type="cellIs" dxfId="4918" priority="6910" operator="equal">
      <formula>"MODERADO"</formula>
    </cfRule>
    <cfRule type="cellIs" dxfId="4917" priority="6911" operator="equal">
      <formula>"BAJO"</formula>
    </cfRule>
  </conditionalFormatting>
  <conditionalFormatting sqref="Q50 Q61">
    <cfRule type="cellIs" dxfId="4916" priority="6867" operator="equal">
      <formula>#REF!</formula>
    </cfRule>
    <cfRule type="cellIs" dxfId="4915" priority="6869" operator="equal">
      <formula>#REF!</formula>
    </cfRule>
    <cfRule type="cellIs" dxfId="4914" priority="6870" operator="equal">
      <formula>#REF!</formula>
    </cfRule>
    <cfRule type="cellIs" dxfId="4913" priority="6871" operator="equal">
      <formula>#REF!</formula>
    </cfRule>
    <cfRule type="cellIs" dxfId="4912" priority="6872" operator="equal">
      <formula>#REF!</formula>
    </cfRule>
    <cfRule type="cellIs" dxfId="4911" priority="6873" operator="equal">
      <formula>#REF!</formula>
    </cfRule>
    <cfRule type="cellIs" dxfId="4910" priority="6874" operator="equal">
      <formula>#REF!</formula>
    </cfRule>
    <cfRule type="cellIs" dxfId="4909" priority="6875" operator="equal">
      <formula>#REF!</formula>
    </cfRule>
    <cfRule type="cellIs" dxfId="4908" priority="6876" operator="equal">
      <formula>#REF!</formula>
    </cfRule>
    <cfRule type="cellIs" dxfId="4907" priority="6877" operator="equal">
      <formula>#REF!</formula>
    </cfRule>
    <cfRule type="cellIs" dxfId="4906" priority="6878" operator="equal">
      <formula>#REF!</formula>
    </cfRule>
    <cfRule type="cellIs" dxfId="4905" priority="6879" operator="equal">
      <formula>#REF!</formula>
    </cfRule>
    <cfRule type="cellIs" dxfId="4904" priority="6880" operator="equal">
      <formula>#REF!</formula>
    </cfRule>
    <cfRule type="cellIs" dxfId="4903" priority="6881" operator="equal">
      <formula>#REF!</formula>
    </cfRule>
    <cfRule type="cellIs" dxfId="4902" priority="6882" operator="equal">
      <formula>#REF!</formula>
    </cfRule>
    <cfRule type="cellIs" dxfId="4901" priority="6883" operator="equal">
      <formula>#REF!</formula>
    </cfRule>
    <cfRule type="cellIs" dxfId="4900" priority="6884" operator="equal">
      <formula>#REF!</formula>
    </cfRule>
    <cfRule type="cellIs" dxfId="4899" priority="6885" operator="equal">
      <formula>#REF!</formula>
    </cfRule>
    <cfRule type="cellIs" dxfId="4898" priority="6886" operator="equal">
      <formula>#REF!</formula>
    </cfRule>
    <cfRule type="cellIs" dxfId="4897" priority="6887" operator="equal">
      <formula>#REF!</formula>
    </cfRule>
    <cfRule type="cellIs" dxfId="4896" priority="6888" operator="equal">
      <formula>#REF!</formula>
    </cfRule>
    <cfRule type="cellIs" dxfId="4895" priority="6889" operator="equal">
      <formula>#REF!</formula>
    </cfRule>
    <cfRule type="cellIs" dxfId="4894" priority="6890" operator="equal">
      <formula>#REF!</formula>
    </cfRule>
    <cfRule type="cellIs" dxfId="4893" priority="6891" operator="equal">
      <formula>#REF!</formula>
    </cfRule>
    <cfRule type="cellIs" dxfId="4892" priority="6892" operator="equal">
      <formula>#REF!</formula>
    </cfRule>
    <cfRule type="cellIs" dxfId="4891" priority="6893" operator="equal">
      <formula>#REF!</formula>
    </cfRule>
    <cfRule type="cellIs" dxfId="4890" priority="6894" operator="equal">
      <formula>#REF!</formula>
    </cfRule>
    <cfRule type="cellIs" dxfId="4889" priority="6895" operator="equal">
      <formula>#REF!</formula>
    </cfRule>
    <cfRule type="cellIs" dxfId="4888" priority="6896" operator="equal">
      <formula>#REF!</formula>
    </cfRule>
    <cfRule type="cellIs" dxfId="4887" priority="6897" operator="equal">
      <formula>#REF!</formula>
    </cfRule>
    <cfRule type="cellIs" dxfId="4886" priority="6898" operator="equal">
      <formula>#REF!</formula>
    </cfRule>
    <cfRule type="cellIs" dxfId="4885" priority="6899" operator="equal">
      <formula>#REF!</formula>
    </cfRule>
    <cfRule type="cellIs" dxfId="4884" priority="6900" operator="equal">
      <formula>#REF!</formula>
    </cfRule>
    <cfRule type="cellIs" dxfId="4883" priority="6901" operator="equal">
      <formula>#REF!</formula>
    </cfRule>
    <cfRule type="cellIs" dxfId="4882" priority="6902" operator="equal">
      <formula>#REF!</formula>
    </cfRule>
    <cfRule type="cellIs" dxfId="4881" priority="6903" operator="equal">
      <formula>#REF!</formula>
    </cfRule>
    <cfRule type="cellIs" dxfId="4880" priority="6904" operator="equal">
      <formula>#REF!</formula>
    </cfRule>
  </conditionalFormatting>
  <conditionalFormatting sqref="N50 N61">
    <cfRule type="cellIs" dxfId="4879" priority="6868" operator="equal">
      <formula>#REF!</formula>
    </cfRule>
  </conditionalFormatting>
  <conditionalFormatting sqref="L50 L61">
    <cfRule type="cellIs" dxfId="4878" priority="6862" operator="equal">
      <formula>"ALTA"</formula>
    </cfRule>
    <cfRule type="cellIs" dxfId="4877" priority="6863" operator="equal">
      <formula>"MUY ALTA"</formula>
    </cfRule>
    <cfRule type="cellIs" dxfId="4876" priority="6864" operator="equal">
      <formula>"MEDIA"</formula>
    </cfRule>
    <cfRule type="cellIs" dxfId="4875" priority="6865" operator="equal">
      <formula>"BAJA"</formula>
    </cfRule>
    <cfRule type="cellIs" dxfId="4874" priority="6866" operator="equal">
      <formula>"MUY BAJA"</formula>
    </cfRule>
  </conditionalFormatting>
  <conditionalFormatting sqref="N50 N61">
    <cfRule type="cellIs" dxfId="4873" priority="6854" operator="equal">
      <formula>"CATASTRÓFICO (RC-F)"</formula>
    </cfRule>
    <cfRule type="cellIs" dxfId="4872" priority="6855" operator="equal">
      <formula>"MAYOR (RC-F)"</formula>
    </cfRule>
    <cfRule type="cellIs" dxfId="4871" priority="6856" operator="equal">
      <formula>"MODERADO (RC-F)"</formula>
    </cfRule>
    <cfRule type="cellIs" dxfId="4870" priority="6857" operator="equal">
      <formula>"CATASTRÓFICO"</formula>
    </cfRule>
    <cfRule type="cellIs" dxfId="4869" priority="6858" operator="equal">
      <formula>"MAYOR"</formula>
    </cfRule>
    <cfRule type="cellIs" dxfId="4868" priority="6859" operator="equal">
      <formula>"MODERADO"</formula>
    </cfRule>
    <cfRule type="cellIs" dxfId="4867" priority="6860" operator="equal">
      <formula>"MENOR"</formula>
    </cfRule>
    <cfRule type="cellIs" dxfId="4866" priority="6861" operator="equal">
      <formula>"LEVE"</formula>
    </cfRule>
  </conditionalFormatting>
  <conditionalFormatting sqref="Q50 AI61 Q61">
    <cfRule type="cellIs" dxfId="4865" priority="6847" operator="equal">
      <formula>"EXTREMO (RC/F)"</formula>
    </cfRule>
    <cfRule type="cellIs" dxfId="4864" priority="6848" operator="equal">
      <formula>"ALTO (RC/F)"</formula>
    </cfRule>
    <cfRule type="cellIs" dxfId="4863" priority="6849" operator="equal">
      <formula>"MODERADO (RC/F)"</formula>
    </cfRule>
    <cfRule type="cellIs" dxfId="4862" priority="6850" operator="equal">
      <formula>"EXTREMO"</formula>
    </cfRule>
    <cfRule type="cellIs" dxfId="4861" priority="6851" operator="equal">
      <formula>"ALTO"</formula>
    </cfRule>
    <cfRule type="cellIs" dxfId="4860" priority="6852" operator="equal">
      <formula>"MODERADO"</formula>
    </cfRule>
    <cfRule type="cellIs" dxfId="4859" priority="6853" operator="equal">
      <formula>"BAJO"</formula>
    </cfRule>
  </conditionalFormatting>
  <conditionalFormatting sqref="AG61">
    <cfRule type="cellIs" dxfId="4858" priority="6842" operator="equal">
      <formula>"CATASTROFICO"</formula>
    </cfRule>
    <cfRule type="cellIs" dxfId="4857" priority="6843" operator="equal">
      <formula>"MAYOR"</formula>
    </cfRule>
    <cfRule type="cellIs" dxfId="4856" priority="6844" operator="equal">
      <formula>"MODERADO"</formula>
    </cfRule>
    <cfRule type="cellIs" dxfId="4855" priority="6845" operator="equal">
      <formula>"MENOR"</formula>
    </cfRule>
    <cfRule type="cellIs" dxfId="4854" priority="6846" operator="equal">
      <formula>"LEVE"</formula>
    </cfRule>
  </conditionalFormatting>
  <conditionalFormatting sqref="AI61">
    <cfRule type="cellIs" dxfId="4853" priority="6805" operator="equal">
      <formula>#REF!</formula>
    </cfRule>
    <cfRule type="cellIs" dxfId="4852" priority="6806" operator="equal">
      <formula>#REF!</formula>
    </cfRule>
    <cfRule type="cellIs" dxfId="4851" priority="6807" operator="equal">
      <formula>#REF!</formula>
    </cfRule>
    <cfRule type="cellIs" dxfId="4850" priority="6808" operator="equal">
      <formula>#REF!</formula>
    </cfRule>
    <cfRule type="cellIs" dxfId="4849" priority="6809" operator="equal">
      <formula>#REF!</formula>
    </cfRule>
    <cfRule type="cellIs" dxfId="4848" priority="6810" operator="equal">
      <formula>#REF!</formula>
    </cfRule>
    <cfRule type="cellIs" dxfId="4847" priority="6811" operator="equal">
      <formula>#REF!</formula>
    </cfRule>
    <cfRule type="cellIs" dxfId="4846" priority="6812" operator="equal">
      <formula>#REF!</formula>
    </cfRule>
    <cfRule type="cellIs" dxfId="4845" priority="6813" operator="equal">
      <formula>#REF!</formula>
    </cfRule>
    <cfRule type="cellIs" dxfId="4844" priority="6814" operator="equal">
      <formula>#REF!</formula>
    </cfRule>
    <cfRule type="cellIs" dxfId="4843" priority="6815" operator="equal">
      <formula>#REF!</formula>
    </cfRule>
    <cfRule type="cellIs" dxfId="4842" priority="6816" operator="equal">
      <formula>#REF!</formula>
    </cfRule>
    <cfRule type="cellIs" dxfId="4841" priority="6817" operator="equal">
      <formula>#REF!</formula>
    </cfRule>
    <cfRule type="cellIs" dxfId="4840" priority="6818" operator="equal">
      <formula>#REF!</formula>
    </cfRule>
    <cfRule type="cellIs" dxfId="4839" priority="6819" operator="equal">
      <formula>#REF!</formula>
    </cfRule>
    <cfRule type="cellIs" dxfId="4838" priority="6820" operator="equal">
      <formula>#REF!</formula>
    </cfRule>
    <cfRule type="cellIs" dxfId="4837" priority="6821" operator="equal">
      <formula>#REF!</formula>
    </cfRule>
    <cfRule type="cellIs" dxfId="4836" priority="6822" operator="equal">
      <formula>#REF!</formula>
    </cfRule>
    <cfRule type="cellIs" dxfId="4835" priority="6823" operator="equal">
      <formula>#REF!</formula>
    </cfRule>
    <cfRule type="cellIs" dxfId="4834" priority="6824" operator="equal">
      <formula>#REF!</formula>
    </cfRule>
    <cfRule type="cellIs" dxfId="4833" priority="6825" operator="equal">
      <formula>#REF!</formula>
    </cfRule>
    <cfRule type="cellIs" dxfId="4832" priority="6826" operator="equal">
      <formula>#REF!</formula>
    </cfRule>
    <cfRule type="cellIs" dxfId="4831" priority="6827" operator="equal">
      <formula>#REF!</formula>
    </cfRule>
    <cfRule type="cellIs" dxfId="4830" priority="6828" operator="equal">
      <formula>#REF!</formula>
    </cfRule>
    <cfRule type="cellIs" dxfId="4829" priority="6829" operator="equal">
      <formula>#REF!</formula>
    </cfRule>
    <cfRule type="cellIs" dxfId="4828" priority="6830" operator="equal">
      <formula>#REF!</formula>
    </cfRule>
    <cfRule type="cellIs" dxfId="4827" priority="6831" operator="equal">
      <formula>#REF!</formula>
    </cfRule>
    <cfRule type="cellIs" dxfId="4826" priority="6832" operator="equal">
      <formula>#REF!</formula>
    </cfRule>
    <cfRule type="cellIs" dxfId="4825" priority="6833" operator="equal">
      <formula>#REF!</formula>
    </cfRule>
    <cfRule type="cellIs" dxfId="4824" priority="6834" operator="equal">
      <formula>#REF!</formula>
    </cfRule>
    <cfRule type="cellIs" dxfId="4823" priority="6835" operator="equal">
      <formula>#REF!</formula>
    </cfRule>
    <cfRule type="cellIs" dxfId="4822" priority="6836" operator="equal">
      <formula>#REF!</formula>
    </cfRule>
    <cfRule type="cellIs" dxfId="4821" priority="6837" operator="equal">
      <formula>#REF!</formula>
    </cfRule>
    <cfRule type="cellIs" dxfId="4820" priority="6838" operator="equal">
      <formula>#REF!</formula>
    </cfRule>
    <cfRule type="cellIs" dxfId="4819" priority="6839" operator="equal">
      <formula>#REF!</formula>
    </cfRule>
    <cfRule type="cellIs" dxfId="4818" priority="6840" operator="equal">
      <formula>#REF!</formula>
    </cfRule>
    <cfRule type="cellIs" dxfId="4817" priority="6841" operator="equal">
      <formula>#REF!</formula>
    </cfRule>
  </conditionalFormatting>
  <conditionalFormatting sqref="AE57">
    <cfRule type="cellIs" dxfId="4816" priority="6800" operator="equal">
      <formula>"MUY ALTA"</formula>
    </cfRule>
    <cfRule type="cellIs" dxfId="4815" priority="6801" operator="equal">
      <formula>"ALTA"</formula>
    </cfRule>
    <cfRule type="cellIs" dxfId="4814" priority="6802" operator="equal">
      <formula>"MEDIA"</formula>
    </cfRule>
    <cfRule type="cellIs" dxfId="4813" priority="6803" operator="equal">
      <formula>"BAJA"</formula>
    </cfRule>
    <cfRule type="cellIs" dxfId="4812" priority="6804" operator="equal">
      <formula>"MUY BAJA"</formula>
    </cfRule>
  </conditionalFormatting>
  <conditionalFormatting sqref="L56">
    <cfRule type="cellIs" dxfId="4811" priority="6795" operator="equal">
      <formula>"ALTA"</formula>
    </cfRule>
    <cfRule type="cellIs" dxfId="4810" priority="6796" operator="equal">
      <formula>"MUY ALTA"</formula>
    </cfRule>
    <cfRule type="cellIs" dxfId="4809" priority="6797" operator="equal">
      <formula>"MEDIA"</formula>
    </cfRule>
    <cfRule type="cellIs" dxfId="4808" priority="6798" operator="equal">
      <formula>"BAJA"</formula>
    </cfRule>
    <cfRule type="cellIs" dxfId="4807" priority="6799" operator="equal">
      <formula>"MUY BAJA"</formula>
    </cfRule>
  </conditionalFormatting>
  <conditionalFormatting sqref="N56">
    <cfRule type="cellIs" dxfId="4806" priority="6787" operator="equal">
      <formula>"CATASTRÓFICO (RC-F)"</formula>
    </cfRule>
    <cfRule type="cellIs" dxfId="4805" priority="6788" operator="equal">
      <formula>"MAYOR (RC-F)"</formula>
    </cfRule>
    <cfRule type="cellIs" dxfId="4804" priority="6789" operator="equal">
      <formula>"MODERADO (RC-F)"</formula>
    </cfRule>
    <cfRule type="cellIs" dxfId="4803" priority="6790" operator="equal">
      <formula>"CATASTRÓFICO"</formula>
    </cfRule>
    <cfRule type="cellIs" dxfId="4802" priority="6791" operator="equal">
      <formula>"MAYOR"</formula>
    </cfRule>
    <cfRule type="cellIs" dxfId="4801" priority="6792" operator="equal">
      <formula>"MODERADO"</formula>
    </cfRule>
    <cfRule type="cellIs" dxfId="4800" priority="6793" operator="equal">
      <formula>"MENOR"</formula>
    </cfRule>
    <cfRule type="cellIs" dxfId="4799" priority="6794" operator="equal">
      <formula>"LEVE"</formula>
    </cfRule>
  </conditionalFormatting>
  <conditionalFormatting sqref="Q56 AI56">
    <cfRule type="cellIs" dxfId="4798" priority="6780" operator="equal">
      <formula>"EXTREMO (RC/F)"</formula>
    </cfRule>
    <cfRule type="cellIs" dxfId="4797" priority="6781" operator="equal">
      <formula>"ALTO (RC/F)"</formula>
    </cfRule>
    <cfRule type="cellIs" dxfId="4796" priority="6782" operator="equal">
      <formula>"MODERADO (RC/F)"</formula>
    </cfRule>
    <cfRule type="cellIs" dxfId="4795" priority="6783" operator="equal">
      <formula>"EXTREMO"</formula>
    </cfRule>
    <cfRule type="cellIs" dxfId="4794" priority="6784" operator="equal">
      <formula>"ALTO"</formula>
    </cfRule>
    <cfRule type="cellIs" dxfId="4793" priority="6785" operator="equal">
      <formula>"MODERADO"</formula>
    </cfRule>
    <cfRule type="cellIs" dxfId="4792" priority="6786" operator="equal">
      <formula>"BAJO"</formula>
    </cfRule>
  </conditionalFormatting>
  <conditionalFormatting sqref="AE56">
    <cfRule type="cellIs" dxfId="4791" priority="6775" operator="equal">
      <formula>"MUY ALTA"</formula>
    </cfRule>
    <cfRule type="cellIs" dxfId="4790" priority="6776" operator="equal">
      <formula>"ALTA"</formula>
    </cfRule>
    <cfRule type="cellIs" dxfId="4789" priority="6777" operator="equal">
      <formula>"MEDIA"</formula>
    </cfRule>
    <cfRule type="cellIs" dxfId="4788" priority="6778" operator="equal">
      <formula>"BAJA"</formula>
    </cfRule>
    <cfRule type="cellIs" dxfId="4787" priority="6779" operator="equal">
      <formula>"MUY BAJA"</formula>
    </cfRule>
  </conditionalFormatting>
  <conditionalFormatting sqref="AG56">
    <cfRule type="cellIs" dxfId="4786" priority="6770" operator="equal">
      <formula>"CATASTROFICO"</formula>
    </cfRule>
    <cfRule type="cellIs" dxfId="4785" priority="6771" operator="equal">
      <formula>"MAYOR"</formula>
    </cfRule>
    <cfRule type="cellIs" dxfId="4784" priority="6772" operator="equal">
      <formula>"MODERADO"</formula>
    </cfRule>
    <cfRule type="cellIs" dxfId="4783" priority="6773" operator="equal">
      <formula>"MENOR"</formula>
    </cfRule>
    <cfRule type="cellIs" dxfId="4782" priority="6774" operator="equal">
      <formula>"LEVE"</formula>
    </cfRule>
  </conditionalFormatting>
  <conditionalFormatting sqref="Q56 AI56">
    <cfRule type="cellIs" dxfId="4781" priority="6732" operator="equal">
      <formula>#REF!</formula>
    </cfRule>
    <cfRule type="cellIs" dxfId="4780" priority="6734" operator="equal">
      <formula>#REF!</formula>
    </cfRule>
    <cfRule type="cellIs" dxfId="4779" priority="6735" operator="equal">
      <formula>#REF!</formula>
    </cfRule>
    <cfRule type="cellIs" dxfId="4778" priority="6736" operator="equal">
      <formula>#REF!</formula>
    </cfRule>
    <cfRule type="cellIs" dxfId="4777" priority="6737" operator="equal">
      <formula>#REF!</formula>
    </cfRule>
    <cfRule type="cellIs" dxfId="4776" priority="6738" operator="equal">
      <formula>#REF!</formula>
    </cfRule>
    <cfRule type="cellIs" dxfId="4775" priority="6739" operator="equal">
      <formula>#REF!</formula>
    </cfRule>
    <cfRule type="cellIs" dxfId="4774" priority="6740" operator="equal">
      <formula>#REF!</formula>
    </cfRule>
    <cfRule type="cellIs" dxfId="4773" priority="6741" operator="equal">
      <formula>#REF!</formula>
    </cfRule>
    <cfRule type="cellIs" dxfId="4772" priority="6742" operator="equal">
      <formula>#REF!</formula>
    </cfRule>
    <cfRule type="cellIs" dxfId="4771" priority="6743" operator="equal">
      <formula>#REF!</formula>
    </cfRule>
    <cfRule type="cellIs" dxfId="4770" priority="6744" operator="equal">
      <formula>#REF!</formula>
    </cfRule>
    <cfRule type="cellIs" dxfId="4769" priority="6745" operator="equal">
      <formula>#REF!</formula>
    </cfRule>
    <cfRule type="cellIs" dxfId="4768" priority="6746" operator="equal">
      <formula>#REF!</formula>
    </cfRule>
    <cfRule type="cellIs" dxfId="4767" priority="6747" operator="equal">
      <formula>#REF!</formula>
    </cfRule>
    <cfRule type="cellIs" dxfId="4766" priority="6748" operator="equal">
      <formula>#REF!</formula>
    </cfRule>
    <cfRule type="cellIs" dxfId="4765" priority="6749" operator="equal">
      <formula>#REF!</formula>
    </cfRule>
    <cfRule type="cellIs" dxfId="4764" priority="6750" operator="equal">
      <formula>#REF!</formula>
    </cfRule>
    <cfRule type="cellIs" dxfId="4763" priority="6751" operator="equal">
      <formula>#REF!</formula>
    </cfRule>
    <cfRule type="cellIs" dxfId="4762" priority="6752" operator="equal">
      <formula>#REF!</formula>
    </cfRule>
    <cfRule type="cellIs" dxfId="4761" priority="6753" operator="equal">
      <formula>#REF!</formula>
    </cfRule>
    <cfRule type="cellIs" dxfId="4760" priority="6754" operator="equal">
      <formula>#REF!</formula>
    </cfRule>
    <cfRule type="cellIs" dxfId="4759" priority="6755" operator="equal">
      <formula>#REF!</formula>
    </cfRule>
    <cfRule type="cellIs" dxfId="4758" priority="6756" operator="equal">
      <formula>#REF!</formula>
    </cfRule>
    <cfRule type="cellIs" dxfId="4757" priority="6757" operator="equal">
      <formula>#REF!</formula>
    </cfRule>
    <cfRule type="cellIs" dxfId="4756" priority="6758" operator="equal">
      <formula>#REF!</formula>
    </cfRule>
    <cfRule type="cellIs" dxfId="4755" priority="6759" operator="equal">
      <formula>#REF!</formula>
    </cfRule>
    <cfRule type="cellIs" dxfId="4754" priority="6760" operator="equal">
      <formula>#REF!</formula>
    </cfRule>
    <cfRule type="cellIs" dxfId="4753" priority="6761" operator="equal">
      <formula>#REF!</formula>
    </cfRule>
    <cfRule type="cellIs" dxfId="4752" priority="6762" operator="equal">
      <formula>#REF!</formula>
    </cfRule>
    <cfRule type="cellIs" dxfId="4751" priority="6763" operator="equal">
      <formula>#REF!</formula>
    </cfRule>
    <cfRule type="cellIs" dxfId="4750" priority="6764" operator="equal">
      <formula>#REF!</formula>
    </cfRule>
    <cfRule type="cellIs" dxfId="4749" priority="6765" operator="equal">
      <formula>#REF!</formula>
    </cfRule>
    <cfRule type="cellIs" dxfId="4748" priority="6766" operator="equal">
      <formula>#REF!</formula>
    </cfRule>
    <cfRule type="cellIs" dxfId="4747" priority="6767" operator="equal">
      <formula>#REF!</formula>
    </cfRule>
    <cfRule type="cellIs" dxfId="4746" priority="6768" operator="equal">
      <formula>#REF!</formula>
    </cfRule>
    <cfRule type="cellIs" dxfId="4745" priority="6769" operator="equal">
      <formula>#REF!</formula>
    </cfRule>
  </conditionalFormatting>
  <conditionalFormatting sqref="I56 N56">
    <cfRule type="cellIs" dxfId="4744" priority="6733" operator="equal">
      <formula>#REF!</formula>
    </cfRule>
  </conditionalFormatting>
  <conditionalFormatting sqref="L54">
    <cfRule type="cellIs" dxfId="4743" priority="6727" operator="equal">
      <formula>"ALTA"</formula>
    </cfRule>
    <cfRule type="cellIs" dxfId="4742" priority="6728" operator="equal">
      <formula>"MUY ALTA"</formula>
    </cfRule>
    <cfRule type="cellIs" dxfId="4741" priority="6729" operator="equal">
      <formula>"MEDIA"</formula>
    </cfRule>
    <cfRule type="cellIs" dxfId="4740" priority="6730" operator="equal">
      <formula>"BAJA"</formula>
    </cfRule>
    <cfRule type="cellIs" dxfId="4739" priority="6731" operator="equal">
      <formula>"MUY BAJA"</formula>
    </cfRule>
  </conditionalFormatting>
  <conditionalFormatting sqref="N54">
    <cfRule type="cellIs" dxfId="4738" priority="6719" operator="equal">
      <formula>"CATASTRÓFICO (RC-F)"</formula>
    </cfRule>
    <cfRule type="cellIs" dxfId="4737" priority="6720" operator="equal">
      <formula>"MAYOR (RC-F)"</formula>
    </cfRule>
    <cfRule type="cellIs" dxfId="4736" priority="6721" operator="equal">
      <formula>"MODERADO (RC-F)"</formula>
    </cfRule>
    <cfRule type="cellIs" dxfId="4735" priority="6722" operator="equal">
      <formula>"CATASTRÓFICO"</formula>
    </cfRule>
    <cfRule type="cellIs" dxfId="4734" priority="6723" operator="equal">
      <formula>"MAYOR"</formula>
    </cfRule>
    <cfRule type="cellIs" dxfId="4733" priority="6724" operator="equal">
      <formula>"MODERADO"</formula>
    </cfRule>
    <cfRule type="cellIs" dxfId="4732" priority="6725" operator="equal">
      <formula>"MENOR"</formula>
    </cfRule>
    <cfRule type="cellIs" dxfId="4731" priority="6726" operator="equal">
      <formula>"LEVE"</formula>
    </cfRule>
  </conditionalFormatting>
  <conditionalFormatting sqref="Q54 AI54">
    <cfRule type="cellIs" dxfId="4730" priority="6712" operator="equal">
      <formula>"EXTREMO (RC/F)"</formula>
    </cfRule>
    <cfRule type="cellIs" dxfId="4729" priority="6713" operator="equal">
      <formula>"ALTO (RC/F)"</formula>
    </cfRule>
    <cfRule type="cellIs" dxfId="4728" priority="6714" operator="equal">
      <formula>"MODERADO (RC/F)"</formula>
    </cfRule>
    <cfRule type="cellIs" dxfId="4727" priority="6715" operator="equal">
      <formula>"EXTREMO"</formula>
    </cfRule>
    <cfRule type="cellIs" dxfId="4726" priority="6716" operator="equal">
      <formula>"ALTO"</formula>
    </cfRule>
    <cfRule type="cellIs" dxfId="4725" priority="6717" operator="equal">
      <formula>"MODERADO"</formula>
    </cfRule>
    <cfRule type="cellIs" dxfId="4724" priority="6718" operator="equal">
      <formula>"BAJO"</formula>
    </cfRule>
  </conditionalFormatting>
  <conditionalFormatting sqref="AE54:AE55">
    <cfRule type="cellIs" dxfId="4723" priority="6707" operator="equal">
      <formula>"MUY ALTA"</formula>
    </cfRule>
    <cfRule type="cellIs" dxfId="4722" priority="6708" operator="equal">
      <formula>"ALTA"</formula>
    </cfRule>
    <cfRule type="cellIs" dxfId="4721" priority="6709" operator="equal">
      <formula>"MEDIA"</formula>
    </cfRule>
    <cfRule type="cellIs" dxfId="4720" priority="6710" operator="equal">
      <formula>"BAJA"</formula>
    </cfRule>
    <cfRule type="cellIs" dxfId="4719" priority="6711" operator="equal">
      <formula>"MUY BAJA"</formula>
    </cfRule>
  </conditionalFormatting>
  <conditionalFormatting sqref="AG54">
    <cfRule type="cellIs" dxfId="4718" priority="6702" operator="equal">
      <formula>"CATASTROFICO"</formula>
    </cfRule>
    <cfRule type="cellIs" dxfId="4717" priority="6703" operator="equal">
      <formula>"MAYOR"</formula>
    </cfRule>
    <cfRule type="cellIs" dxfId="4716" priority="6704" operator="equal">
      <formula>"MODERADO"</formula>
    </cfRule>
    <cfRule type="cellIs" dxfId="4715" priority="6705" operator="equal">
      <formula>"MENOR"</formula>
    </cfRule>
    <cfRule type="cellIs" dxfId="4714" priority="6706" operator="equal">
      <formula>"LEVE"</formula>
    </cfRule>
  </conditionalFormatting>
  <conditionalFormatting sqref="Q54 AI54">
    <cfRule type="cellIs" dxfId="4713" priority="6664" operator="equal">
      <formula>#REF!</formula>
    </cfRule>
    <cfRule type="cellIs" dxfId="4712" priority="6666" operator="equal">
      <formula>#REF!</formula>
    </cfRule>
    <cfRule type="cellIs" dxfId="4711" priority="6667" operator="equal">
      <formula>#REF!</formula>
    </cfRule>
    <cfRule type="cellIs" dxfId="4710" priority="6668" operator="equal">
      <formula>#REF!</formula>
    </cfRule>
    <cfRule type="cellIs" dxfId="4709" priority="6669" operator="equal">
      <formula>#REF!</formula>
    </cfRule>
    <cfRule type="cellIs" dxfId="4708" priority="6670" operator="equal">
      <formula>#REF!</formula>
    </cfRule>
    <cfRule type="cellIs" dxfId="4707" priority="6671" operator="equal">
      <formula>#REF!</formula>
    </cfRule>
    <cfRule type="cellIs" dxfId="4706" priority="6672" operator="equal">
      <formula>#REF!</formula>
    </cfRule>
    <cfRule type="cellIs" dxfId="4705" priority="6673" operator="equal">
      <formula>#REF!</formula>
    </cfRule>
    <cfRule type="cellIs" dxfId="4704" priority="6674" operator="equal">
      <formula>#REF!</formula>
    </cfRule>
    <cfRule type="cellIs" dxfId="4703" priority="6675" operator="equal">
      <formula>#REF!</formula>
    </cfRule>
    <cfRule type="cellIs" dxfId="4702" priority="6676" operator="equal">
      <formula>#REF!</formula>
    </cfRule>
    <cfRule type="cellIs" dxfId="4701" priority="6677" operator="equal">
      <formula>#REF!</formula>
    </cfRule>
    <cfRule type="cellIs" dxfId="4700" priority="6678" operator="equal">
      <formula>#REF!</formula>
    </cfRule>
    <cfRule type="cellIs" dxfId="4699" priority="6679" operator="equal">
      <formula>#REF!</formula>
    </cfRule>
    <cfRule type="cellIs" dxfId="4698" priority="6680" operator="equal">
      <formula>#REF!</formula>
    </cfRule>
    <cfRule type="cellIs" dxfId="4697" priority="6681" operator="equal">
      <formula>#REF!</formula>
    </cfRule>
    <cfRule type="cellIs" dxfId="4696" priority="6682" operator="equal">
      <formula>#REF!</formula>
    </cfRule>
    <cfRule type="cellIs" dxfId="4695" priority="6683" operator="equal">
      <formula>#REF!</formula>
    </cfRule>
    <cfRule type="cellIs" dxfId="4694" priority="6684" operator="equal">
      <formula>#REF!</formula>
    </cfRule>
    <cfRule type="cellIs" dxfId="4693" priority="6685" operator="equal">
      <formula>#REF!</formula>
    </cfRule>
    <cfRule type="cellIs" dxfId="4692" priority="6686" operator="equal">
      <formula>#REF!</formula>
    </cfRule>
    <cfRule type="cellIs" dxfId="4691" priority="6687" operator="equal">
      <formula>#REF!</formula>
    </cfRule>
    <cfRule type="cellIs" dxfId="4690" priority="6688" operator="equal">
      <formula>#REF!</formula>
    </cfRule>
    <cfRule type="cellIs" dxfId="4689" priority="6689" operator="equal">
      <formula>#REF!</formula>
    </cfRule>
    <cfRule type="cellIs" dxfId="4688" priority="6690" operator="equal">
      <formula>#REF!</formula>
    </cfRule>
    <cfRule type="cellIs" dxfId="4687" priority="6691" operator="equal">
      <formula>#REF!</formula>
    </cfRule>
    <cfRule type="cellIs" dxfId="4686" priority="6692" operator="equal">
      <formula>#REF!</formula>
    </cfRule>
    <cfRule type="cellIs" dxfId="4685" priority="6693" operator="equal">
      <formula>#REF!</formula>
    </cfRule>
    <cfRule type="cellIs" dxfId="4684" priority="6694" operator="equal">
      <formula>#REF!</formula>
    </cfRule>
    <cfRule type="cellIs" dxfId="4683" priority="6695" operator="equal">
      <formula>#REF!</formula>
    </cfRule>
    <cfRule type="cellIs" dxfId="4682" priority="6696" operator="equal">
      <formula>#REF!</formula>
    </cfRule>
    <cfRule type="cellIs" dxfId="4681" priority="6697" operator="equal">
      <formula>#REF!</formula>
    </cfRule>
    <cfRule type="cellIs" dxfId="4680" priority="6698" operator="equal">
      <formula>#REF!</formula>
    </cfRule>
    <cfRule type="cellIs" dxfId="4679" priority="6699" operator="equal">
      <formula>#REF!</formula>
    </cfRule>
    <cfRule type="cellIs" dxfId="4678" priority="6700" operator="equal">
      <formula>#REF!</formula>
    </cfRule>
    <cfRule type="cellIs" dxfId="4677" priority="6701" operator="equal">
      <formula>#REF!</formula>
    </cfRule>
  </conditionalFormatting>
  <conditionalFormatting sqref="N54">
    <cfRule type="cellIs" dxfId="4676" priority="6665" operator="equal">
      <formula>#REF!</formula>
    </cfRule>
  </conditionalFormatting>
  <conditionalFormatting sqref="I52">
    <cfRule type="cellIs" dxfId="4675" priority="6663" operator="equal">
      <formula>#REF!</formula>
    </cfRule>
  </conditionalFormatting>
  <conditionalFormatting sqref="AE50">
    <cfRule type="cellIs" dxfId="4674" priority="6658" operator="equal">
      <formula>"MUY ALTA"</formula>
    </cfRule>
    <cfRule type="cellIs" dxfId="4673" priority="6659" operator="equal">
      <formula>"ALTA"</formula>
    </cfRule>
    <cfRule type="cellIs" dxfId="4672" priority="6660" operator="equal">
      <formula>"MEDIA"</formula>
    </cfRule>
    <cfRule type="cellIs" dxfId="4671" priority="6661" operator="equal">
      <formula>"BAJA"</formula>
    </cfRule>
    <cfRule type="cellIs" dxfId="4670" priority="6662" operator="equal">
      <formula>"MUY BAJA"</formula>
    </cfRule>
  </conditionalFormatting>
  <conditionalFormatting sqref="AI50">
    <cfRule type="cellIs" dxfId="4669" priority="6651" operator="equal">
      <formula>"EXTREMO (RC/F)"</formula>
    </cfRule>
    <cfRule type="cellIs" dxfId="4668" priority="6652" operator="equal">
      <formula>"ALTO (RC/F)"</formula>
    </cfRule>
    <cfRule type="cellIs" dxfId="4667" priority="6653" operator="equal">
      <formula>"MODERADO (RC/F)"</formula>
    </cfRule>
    <cfRule type="cellIs" dxfId="4666" priority="6654" operator="equal">
      <formula>"EXTREMO"</formula>
    </cfRule>
    <cfRule type="cellIs" dxfId="4665" priority="6655" operator="equal">
      <formula>"ALTO"</formula>
    </cfRule>
    <cfRule type="cellIs" dxfId="4664" priority="6656" operator="equal">
      <formula>"MODERADO"</formula>
    </cfRule>
    <cfRule type="cellIs" dxfId="4663" priority="6657" operator="equal">
      <formula>"BAJO"</formula>
    </cfRule>
  </conditionalFormatting>
  <conditionalFormatting sqref="AG50">
    <cfRule type="cellIs" dxfId="4662" priority="6646" operator="equal">
      <formula>"CATASTROFICO"</formula>
    </cfRule>
    <cfRule type="cellIs" dxfId="4661" priority="6647" operator="equal">
      <formula>"MAYOR"</formula>
    </cfRule>
    <cfRule type="cellIs" dxfId="4660" priority="6648" operator="equal">
      <formula>"MODERADO"</formula>
    </cfRule>
    <cfRule type="cellIs" dxfId="4659" priority="6649" operator="equal">
      <formula>"MENOR"</formula>
    </cfRule>
    <cfRule type="cellIs" dxfId="4658" priority="6650" operator="equal">
      <formula>"LEVE"</formula>
    </cfRule>
  </conditionalFormatting>
  <conditionalFormatting sqref="AI50">
    <cfRule type="cellIs" dxfId="4657" priority="6609" operator="equal">
      <formula>#REF!</formula>
    </cfRule>
    <cfRule type="cellIs" dxfId="4656" priority="6610" operator="equal">
      <formula>#REF!</formula>
    </cfRule>
    <cfRule type="cellIs" dxfId="4655" priority="6611" operator="equal">
      <formula>#REF!</formula>
    </cfRule>
    <cfRule type="cellIs" dxfId="4654" priority="6612" operator="equal">
      <formula>#REF!</formula>
    </cfRule>
    <cfRule type="cellIs" dxfId="4653" priority="6613" operator="equal">
      <formula>#REF!</formula>
    </cfRule>
    <cfRule type="cellIs" dxfId="4652" priority="6614" operator="equal">
      <formula>#REF!</formula>
    </cfRule>
    <cfRule type="cellIs" dxfId="4651" priority="6615" operator="equal">
      <formula>#REF!</formula>
    </cfRule>
    <cfRule type="cellIs" dxfId="4650" priority="6616" operator="equal">
      <formula>#REF!</formula>
    </cfRule>
    <cfRule type="cellIs" dxfId="4649" priority="6617" operator="equal">
      <formula>#REF!</formula>
    </cfRule>
    <cfRule type="cellIs" dxfId="4648" priority="6618" operator="equal">
      <formula>#REF!</formula>
    </cfRule>
    <cfRule type="cellIs" dxfId="4647" priority="6619" operator="equal">
      <formula>#REF!</formula>
    </cfRule>
    <cfRule type="cellIs" dxfId="4646" priority="6620" operator="equal">
      <formula>#REF!</formula>
    </cfRule>
    <cfRule type="cellIs" dxfId="4645" priority="6621" operator="equal">
      <formula>#REF!</formula>
    </cfRule>
    <cfRule type="cellIs" dxfId="4644" priority="6622" operator="equal">
      <formula>#REF!</formula>
    </cfRule>
    <cfRule type="cellIs" dxfId="4643" priority="6623" operator="equal">
      <formula>#REF!</formula>
    </cfRule>
    <cfRule type="cellIs" dxfId="4642" priority="6624" operator="equal">
      <formula>#REF!</formula>
    </cfRule>
    <cfRule type="cellIs" dxfId="4641" priority="6625" operator="equal">
      <formula>#REF!</formula>
    </cfRule>
    <cfRule type="cellIs" dxfId="4640" priority="6626" operator="equal">
      <formula>#REF!</formula>
    </cfRule>
    <cfRule type="cellIs" dxfId="4639" priority="6627" operator="equal">
      <formula>#REF!</formula>
    </cfRule>
    <cfRule type="cellIs" dxfId="4638" priority="6628" operator="equal">
      <formula>#REF!</formula>
    </cfRule>
    <cfRule type="cellIs" dxfId="4637" priority="6629" operator="equal">
      <formula>#REF!</formula>
    </cfRule>
    <cfRule type="cellIs" dxfId="4636" priority="6630" operator="equal">
      <formula>#REF!</formula>
    </cfRule>
    <cfRule type="cellIs" dxfId="4635" priority="6631" operator="equal">
      <formula>#REF!</formula>
    </cfRule>
    <cfRule type="cellIs" dxfId="4634" priority="6632" operator="equal">
      <formula>#REF!</formula>
    </cfRule>
    <cfRule type="cellIs" dxfId="4633" priority="6633" operator="equal">
      <formula>#REF!</formula>
    </cfRule>
    <cfRule type="cellIs" dxfId="4632" priority="6634" operator="equal">
      <formula>#REF!</formula>
    </cfRule>
    <cfRule type="cellIs" dxfId="4631" priority="6635" operator="equal">
      <formula>#REF!</formula>
    </cfRule>
    <cfRule type="cellIs" dxfId="4630" priority="6636" operator="equal">
      <formula>#REF!</formula>
    </cfRule>
    <cfRule type="cellIs" dxfId="4629" priority="6637" operator="equal">
      <formula>#REF!</formula>
    </cfRule>
    <cfRule type="cellIs" dxfId="4628" priority="6638" operator="equal">
      <formula>#REF!</formula>
    </cfRule>
    <cfRule type="cellIs" dxfId="4627" priority="6639" operator="equal">
      <formula>#REF!</formula>
    </cfRule>
    <cfRule type="cellIs" dxfId="4626" priority="6640" operator="equal">
      <formula>#REF!</formula>
    </cfRule>
    <cfRule type="cellIs" dxfId="4625" priority="6641" operator="equal">
      <formula>#REF!</formula>
    </cfRule>
    <cfRule type="cellIs" dxfId="4624" priority="6642" operator="equal">
      <formula>#REF!</formula>
    </cfRule>
    <cfRule type="cellIs" dxfId="4623" priority="6643" operator="equal">
      <formula>#REF!</formula>
    </cfRule>
    <cfRule type="cellIs" dxfId="4622" priority="6644" operator="equal">
      <formula>#REF!</formula>
    </cfRule>
    <cfRule type="cellIs" dxfId="4621" priority="6645" operator="equal">
      <formula>#REF!</formula>
    </cfRule>
  </conditionalFormatting>
  <conditionalFormatting sqref="Q82:Q83 Q85:Q86">
    <cfRule type="cellIs" dxfId="4620" priority="6378" operator="equal">
      <formula>#REF!</formula>
    </cfRule>
    <cfRule type="cellIs" dxfId="4619" priority="6380" operator="equal">
      <formula>#REF!</formula>
    </cfRule>
    <cfRule type="cellIs" dxfId="4618" priority="6381" operator="equal">
      <formula>#REF!</formula>
    </cfRule>
    <cfRule type="cellIs" dxfId="4617" priority="6382" operator="equal">
      <formula>#REF!</formula>
    </cfRule>
    <cfRule type="cellIs" dxfId="4616" priority="6383" operator="equal">
      <formula>#REF!</formula>
    </cfRule>
    <cfRule type="cellIs" dxfId="4615" priority="6384" operator="equal">
      <formula>#REF!</formula>
    </cfRule>
    <cfRule type="cellIs" dxfId="4614" priority="6385" operator="equal">
      <formula>#REF!</formula>
    </cfRule>
    <cfRule type="cellIs" dxfId="4613" priority="6386" operator="equal">
      <formula>#REF!</formula>
    </cfRule>
    <cfRule type="cellIs" dxfId="4612" priority="6387" operator="equal">
      <formula>#REF!</formula>
    </cfRule>
    <cfRule type="cellIs" dxfId="4611" priority="6388" operator="equal">
      <formula>#REF!</formula>
    </cfRule>
    <cfRule type="cellIs" dxfId="4610" priority="6389" operator="equal">
      <formula>#REF!</formula>
    </cfRule>
    <cfRule type="cellIs" dxfId="4609" priority="6390" operator="equal">
      <formula>#REF!</formula>
    </cfRule>
    <cfRule type="cellIs" dxfId="4608" priority="6391" operator="equal">
      <formula>#REF!</formula>
    </cfRule>
    <cfRule type="cellIs" dxfId="4607" priority="6392" operator="equal">
      <formula>#REF!</formula>
    </cfRule>
    <cfRule type="cellIs" dxfId="4606" priority="6393" operator="equal">
      <formula>#REF!</formula>
    </cfRule>
    <cfRule type="cellIs" dxfId="4605" priority="6394" operator="equal">
      <formula>#REF!</formula>
    </cfRule>
    <cfRule type="cellIs" dxfId="4604" priority="6395" operator="equal">
      <formula>#REF!</formula>
    </cfRule>
    <cfRule type="cellIs" dxfId="4603" priority="6396" operator="equal">
      <formula>#REF!</formula>
    </cfRule>
    <cfRule type="cellIs" dxfId="4602" priority="6397" operator="equal">
      <formula>#REF!</formula>
    </cfRule>
    <cfRule type="cellIs" dxfId="4601" priority="6398" operator="equal">
      <formula>#REF!</formula>
    </cfRule>
    <cfRule type="cellIs" dxfId="4600" priority="6399" operator="equal">
      <formula>#REF!</formula>
    </cfRule>
    <cfRule type="cellIs" dxfId="4599" priority="6400" operator="equal">
      <formula>#REF!</formula>
    </cfRule>
    <cfRule type="cellIs" dxfId="4598" priority="6401" operator="equal">
      <formula>#REF!</formula>
    </cfRule>
    <cfRule type="cellIs" dxfId="4597" priority="6402" operator="equal">
      <formula>#REF!</formula>
    </cfRule>
    <cfRule type="cellIs" dxfId="4596" priority="6403" operator="equal">
      <formula>#REF!</formula>
    </cfRule>
    <cfRule type="cellIs" dxfId="4595" priority="6404" operator="equal">
      <formula>#REF!</formula>
    </cfRule>
    <cfRule type="cellIs" dxfId="4594" priority="6405" operator="equal">
      <formula>#REF!</formula>
    </cfRule>
    <cfRule type="cellIs" dxfId="4593" priority="6406" operator="equal">
      <formula>#REF!</formula>
    </cfRule>
    <cfRule type="cellIs" dxfId="4592" priority="6407" operator="equal">
      <formula>#REF!</formula>
    </cfRule>
    <cfRule type="cellIs" dxfId="4591" priority="6408" operator="equal">
      <formula>#REF!</formula>
    </cfRule>
    <cfRule type="cellIs" dxfId="4590" priority="6409" operator="equal">
      <formula>#REF!</formula>
    </cfRule>
    <cfRule type="cellIs" dxfId="4589" priority="6410" operator="equal">
      <formula>#REF!</formula>
    </cfRule>
    <cfRule type="cellIs" dxfId="4588" priority="6411" operator="equal">
      <formula>#REF!</formula>
    </cfRule>
    <cfRule type="cellIs" dxfId="4587" priority="6412" operator="equal">
      <formula>#REF!</formula>
    </cfRule>
    <cfRule type="cellIs" dxfId="4586" priority="6413" operator="equal">
      <formula>#REF!</formula>
    </cfRule>
    <cfRule type="cellIs" dxfId="4585" priority="6414" operator="equal">
      <formula>#REF!</formula>
    </cfRule>
    <cfRule type="cellIs" dxfId="4584" priority="6415" operator="equal">
      <formula>#REF!</formula>
    </cfRule>
  </conditionalFormatting>
  <conditionalFormatting sqref="N82:N83 I85:I86 N85:N86">
    <cfRule type="cellIs" dxfId="4583" priority="6379" operator="equal">
      <formula>#REF!</formula>
    </cfRule>
  </conditionalFormatting>
  <conditionalFormatting sqref="L82:L83 L85:L86">
    <cfRule type="cellIs" dxfId="4582" priority="6373" operator="equal">
      <formula>"ALTA"</formula>
    </cfRule>
    <cfRule type="cellIs" dxfId="4581" priority="6374" operator="equal">
      <formula>"MUY ALTA"</formula>
    </cfRule>
    <cfRule type="cellIs" dxfId="4580" priority="6375" operator="equal">
      <formula>"MEDIA"</formula>
    </cfRule>
    <cfRule type="cellIs" dxfId="4579" priority="6376" operator="equal">
      <formula>"BAJA"</formula>
    </cfRule>
    <cfRule type="cellIs" dxfId="4578" priority="6377" operator="equal">
      <formula>"MUY BAJA"</formula>
    </cfRule>
  </conditionalFormatting>
  <conditionalFormatting sqref="N82:N83 N85:N86">
    <cfRule type="cellIs" dxfId="4577" priority="6365" operator="equal">
      <formula>"CATASTRÓFICO (RC-F)"</formula>
    </cfRule>
    <cfRule type="cellIs" dxfId="4576" priority="6366" operator="equal">
      <formula>"MAYOR (RC-F)"</formula>
    </cfRule>
    <cfRule type="cellIs" dxfId="4575" priority="6367" operator="equal">
      <formula>"MODERADO (RC-F)"</formula>
    </cfRule>
    <cfRule type="cellIs" dxfId="4574" priority="6368" operator="equal">
      <formula>"CATASTRÓFICO"</formula>
    </cfRule>
    <cfRule type="cellIs" dxfId="4573" priority="6369" operator="equal">
      <formula>"MAYOR"</formula>
    </cfRule>
    <cfRule type="cellIs" dxfId="4572" priority="6370" operator="equal">
      <formula>"MODERADO"</formula>
    </cfRule>
    <cfRule type="cellIs" dxfId="4571" priority="6371" operator="equal">
      <formula>"MENOR"</formula>
    </cfRule>
    <cfRule type="cellIs" dxfId="4570" priority="6372" operator="equal">
      <formula>"LEVE"</formula>
    </cfRule>
  </conditionalFormatting>
  <conditionalFormatting sqref="Q82:Q83 AI82:AI83 Q85:Q86 AI85:AI86">
    <cfRule type="cellIs" dxfId="4569" priority="6358" operator="equal">
      <formula>"EXTREMO (RC/F)"</formula>
    </cfRule>
    <cfRule type="cellIs" dxfId="4568" priority="6359" operator="equal">
      <formula>"ALTO (RC/F)"</formula>
    </cfRule>
    <cfRule type="cellIs" dxfId="4567" priority="6360" operator="equal">
      <formula>"MODERADO (RC/F)"</formula>
    </cfRule>
    <cfRule type="cellIs" dxfId="4566" priority="6361" operator="equal">
      <formula>"EXTREMO"</formula>
    </cfRule>
    <cfRule type="cellIs" dxfId="4565" priority="6362" operator="equal">
      <formula>"ALTO"</formula>
    </cfRule>
    <cfRule type="cellIs" dxfId="4564" priority="6363" operator="equal">
      <formula>"MODERADO"</formula>
    </cfRule>
    <cfRule type="cellIs" dxfId="4563" priority="6364" operator="equal">
      <formula>"BAJO"</formula>
    </cfRule>
  </conditionalFormatting>
  <conditionalFormatting sqref="AG82:AG83 AG85:AG86">
    <cfRule type="cellIs" dxfId="4562" priority="6348" operator="equal">
      <formula>"CATASTROFICO"</formula>
    </cfRule>
    <cfRule type="cellIs" dxfId="4561" priority="6349" operator="equal">
      <formula>"MAYOR"</formula>
    </cfRule>
    <cfRule type="cellIs" dxfId="4560" priority="6350" operator="equal">
      <formula>"MODERADO"</formula>
    </cfRule>
    <cfRule type="cellIs" dxfId="4559" priority="6351" operator="equal">
      <formula>"MENOR"</formula>
    </cfRule>
    <cfRule type="cellIs" dxfId="4558" priority="6352" operator="equal">
      <formula>"LEVE"</formula>
    </cfRule>
  </conditionalFormatting>
  <conditionalFormatting sqref="AI88 AI95:AI96 AI82:AI83 AI85:AI86">
    <cfRule type="cellIs" dxfId="4557" priority="6311" operator="equal">
      <formula>#REF!</formula>
    </cfRule>
    <cfRule type="cellIs" dxfId="4556" priority="6312" operator="equal">
      <formula>#REF!</formula>
    </cfRule>
    <cfRule type="cellIs" dxfId="4555" priority="6313" operator="equal">
      <formula>#REF!</formula>
    </cfRule>
    <cfRule type="cellIs" dxfId="4554" priority="6314" operator="equal">
      <formula>#REF!</formula>
    </cfRule>
    <cfRule type="cellIs" dxfId="4553" priority="6315" operator="equal">
      <formula>#REF!</formula>
    </cfRule>
    <cfRule type="cellIs" dxfId="4552" priority="6316" operator="equal">
      <formula>#REF!</formula>
    </cfRule>
    <cfRule type="cellIs" dxfId="4551" priority="6317" operator="equal">
      <formula>#REF!</formula>
    </cfRule>
    <cfRule type="cellIs" dxfId="4550" priority="6318" operator="equal">
      <formula>#REF!</formula>
    </cfRule>
    <cfRule type="cellIs" dxfId="4549" priority="6319" operator="equal">
      <formula>#REF!</formula>
    </cfRule>
    <cfRule type="cellIs" dxfId="4548" priority="6320" operator="equal">
      <formula>#REF!</formula>
    </cfRule>
    <cfRule type="cellIs" dxfId="4547" priority="6321" operator="equal">
      <formula>#REF!</formula>
    </cfRule>
    <cfRule type="cellIs" dxfId="4546" priority="6322" operator="equal">
      <formula>#REF!</formula>
    </cfRule>
    <cfRule type="cellIs" dxfId="4545" priority="6323" operator="equal">
      <formula>#REF!</formula>
    </cfRule>
    <cfRule type="cellIs" dxfId="4544" priority="6324" operator="equal">
      <formula>#REF!</formula>
    </cfRule>
    <cfRule type="cellIs" dxfId="4543" priority="6325" operator="equal">
      <formula>#REF!</formula>
    </cfRule>
    <cfRule type="cellIs" dxfId="4542" priority="6326" operator="equal">
      <formula>#REF!</formula>
    </cfRule>
    <cfRule type="cellIs" dxfId="4541" priority="6327" operator="equal">
      <formula>#REF!</formula>
    </cfRule>
    <cfRule type="cellIs" dxfId="4540" priority="6328" operator="equal">
      <formula>#REF!</formula>
    </cfRule>
    <cfRule type="cellIs" dxfId="4539" priority="6329" operator="equal">
      <formula>#REF!</formula>
    </cfRule>
    <cfRule type="cellIs" dxfId="4538" priority="6330" operator="equal">
      <formula>#REF!</formula>
    </cfRule>
    <cfRule type="cellIs" dxfId="4537" priority="6331" operator="equal">
      <formula>#REF!</formula>
    </cfRule>
    <cfRule type="cellIs" dxfId="4536" priority="6332" operator="equal">
      <formula>#REF!</formula>
    </cfRule>
    <cfRule type="cellIs" dxfId="4535" priority="6333" operator="equal">
      <formula>#REF!</formula>
    </cfRule>
    <cfRule type="cellIs" dxfId="4534" priority="6334" operator="equal">
      <formula>#REF!</formula>
    </cfRule>
    <cfRule type="cellIs" dxfId="4533" priority="6335" operator="equal">
      <formula>#REF!</formula>
    </cfRule>
    <cfRule type="cellIs" dxfId="4532" priority="6336" operator="equal">
      <formula>#REF!</formula>
    </cfRule>
    <cfRule type="cellIs" dxfId="4531" priority="6337" operator="equal">
      <formula>#REF!</formula>
    </cfRule>
    <cfRule type="cellIs" dxfId="4530" priority="6338" operator="equal">
      <formula>#REF!</formula>
    </cfRule>
    <cfRule type="cellIs" dxfId="4529" priority="6339" operator="equal">
      <formula>#REF!</formula>
    </cfRule>
    <cfRule type="cellIs" dxfId="4528" priority="6340" operator="equal">
      <formula>#REF!</formula>
    </cfRule>
    <cfRule type="cellIs" dxfId="4527" priority="6341" operator="equal">
      <formula>#REF!</formula>
    </cfRule>
    <cfRule type="cellIs" dxfId="4526" priority="6342" operator="equal">
      <formula>#REF!</formula>
    </cfRule>
    <cfRule type="cellIs" dxfId="4525" priority="6343" operator="equal">
      <formula>#REF!</formula>
    </cfRule>
    <cfRule type="cellIs" dxfId="4524" priority="6344" operator="equal">
      <formula>#REF!</formula>
    </cfRule>
    <cfRule type="cellIs" dxfId="4523" priority="6345" operator="equal">
      <formula>#REF!</formula>
    </cfRule>
    <cfRule type="cellIs" dxfId="4522" priority="6346" operator="equal">
      <formula>#REF!</formula>
    </cfRule>
    <cfRule type="cellIs" dxfId="4521" priority="6347" operator="equal">
      <formula>#REF!</formula>
    </cfRule>
  </conditionalFormatting>
  <conditionalFormatting sqref="AI88 AI95:AI96">
    <cfRule type="cellIs" dxfId="4520" priority="6304" operator="equal">
      <formula>"EXTREMO (RC/F)"</formula>
    </cfRule>
    <cfRule type="cellIs" dxfId="4519" priority="6305" operator="equal">
      <formula>"ALTO (RC/F)"</formula>
    </cfRule>
    <cfRule type="cellIs" dxfId="4518" priority="6306" operator="equal">
      <formula>"MODERADO (RC/F)"</formula>
    </cfRule>
    <cfRule type="cellIs" dxfId="4517" priority="6307" operator="equal">
      <formula>"EXTREMO"</formula>
    </cfRule>
    <cfRule type="cellIs" dxfId="4516" priority="6308" operator="equal">
      <formula>"ALTO"</formula>
    </cfRule>
    <cfRule type="cellIs" dxfId="4515" priority="6309" operator="equal">
      <formula>"MODERADO"</formula>
    </cfRule>
    <cfRule type="cellIs" dxfId="4514" priority="6310" operator="equal">
      <formula>"BAJO"</formula>
    </cfRule>
  </conditionalFormatting>
  <conditionalFormatting sqref="I83">
    <cfRule type="cellIs" dxfId="4513" priority="6303" operator="equal">
      <formula>#REF!</formula>
    </cfRule>
  </conditionalFormatting>
  <conditionalFormatting sqref="I82">
    <cfRule type="cellIs" dxfId="4512" priority="6302" operator="equal">
      <formula>#REF!</formula>
    </cfRule>
  </conditionalFormatting>
  <conditionalFormatting sqref="Q88 Q95:Q96">
    <cfRule type="cellIs" dxfId="4511" priority="6264" operator="equal">
      <formula>#REF!</formula>
    </cfRule>
    <cfRule type="cellIs" dxfId="4510" priority="6266" operator="equal">
      <formula>#REF!</formula>
    </cfRule>
    <cfRule type="cellIs" dxfId="4509" priority="6267" operator="equal">
      <formula>#REF!</formula>
    </cfRule>
    <cfRule type="cellIs" dxfId="4508" priority="6268" operator="equal">
      <formula>#REF!</formula>
    </cfRule>
    <cfRule type="cellIs" dxfId="4507" priority="6269" operator="equal">
      <formula>#REF!</formula>
    </cfRule>
    <cfRule type="cellIs" dxfId="4506" priority="6270" operator="equal">
      <formula>#REF!</formula>
    </cfRule>
    <cfRule type="cellIs" dxfId="4505" priority="6271" operator="equal">
      <formula>#REF!</formula>
    </cfRule>
    <cfRule type="cellIs" dxfId="4504" priority="6272" operator="equal">
      <formula>#REF!</formula>
    </cfRule>
    <cfRule type="cellIs" dxfId="4503" priority="6273" operator="equal">
      <formula>#REF!</formula>
    </cfRule>
    <cfRule type="cellIs" dxfId="4502" priority="6274" operator="equal">
      <formula>#REF!</formula>
    </cfRule>
    <cfRule type="cellIs" dxfId="4501" priority="6275" operator="equal">
      <formula>#REF!</formula>
    </cfRule>
    <cfRule type="cellIs" dxfId="4500" priority="6276" operator="equal">
      <formula>#REF!</formula>
    </cfRule>
    <cfRule type="cellIs" dxfId="4499" priority="6277" operator="equal">
      <formula>#REF!</formula>
    </cfRule>
    <cfRule type="cellIs" dxfId="4498" priority="6278" operator="equal">
      <formula>#REF!</formula>
    </cfRule>
    <cfRule type="cellIs" dxfId="4497" priority="6279" operator="equal">
      <formula>#REF!</formula>
    </cfRule>
    <cfRule type="cellIs" dxfId="4496" priority="6280" operator="equal">
      <formula>#REF!</formula>
    </cfRule>
    <cfRule type="cellIs" dxfId="4495" priority="6281" operator="equal">
      <formula>#REF!</formula>
    </cfRule>
    <cfRule type="cellIs" dxfId="4494" priority="6282" operator="equal">
      <formula>#REF!</formula>
    </cfRule>
    <cfRule type="cellIs" dxfId="4493" priority="6283" operator="equal">
      <formula>#REF!</formula>
    </cfRule>
    <cfRule type="cellIs" dxfId="4492" priority="6284" operator="equal">
      <formula>#REF!</formula>
    </cfRule>
    <cfRule type="cellIs" dxfId="4491" priority="6285" operator="equal">
      <formula>#REF!</formula>
    </cfRule>
    <cfRule type="cellIs" dxfId="4490" priority="6286" operator="equal">
      <formula>#REF!</formula>
    </cfRule>
    <cfRule type="cellIs" dxfId="4489" priority="6287" operator="equal">
      <formula>#REF!</formula>
    </cfRule>
    <cfRule type="cellIs" dxfId="4488" priority="6288" operator="equal">
      <formula>#REF!</formula>
    </cfRule>
    <cfRule type="cellIs" dxfId="4487" priority="6289" operator="equal">
      <formula>#REF!</formula>
    </cfRule>
    <cfRule type="cellIs" dxfId="4486" priority="6290" operator="equal">
      <formula>#REF!</formula>
    </cfRule>
    <cfRule type="cellIs" dxfId="4485" priority="6291" operator="equal">
      <formula>#REF!</formula>
    </cfRule>
    <cfRule type="cellIs" dxfId="4484" priority="6292" operator="equal">
      <formula>#REF!</formula>
    </cfRule>
    <cfRule type="cellIs" dxfId="4483" priority="6293" operator="equal">
      <formula>#REF!</formula>
    </cfRule>
    <cfRule type="cellIs" dxfId="4482" priority="6294" operator="equal">
      <formula>#REF!</formula>
    </cfRule>
    <cfRule type="cellIs" dxfId="4481" priority="6295" operator="equal">
      <formula>#REF!</formula>
    </cfRule>
    <cfRule type="cellIs" dxfId="4480" priority="6296" operator="equal">
      <formula>#REF!</formula>
    </cfRule>
    <cfRule type="cellIs" dxfId="4479" priority="6297" operator="equal">
      <formula>#REF!</formula>
    </cfRule>
    <cfRule type="cellIs" dxfId="4478" priority="6298" operator="equal">
      <formula>#REF!</formula>
    </cfRule>
    <cfRule type="cellIs" dxfId="4477" priority="6299" operator="equal">
      <formula>#REF!</formula>
    </cfRule>
    <cfRule type="cellIs" dxfId="4476" priority="6300" operator="equal">
      <formula>#REF!</formula>
    </cfRule>
    <cfRule type="cellIs" dxfId="4475" priority="6301" operator="equal">
      <formula>#REF!</formula>
    </cfRule>
  </conditionalFormatting>
  <conditionalFormatting sqref="N88 N95:N96">
    <cfRule type="cellIs" dxfId="4474" priority="6265" operator="equal">
      <formula>#REF!</formula>
    </cfRule>
  </conditionalFormatting>
  <conditionalFormatting sqref="L88 L95:L96 L101">
    <cfRule type="cellIs" dxfId="4473" priority="6259" operator="equal">
      <formula>"ALTA"</formula>
    </cfRule>
    <cfRule type="cellIs" dxfId="4472" priority="6260" operator="equal">
      <formula>"MUY ALTA"</formula>
    </cfRule>
    <cfRule type="cellIs" dxfId="4471" priority="6261" operator="equal">
      <formula>"MEDIA"</formula>
    </cfRule>
    <cfRule type="cellIs" dxfId="4470" priority="6262" operator="equal">
      <formula>"BAJA"</formula>
    </cfRule>
    <cfRule type="cellIs" dxfId="4469" priority="6263" operator="equal">
      <formula>"MUY BAJA"</formula>
    </cfRule>
  </conditionalFormatting>
  <conditionalFormatting sqref="N88 N95:N96">
    <cfRule type="cellIs" dxfId="4468" priority="6251" operator="equal">
      <formula>"CATASTRÓFICO (RC-F)"</formula>
    </cfRule>
    <cfRule type="cellIs" dxfId="4467" priority="6252" operator="equal">
      <formula>"MAYOR (RC-F)"</formula>
    </cfRule>
    <cfRule type="cellIs" dxfId="4466" priority="6253" operator="equal">
      <formula>"MODERADO (RC-F)"</formula>
    </cfRule>
    <cfRule type="cellIs" dxfId="4465" priority="6254" operator="equal">
      <formula>"CATASTRÓFICO"</formula>
    </cfRule>
    <cfRule type="cellIs" dxfId="4464" priority="6255" operator="equal">
      <formula>"MAYOR"</formula>
    </cfRule>
    <cfRule type="cellIs" dxfId="4463" priority="6256" operator="equal">
      <formula>"MODERADO"</formula>
    </cfRule>
    <cfRule type="cellIs" dxfId="4462" priority="6257" operator="equal">
      <formula>"MENOR"</formula>
    </cfRule>
    <cfRule type="cellIs" dxfId="4461" priority="6258" operator="equal">
      <formula>"LEVE"</formula>
    </cfRule>
  </conditionalFormatting>
  <conditionalFormatting sqref="Q88 Q95:Q96">
    <cfRule type="cellIs" dxfId="4460" priority="6244" operator="equal">
      <formula>"EXTREMO (RC/F)"</formula>
    </cfRule>
    <cfRule type="cellIs" dxfId="4459" priority="6245" operator="equal">
      <formula>"ALTO (RC/F)"</formula>
    </cfRule>
    <cfRule type="cellIs" dxfId="4458" priority="6246" operator="equal">
      <formula>"MODERADO (RC/F)"</formula>
    </cfRule>
    <cfRule type="cellIs" dxfId="4457" priority="6247" operator="equal">
      <formula>"EXTREMO"</formula>
    </cfRule>
    <cfRule type="cellIs" dxfId="4456" priority="6248" operator="equal">
      <formula>"ALTO"</formula>
    </cfRule>
    <cfRule type="cellIs" dxfId="4455" priority="6249" operator="equal">
      <formula>"MODERADO"</formula>
    </cfRule>
    <cfRule type="cellIs" dxfId="4454" priority="6250" operator="equal">
      <formula>"BAJO"</formula>
    </cfRule>
  </conditionalFormatting>
  <conditionalFormatting sqref="AG88 AG95:AG96">
    <cfRule type="cellIs" dxfId="4453" priority="6239" operator="equal">
      <formula>"CATASTROFICO"</formula>
    </cfRule>
    <cfRule type="cellIs" dxfId="4452" priority="6240" operator="equal">
      <formula>"MAYOR"</formula>
    </cfRule>
    <cfRule type="cellIs" dxfId="4451" priority="6241" operator="equal">
      <formula>"MODERADO"</formula>
    </cfRule>
    <cfRule type="cellIs" dxfId="4450" priority="6242" operator="equal">
      <formula>"MENOR"</formula>
    </cfRule>
    <cfRule type="cellIs" dxfId="4449" priority="6243" operator="equal">
      <formula>"LEVE"</formula>
    </cfRule>
  </conditionalFormatting>
  <conditionalFormatting sqref="I88">
    <cfRule type="cellIs" dxfId="4448" priority="6238" operator="equal">
      <formula>#REF!</formula>
    </cfRule>
  </conditionalFormatting>
  <conditionalFormatting sqref="AI101">
    <cfRule type="cellIs" dxfId="4447" priority="6200" operator="equal">
      <formula>#REF!</formula>
    </cfRule>
    <cfRule type="cellIs" dxfId="4446" priority="6202" operator="equal">
      <formula>#REF!</formula>
    </cfRule>
    <cfRule type="cellIs" dxfId="4445" priority="6203" operator="equal">
      <formula>#REF!</formula>
    </cfRule>
    <cfRule type="cellIs" dxfId="4444" priority="6204" operator="equal">
      <formula>#REF!</formula>
    </cfRule>
    <cfRule type="cellIs" dxfId="4443" priority="6205" operator="equal">
      <formula>#REF!</formula>
    </cfRule>
    <cfRule type="cellIs" dxfId="4442" priority="6206" operator="equal">
      <formula>#REF!</formula>
    </cfRule>
    <cfRule type="cellIs" dxfId="4441" priority="6207" operator="equal">
      <formula>#REF!</formula>
    </cfRule>
    <cfRule type="cellIs" dxfId="4440" priority="6208" operator="equal">
      <formula>#REF!</formula>
    </cfRule>
    <cfRule type="cellIs" dxfId="4439" priority="6209" operator="equal">
      <formula>#REF!</formula>
    </cfRule>
    <cfRule type="cellIs" dxfId="4438" priority="6210" operator="equal">
      <formula>#REF!</formula>
    </cfRule>
    <cfRule type="cellIs" dxfId="4437" priority="6211" operator="equal">
      <formula>#REF!</formula>
    </cfRule>
    <cfRule type="cellIs" dxfId="4436" priority="6212" operator="equal">
      <formula>#REF!</formula>
    </cfRule>
    <cfRule type="cellIs" dxfId="4435" priority="6213" operator="equal">
      <formula>#REF!</formula>
    </cfRule>
    <cfRule type="cellIs" dxfId="4434" priority="6214" operator="equal">
      <formula>#REF!</formula>
    </cfRule>
    <cfRule type="cellIs" dxfId="4433" priority="6215" operator="equal">
      <formula>#REF!</formula>
    </cfRule>
    <cfRule type="cellIs" dxfId="4432" priority="6216" operator="equal">
      <formula>#REF!</formula>
    </cfRule>
    <cfRule type="cellIs" dxfId="4431" priority="6217" operator="equal">
      <formula>#REF!</formula>
    </cfRule>
    <cfRule type="cellIs" dxfId="4430" priority="6218" operator="equal">
      <formula>#REF!</formula>
    </cfRule>
    <cfRule type="cellIs" dxfId="4429" priority="6219" operator="equal">
      <formula>#REF!</formula>
    </cfRule>
    <cfRule type="cellIs" dxfId="4428" priority="6220" operator="equal">
      <formula>#REF!</formula>
    </cfRule>
    <cfRule type="cellIs" dxfId="4427" priority="6221" operator="equal">
      <formula>#REF!</formula>
    </cfRule>
    <cfRule type="cellIs" dxfId="4426" priority="6222" operator="equal">
      <formula>#REF!</formula>
    </cfRule>
    <cfRule type="cellIs" dxfId="4425" priority="6223" operator="equal">
      <formula>#REF!</formula>
    </cfRule>
    <cfRule type="cellIs" dxfId="4424" priority="6224" operator="equal">
      <formula>#REF!</formula>
    </cfRule>
    <cfRule type="cellIs" dxfId="4423" priority="6225" operator="equal">
      <formula>#REF!</formula>
    </cfRule>
    <cfRule type="cellIs" dxfId="4422" priority="6226" operator="equal">
      <formula>#REF!</formula>
    </cfRule>
    <cfRule type="cellIs" dxfId="4421" priority="6227" operator="equal">
      <formula>#REF!</formula>
    </cfRule>
    <cfRule type="cellIs" dxfId="4420" priority="6228" operator="equal">
      <formula>#REF!</formula>
    </cfRule>
    <cfRule type="cellIs" dxfId="4419" priority="6229" operator="equal">
      <formula>#REF!</formula>
    </cfRule>
    <cfRule type="cellIs" dxfId="4418" priority="6230" operator="equal">
      <formula>#REF!</formula>
    </cfRule>
    <cfRule type="cellIs" dxfId="4417" priority="6231" operator="equal">
      <formula>#REF!</formula>
    </cfRule>
    <cfRule type="cellIs" dxfId="4416" priority="6232" operator="equal">
      <formula>#REF!</formula>
    </cfRule>
    <cfRule type="cellIs" dxfId="4415" priority="6233" operator="equal">
      <formula>#REF!</formula>
    </cfRule>
    <cfRule type="cellIs" dxfId="4414" priority="6234" operator="equal">
      <formula>#REF!</formula>
    </cfRule>
    <cfRule type="cellIs" dxfId="4413" priority="6235" operator="equal">
      <formula>#REF!</formula>
    </cfRule>
    <cfRule type="cellIs" dxfId="4412" priority="6236" operator="equal">
      <formula>#REF!</formula>
    </cfRule>
    <cfRule type="cellIs" dxfId="4411" priority="6237" operator="equal">
      <formula>#REF!</formula>
    </cfRule>
  </conditionalFormatting>
  <conditionalFormatting sqref="I101">
    <cfRule type="cellIs" dxfId="4410" priority="6201" operator="equal">
      <formula>#REF!</formula>
    </cfRule>
  </conditionalFormatting>
  <conditionalFormatting sqref="AI101">
    <cfRule type="cellIs" dxfId="4409" priority="6193" operator="equal">
      <formula>"EXTREMO (RC/F)"</formula>
    </cfRule>
    <cfRule type="cellIs" dxfId="4408" priority="6194" operator="equal">
      <formula>"ALTO (RC/F)"</formula>
    </cfRule>
    <cfRule type="cellIs" dxfId="4407" priority="6195" operator="equal">
      <formula>"MODERADO (RC/F)"</formula>
    </cfRule>
    <cfRule type="cellIs" dxfId="4406" priority="6196" operator="equal">
      <formula>"EXTREMO"</formula>
    </cfRule>
    <cfRule type="cellIs" dxfId="4405" priority="6197" operator="equal">
      <formula>"ALTO"</formula>
    </cfRule>
    <cfRule type="cellIs" dxfId="4404" priority="6198" operator="equal">
      <formula>"MODERADO"</formula>
    </cfRule>
    <cfRule type="cellIs" dxfId="4403" priority="6199" operator="equal">
      <formula>"BAJO"</formula>
    </cfRule>
  </conditionalFormatting>
  <conditionalFormatting sqref="AE101 AE107:AE109 AE103:AE104">
    <cfRule type="cellIs" dxfId="4402" priority="6188" operator="equal">
      <formula>"MUY ALTA"</formula>
    </cfRule>
    <cfRule type="cellIs" dxfId="4401" priority="6189" operator="equal">
      <formula>"ALTA"</formula>
    </cfRule>
    <cfRule type="cellIs" dxfId="4400" priority="6190" operator="equal">
      <formula>"MEDIA"</formula>
    </cfRule>
    <cfRule type="cellIs" dxfId="4399" priority="6191" operator="equal">
      <formula>"BAJA"</formula>
    </cfRule>
    <cfRule type="cellIs" dxfId="4398" priority="6192" operator="equal">
      <formula>"MUY BAJA"</formula>
    </cfRule>
  </conditionalFormatting>
  <conditionalFormatting sqref="AG101">
    <cfRule type="cellIs" dxfId="4397" priority="6183" operator="equal">
      <formula>"CATASTROFICO"</formula>
    </cfRule>
    <cfRule type="cellIs" dxfId="4396" priority="6184" operator="equal">
      <formula>"MAYOR"</formula>
    </cfRule>
    <cfRule type="cellIs" dxfId="4395" priority="6185" operator="equal">
      <formula>"MODERADO"</formula>
    </cfRule>
    <cfRule type="cellIs" dxfId="4394" priority="6186" operator="equal">
      <formula>"MENOR"</formula>
    </cfRule>
    <cfRule type="cellIs" dxfId="4393" priority="6187" operator="equal">
      <formula>"LEVE"</formula>
    </cfRule>
  </conditionalFormatting>
  <conditionalFormatting sqref="Q101">
    <cfRule type="cellIs" dxfId="4392" priority="6146" operator="equal">
      <formula>#REF!</formula>
    </cfRule>
    <cfRule type="cellIs" dxfId="4391" priority="6147" operator="equal">
      <formula>#REF!</formula>
    </cfRule>
    <cfRule type="cellIs" dxfId="4390" priority="6148" operator="equal">
      <formula>#REF!</formula>
    </cfRule>
    <cfRule type="cellIs" dxfId="4389" priority="6149" operator="equal">
      <formula>#REF!</formula>
    </cfRule>
    <cfRule type="cellIs" dxfId="4388" priority="6150" operator="equal">
      <formula>#REF!</formula>
    </cfRule>
    <cfRule type="cellIs" dxfId="4387" priority="6151" operator="equal">
      <formula>#REF!</formula>
    </cfRule>
    <cfRule type="cellIs" dxfId="4386" priority="6152" operator="equal">
      <formula>#REF!</formula>
    </cfRule>
    <cfRule type="cellIs" dxfId="4385" priority="6153" operator="equal">
      <formula>#REF!</formula>
    </cfRule>
    <cfRule type="cellIs" dxfId="4384" priority="6154" operator="equal">
      <formula>#REF!</formula>
    </cfRule>
    <cfRule type="cellIs" dxfId="4383" priority="6155" operator="equal">
      <formula>#REF!</formula>
    </cfRule>
    <cfRule type="cellIs" dxfId="4382" priority="6156" operator="equal">
      <formula>#REF!</formula>
    </cfRule>
    <cfRule type="cellIs" dxfId="4381" priority="6157" operator="equal">
      <formula>#REF!</formula>
    </cfRule>
    <cfRule type="cellIs" dxfId="4380" priority="6158" operator="equal">
      <formula>#REF!</formula>
    </cfRule>
    <cfRule type="cellIs" dxfId="4379" priority="6159" operator="equal">
      <formula>#REF!</formula>
    </cfRule>
    <cfRule type="cellIs" dxfId="4378" priority="6160" operator="equal">
      <formula>#REF!</formula>
    </cfRule>
    <cfRule type="cellIs" dxfId="4377" priority="6161" operator="equal">
      <formula>#REF!</formula>
    </cfRule>
    <cfRule type="cellIs" dxfId="4376" priority="6162" operator="equal">
      <formula>#REF!</formula>
    </cfRule>
    <cfRule type="cellIs" dxfId="4375" priority="6163" operator="equal">
      <formula>#REF!</formula>
    </cfRule>
    <cfRule type="cellIs" dxfId="4374" priority="6164" operator="equal">
      <formula>#REF!</formula>
    </cfRule>
    <cfRule type="cellIs" dxfId="4373" priority="6165" operator="equal">
      <formula>#REF!</formula>
    </cfRule>
    <cfRule type="cellIs" dxfId="4372" priority="6166" operator="equal">
      <formula>#REF!</formula>
    </cfRule>
    <cfRule type="cellIs" dxfId="4371" priority="6167" operator="equal">
      <formula>#REF!</formula>
    </cfRule>
    <cfRule type="cellIs" dxfId="4370" priority="6168" operator="equal">
      <formula>#REF!</formula>
    </cfRule>
    <cfRule type="cellIs" dxfId="4369" priority="6169" operator="equal">
      <formula>#REF!</formula>
    </cfRule>
    <cfRule type="cellIs" dxfId="4368" priority="6170" operator="equal">
      <formula>#REF!</formula>
    </cfRule>
    <cfRule type="cellIs" dxfId="4367" priority="6171" operator="equal">
      <formula>#REF!</formula>
    </cfRule>
    <cfRule type="cellIs" dxfId="4366" priority="6172" operator="equal">
      <formula>#REF!</formula>
    </cfRule>
    <cfRule type="cellIs" dxfId="4365" priority="6173" operator="equal">
      <formula>#REF!</formula>
    </cfRule>
    <cfRule type="cellIs" dxfId="4364" priority="6174" operator="equal">
      <formula>#REF!</formula>
    </cfRule>
    <cfRule type="cellIs" dxfId="4363" priority="6175" operator="equal">
      <formula>#REF!</formula>
    </cfRule>
    <cfRule type="cellIs" dxfId="4362" priority="6176" operator="equal">
      <formula>#REF!</formula>
    </cfRule>
    <cfRule type="cellIs" dxfId="4361" priority="6177" operator="equal">
      <formula>#REF!</formula>
    </cfRule>
    <cfRule type="cellIs" dxfId="4360" priority="6178" operator="equal">
      <formula>#REF!</formula>
    </cfRule>
    <cfRule type="cellIs" dxfId="4359" priority="6179" operator="equal">
      <formula>#REF!</formula>
    </cfRule>
    <cfRule type="cellIs" dxfId="4358" priority="6180" operator="equal">
      <formula>#REF!</formula>
    </cfRule>
    <cfRule type="cellIs" dxfId="4357" priority="6181" operator="equal">
      <formula>#REF!</formula>
    </cfRule>
    <cfRule type="cellIs" dxfId="4356" priority="6182" operator="equal">
      <formula>#REF!</formula>
    </cfRule>
  </conditionalFormatting>
  <conditionalFormatting sqref="Q101">
    <cfRule type="cellIs" dxfId="4355" priority="6139" operator="equal">
      <formula>"EXTREMO (RC/F)"</formula>
    </cfRule>
    <cfRule type="cellIs" dxfId="4354" priority="6140" operator="equal">
      <formula>"ALTO (RC/F)"</formula>
    </cfRule>
    <cfRule type="cellIs" dxfId="4353" priority="6141" operator="equal">
      <formula>"MODERADO (RC/F)"</formula>
    </cfRule>
    <cfRule type="cellIs" dxfId="4352" priority="6142" operator="equal">
      <formula>"EXTREMO"</formula>
    </cfRule>
    <cfRule type="cellIs" dxfId="4351" priority="6143" operator="equal">
      <formula>"ALTO"</formula>
    </cfRule>
    <cfRule type="cellIs" dxfId="4350" priority="6144" operator="equal">
      <formula>"MODERADO"</formula>
    </cfRule>
    <cfRule type="cellIs" dxfId="4349" priority="6145" operator="equal">
      <formula>"BAJO"</formula>
    </cfRule>
  </conditionalFormatting>
  <conditionalFormatting sqref="I167:I169">
    <cfRule type="cellIs" dxfId="4348" priority="5247" operator="equal">
      <formula>#REF!</formula>
    </cfRule>
  </conditionalFormatting>
  <conditionalFormatting sqref="I147 I158">
    <cfRule type="cellIs" dxfId="4347" priority="5246" operator="equal">
      <formula>#REF!</formula>
    </cfRule>
  </conditionalFormatting>
  <conditionalFormatting sqref="I150">
    <cfRule type="cellIs" dxfId="4346" priority="5245" operator="equal">
      <formula>#REF!</formula>
    </cfRule>
  </conditionalFormatting>
  <conditionalFormatting sqref="I155">
    <cfRule type="cellIs" dxfId="4345" priority="5244" operator="equal">
      <formula>#REF!</formula>
    </cfRule>
  </conditionalFormatting>
  <conditionalFormatting sqref="N147 N150">
    <cfRule type="cellIs" dxfId="4344" priority="5243" operator="equal">
      <formula>#REF!</formula>
    </cfRule>
  </conditionalFormatting>
  <conditionalFormatting sqref="L147 L150">
    <cfRule type="cellIs" dxfId="4343" priority="5238" operator="equal">
      <formula>"ALTA"</formula>
    </cfRule>
    <cfRule type="cellIs" dxfId="4342" priority="5239" operator="equal">
      <formula>"MUY ALTA"</formula>
    </cfRule>
    <cfRule type="cellIs" dxfId="4341" priority="5240" operator="equal">
      <formula>"MEDIA"</formula>
    </cfRule>
    <cfRule type="cellIs" dxfId="4340" priority="5241" operator="equal">
      <formula>"BAJA"</formula>
    </cfRule>
    <cfRule type="cellIs" dxfId="4339" priority="5242" operator="equal">
      <formula>"MUY BAJA"</formula>
    </cfRule>
  </conditionalFormatting>
  <conditionalFormatting sqref="N147 N150">
    <cfRule type="cellIs" dxfId="4338" priority="5230" operator="equal">
      <formula>"CATASTRÓFICO (RC-F)"</formula>
    </cfRule>
    <cfRule type="cellIs" dxfId="4337" priority="5231" operator="equal">
      <formula>"MAYOR (RC-F)"</formula>
    </cfRule>
    <cfRule type="cellIs" dxfId="4336" priority="5232" operator="equal">
      <formula>"MODERADO (RC-F)"</formula>
    </cfRule>
    <cfRule type="cellIs" dxfId="4335" priority="5233" operator="equal">
      <formula>"CATASTRÓFICO"</formula>
    </cfRule>
    <cfRule type="cellIs" dxfId="4334" priority="5234" operator="equal">
      <formula>"MAYOR"</formula>
    </cfRule>
    <cfRule type="cellIs" dxfId="4333" priority="5235" operator="equal">
      <formula>"MODERADO"</formula>
    </cfRule>
    <cfRule type="cellIs" dxfId="4332" priority="5236" operator="equal">
      <formula>"MENOR"</formula>
    </cfRule>
    <cfRule type="cellIs" dxfId="4331" priority="5237" operator="equal">
      <formula>"LEVE"</formula>
    </cfRule>
  </conditionalFormatting>
  <conditionalFormatting sqref="Q147 Q150">
    <cfRule type="cellIs" dxfId="4330" priority="5193" operator="equal">
      <formula>#REF!</formula>
    </cfRule>
    <cfRule type="cellIs" dxfId="4329" priority="5194" operator="equal">
      <formula>#REF!</formula>
    </cfRule>
    <cfRule type="cellIs" dxfId="4328" priority="5195" operator="equal">
      <formula>#REF!</formula>
    </cfRule>
    <cfRule type="cellIs" dxfId="4327" priority="5196" operator="equal">
      <formula>#REF!</formula>
    </cfRule>
    <cfRule type="cellIs" dxfId="4326" priority="5197" operator="equal">
      <formula>#REF!</formula>
    </cfRule>
    <cfRule type="cellIs" dxfId="4325" priority="5198" operator="equal">
      <formula>#REF!</formula>
    </cfRule>
    <cfRule type="cellIs" dxfId="4324" priority="5199" operator="equal">
      <formula>#REF!</formula>
    </cfRule>
    <cfRule type="cellIs" dxfId="4323" priority="5200" operator="equal">
      <formula>#REF!</formula>
    </cfRule>
    <cfRule type="cellIs" dxfId="4322" priority="5201" operator="equal">
      <formula>#REF!</formula>
    </cfRule>
    <cfRule type="cellIs" dxfId="4321" priority="5202" operator="equal">
      <formula>#REF!</formula>
    </cfRule>
    <cfRule type="cellIs" dxfId="4320" priority="5203" operator="equal">
      <formula>#REF!</formula>
    </cfRule>
    <cfRule type="cellIs" dxfId="4319" priority="5204" operator="equal">
      <formula>#REF!</formula>
    </cfRule>
    <cfRule type="cellIs" dxfId="4318" priority="5205" operator="equal">
      <formula>#REF!</formula>
    </cfRule>
    <cfRule type="cellIs" dxfId="4317" priority="5206" operator="equal">
      <formula>#REF!</formula>
    </cfRule>
    <cfRule type="cellIs" dxfId="4316" priority="5207" operator="equal">
      <formula>#REF!</formula>
    </cfRule>
    <cfRule type="cellIs" dxfId="4315" priority="5208" operator="equal">
      <formula>#REF!</formula>
    </cfRule>
    <cfRule type="cellIs" dxfId="4314" priority="5209" operator="equal">
      <formula>#REF!</formula>
    </cfRule>
    <cfRule type="cellIs" dxfId="4313" priority="5210" operator="equal">
      <formula>#REF!</formula>
    </cfRule>
    <cfRule type="cellIs" dxfId="4312" priority="5211" operator="equal">
      <formula>#REF!</formula>
    </cfRule>
    <cfRule type="cellIs" dxfId="4311" priority="5212" operator="equal">
      <formula>#REF!</formula>
    </cfRule>
    <cfRule type="cellIs" dxfId="4310" priority="5213" operator="equal">
      <formula>#REF!</formula>
    </cfRule>
    <cfRule type="cellIs" dxfId="4309" priority="5214" operator="equal">
      <formula>#REF!</formula>
    </cfRule>
    <cfRule type="cellIs" dxfId="4308" priority="5215" operator="equal">
      <formula>#REF!</formula>
    </cfRule>
    <cfRule type="cellIs" dxfId="4307" priority="5216" operator="equal">
      <formula>#REF!</formula>
    </cfRule>
    <cfRule type="cellIs" dxfId="4306" priority="5217" operator="equal">
      <formula>#REF!</formula>
    </cfRule>
    <cfRule type="cellIs" dxfId="4305" priority="5218" operator="equal">
      <formula>#REF!</formula>
    </cfRule>
    <cfRule type="cellIs" dxfId="4304" priority="5219" operator="equal">
      <formula>#REF!</formula>
    </cfRule>
    <cfRule type="cellIs" dxfId="4303" priority="5220" operator="equal">
      <formula>#REF!</formula>
    </cfRule>
    <cfRule type="cellIs" dxfId="4302" priority="5221" operator="equal">
      <formula>#REF!</formula>
    </cfRule>
    <cfRule type="cellIs" dxfId="4301" priority="5222" operator="equal">
      <formula>#REF!</formula>
    </cfRule>
    <cfRule type="cellIs" dxfId="4300" priority="5223" operator="equal">
      <formula>#REF!</formula>
    </cfRule>
    <cfRule type="cellIs" dxfId="4299" priority="5224" operator="equal">
      <formula>#REF!</formula>
    </cfRule>
    <cfRule type="cellIs" dxfId="4298" priority="5225" operator="equal">
      <formula>#REF!</formula>
    </cfRule>
    <cfRule type="cellIs" dxfId="4297" priority="5226" operator="equal">
      <formula>#REF!</formula>
    </cfRule>
    <cfRule type="cellIs" dxfId="4296" priority="5227" operator="equal">
      <formula>#REF!</formula>
    </cfRule>
    <cfRule type="cellIs" dxfId="4295" priority="5228" operator="equal">
      <formula>#REF!</formula>
    </cfRule>
    <cfRule type="cellIs" dxfId="4294" priority="5229" operator="equal">
      <formula>#REF!</formula>
    </cfRule>
  </conditionalFormatting>
  <conditionalFormatting sqref="Q147 Q150">
    <cfRule type="cellIs" dxfId="4293" priority="5186" operator="equal">
      <formula>"EXTREMO (RC/F)"</formula>
    </cfRule>
    <cfRule type="cellIs" dxfId="4292" priority="5187" operator="equal">
      <formula>"ALTO (RC/F)"</formula>
    </cfRule>
    <cfRule type="cellIs" dxfId="4291" priority="5188" operator="equal">
      <formula>"MODERADO (RC/F)"</formula>
    </cfRule>
    <cfRule type="cellIs" dxfId="4290" priority="5189" operator="equal">
      <formula>"EXTREMO"</formula>
    </cfRule>
    <cfRule type="cellIs" dxfId="4289" priority="5190" operator="equal">
      <formula>"ALTO"</formula>
    </cfRule>
    <cfRule type="cellIs" dxfId="4288" priority="5191" operator="equal">
      <formula>"MODERADO"</formula>
    </cfRule>
    <cfRule type="cellIs" dxfId="4287" priority="5192" operator="equal">
      <formula>"BAJO"</formula>
    </cfRule>
  </conditionalFormatting>
  <conditionalFormatting sqref="AE147:AE180">
    <cfRule type="cellIs" dxfId="4286" priority="5181" operator="equal">
      <formula>"MUY ALTO"</formula>
    </cfRule>
    <cfRule type="cellIs" dxfId="4285" priority="5182" operator="equal">
      <formula>"ALTO"</formula>
    </cfRule>
    <cfRule type="cellIs" dxfId="4284" priority="5183" operator="equal">
      <formula>"MEDIO"</formula>
    </cfRule>
    <cfRule type="cellIs" dxfId="4283" priority="5184" operator="equal">
      <formula>"BAJA"</formula>
    </cfRule>
    <cfRule type="cellIs" dxfId="4282" priority="5185" operator="equal">
      <formula>"MUY BAJA"</formula>
    </cfRule>
  </conditionalFormatting>
  <conditionalFormatting sqref="AG147 AG150 AG155 AG158 AG167 AG171">
    <cfRule type="cellIs" dxfId="4281" priority="5176" operator="equal">
      <formula>"CATASTROFICO"</formula>
    </cfRule>
    <cfRule type="cellIs" dxfId="4280" priority="5177" operator="equal">
      <formula>"MAYOR"</formula>
    </cfRule>
    <cfRule type="cellIs" dxfId="4279" priority="5178" operator="equal">
      <formula>"MODERADO"</formula>
    </cfRule>
    <cfRule type="cellIs" dxfId="4278" priority="5179" operator="equal">
      <formula>"MENOR"</formula>
    </cfRule>
    <cfRule type="cellIs" dxfId="4277" priority="5180" operator="equal">
      <formula>"LEVE"</formula>
    </cfRule>
  </conditionalFormatting>
  <conditionalFormatting sqref="AI147 AI150 AI155 AI158 AI167 AI171">
    <cfRule type="cellIs" dxfId="4276" priority="5139" operator="equal">
      <formula>#REF!</formula>
    </cfRule>
    <cfRule type="cellIs" dxfId="4275" priority="5140" operator="equal">
      <formula>#REF!</formula>
    </cfRule>
    <cfRule type="cellIs" dxfId="4274" priority="5141" operator="equal">
      <formula>#REF!</formula>
    </cfRule>
    <cfRule type="cellIs" dxfId="4273" priority="5142" operator="equal">
      <formula>#REF!</formula>
    </cfRule>
    <cfRule type="cellIs" dxfId="4272" priority="5143" operator="equal">
      <formula>#REF!</formula>
    </cfRule>
    <cfRule type="cellIs" dxfId="4271" priority="5144" operator="equal">
      <formula>#REF!</formula>
    </cfRule>
    <cfRule type="cellIs" dxfId="4270" priority="5145" operator="equal">
      <formula>#REF!</formula>
    </cfRule>
    <cfRule type="cellIs" dxfId="4269" priority="5146" operator="equal">
      <formula>#REF!</formula>
    </cfRule>
    <cfRule type="cellIs" dxfId="4268" priority="5147" operator="equal">
      <formula>#REF!</formula>
    </cfRule>
    <cfRule type="cellIs" dxfId="4267" priority="5148" operator="equal">
      <formula>#REF!</formula>
    </cfRule>
    <cfRule type="cellIs" dxfId="4266" priority="5149" operator="equal">
      <formula>#REF!</formula>
    </cfRule>
    <cfRule type="cellIs" dxfId="4265" priority="5150" operator="equal">
      <formula>#REF!</formula>
    </cfRule>
    <cfRule type="cellIs" dxfId="4264" priority="5151" operator="equal">
      <formula>#REF!</formula>
    </cfRule>
    <cfRule type="cellIs" dxfId="4263" priority="5152" operator="equal">
      <formula>#REF!</formula>
    </cfRule>
    <cfRule type="cellIs" dxfId="4262" priority="5153" operator="equal">
      <formula>#REF!</formula>
    </cfRule>
    <cfRule type="cellIs" dxfId="4261" priority="5154" operator="equal">
      <formula>#REF!</formula>
    </cfRule>
    <cfRule type="cellIs" dxfId="4260" priority="5155" operator="equal">
      <formula>#REF!</formula>
    </cfRule>
    <cfRule type="cellIs" dxfId="4259" priority="5156" operator="equal">
      <formula>#REF!</formula>
    </cfRule>
    <cfRule type="cellIs" dxfId="4258" priority="5157" operator="equal">
      <formula>#REF!</formula>
    </cfRule>
    <cfRule type="cellIs" dxfId="4257" priority="5158" operator="equal">
      <formula>#REF!</formula>
    </cfRule>
    <cfRule type="cellIs" dxfId="4256" priority="5159" operator="equal">
      <formula>#REF!</formula>
    </cfRule>
    <cfRule type="cellIs" dxfId="4255" priority="5160" operator="equal">
      <formula>#REF!</formula>
    </cfRule>
    <cfRule type="cellIs" dxfId="4254" priority="5161" operator="equal">
      <formula>#REF!</formula>
    </cfRule>
    <cfRule type="cellIs" dxfId="4253" priority="5162" operator="equal">
      <formula>#REF!</formula>
    </cfRule>
    <cfRule type="cellIs" dxfId="4252" priority="5163" operator="equal">
      <formula>#REF!</formula>
    </cfRule>
    <cfRule type="cellIs" dxfId="4251" priority="5164" operator="equal">
      <formula>#REF!</formula>
    </cfRule>
    <cfRule type="cellIs" dxfId="4250" priority="5165" operator="equal">
      <formula>#REF!</formula>
    </cfRule>
    <cfRule type="cellIs" dxfId="4249" priority="5166" operator="equal">
      <formula>#REF!</formula>
    </cfRule>
    <cfRule type="cellIs" dxfId="4248" priority="5167" operator="equal">
      <formula>#REF!</formula>
    </cfRule>
    <cfRule type="cellIs" dxfId="4247" priority="5168" operator="equal">
      <formula>#REF!</formula>
    </cfRule>
    <cfRule type="cellIs" dxfId="4246" priority="5169" operator="equal">
      <formula>#REF!</formula>
    </cfRule>
    <cfRule type="cellIs" dxfId="4245" priority="5170" operator="equal">
      <formula>#REF!</formula>
    </cfRule>
    <cfRule type="cellIs" dxfId="4244" priority="5171" operator="equal">
      <formula>#REF!</formula>
    </cfRule>
    <cfRule type="cellIs" dxfId="4243" priority="5172" operator="equal">
      <formula>#REF!</formula>
    </cfRule>
    <cfRule type="cellIs" dxfId="4242" priority="5173" operator="equal">
      <formula>#REF!</formula>
    </cfRule>
    <cfRule type="cellIs" dxfId="4241" priority="5174" operator="equal">
      <formula>#REF!</formula>
    </cfRule>
    <cfRule type="cellIs" dxfId="4240" priority="5175" operator="equal">
      <formula>#REF!</formula>
    </cfRule>
  </conditionalFormatting>
  <conditionalFormatting sqref="AI147 AI150 AI155 AI158 AI167 AI171">
    <cfRule type="cellIs" dxfId="4239" priority="5132" operator="equal">
      <formula>"EXTREMO (RC/F)"</formula>
    </cfRule>
    <cfRule type="cellIs" dxfId="4238" priority="5133" operator="equal">
      <formula>"ALTO (RC/F)"</formula>
    </cfRule>
    <cfRule type="cellIs" dxfId="4237" priority="5134" operator="equal">
      <formula>"MODERADO (RC/F)"</formula>
    </cfRule>
    <cfRule type="cellIs" dxfId="4236" priority="5135" operator="equal">
      <formula>"EXTREMO"</formula>
    </cfRule>
    <cfRule type="cellIs" dxfId="4235" priority="5136" operator="equal">
      <formula>"ALTO"</formula>
    </cfRule>
    <cfRule type="cellIs" dxfId="4234" priority="5137" operator="equal">
      <formula>"MODERADO"</formula>
    </cfRule>
    <cfRule type="cellIs" dxfId="4233" priority="5138" operator="equal">
      <formula>"BAJO"</formula>
    </cfRule>
  </conditionalFormatting>
  <conditionalFormatting sqref="Q181 Q183">
    <cfRule type="cellIs" dxfId="4232" priority="5094" operator="equal">
      <formula>#REF!</formula>
    </cfRule>
    <cfRule type="cellIs" dxfId="4231" priority="5096" operator="equal">
      <formula>#REF!</formula>
    </cfRule>
    <cfRule type="cellIs" dxfId="4230" priority="5097" operator="equal">
      <formula>#REF!</formula>
    </cfRule>
    <cfRule type="cellIs" dxfId="4229" priority="5098" operator="equal">
      <formula>#REF!</formula>
    </cfRule>
    <cfRule type="cellIs" dxfId="4228" priority="5099" operator="equal">
      <formula>#REF!</formula>
    </cfRule>
    <cfRule type="cellIs" dxfId="4227" priority="5100" operator="equal">
      <formula>#REF!</formula>
    </cfRule>
    <cfRule type="cellIs" dxfId="4226" priority="5101" operator="equal">
      <formula>#REF!</formula>
    </cfRule>
    <cfRule type="cellIs" dxfId="4225" priority="5102" operator="equal">
      <formula>#REF!</formula>
    </cfRule>
    <cfRule type="cellIs" dxfId="4224" priority="5103" operator="equal">
      <formula>#REF!</formula>
    </cfRule>
    <cfRule type="cellIs" dxfId="4223" priority="5104" operator="equal">
      <formula>#REF!</formula>
    </cfRule>
    <cfRule type="cellIs" dxfId="4222" priority="5105" operator="equal">
      <formula>#REF!</formula>
    </cfRule>
    <cfRule type="cellIs" dxfId="4221" priority="5106" operator="equal">
      <formula>#REF!</formula>
    </cfRule>
    <cfRule type="cellIs" dxfId="4220" priority="5107" operator="equal">
      <formula>#REF!</formula>
    </cfRule>
    <cfRule type="cellIs" dxfId="4219" priority="5108" operator="equal">
      <formula>#REF!</formula>
    </cfRule>
    <cfRule type="cellIs" dxfId="4218" priority="5109" operator="equal">
      <formula>#REF!</formula>
    </cfRule>
    <cfRule type="cellIs" dxfId="4217" priority="5110" operator="equal">
      <formula>#REF!</formula>
    </cfRule>
    <cfRule type="cellIs" dxfId="4216" priority="5111" operator="equal">
      <formula>#REF!</formula>
    </cfRule>
    <cfRule type="cellIs" dxfId="4215" priority="5112" operator="equal">
      <formula>#REF!</formula>
    </cfRule>
    <cfRule type="cellIs" dxfId="4214" priority="5113" operator="equal">
      <formula>#REF!</formula>
    </cfRule>
    <cfRule type="cellIs" dxfId="4213" priority="5114" operator="equal">
      <formula>#REF!</formula>
    </cfRule>
    <cfRule type="cellIs" dxfId="4212" priority="5115" operator="equal">
      <formula>#REF!</formula>
    </cfRule>
    <cfRule type="cellIs" dxfId="4211" priority="5116" operator="equal">
      <formula>#REF!</formula>
    </cfRule>
    <cfRule type="cellIs" dxfId="4210" priority="5117" operator="equal">
      <formula>#REF!</formula>
    </cfRule>
    <cfRule type="cellIs" dxfId="4209" priority="5118" operator="equal">
      <formula>#REF!</formula>
    </cfRule>
    <cfRule type="cellIs" dxfId="4208" priority="5119" operator="equal">
      <formula>#REF!</formula>
    </cfRule>
    <cfRule type="cellIs" dxfId="4207" priority="5120" operator="equal">
      <formula>#REF!</formula>
    </cfRule>
    <cfRule type="cellIs" dxfId="4206" priority="5121" operator="equal">
      <formula>#REF!</formula>
    </cfRule>
    <cfRule type="cellIs" dxfId="4205" priority="5122" operator="equal">
      <formula>#REF!</formula>
    </cfRule>
    <cfRule type="cellIs" dxfId="4204" priority="5123" operator="equal">
      <formula>#REF!</formula>
    </cfRule>
    <cfRule type="cellIs" dxfId="4203" priority="5124" operator="equal">
      <formula>#REF!</formula>
    </cfRule>
    <cfRule type="cellIs" dxfId="4202" priority="5125" operator="equal">
      <formula>#REF!</formula>
    </cfRule>
    <cfRule type="cellIs" dxfId="4201" priority="5126" operator="equal">
      <formula>#REF!</formula>
    </cfRule>
    <cfRule type="cellIs" dxfId="4200" priority="5127" operator="equal">
      <formula>#REF!</formula>
    </cfRule>
    <cfRule type="cellIs" dxfId="4199" priority="5128" operator="equal">
      <formula>#REF!</formula>
    </cfRule>
    <cfRule type="cellIs" dxfId="4198" priority="5129" operator="equal">
      <formula>#REF!</formula>
    </cfRule>
    <cfRule type="cellIs" dxfId="4197" priority="5130" operator="equal">
      <formula>#REF!</formula>
    </cfRule>
    <cfRule type="cellIs" dxfId="4196" priority="5131" operator="equal">
      <formula>#REF!</formula>
    </cfRule>
  </conditionalFormatting>
  <conditionalFormatting sqref="N181 N183:N184">
    <cfRule type="cellIs" dxfId="4195" priority="5095" operator="equal">
      <formula>#REF!</formula>
    </cfRule>
  </conditionalFormatting>
  <conditionalFormatting sqref="L181 L183:L184">
    <cfRule type="cellIs" dxfId="4194" priority="5089" operator="equal">
      <formula>"ALTA"</formula>
    </cfRule>
    <cfRule type="cellIs" dxfId="4193" priority="5090" operator="equal">
      <formula>"MUY ALTA"</formula>
    </cfRule>
    <cfRule type="cellIs" dxfId="4192" priority="5091" operator="equal">
      <formula>"MEDIA"</formula>
    </cfRule>
    <cfRule type="cellIs" dxfId="4191" priority="5092" operator="equal">
      <formula>"BAJA"</formula>
    </cfRule>
    <cfRule type="cellIs" dxfId="4190" priority="5093" operator="equal">
      <formula>"MUY BAJA"</formula>
    </cfRule>
  </conditionalFormatting>
  <conditionalFormatting sqref="N181 N183:N184">
    <cfRule type="cellIs" dxfId="4189" priority="5081" operator="equal">
      <formula>"CATASTRÓFICO (RC-F)"</formula>
    </cfRule>
    <cfRule type="cellIs" dxfId="4188" priority="5082" operator="equal">
      <formula>"MAYOR (RC-F)"</formula>
    </cfRule>
    <cfRule type="cellIs" dxfId="4187" priority="5083" operator="equal">
      <formula>"MODERADO (RC-F)"</formula>
    </cfRule>
    <cfRule type="cellIs" dxfId="4186" priority="5084" operator="equal">
      <formula>"CATASTRÓFICO"</formula>
    </cfRule>
    <cfRule type="cellIs" dxfId="4185" priority="5085" operator="equal">
      <formula>"MAYOR"</formula>
    </cfRule>
    <cfRule type="cellIs" dxfId="4184" priority="5086" operator="equal">
      <formula>"MODERADO"</formula>
    </cfRule>
    <cfRule type="cellIs" dxfId="4183" priority="5087" operator="equal">
      <formula>"MENOR"</formula>
    </cfRule>
    <cfRule type="cellIs" dxfId="4182" priority="5088" operator="equal">
      <formula>"LEVE"</formula>
    </cfRule>
  </conditionalFormatting>
  <conditionalFormatting sqref="Q181 Q183">
    <cfRule type="cellIs" dxfId="4181" priority="5074" operator="equal">
      <formula>"EXTREMO (RC/F)"</formula>
    </cfRule>
    <cfRule type="cellIs" dxfId="4180" priority="5075" operator="equal">
      <formula>"ALTO (RC/F)"</formula>
    </cfRule>
    <cfRule type="cellIs" dxfId="4179" priority="5076" operator="equal">
      <formula>"MODERADO (RC/F)"</formula>
    </cfRule>
    <cfRule type="cellIs" dxfId="4178" priority="5077" operator="equal">
      <formula>"EXTREMO"</formula>
    </cfRule>
    <cfRule type="cellIs" dxfId="4177" priority="5078" operator="equal">
      <formula>"ALTO"</formula>
    </cfRule>
    <cfRule type="cellIs" dxfId="4176" priority="5079" operator="equal">
      <formula>"MODERADO"</formula>
    </cfRule>
    <cfRule type="cellIs" dxfId="4175" priority="5080" operator="equal">
      <formula>"BAJO"</formula>
    </cfRule>
  </conditionalFormatting>
  <conditionalFormatting sqref="AE181:AE187">
    <cfRule type="cellIs" dxfId="4174" priority="5069" operator="equal">
      <formula>"MUY ALTA"</formula>
    </cfRule>
    <cfRule type="cellIs" dxfId="4173" priority="5070" operator="equal">
      <formula>"ALTA"</formula>
    </cfRule>
    <cfRule type="cellIs" dxfId="4172" priority="5071" operator="equal">
      <formula>"MEDIA"</formula>
    </cfRule>
    <cfRule type="cellIs" dxfId="4171" priority="5072" operator="equal">
      <formula>"BAJA"</formula>
    </cfRule>
    <cfRule type="cellIs" dxfId="4170" priority="5073" operator="equal">
      <formula>"MUY BAJA"</formula>
    </cfRule>
  </conditionalFormatting>
  <conditionalFormatting sqref="AG181 AG183:AG184">
    <cfRule type="cellIs" dxfId="4169" priority="5064" operator="equal">
      <formula>"CATASTROFICO"</formula>
    </cfRule>
    <cfRule type="cellIs" dxfId="4168" priority="5065" operator="equal">
      <formula>"MAYOR"</formula>
    </cfRule>
    <cfRule type="cellIs" dxfId="4167" priority="5066" operator="equal">
      <formula>"MODERADO"</formula>
    </cfRule>
    <cfRule type="cellIs" dxfId="4166" priority="5067" operator="equal">
      <formula>"MENOR"</formula>
    </cfRule>
    <cfRule type="cellIs" dxfId="4165" priority="5068" operator="equal">
      <formula>"LEVE"</formula>
    </cfRule>
  </conditionalFormatting>
  <conditionalFormatting sqref="AI181 AI183:AI184">
    <cfRule type="cellIs" dxfId="4164" priority="5027" operator="equal">
      <formula>#REF!</formula>
    </cfRule>
    <cfRule type="cellIs" dxfId="4163" priority="5028" operator="equal">
      <formula>#REF!</formula>
    </cfRule>
    <cfRule type="cellIs" dxfId="4162" priority="5029" operator="equal">
      <formula>#REF!</formula>
    </cfRule>
    <cfRule type="cellIs" dxfId="4161" priority="5030" operator="equal">
      <formula>#REF!</formula>
    </cfRule>
    <cfRule type="cellIs" dxfId="4160" priority="5031" operator="equal">
      <formula>#REF!</formula>
    </cfRule>
    <cfRule type="cellIs" dxfId="4159" priority="5032" operator="equal">
      <formula>#REF!</formula>
    </cfRule>
    <cfRule type="cellIs" dxfId="4158" priority="5033" operator="equal">
      <formula>#REF!</formula>
    </cfRule>
    <cfRule type="cellIs" dxfId="4157" priority="5034" operator="equal">
      <formula>#REF!</formula>
    </cfRule>
    <cfRule type="cellIs" dxfId="4156" priority="5035" operator="equal">
      <formula>#REF!</formula>
    </cfRule>
    <cfRule type="cellIs" dxfId="4155" priority="5036" operator="equal">
      <formula>#REF!</formula>
    </cfRule>
    <cfRule type="cellIs" dxfId="4154" priority="5037" operator="equal">
      <formula>#REF!</formula>
    </cfRule>
    <cfRule type="cellIs" dxfId="4153" priority="5038" operator="equal">
      <formula>#REF!</formula>
    </cfRule>
    <cfRule type="cellIs" dxfId="4152" priority="5039" operator="equal">
      <formula>#REF!</formula>
    </cfRule>
    <cfRule type="cellIs" dxfId="4151" priority="5040" operator="equal">
      <formula>#REF!</formula>
    </cfRule>
    <cfRule type="cellIs" dxfId="4150" priority="5041" operator="equal">
      <formula>#REF!</formula>
    </cfRule>
    <cfRule type="cellIs" dxfId="4149" priority="5042" operator="equal">
      <formula>#REF!</formula>
    </cfRule>
    <cfRule type="cellIs" dxfId="4148" priority="5043" operator="equal">
      <formula>#REF!</formula>
    </cfRule>
    <cfRule type="cellIs" dxfId="4147" priority="5044" operator="equal">
      <formula>#REF!</formula>
    </cfRule>
    <cfRule type="cellIs" dxfId="4146" priority="5045" operator="equal">
      <formula>#REF!</formula>
    </cfRule>
    <cfRule type="cellIs" dxfId="4145" priority="5046" operator="equal">
      <formula>#REF!</formula>
    </cfRule>
    <cfRule type="cellIs" dxfId="4144" priority="5047" operator="equal">
      <formula>#REF!</formula>
    </cfRule>
    <cfRule type="cellIs" dxfId="4143" priority="5048" operator="equal">
      <formula>#REF!</formula>
    </cfRule>
    <cfRule type="cellIs" dxfId="4142" priority="5049" operator="equal">
      <formula>#REF!</formula>
    </cfRule>
    <cfRule type="cellIs" dxfId="4141" priority="5050" operator="equal">
      <formula>#REF!</formula>
    </cfRule>
    <cfRule type="cellIs" dxfId="4140" priority="5051" operator="equal">
      <formula>#REF!</formula>
    </cfRule>
    <cfRule type="cellIs" dxfId="4139" priority="5052" operator="equal">
      <formula>#REF!</formula>
    </cfRule>
    <cfRule type="cellIs" dxfId="4138" priority="5053" operator="equal">
      <formula>#REF!</formula>
    </cfRule>
    <cfRule type="cellIs" dxfId="4137" priority="5054" operator="equal">
      <formula>#REF!</formula>
    </cfRule>
    <cfRule type="cellIs" dxfId="4136" priority="5055" operator="equal">
      <formula>#REF!</formula>
    </cfRule>
    <cfRule type="cellIs" dxfId="4135" priority="5056" operator="equal">
      <formula>#REF!</formula>
    </cfRule>
    <cfRule type="cellIs" dxfId="4134" priority="5057" operator="equal">
      <formula>#REF!</formula>
    </cfRule>
    <cfRule type="cellIs" dxfId="4133" priority="5058" operator="equal">
      <formula>#REF!</formula>
    </cfRule>
    <cfRule type="cellIs" dxfId="4132" priority="5059" operator="equal">
      <formula>#REF!</formula>
    </cfRule>
    <cfRule type="cellIs" dxfId="4131" priority="5060" operator="equal">
      <formula>#REF!</formula>
    </cfRule>
    <cfRule type="cellIs" dxfId="4130" priority="5061" operator="equal">
      <formula>#REF!</formula>
    </cfRule>
    <cfRule type="cellIs" dxfId="4129" priority="5062" operator="equal">
      <formula>#REF!</formula>
    </cfRule>
    <cfRule type="cellIs" dxfId="4128" priority="5063" operator="equal">
      <formula>#REF!</formula>
    </cfRule>
  </conditionalFormatting>
  <conditionalFormatting sqref="AI181 AI183:AI184">
    <cfRule type="cellIs" dxfId="4127" priority="5020" operator="equal">
      <formula>"EXTREMO (RC/F)"</formula>
    </cfRule>
    <cfRule type="cellIs" dxfId="4126" priority="5021" operator="equal">
      <formula>"ALTO (RC/F)"</formula>
    </cfRule>
    <cfRule type="cellIs" dxfId="4125" priority="5022" operator="equal">
      <formula>"MODERADO (RC/F)"</formula>
    </cfRule>
    <cfRule type="cellIs" dxfId="4124" priority="5023" operator="equal">
      <formula>"EXTREMO"</formula>
    </cfRule>
    <cfRule type="cellIs" dxfId="4123" priority="5024" operator="equal">
      <formula>"ALTO"</formula>
    </cfRule>
    <cfRule type="cellIs" dxfId="4122" priority="5025" operator="equal">
      <formula>"MODERADO"</formula>
    </cfRule>
    <cfRule type="cellIs" dxfId="4121" priority="5026" operator="equal">
      <formula>"BAJO"</formula>
    </cfRule>
  </conditionalFormatting>
  <conditionalFormatting sqref="Q186">
    <cfRule type="cellIs" dxfId="4120" priority="4979" operator="equal">
      <formula>#REF!</formula>
    </cfRule>
    <cfRule type="cellIs" dxfId="4119" priority="4981" operator="equal">
      <formula>#REF!</formula>
    </cfRule>
    <cfRule type="cellIs" dxfId="4118" priority="4982" operator="equal">
      <formula>#REF!</formula>
    </cfRule>
    <cfRule type="cellIs" dxfId="4117" priority="4983" operator="equal">
      <formula>#REF!</formula>
    </cfRule>
    <cfRule type="cellIs" dxfId="4116" priority="4984" operator="equal">
      <formula>#REF!</formula>
    </cfRule>
    <cfRule type="cellIs" dxfId="4115" priority="4985" operator="equal">
      <formula>#REF!</formula>
    </cfRule>
    <cfRule type="cellIs" dxfId="4114" priority="4986" operator="equal">
      <formula>#REF!</formula>
    </cfRule>
    <cfRule type="cellIs" dxfId="4113" priority="4987" operator="equal">
      <formula>#REF!</formula>
    </cfRule>
    <cfRule type="cellIs" dxfId="4112" priority="4988" operator="equal">
      <formula>#REF!</formula>
    </cfRule>
    <cfRule type="cellIs" dxfId="4111" priority="4989" operator="equal">
      <formula>#REF!</formula>
    </cfRule>
    <cfRule type="cellIs" dxfId="4110" priority="4990" operator="equal">
      <formula>#REF!</formula>
    </cfRule>
    <cfRule type="cellIs" dxfId="4109" priority="4991" operator="equal">
      <formula>#REF!</formula>
    </cfRule>
    <cfRule type="cellIs" dxfId="4108" priority="4992" operator="equal">
      <formula>#REF!</formula>
    </cfRule>
    <cfRule type="cellIs" dxfId="4107" priority="4993" operator="equal">
      <formula>#REF!</formula>
    </cfRule>
    <cfRule type="cellIs" dxfId="4106" priority="4994" operator="equal">
      <formula>#REF!</formula>
    </cfRule>
    <cfRule type="cellIs" dxfId="4105" priority="4995" operator="equal">
      <formula>#REF!</formula>
    </cfRule>
    <cfRule type="cellIs" dxfId="4104" priority="4996" operator="equal">
      <formula>#REF!</formula>
    </cfRule>
    <cfRule type="cellIs" dxfId="4103" priority="4997" operator="equal">
      <formula>#REF!</formula>
    </cfRule>
    <cfRule type="cellIs" dxfId="4102" priority="4998" operator="equal">
      <formula>#REF!</formula>
    </cfRule>
    <cfRule type="cellIs" dxfId="4101" priority="4999" operator="equal">
      <formula>#REF!</formula>
    </cfRule>
    <cfRule type="cellIs" dxfId="4100" priority="5000" operator="equal">
      <formula>#REF!</formula>
    </cfRule>
    <cfRule type="cellIs" dxfId="4099" priority="5001" operator="equal">
      <formula>#REF!</formula>
    </cfRule>
    <cfRule type="cellIs" dxfId="4098" priority="5002" operator="equal">
      <formula>#REF!</formula>
    </cfRule>
    <cfRule type="cellIs" dxfId="4097" priority="5003" operator="equal">
      <formula>#REF!</formula>
    </cfRule>
    <cfRule type="cellIs" dxfId="4096" priority="5004" operator="equal">
      <formula>#REF!</formula>
    </cfRule>
    <cfRule type="cellIs" dxfId="4095" priority="5005" operator="equal">
      <formula>#REF!</formula>
    </cfRule>
    <cfRule type="cellIs" dxfId="4094" priority="5006" operator="equal">
      <formula>#REF!</formula>
    </cfRule>
    <cfRule type="cellIs" dxfId="4093" priority="5007" operator="equal">
      <formula>#REF!</formula>
    </cfRule>
    <cfRule type="cellIs" dxfId="4092" priority="5008" operator="equal">
      <formula>#REF!</formula>
    </cfRule>
    <cfRule type="cellIs" dxfId="4091" priority="5009" operator="equal">
      <formula>#REF!</formula>
    </cfRule>
    <cfRule type="cellIs" dxfId="4090" priority="5010" operator="equal">
      <formula>#REF!</formula>
    </cfRule>
    <cfRule type="cellIs" dxfId="4089" priority="5011" operator="equal">
      <formula>#REF!</formula>
    </cfRule>
    <cfRule type="cellIs" dxfId="4088" priority="5012" operator="equal">
      <formula>#REF!</formula>
    </cfRule>
    <cfRule type="cellIs" dxfId="4087" priority="5013" operator="equal">
      <formula>#REF!</formula>
    </cfRule>
    <cfRule type="cellIs" dxfId="4086" priority="5014" operator="equal">
      <formula>#REF!</formula>
    </cfRule>
    <cfRule type="cellIs" dxfId="4085" priority="5015" operator="equal">
      <formula>#REF!</formula>
    </cfRule>
    <cfRule type="cellIs" dxfId="4084" priority="5016" operator="equal">
      <formula>#REF!</formula>
    </cfRule>
  </conditionalFormatting>
  <conditionalFormatting sqref="N186">
    <cfRule type="cellIs" dxfId="4083" priority="4980" operator="equal">
      <formula>#REF!</formula>
    </cfRule>
  </conditionalFormatting>
  <conditionalFormatting sqref="L186">
    <cfRule type="cellIs" dxfId="4082" priority="4974" operator="equal">
      <formula>"ALTA"</formula>
    </cfRule>
    <cfRule type="cellIs" dxfId="4081" priority="4975" operator="equal">
      <formula>"MUY ALTA"</formula>
    </cfRule>
    <cfRule type="cellIs" dxfId="4080" priority="4976" operator="equal">
      <formula>"MEDIA"</formula>
    </cfRule>
    <cfRule type="cellIs" dxfId="4079" priority="4977" operator="equal">
      <formula>"BAJA"</formula>
    </cfRule>
    <cfRule type="cellIs" dxfId="4078" priority="4978" operator="equal">
      <formula>"MUY BAJA"</formula>
    </cfRule>
  </conditionalFormatting>
  <conditionalFormatting sqref="N186">
    <cfRule type="cellIs" dxfId="4077" priority="4966" operator="equal">
      <formula>"CATASTRÓFICO (RC-F)"</formula>
    </cfRule>
    <cfRule type="cellIs" dxfId="4076" priority="4967" operator="equal">
      <formula>"MAYOR (RC-F)"</formula>
    </cfRule>
    <cfRule type="cellIs" dxfId="4075" priority="4968" operator="equal">
      <formula>"MODERADO (RC-F)"</formula>
    </cfRule>
    <cfRule type="cellIs" dxfId="4074" priority="4969" operator="equal">
      <formula>"CATASTRÓFICO"</formula>
    </cfRule>
    <cfRule type="cellIs" dxfId="4073" priority="4970" operator="equal">
      <formula>"MAYOR"</formula>
    </cfRule>
    <cfRule type="cellIs" dxfId="4072" priority="4971" operator="equal">
      <formula>"MODERADO"</formula>
    </cfRule>
    <cfRule type="cellIs" dxfId="4071" priority="4972" operator="equal">
      <formula>"MENOR"</formula>
    </cfRule>
    <cfRule type="cellIs" dxfId="4070" priority="4973" operator="equal">
      <formula>"LEVE"</formula>
    </cfRule>
  </conditionalFormatting>
  <conditionalFormatting sqref="Q186">
    <cfRule type="cellIs" dxfId="4069" priority="4959" operator="equal">
      <formula>"EXTREMO (RC/F)"</formula>
    </cfRule>
    <cfRule type="cellIs" dxfId="4068" priority="4960" operator="equal">
      <formula>"ALTO (RC/F)"</formula>
    </cfRule>
    <cfRule type="cellIs" dxfId="4067" priority="4961" operator="equal">
      <formula>"MODERADO (RC/F)"</formula>
    </cfRule>
    <cfRule type="cellIs" dxfId="4066" priority="4962" operator="equal">
      <formula>"EXTREMO"</formula>
    </cfRule>
    <cfRule type="cellIs" dxfId="4065" priority="4963" operator="equal">
      <formula>"ALTO"</formula>
    </cfRule>
    <cfRule type="cellIs" dxfId="4064" priority="4964" operator="equal">
      <formula>"MODERADO"</formula>
    </cfRule>
    <cfRule type="cellIs" dxfId="4063" priority="4965" operator="equal">
      <formula>"BAJO"</formula>
    </cfRule>
  </conditionalFormatting>
  <conditionalFormatting sqref="I181">
    <cfRule type="cellIs" dxfId="4062" priority="5019" operator="equal">
      <formula>#REF!</formula>
    </cfRule>
  </conditionalFormatting>
  <conditionalFormatting sqref="I183">
    <cfRule type="cellIs" dxfId="4061" priority="5018" operator="equal">
      <formula>#REF!</formula>
    </cfRule>
  </conditionalFormatting>
  <conditionalFormatting sqref="I184">
    <cfRule type="cellIs" dxfId="4060" priority="5017" operator="equal">
      <formula>#REF!</formula>
    </cfRule>
  </conditionalFormatting>
  <conditionalFormatting sqref="AG186">
    <cfRule type="cellIs" dxfId="4059" priority="4954" operator="equal">
      <formula>"CATASTROFICO"</formula>
    </cfRule>
    <cfRule type="cellIs" dxfId="4058" priority="4955" operator="equal">
      <formula>"MAYOR"</formula>
    </cfRule>
    <cfRule type="cellIs" dxfId="4057" priority="4956" operator="equal">
      <formula>"MODERADO"</formula>
    </cfRule>
    <cfRule type="cellIs" dxfId="4056" priority="4957" operator="equal">
      <formula>"MENOR"</formula>
    </cfRule>
    <cfRule type="cellIs" dxfId="4055" priority="4958" operator="equal">
      <formula>"LEVE"</formula>
    </cfRule>
  </conditionalFormatting>
  <conditionalFormatting sqref="AI186">
    <cfRule type="cellIs" dxfId="4054" priority="4917" operator="equal">
      <formula>#REF!</formula>
    </cfRule>
    <cfRule type="cellIs" dxfId="4053" priority="4918" operator="equal">
      <formula>#REF!</formula>
    </cfRule>
    <cfRule type="cellIs" dxfId="4052" priority="4919" operator="equal">
      <formula>#REF!</formula>
    </cfRule>
    <cfRule type="cellIs" dxfId="4051" priority="4920" operator="equal">
      <formula>#REF!</formula>
    </cfRule>
    <cfRule type="cellIs" dxfId="4050" priority="4921" operator="equal">
      <formula>#REF!</formula>
    </cfRule>
    <cfRule type="cellIs" dxfId="4049" priority="4922" operator="equal">
      <formula>#REF!</formula>
    </cfRule>
    <cfRule type="cellIs" dxfId="4048" priority="4923" operator="equal">
      <formula>#REF!</formula>
    </cfRule>
    <cfRule type="cellIs" dxfId="4047" priority="4924" operator="equal">
      <formula>#REF!</formula>
    </cfRule>
    <cfRule type="cellIs" dxfId="4046" priority="4925" operator="equal">
      <formula>#REF!</formula>
    </cfRule>
    <cfRule type="cellIs" dxfId="4045" priority="4926" operator="equal">
      <formula>#REF!</formula>
    </cfRule>
    <cfRule type="cellIs" dxfId="4044" priority="4927" operator="equal">
      <formula>#REF!</formula>
    </cfRule>
    <cfRule type="cellIs" dxfId="4043" priority="4928" operator="equal">
      <formula>#REF!</formula>
    </cfRule>
    <cfRule type="cellIs" dxfId="4042" priority="4929" operator="equal">
      <formula>#REF!</formula>
    </cfRule>
    <cfRule type="cellIs" dxfId="4041" priority="4930" operator="equal">
      <formula>#REF!</formula>
    </cfRule>
    <cfRule type="cellIs" dxfId="4040" priority="4931" operator="equal">
      <formula>#REF!</formula>
    </cfRule>
    <cfRule type="cellIs" dxfId="4039" priority="4932" operator="equal">
      <formula>#REF!</formula>
    </cfRule>
    <cfRule type="cellIs" dxfId="4038" priority="4933" operator="equal">
      <formula>#REF!</formula>
    </cfRule>
    <cfRule type="cellIs" dxfId="4037" priority="4934" operator="equal">
      <formula>#REF!</formula>
    </cfRule>
    <cfRule type="cellIs" dxfId="4036" priority="4935" operator="equal">
      <formula>#REF!</formula>
    </cfRule>
    <cfRule type="cellIs" dxfId="4035" priority="4936" operator="equal">
      <formula>#REF!</formula>
    </cfRule>
    <cfRule type="cellIs" dxfId="4034" priority="4937" operator="equal">
      <formula>#REF!</formula>
    </cfRule>
    <cfRule type="cellIs" dxfId="4033" priority="4938" operator="equal">
      <formula>#REF!</formula>
    </cfRule>
    <cfRule type="cellIs" dxfId="4032" priority="4939" operator="equal">
      <formula>#REF!</formula>
    </cfRule>
    <cfRule type="cellIs" dxfId="4031" priority="4940" operator="equal">
      <formula>#REF!</formula>
    </cfRule>
    <cfRule type="cellIs" dxfId="4030" priority="4941" operator="equal">
      <formula>#REF!</formula>
    </cfRule>
    <cfRule type="cellIs" dxfId="4029" priority="4942" operator="equal">
      <formula>#REF!</formula>
    </cfRule>
    <cfRule type="cellIs" dxfId="4028" priority="4943" operator="equal">
      <formula>#REF!</formula>
    </cfRule>
    <cfRule type="cellIs" dxfId="4027" priority="4944" operator="equal">
      <formula>#REF!</formula>
    </cfRule>
    <cfRule type="cellIs" dxfId="4026" priority="4945" operator="equal">
      <formula>#REF!</formula>
    </cfRule>
    <cfRule type="cellIs" dxfId="4025" priority="4946" operator="equal">
      <formula>#REF!</formula>
    </cfRule>
    <cfRule type="cellIs" dxfId="4024" priority="4947" operator="equal">
      <formula>#REF!</formula>
    </cfRule>
    <cfRule type="cellIs" dxfId="4023" priority="4948" operator="equal">
      <formula>#REF!</formula>
    </cfRule>
    <cfRule type="cellIs" dxfId="4022" priority="4949" operator="equal">
      <formula>#REF!</formula>
    </cfRule>
    <cfRule type="cellIs" dxfId="4021" priority="4950" operator="equal">
      <formula>#REF!</formula>
    </cfRule>
    <cfRule type="cellIs" dxfId="4020" priority="4951" operator="equal">
      <formula>#REF!</formula>
    </cfRule>
    <cfRule type="cellIs" dxfId="4019" priority="4952" operator="equal">
      <formula>#REF!</formula>
    </cfRule>
    <cfRule type="cellIs" dxfId="4018" priority="4953" operator="equal">
      <formula>#REF!</formula>
    </cfRule>
  </conditionalFormatting>
  <conditionalFormatting sqref="AI186">
    <cfRule type="cellIs" dxfId="4017" priority="4910" operator="equal">
      <formula>"EXTREMO (RC/F)"</formula>
    </cfRule>
    <cfRule type="cellIs" dxfId="4016" priority="4911" operator="equal">
      <formula>"ALTO (RC/F)"</formula>
    </cfRule>
    <cfRule type="cellIs" dxfId="4015" priority="4912" operator="equal">
      <formula>"MODERADO (RC/F)"</formula>
    </cfRule>
    <cfRule type="cellIs" dxfId="4014" priority="4913" operator="equal">
      <formula>"EXTREMO"</formula>
    </cfRule>
    <cfRule type="cellIs" dxfId="4013" priority="4914" operator="equal">
      <formula>"ALTO"</formula>
    </cfRule>
    <cfRule type="cellIs" dxfId="4012" priority="4915" operator="equal">
      <formula>"MODERADO"</formula>
    </cfRule>
    <cfRule type="cellIs" dxfId="4011" priority="4916" operator="equal">
      <formula>"BAJO"</formula>
    </cfRule>
  </conditionalFormatting>
  <conditionalFormatting sqref="I186">
    <cfRule type="cellIs" dxfId="4010" priority="4909" operator="equal">
      <formula>#REF!</formula>
    </cfRule>
  </conditionalFormatting>
  <conditionalFormatting sqref="Q184">
    <cfRule type="cellIs" dxfId="4009" priority="4872" operator="equal">
      <formula>#REF!</formula>
    </cfRule>
    <cfRule type="cellIs" dxfId="4008" priority="4873" operator="equal">
      <formula>#REF!</formula>
    </cfRule>
    <cfRule type="cellIs" dxfId="4007" priority="4874" operator="equal">
      <formula>#REF!</formula>
    </cfRule>
    <cfRule type="cellIs" dxfId="4006" priority="4875" operator="equal">
      <formula>#REF!</formula>
    </cfRule>
    <cfRule type="cellIs" dxfId="4005" priority="4876" operator="equal">
      <formula>#REF!</formula>
    </cfRule>
    <cfRule type="cellIs" dxfId="4004" priority="4877" operator="equal">
      <formula>#REF!</formula>
    </cfRule>
    <cfRule type="cellIs" dxfId="4003" priority="4878" operator="equal">
      <formula>#REF!</formula>
    </cfRule>
    <cfRule type="cellIs" dxfId="4002" priority="4879" operator="equal">
      <formula>#REF!</formula>
    </cfRule>
    <cfRule type="cellIs" dxfId="4001" priority="4880" operator="equal">
      <formula>#REF!</formula>
    </cfRule>
    <cfRule type="cellIs" dxfId="4000" priority="4881" operator="equal">
      <formula>#REF!</formula>
    </cfRule>
    <cfRule type="cellIs" dxfId="3999" priority="4882" operator="equal">
      <formula>#REF!</formula>
    </cfRule>
    <cfRule type="cellIs" dxfId="3998" priority="4883" operator="equal">
      <formula>#REF!</formula>
    </cfRule>
    <cfRule type="cellIs" dxfId="3997" priority="4884" operator="equal">
      <formula>#REF!</formula>
    </cfRule>
    <cfRule type="cellIs" dxfId="3996" priority="4885" operator="equal">
      <formula>#REF!</formula>
    </cfRule>
    <cfRule type="cellIs" dxfId="3995" priority="4886" operator="equal">
      <formula>#REF!</formula>
    </cfRule>
    <cfRule type="cellIs" dxfId="3994" priority="4887" operator="equal">
      <formula>#REF!</formula>
    </cfRule>
    <cfRule type="cellIs" dxfId="3993" priority="4888" operator="equal">
      <formula>#REF!</formula>
    </cfRule>
    <cfRule type="cellIs" dxfId="3992" priority="4889" operator="equal">
      <formula>#REF!</formula>
    </cfRule>
    <cfRule type="cellIs" dxfId="3991" priority="4890" operator="equal">
      <formula>#REF!</formula>
    </cfRule>
    <cfRule type="cellIs" dxfId="3990" priority="4891" operator="equal">
      <formula>#REF!</formula>
    </cfRule>
    <cfRule type="cellIs" dxfId="3989" priority="4892" operator="equal">
      <formula>#REF!</formula>
    </cfRule>
    <cfRule type="cellIs" dxfId="3988" priority="4893" operator="equal">
      <formula>#REF!</formula>
    </cfRule>
    <cfRule type="cellIs" dxfId="3987" priority="4894" operator="equal">
      <formula>#REF!</formula>
    </cfRule>
    <cfRule type="cellIs" dxfId="3986" priority="4895" operator="equal">
      <formula>#REF!</formula>
    </cfRule>
    <cfRule type="cellIs" dxfId="3985" priority="4896" operator="equal">
      <formula>#REF!</formula>
    </cfRule>
    <cfRule type="cellIs" dxfId="3984" priority="4897" operator="equal">
      <formula>#REF!</formula>
    </cfRule>
    <cfRule type="cellIs" dxfId="3983" priority="4898" operator="equal">
      <formula>#REF!</formula>
    </cfRule>
    <cfRule type="cellIs" dxfId="3982" priority="4899" operator="equal">
      <formula>#REF!</formula>
    </cfRule>
    <cfRule type="cellIs" dxfId="3981" priority="4900" operator="equal">
      <formula>#REF!</formula>
    </cfRule>
    <cfRule type="cellIs" dxfId="3980" priority="4901" operator="equal">
      <formula>#REF!</formula>
    </cfRule>
    <cfRule type="cellIs" dxfId="3979" priority="4902" operator="equal">
      <formula>#REF!</formula>
    </cfRule>
    <cfRule type="cellIs" dxfId="3978" priority="4903" operator="equal">
      <formula>#REF!</formula>
    </cfRule>
    <cfRule type="cellIs" dxfId="3977" priority="4904" operator="equal">
      <formula>#REF!</formula>
    </cfRule>
    <cfRule type="cellIs" dxfId="3976" priority="4905" operator="equal">
      <formula>#REF!</formula>
    </cfRule>
    <cfRule type="cellIs" dxfId="3975" priority="4906" operator="equal">
      <formula>#REF!</formula>
    </cfRule>
    <cfRule type="cellIs" dxfId="3974" priority="4907" operator="equal">
      <formula>#REF!</formula>
    </cfRule>
    <cfRule type="cellIs" dxfId="3973" priority="4908" operator="equal">
      <formula>#REF!</formula>
    </cfRule>
  </conditionalFormatting>
  <conditionalFormatting sqref="Q184">
    <cfRule type="cellIs" dxfId="3972" priority="4865" operator="equal">
      <formula>"EXTREMO (RC/F)"</formula>
    </cfRule>
    <cfRule type="cellIs" dxfId="3971" priority="4866" operator="equal">
      <formula>"ALTO (RC/F)"</formula>
    </cfRule>
    <cfRule type="cellIs" dxfId="3970" priority="4867" operator="equal">
      <formula>"MODERADO (RC/F)"</formula>
    </cfRule>
    <cfRule type="cellIs" dxfId="3969" priority="4868" operator="equal">
      <formula>"EXTREMO"</formula>
    </cfRule>
    <cfRule type="cellIs" dxfId="3968" priority="4869" operator="equal">
      <formula>"ALTO"</formula>
    </cfRule>
    <cfRule type="cellIs" dxfId="3967" priority="4870" operator="equal">
      <formula>"MODERADO"</formula>
    </cfRule>
    <cfRule type="cellIs" dxfId="3966" priority="4871" operator="equal">
      <formula>"BAJO"</formula>
    </cfRule>
  </conditionalFormatting>
  <conditionalFormatting sqref="Q188">
    <cfRule type="cellIs" dxfId="3965" priority="4827" operator="equal">
      <formula>#REF!</formula>
    </cfRule>
    <cfRule type="cellIs" dxfId="3964" priority="4829" operator="equal">
      <formula>#REF!</formula>
    </cfRule>
    <cfRule type="cellIs" dxfId="3963" priority="4830" operator="equal">
      <formula>#REF!</formula>
    </cfRule>
    <cfRule type="cellIs" dxfId="3962" priority="4831" operator="equal">
      <formula>#REF!</formula>
    </cfRule>
    <cfRule type="cellIs" dxfId="3961" priority="4832" operator="equal">
      <formula>#REF!</formula>
    </cfRule>
    <cfRule type="cellIs" dxfId="3960" priority="4833" operator="equal">
      <formula>#REF!</formula>
    </cfRule>
    <cfRule type="cellIs" dxfId="3959" priority="4834" operator="equal">
      <formula>#REF!</formula>
    </cfRule>
    <cfRule type="cellIs" dxfId="3958" priority="4835" operator="equal">
      <formula>#REF!</formula>
    </cfRule>
    <cfRule type="cellIs" dxfId="3957" priority="4836" operator="equal">
      <formula>#REF!</formula>
    </cfRule>
    <cfRule type="cellIs" dxfId="3956" priority="4837" operator="equal">
      <formula>#REF!</formula>
    </cfRule>
    <cfRule type="cellIs" dxfId="3955" priority="4838" operator="equal">
      <formula>#REF!</formula>
    </cfRule>
    <cfRule type="cellIs" dxfId="3954" priority="4839" operator="equal">
      <formula>#REF!</formula>
    </cfRule>
    <cfRule type="cellIs" dxfId="3953" priority="4840" operator="equal">
      <formula>#REF!</formula>
    </cfRule>
    <cfRule type="cellIs" dxfId="3952" priority="4841" operator="equal">
      <formula>#REF!</formula>
    </cfRule>
    <cfRule type="cellIs" dxfId="3951" priority="4842" operator="equal">
      <formula>#REF!</formula>
    </cfRule>
    <cfRule type="cellIs" dxfId="3950" priority="4843" operator="equal">
      <formula>#REF!</formula>
    </cfRule>
    <cfRule type="cellIs" dxfId="3949" priority="4844" operator="equal">
      <formula>#REF!</formula>
    </cfRule>
    <cfRule type="cellIs" dxfId="3948" priority="4845" operator="equal">
      <formula>#REF!</formula>
    </cfRule>
    <cfRule type="cellIs" dxfId="3947" priority="4846" operator="equal">
      <formula>#REF!</formula>
    </cfRule>
    <cfRule type="cellIs" dxfId="3946" priority="4847" operator="equal">
      <formula>#REF!</formula>
    </cfRule>
    <cfRule type="cellIs" dxfId="3945" priority="4848" operator="equal">
      <formula>#REF!</formula>
    </cfRule>
    <cfRule type="cellIs" dxfId="3944" priority="4849" operator="equal">
      <formula>#REF!</formula>
    </cfRule>
    <cfRule type="cellIs" dxfId="3943" priority="4850" operator="equal">
      <formula>#REF!</formula>
    </cfRule>
    <cfRule type="cellIs" dxfId="3942" priority="4851" operator="equal">
      <formula>#REF!</formula>
    </cfRule>
    <cfRule type="cellIs" dxfId="3941" priority="4852" operator="equal">
      <formula>#REF!</formula>
    </cfRule>
    <cfRule type="cellIs" dxfId="3940" priority="4853" operator="equal">
      <formula>#REF!</formula>
    </cfRule>
    <cfRule type="cellIs" dxfId="3939" priority="4854" operator="equal">
      <formula>#REF!</formula>
    </cfRule>
    <cfRule type="cellIs" dxfId="3938" priority="4855" operator="equal">
      <formula>#REF!</formula>
    </cfRule>
    <cfRule type="cellIs" dxfId="3937" priority="4856" operator="equal">
      <formula>#REF!</formula>
    </cfRule>
    <cfRule type="cellIs" dxfId="3936" priority="4857" operator="equal">
      <formula>#REF!</formula>
    </cfRule>
    <cfRule type="cellIs" dxfId="3935" priority="4858" operator="equal">
      <formula>#REF!</formula>
    </cfRule>
    <cfRule type="cellIs" dxfId="3934" priority="4859" operator="equal">
      <formula>#REF!</formula>
    </cfRule>
    <cfRule type="cellIs" dxfId="3933" priority="4860" operator="equal">
      <formula>#REF!</formula>
    </cfRule>
    <cfRule type="cellIs" dxfId="3932" priority="4861" operator="equal">
      <formula>#REF!</formula>
    </cfRule>
    <cfRule type="cellIs" dxfId="3931" priority="4862" operator="equal">
      <formula>#REF!</formula>
    </cfRule>
    <cfRule type="cellIs" dxfId="3930" priority="4863" operator="equal">
      <formula>#REF!</formula>
    </cfRule>
    <cfRule type="cellIs" dxfId="3929" priority="4864" operator="equal">
      <formula>#REF!</formula>
    </cfRule>
  </conditionalFormatting>
  <conditionalFormatting sqref="N188">
    <cfRule type="cellIs" dxfId="3928" priority="4828" operator="equal">
      <formula>#REF!</formula>
    </cfRule>
  </conditionalFormatting>
  <conditionalFormatting sqref="L188">
    <cfRule type="cellIs" dxfId="3927" priority="4822" operator="equal">
      <formula>"ALTA"</formula>
    </cfRule>
    <cfRule type="cellIs" dxfId="3926" priority="4823" operator="equal">
      <formula>"MUY ALTA"</formula>
    </cfRule>
    <cfRule type="cellIs" dxfId="3925" priority="4824" operator="equal">
      <formula>"MEDIA"</formula>
    </cfRule>
    <cfRule type="cellIs" dxfId="3924" priority="4825" operator="equal">
      <formula>"BAJA"</formula>
    </cfRule>
    <cfRule type="cellIs" dxfId="3923" priority="4826" operator="equal">
      <formula>"MUY BAJA"</formula>
    </cfRule>
  </conditionalFormatting>
  <conditionalFormatting sqref="N188">
    <cfRule type="cellIs" dxfId="3922" priority="4814" operator="equal">
      <formula>"CATASTRÓFICO (RC-F)"</formula>
    </cfRule>
    <cfRule type="cellIs" dxfId="3921" priority="4815" operator="equal">
      <formula>"MAYOR (RC-F)"</formula>
    </cfRule>
    <cfRule type="cellIs" dxfId="3920" priority="4816" operator="equal">
      <formula>"MODERADO (RC-F)"</formula>
    </cfRule>
    <cfRule type="cellIs" dxfId="3919" priority="4817" operator="equal">
      <formula>"CATASTRÓFICO"</formula>
    </cfRule>
    <cfRule type="cellIs" dxfId="3918" priority="4818" operator="equal">
      <formula>"MAYOR"</formula>
    </cfRule>
    <cfRule type="cellIs" dxfId="3917" priority="4819" operator="equal">
      <formula>"MODERADO"</formula>
    </cfRule>
    <cfRule type="cellIs" dxfId="3916" priority="4820" operator="equal">
      <formula>"MENOR"</formula>
    </cfRule>
    <cfRule type="cellIs" dxfId="3915" priority="4821" operator="equal">
      <formula>"LEVE"</formula>
    </cfRule>
  </conditionalFormatting>
  <conditionalFormatting sqref="Q188">
    <cfRule type="cellIs" dxfId="3914" priority="4807" operator="equal">
      <formula>"EXTREMO (RC/F)"</formula>
    </cfRule>
    <cfRule type="cellIs" dxfId="3913" priority="4808" operator="equal">
      <formula>"ALTO (RC/F)"</formula>
    </cfRule>
    <cfRule type="cellIs" dxfId="3912" priority="4809" operator="equal">
      <formula>"MODERADO (RC/F)"</formula>
    </cfRule>
    <cfRule type="cellIs" dxfId="3911" priority="4810" operator="equal">
      <formula>"EXTREMO"</formula>
    </cfRule>
    <cfRule type="cellIs" dxfId="3910" priority="4811" operator="equal">
      <formula>"ALTO"</formula>
    </cfRule>
    <cfRule type="cellIs" dxfId="3909" priority="4812" operator="equal">
      <formula>"MODERADO"</formula>
    </cfRule>
    <cfRule type="cellIs" dxfId="3908" priority="4813" operator="equal">
      <formula>"BAJO"</formula>
    </cfRule>
  </conditionalFormatting>
  <conditionalFormatting sqref="AE188:AE193">
    <cfRule type="cellIs" dxfId="3907" priority="4802" operator="equal">
      <formula>"MUY ALTA"</formula>
    </cfRule>
    <cfRule type="cellIs" dxfId="3906" priority="4803" operator="equal">
      <formula>"ALTA"</formula>
    </cfRule>
    <cfRule type="cellIs" dxfId="3905" priority="4804" operator="equal">
      <formula>"MEDIA"</formula>
    </cfRule>
    <cfRule type="cellIs" dxfId="3904" priority="4805" operator="equal">
      <formula>"BAJA"</formula>
    </cfRule>
    <cfRule type="cellIs" dxfId="3903" priority="4806" operator="equal">
      <formula>"MUY BAJA"</formula>
    </cfRule>
  </conditionalFormatting>
  <conditionalFormatting sqref="AG188">
    <cfRule type="cellIs" dxfId="3902" priority="4797" operator="equal">
      <formula>"CATASTROFICO"</formula>
    </cfRule>
    <cfRule type="cellIs" dxfId="3901" priority="4798" operator="equal">
      <formula>"MAYOR"</formula>
    </cfRule>
    <cfRule type="cellIs" dxfId="3900" priority="4799" operator="equal">
      <formula>"MODERADO"</formula>
    </cfRule>
    <cfRule type="cellIs" dxfId="3899" priority="4800" operator="equal">
      <formula>"MENOR"</formula>
    </cfRule>
    <cfRule type="cellIs" dxfId="3898" priority="4801" operator="equal">
      <formula>"LEVE"</formula>
    </cfRule>
  </conditionalFormatting>
  <conditionalFormatting sqref="AI188">
    <cfRule type="cellIs" dxfId="3897" priority="4760" operator="equal">
      <formula>#REF!</formula>
    </cfRule>
    <cfRule type="cellIs" dxfId="3896" priority="4761" operator="equal">
      <formula>#REF!</formula>
    </cfRule>
    <cfRule type="cellIs" dxfId="3895" priority="4762" operator="equal">
      <formula>#REF!</formula>
    </cfRule>
    <cfRule type="cellIs" dxfId="3894" priority="4763" operator="equal">
      <formula>#REF!</formula>
    </cfRule>
    <cfRule type="cellIs" dxfId="3893" priority="4764" operator="equal">
      <formula>#REF!</formula>
    </cfRule>
    <cfRule type="cellIs" dxfId="3892" priority="4765" operator="equal">
      <formula>#REF!</formula>
    </cfRule>
    <cfRule type="cellIs" dxfId="3891" priority="4766" operator="equal">
      <formula>#REF!</formula>
    </cfRule>
    <cfRule type="cellIs" dxfId="3890" priority="4767" operator="equal">
      <formula>#REF!</formula>
    </cfRule>
    <cfRule type="cellIs" dxfId="3889" priority="4768" operator="equal">
      <formula>#REF!</formula>
    </cfRule>
    <cfRule type="cellIs" dxfId="3888" priority="4769" operator="equal">
      <formula>#REF!</formula>
    </cfRule>
    <cfRule type="cellIs" dxfId="3887" priority="4770" operator="equal">
      <formula>#REF!</formula>
    </cfRule>
    <cfRule type="cellIs" dxfId="3886" priority="4771" operator="equal">
      <formula>#REF!</formula>
    </cfRule>
    <cfRule type="cellIs" dxfId="3885" priority="4772" operator="equal">
      <formula>#REF!</formula>
    </cfRule>
    <cfRule type="cellIs" dxfId="3884" priority="4773" operator="equal">
      <formula>#REF!</formula>
    </cfRule>
    <cfRule type="cellIs" dxfId="3883" priority="4774" operator="equal">
      <formula>#REF!</formula>
    </cfRule>
    <cfRule type="cellIs" dxfId="3882" priority="4775" operator="equal">
      <formula>#REF!</formula>
    </cfRule>
    <cfRule type="cellIs" dxfId="3881" priority="4776" operator="equal">
      <formula>#REF!</formula>
    </cfRule>
    <cfRule type="cellIs" dxfId="3880" priority="4777" operator="equal">
      <formula>#REF!</formula>
    </cfRule>
    <cfRule type="cellIs" dxfId="3879" priority="4778" operator="equal">
      <formula>#REF!</formula>
    </cfRule>
    <cfRule type="cellIs" dxfId="3878" priority="4779" operator="equal">
      <formula>#REF!</formula>
    </cfRule>
    <cfRule type="cellIs" dxfId="3877" priority="4780" operator="equal">
      <formula>#REF!</formula>
    </cfRule>
    <cfRule type="cellIs" dxfId="3876" priority="4781" operator="equal">
      <formula>#REF!</formula>
    </cfRule>
    <cfRule type="cellIs" dxfId="3875" priority="4782" operator="equal">
      <formula>#REF!</formula>
    </cfRule>
    <cfRule type="cellIs" dxfId="3874" priority="4783" operator="equal">
      <formula>#REF!</formula>
    </cfRule>
    <cfRule type="cellIs" dxfId="3873" priority="4784" operator="equal">
      <formula>#REF!</formula>
    </cfRule>
    <cfRule type="cellIs" dxfId="3872" priority="4785" operator="equal">
      <formula>#REF!</formula>
    </cfRule>
    <cfRule type="cellIs" dxfId="3871" priority="4786" operator="equal">
      <formula>#REF!</formula>
    </cfRule>
    <cfRule type="cellIs" dxfId="3870" priority="4787" operator="equal">
      <formula>#REF!</formula>
    </cfRule>
    <cfRule type="cellIs" dxfId="3869" priority="4788" operator="equal">
      <formula>#REF!</formula>
    </cfRule>
    <cfRule type="cellIs" dxfId="3868" priority="4789" operator="equal">
      <formula>#REF!</formula>
    </cfRule>
    <cfRule type="cellIs" dxfId="3867" priority="4790" operator="equal">
      <formula>#REF!</formula>
    </cfRule>
    <cfRule type="cellIs" dxfId="3866" priority="4791" operator="equal">
      <formula>#REF!</formula>
    </cfRule>
    <cfRule type="cellIs" dxfId="3865" priority="4792" operator="equal">
      <formula>#REF!</formula>
    </cfRule>
    <cfRule type="cellIs" dxfId="3864" priority="4793" operator="equal">
      <formula>#REF!</formula>
    </cfRule>
    <cfRule type="cellIs" dxfId="3863" priority="4794" operator="equal">
      <formula>#REF!</formula>
    </cfRule>
    <cfRule type="cellIs" dxfId="3862" priority="4795" operator="equal">
      <formula>#REF!</formula>
    </cfRule>
    <cfRule type="cellIs" dxfId="3861" priority="4796" operator="equal">
      <formula>#REF!</formula>
    </cfRule>
  </conditionalFormatting>
  <conditionalFormatting sqref="AI188">
    <cfRule type="cellIs" dxfId="3860" priority="4753" operator="equal">
      <formula>"EXTREMO (RC/F)"</formula>
    </cfRule>
    <cfRule type="cellIs" dxfId="3859" priority="4754" operator="equal">
      <formula>"ALTO (RC/F)"</formula>
    </cfRule>
    <cfRule type="cellIs" dxfId="3858" priority="4755" operator="equal">
      <formula>"MODERADO (RC/F)"</formula>
    </cfRule>
    <cfRule type="cellIs" dxfId="3857" priority="4756" operator="equal">
      <formula>"EXTREMO"</formula>
    </cfRule>
    <cfRule type="cellIs" dxfId="3856" priority="4757" operator="equal">
      <formula>"ALTO"</formula>
    </cfRule>
    <cfRule type="cellIs" dxfId="3855" priority="4758" operator="equal">
      <formula>"MODERADO"</formula>
    </cfRule>
    <cfRule type="cellIs" dxfId="3854" priority="4759" operator="equal">
      <formula>"BAJO"</formula>
    </cfRule>
  </conditionalFormatting>
  <conditionalFormatting sqref="Q194">
    <cfRule type="cellIs" dxfId="3853" priority="4715" operator="equal">
      <formula>#REF!</formula>
    </cfRule>
    <cfRule type="cellIs" dxfId="3852" priority="4717" operator="equal">
      <formula>#REF!</formula>
    </cfRule>
    <cfRule type="cellIs" dxfId="3851" priority="4718" operator="equal">
      <formula>#REF!</formula>
    </cfRule>
    <cfRule type="cellIs" dxfId="3850" priority="4719" operator="equal">
      <formula>#REF!</formula>
    </cfRule>
    <cfRule type="cellIs" dxfId="3849" priority="4720" operator="equal">
      <formula>#REF!</formula>
    </cfRule>
    <cfRule type="cellIs" dxfId="3848" priority="4721" operator="equal">
      <formula>#REF!</formula>
    </cfRule>
    <cfRule type="cellIs" dxfId="3847" priority="4722" operator="equal">
      <formula>#REF!</formula>
    </cfRule>
    <cfRule type="cellIs" dxfId="3846" priority="4723" operator="equal">
      <formula>#REF!</formula>
    </cfRule>
    <cfRule type="cellIs" dxfId="3845" priority="4724" operator="equal">
      <formula>#REF!</formula>
    </cfRule>
    <cfRule type="cellIs" dxfId="3844" priority="4725" operator="equal">
      <formula>#REF!</formula>
    </cfRule>
    <cfRule type="cellIs" dxfId="3843" priority="4726" operator="equal">
      <formula>#REF!</formula>
    </cfRule>
    <cfRule type="cellIs" dxfId="3842" priority="4727" operator="equal">
      <formula>#REF!</formula>
    </cfRule>
    <cfRule type="cellIs" dxfId="3841" priority="4728" operator="equal">
      <formula>#REF!</formula>
    </cfRule>
    <cfRule type="cellIs" dxfId="3840" priority="4729" operator="equal">
      <formula>#REF!</formula>
    </cfRule>
    <cfRule type="cellIs" dxfId="3839" priority="4730" operator="equal">
      <formula>#REF!</formula>
    </cfRule>
    <cfRule type="cellIs" dxfId="3838" priority="4731" operator="equal">
      <formula>#REF!</formula>
    </cfRule>
    <cfRule type="cellIs" dxfId="3837" priority="4732" operator="equal">
      <formula>#REF!</formula>
    </cfRule>
    <cfRule type="cellIs" dxfId="3836" priority="4733" operator="equal">
      <formula>#REF!</formula>
    </cfRule>
    <cfRule type="cellIs" dxfId="3835" priority="4734" operator="equal">
      <formula>#REF!</formula>
    </cfRule>
    <cfRule type="cellIs" dxfId="3834" priority="4735" operator="equal">
      <formula>#REF!</formula>
    </cfRule>
    <cfRule type="cellIs" dxfId="3833" priority="4736" operator="equal">
      <formula>#REF!</formula>
    </cfRule>
    <cfRule type="cellIs" dxfId="3832" priority="4737" operator="equal">
      <formula>#REF!</formula>
    </cfRule>
    <cfRule type="cellIs" dxfId="3831" priority="4738" operator="equal">
      <formula>#REF!</formula>
    </cfRule>
    <cfRule type="cellIs" dxfId="3830" priority="4739" operator="equal">
      <formula>#REF!</formula>
    </cfRule>
    <cfRule type="cellIs" dxfId="3829" priority="4740" operator="equal">
      <formula>#REF!</formula>
    </cfRule>
    <cfRule type="cellIs" dxfId="3828" priority="4741" operator="equal">
      <formula>#REF!</formula>
    </cfRule>
    <cfRule type="cellIs" dxfId="3827" priority="4742" operator="equal">
      <formula>#REF!</formula>
    </cfRule>
    <cfRule type="cellIs" dxfId="3826" priority="4743" operator="equal">
      <formula>#REF!</formula>
    </cfRule>
    <cfRule type="cellIs" dxfId="3825" priority="4744" operator="equal">
      <formula>#REF!</formula>
    </cfRule>
    <cfRule type="cellIs" dxfId="3824" priority="4745" operator="equal">
      <formula>#REF!</formula>
    </cfRule>
    <cfRule type="cellIs" dxfId="3823" priority="4746" operator="equal">
      <formula>#REF!</formula>
    </cfRule>
    <cfRule type="cellIs" dxfId="3822" priority="4747" operator="equal">
      <formula>#REF!</formula>
    </cfRule>
    <cfRule type="cellIs" dxfId="3821" priority="4748" operator="equal">
      <formula>#REF!</formula>
    </cfRule>
    <cfRule type="cellIs" dxfId="3820" priority="4749" operator="equal">
      <formula>#REF!</formula>
    </cfRule>
    <cfRule type="cellIs" dxfId="3819" priority="4750" operator="equal">
      <formula>#REF!</formula>
    </cfRule>
    <cfRule type="cellIs" dxfId="3818" priority="4751" operator="equal">
      <formula>#REF!</formula>
    </cfRule>
    <cfRule type="cellIs" dxfId="3817" priority="4752" operator="equal">
      <formula>#REF!</formula>
    </cfRule>
  </conditionalFormatting>
  <conditionalFormatting sqref="N194">
    <cfRule type="cellIs" dxfId="3816" priority="4716" operator="equal">
      <formula>#REF!</formula>
    </cfRule>
  </conditionalFormatting>
  <conditionalFormatting sqref="L194">
    <cfRule type="cellIs" dxfId="3815" priority="4710" operator="equal">
      <formula>"ALTA"</formula>
    </cfRule>
    <cfRule type="cellIs" dxfId="3814" priority="4711" operator="equal">
      <formula>"MUY ALTA"</formula>
    </cfRule>
    <cfRule type="cellIs" dxfId="3813" priority="4712" operator="equal">
      <formula>"MEDIA"</formula>
    </cfRule>
    <cfRule type="cellIs" dxfId="3812" priority="4713" operator="equal">
      <formula>"BAJA"</formula>
    </cfRule>
    <cfRule type="cellIs" dxfId="3811" priority="4714" operator="equal">
      <formula>"MUY BAJA"</formula>
    </cfRule>
  </conditionalFormatting>
  <conditionalFormatting sqref="N194">
    <cfRule type="cellIs" dxfId="3810" priority="4702" operator="equal">
      <formula>"CATASTRÓFICO (RC-F)"</formula>
    </cfRule>
    <cfRule type="cellIs" dxfId="3809" priority="4703" operator="equal">
      <formula>"MAYOR (RC-F)"</formula>
    </cfRule>
    <cfRule type="cellIs" dxfId="3808" priority="4704" operator="equal">
      <formula>"MODERADO (RC-F)"</formula>
    </cfRule>
    <cfRule type="cellIs" dxfId="3807" priority="4705" operator="equal">
      <formula>"CATASTRÓFICO"</formula>
    </cfRule>
    <cfRule type="cellIs" dxfId="3806" priority="4706" operator="equal">
      <formula>"MAYOR"</formula>
    </cfRule>
    <cfRule type="cellIs" dxfId="3805" priority="4707" operator="equal">
      <formula>"MODERADO"</formula>
    </cfRule>
    <cfRule type="cellIs" dxfId="3804" priority="4708" operator="equal">
      <formula>"MENOR"</formula>
    </cfRule>
    <cfRule type="cellIs" dxfId="3803" priority="4709" operator="equal">
      <formula>"LEVE"</formula>
    </cfRule>
  </conditionalFormatting>
  <conditionalFormatting sqref="Q194">
    <cfRule type="cellIs" dxfId="3802" priority="4695" operator="equal">
      <formula>"EXTREMO (RC/F)"</formula>
    </cfRule>
    <cfRule type="cellIs" dxfId="3801" priority="4696" operator="equal">
      <formula>"ALTO (RC/F)"</formula>
    </cfRule>
    <cfRule type="cellIs" dxfId="3800" priority="4697" operator="equal">
      <formula>"MODERADO (RC/F)"</formula>
    </cfRule>
    <cfRule type="cellIs" dxfId="3799" priority="4698" operator="equal">
      <formula>"EXTREMO"</formula>
    </cfRule>
    <cfRule type="cellIs" dxfId="3798" priority="4699" operator="equal">
      <formula>"ALTO"</formula>
    </cfRule>
    <cfRule type="cellIs" dxfId="3797" priority="4700" operator="equal">
      <formula>"MODERADO"</formula>
    </cfRule>
    <cfRule type="cellIs" dxfId="3796" priority="4701" operator="equal">
      <formula>"BAJO"</formula>
    </cfRule>
  </conditionalFormatting>
  <conditionalFormatting sqref="AE194:AE199">
    <cfRule type="cellIs" dxfId="3795" priority="4690" operator="equal">
      <formula>"MUY ALTA"</formula>
    </cfRule>
    <cfRule type="cellIs" dxfId="3794" priority="4691" operator="equal">
      <formula>"ALTA"</formula>
    </cfRule>
    <cfRule type="cellIs" dxfId="3793" priority="4692" operator="equal">
      <formula>"MEDIA"</formula>
    </cfRule>
    <cfRule type="cellIs" dxfId="3792" priority="4693" operator="equal">
      <formula>"BAJA"</formula>
    </cfRule>
    <cfRule type="cellIs" dxfId="3791" priority="4694" operator="equal">
      <formula>"MUY BAJA"</formula>
    </cfRule>
  </conditionalFormatting>
  <conditionalFormatting sqref="AG194">
    <cfRule type="cellIs" dxfId="3790" priority="4685" operator="equal">
      <formula>"CATASTROFICO"</formula>
    </cfRule>
    <cfRule type="cellIs" dxfId="3789" priority="4686" operator="equal">
      <formula>"MAYOR"</formula>
    </cfRule>
    <cfRule type="cellIs" dxfId="3788" priority="4687" operator="equal">
      <formula>"MODERADO"</formula>
    </cfRule>
    <cfRule type="cellIs" dxfId="3787" priority="4688" operator="equal">
      <formula>"MENOR"</formula>
    </cfRule>
    <cfRule type="cellIs" dxfId="3786" priority="4689" operator="equal">
      <formula>"LEVE"</formula>
    </cfRule>
  </conditionalFormatting>
  <conditionalFormatting sqref="AI194">
    <cfRule type="cellIs" dxfId="3785" priority="4648" operator="equal">
      <formula>#REF!</formula>
    </cfRule>
    <cfRule type="cellIs" dxfId="3784" priority="4649" operator="equal">
      <formula>#REF!</formula>
    </cfRule>
    <cfRule type="cellIs" dxfId="3783" priority="4650" operator="equal">
      <formula>#REF!</formula>
    </cfRule>
    <cfRule type="cellIs" dxfId="3782" priority="4651" operator="equal">
      <formula>#REF!</formula>
    </cfRule>
    <cfRule type="cellIs" dxfId="3781" priority="4652" operator="equal">
      <formula>#REF!</formula>
    </cfRule>
    <cfRule type="cellIs" dxfId="3780" priority="4653" operator="equal">
      <formula>#REF!</formula>
    </cfRule>
    <cfRule type="cellIs" dxfId="3779" priority="4654" operator="equal">
      <formula>#REF!</formula>
    </cfRule>
    <cfRule type="cellIs" dxfId="3778" priority="4655" operator="equal">
      <formula>#REF!</formula>
    </cfRule>
    <cfRule type="cellIs" dxfId="3777" priority="4656" operator="equal">
      <formula>#REF!</formula>
    </cfRule>
    <cfRule type="cellIs" dxfId="3776" priority="4657" operator="equal">
      <formula>#REF!</formula>
    </cfRule>
    <cfRule type="cellIs" dxfId="3775" priority="4658" operator="equal">
      <formula>#REF!</formula>
    </cfRule>
    <cfRule type="cellIs" dxfId="3774" priority="4659" operator="equal">
      <formula>#REF!</formula>
    </cfRule>
    <cfRule type="cellIs" dxfId="3773" priority="4660" operator="equal">
      <formula>#REF!</formula>
    </cfRule>
    <cfRule type="cellIs" dxfId="3772" priority="4661" operator="equal">
      <formula>#REF!</formula>
    </cfRule>
    <cfRule type="cellIs" dxfId="3771" priority="4662" operator="equal">
      <formula>#REF!</formula>
    </cfRule>
    <cfRule type="cellIs" dxfId="3770" priority="4663" operator="equal">
      <formula>#REF!</formula>
    </cfRule>
    <cfRule type="cellIs" dxfId="3769" priority="4664" operator="equal">
      <formula>#REF!</formula>
    </cfRule>
    <cfRule type="cellIs" dxfId="3768" priority="4665" operator="equal">
      <formula>#REF!</formula>
    </cfRule>
    <cfRule type="cellIs" dxfId="3767" priority="4666" operator="equal">
      <formula>#REF!</formula>
    </cfRule>
    <cfRule type="cellIs" dxfId="3766" priority="4667" operator="equal">
      <formula>#REF!</formula>
    </cfRule>
    <cfRule type="cellIs" dxfId="3765" priority="4668" operator="equal">
      <formula>#REF!</formula>
    </cfRule>
    <cfRule type="cellIs" dxfId="3764" priority="4669" operator="equal">
      <formula>#REF!</formula>
    </cfRule>
    <cfRule type="cellIs" dxfId="3763" priority="4670" operator="equal">
      <formula>#REF!</formula>
    </cfRule>
    <cfRule type="cellIs" dxfId="3762" priority="4671" operator="equal">
      <formula>#REF!</formula>
    </cfRule>
    <cfRule type="cellIs" dxfId="3761" priority="4672" operator="equal">
      <formula>#REF!</formula>
    </cfRule>
    <cfRule type="cellIs" dxfId="3760" priority="4673" operator="equal">
      <formula>#REF!</formula>
    </cfRule>
    <cfRule type="cellIs" dxfId="3759" priority="4674" operator="equal">
      <formula>#REF!</formula>
    </cfRule>
    <cfRule type="cellIs" dxfId="3758" priority="4675" operator="equal">
      <formula>#REF!</formula>
    </cfRule>
    <cfRule type="cellIs" dxfId="3757" priority="4676" operator="equal">
      <formula>#REF!</formula>
    </cfRule>
    <cfRule type="cellIs" dxfId="3756" priority="4677" operator="equal">
      <formula>#REF!</formula>
    </cfRule>
    <cfRule type="cellIs" dxfId="3755" priority="4678" operator="equal">
      <formula>#REF!</formula>
    </cfRule>
    <cfRule type="cellIs" dxfId="3754" priority="4679" operator="equal">
      <formula>#REF!</formula>
    </cfRule>
    <cfRule type="cellIs" dxfId="3753" priority="4680" operator="equal">
      <formula>#REF!</formula>
    </cfRule>
    <cfRule type="cellIs" dxfId="3752" priority="4681" operator="equal">
      <formula>#REF!</formula>
    </cfRule>
    <cfRule type="cellIs" dxfId="3751" priority="4682" operator="equal">
      <formula>#REF!</formula>
    </cfRule>
    <cfRule type="cellIs" dxfId="3750" priority="4683" operator="equal">
      <formula>#REF!</formula>
    </cfRule>
    <cfRule type="cellIs" dxfId="3749" priority="4684" operator="equal">
      <formula>#REF!</formula>
    </cfRule>
  </conditionalFormatting>
  <conditionalFormatting sqref="AI194">
    <cfRule type="cellIs" dxfId="3748" priority="4641" operator="equal">
      <formula>"EXTREMO (RC/F)"</formula>
    </cfRule>
    <cfRule type="cellIs" dxfId="3747" priority="4642" operator="equal">
      <formula>"ALTO (RC/F)"</formula>
    </cfRule>
    <cfRule type="cellIs" dxfId="3746" priority="4643" operator="equal">
      <formula>"MODERADO (RC/F)"</formula>
    </cfRule>
    <cfRule type="cellIs" dxfId="3745" priority="4644" operator="equal">
      <formula>"EXTREMO"</formula>
    </cfRule>
    <cfRule type="cellIs" dxfId="3744" priority="4645" operator="equal">
      <formula>"ALTO"</formula>
    </cfRule>
    <cfRule type="cellIs" dxfId="3743" priority="4646" operator="equal">
      <formula>"MODERADO"</formula>
    </cfRule>
    <cfRule type="cellIs" dxfId="3742" priority="4647" operator="equal">
      <formula>"BAJO"</formula>
    </cfRule>
  </conditionalFormatting>
  <conditionalFormatting sqref="I188">
    <cfRule type="cellIs" dxfId="3741" priority="4640" operator="equal">
      <formula>#REF!</formula>
    </cfRule>
  </conditionalFormatting>
  <conditionalFormatting sqref="I206 I208">
    <cfRule type="cellIs" dxfId="3740" priority="4639" operator="equal">
      <formula>#REF!</formula>
    </cfRule>
  </conditionalFormatting>
  <conditionalFormatting sqref="I194">
    <cfRule type="cellIs" dxfId="3739" priority="4638" operator="equal">
      <formula>#REF!</formula>
    </cfRule>
  </conditionalFormatting>
  <conditionalFormatting sqref="I201:I202">
    <cfRule type="cellIs" dxfId="3738" priority="4637" operator="equal">
      <formula>#REF!</formula>
    </cfRule>
  </conditionalFormatting>
  <conditionalFormatting sqref="L201:L202">
    <cfRule type="cellIs" dxfId="3737" priority="4632" operator="equal">
      <formula>"ALTA"</formula>
    </cfRule>
    <cfRule type="cellIs" dxfId="3736" priority="4633" operator="equal">
      <formula>"MUY ALTA"</formula>
    </cfRule>
    <cfRule type="cellIs" dxfId="3735" priority="4634" operator="equal">
      <formula>"MEDIA"</formula>
    </cfRule>
    <cfRule type="cellIs" dxfId="3734" priority="4635" operator="equal">
      <formula>"BAJA"</formula>
    </cfRule>
    <cfRule type="cellIs" dxfId="3733" priority="4636" operator="equal">
      <formula>"MUY BAJA"</formula>
    </cfRule>
  </conditionalFormatting>
  <conditionalFormatting sqref="N201:N202">
    <cfRule type="cellIs" dxfId="3732" priority="4631" operator="equal">
      <formula>#REF!</formula>
    </cfRule>
  </conditionalFormatting>
  <conditionalFormatting sqref="N201:N202">
    <cfRule type="cellIs" dxfId="3731" priority="4623" operator="equal">
      <formula>"CATASTRÓFICO (RC-F)"</formula>
    </cfRule>
    <cfRule type="cellIs" dxfId="3730" priority="4624" operator="equal">
      <formula>"MAYOR (RC-F)"</formula>
    </cfRule>
    <cfRule type="cellIs" dxfId="3729" priority="4625" operator="equal">
      <formula>"MODERADO (RC-F)"</formula>
    </cfRule>
    <cfRule type="cellIs" dxfId="3728" priority="4626" operator="equal">
      <formula>"CATASTRÓFICO"</formula>
    </cfRule>
    <cfRule type="cellIs" dxfId="3727" priority="4627" operator="equal">
      <formula>"MAYOR"</formula>
    </cfRule>
    <cfRule type="cellIs" dxfId="3726" priority="4628" operator="equal">
      <formula>"MODERADO"</formula>
    </cfRule>
    <cfRule type="cellIs" dxfId="3725" priority="4629" operator="equal">
      <formula>"MENOR"</formula>
    </cfRule>
    <cfRule type="cellIs" dxfId="3724" priority="4630" operator="equal">
      <formula>"LEVE"</formula>
    </cfRule>
  </conditionalFormatting>
  <conditionalFormatting sqref="Q201:Q202">
    <cfRule type="cellIs" dxfId="3723" priority="4586" operator="equal">
      <formula>#REF!</formula>
    </cfRule>
    <cfRule type="cellIs" dxfId="3722" priority="4587" operator="equal">
      <formula>#REF!</formula>
    </cfRule>
    <cfRule type="cellIs" dxfId="3721" priority="4588" operator="equal">
      <formula>#REF!</formula>
    </cfRule>
    <cfRule type="cellIs" dxfId="3720" priority="4589" operator="equal">
      <formula>#REF!</formula>
    </cfRule>
    <cfRule type="cellIs" dxfId="3719" priority="4590" operator="equal">
      <formula>#REF!</formula>
    </cfRule>
    <cfRule type="cellIs" dxfId="3718" priority="4591" operator="equal">
      <formula>#REF!</formula>
    </cfRule>
    <cfRule type="cellIs" dxfId="3717" priority="4592" operator="equal">
      <formula>#REF!</formula>
    </cfRule>
    <cfRule type="cellIs" dxfId="3716" priority="4593" operator="equal">
      <formula>#REF!</formula>
    </cfRule>
    <cfRule type="cellIs" dxfId="3715" priority="4594" operator="equal">
      <formula>#REF!</formula>
    </cfRule>
    <cfRule type="cellIs" dxfId="3714" priority="4595" operator="equal">
      <formula>#REF!</formula>
    </cfRule>
    <cfRule type="cellIs" dxfId="3713" priority="4596" operator="equal">
      <formula>#REF!</formula>
    </cfRule>
    <cfRule type="cellIs" dxfId="3712" priority="4597" operator="equal">
      <formula>#REF!</formula>
    </cfRule>
    <cfRule type="cellIs" dxfId="3711" priority="4598" operator="equal">
      <formula>#REF!</formula>
    </cfRule>
    <cfRule type="cellIs" dxfId="3710" priority="4599" operator="equal">
      <formula>#REF!</formula>
    </cfRule>
    <cfRule type="cellIs" dxfId="3709" priority="4600" operator="equal">
      <formula>#REF!</formula>
    </cfRule>
    <cfRule type="cellIs" dxfId="3708" priority="4601" operator="equal">
      <formula>#REF!</formula>
    </cfRule>
    <cfRule type="cellIs" dxfId="3707" priority="4602" operator="equal">
      <formula>#REF!</formula>
    </cfRule>
    <cfRule type="cellIs" dxfId="3706" priority="4603" operator="equal">
      <formula>#REF!</formula>
    </cfRule>
    <cfRule type="cellIs" dxfId="3705" priority="4604" operator="equal">
      <formula>#REF!</formula>
    </cfRule>
    <cfRule type="cellIs" dxfId="3704" priority="4605" operator="equal">
      <formula>#REF!</formula>
    </cfRule>
    <cfRule type="cellIs" dxfId="3703" priority="4606" operator="equal">
      <formula>#REF!</formula>
    </cfRule>
    <cfRule type="cellIs" dxfId="3702" priority="4607" operator="equal">
      <formula>#REF!</formula>
    </cfRule>
    <cfRule type="cellIs" dxfId="3701" priority="4608" operator="equal">
      <formula>#REF!</formula>
    </cfRule>
    <cfRule type="cellIs" dxfId="3700" priority="4609" operator="equal">
      <formula>#REF!</formula>
    </cfRule>
    <cfRule type="cellIs" dxfId="3699" priority="4610" operator="equal">
      <formula>#REF!</formula>
    </cfRule>
    <cfRule type="cellIs" dxfId="3698" priority="4611" operator="equal">
      <formula>#REF!</formula>
    </cfRule>
    <cfRule type="cellIs" dxfId="3697" priority="4612" operator="equal">
      <formula>#REF!</formula>
    </cfRule>
    <cfRule type="cellIs" dxfId="3696" priority="4613" operator="equal">
      <formula>#REF!</formula>
    </cfRule>
    <cfRule type="cellIs" dxfId="3695" priority="4614" operator="equal">
      <formula>#REF!</formula>
    </cfRule>
    <cfRule type="cellIs" dxfId="3694" priority="4615" operator="equal">
      <formula>#REF!</formula>
    </cfRule>
    <cfRule type="cellIs" dxfId="3693" priority="4616" operator="equal">
      <formula>#REF!</formula>
    </cfRule>
    <cfRule type="cellIs" dxfId="3692" priority="4617" operator="equal">
      <formula>#REF!</formula>
    </cfRule>
    <cfRule type="cellIs" dxfId="3691" priority="4618" operator="equal">
      <formula>#REF!</formula>
    </cfRule>
    <cfRule type="cellIs" dxfId="3690" priority="4619" operator="equal">
      <formula>#REF!</formula>
    </cfRule>
    <cfRule type="cellIs" dxfId="3689" priority="4620" operator="equal">
      <formula>#REF!</formula>
    </cfRule>
    <cfRule type="cellIs" dxfId="3688" priority="4621" operator="equal">
      <formula>#REF!</formula>
    </cfRule>
    <cfRule type="cellIs" dxfId="3687" priority="4622" operator="equal">
      <formula>#REF!</formula>
    </cfRule>
  </conditionalFormatting>
  <conditionalFormatting sqref="Q201:Q202">
    <cfRule type="cellIs" dxfId="3686" priority="4579" operator="equal">
      <formula>"EXTREMO (RC/F)"</formula>
    </cfRule>
    <cfRule type="cellIs" dxfId="3685" priority="4580" operator="equal">
      <formula>"ALTO (RC/F)"</formula>
    </cfRule>
    <cfRule type="cellIs" dxfId="3684" priority="4581" operator="equal">
      <formula>"MODERADO (RC/F)"</formula>
    </cfRule>
    <cfRule type="cellIs" dxfId="3683" priority="4582" operator="equal">
      <formula>"EXTREMO"</formula>
    </cfRule>
    <cfRule type="cellIs" dxfId="3682" priority="4583" operator="equal">
      <formula>"ALTO"</formula>
    </cfRule>
    <cfRule type="cellIs" dxfId="3681" priority="4584" operator="equal">
      <formula>"MODERADO"</formula>
    </cfRule>
    <cfRule type="cellIs" dxfId="3680" priority="4585" operator="equal">
      <formula>"BAJO"</formula>
    </cfRule>
  </conditionalFormatting>
  <conditionalFormatting sqref="AE201:AE204">
    <cfRule type="cellIs" dxfId="3679" priority="4574" operator="equal">
      <formula>"MUY ALTA"</formula>
    </cfRule>
    <cfRule type="cellIs" dxfId="3678" priority="4575" operator="equal">
      <formula>"ALTA"</formula>
    </cfRule>
    <cfRule type="cellIs" dxfId="3677" priority="4576" operator="equal">
      <formula>"MEDIA"</formula>
    </cfRule>
    <cfRule type="cellIs" dxfId="3676" priority="4577" operator="equal">
      <formula>"BAJA"</formula>
    </cfRule>
    <cfRule type="cellIs" dxfId="3675" priority="4578" operator="equal">
      <formula>"MUY BAJA"</formula>
    </cfRule>
  </conditionalFormatting>
  <conditionalFormatting sqref="AG201:AG202">
    <cfRule type="cellIs" dxfId="3674" priority="4569" operator="equal">
      <formula>"CATASTROFICO"</formula>
    </cfRule>
    <cfRule type="cellIs" dxfId="3673" priority="4570" operator="equal">
      <formula>"MAYOR"</formula>
    </cfRule>
    <cfRule type="cellIs" dxfId="3672" priority="4571" operator="equal">
      <formula>"MODERADO"</formula>
    </cfRule>
    <cfRule type="cellIs" dxfId="3671" priority="4572" operator="equal">
      <formula>"MENOR"</formula>
    </cfRule>
    <cfRule type="cellIs" dxfId="3670" priority="4573" operator="equal">
      <formula>"LEVE"</formula>
    </cfRule>
  </conditionalFormatting>
  <conditionalFormatting sqref="AI201:AI202">
    <cfRule type="cellIs" dxfId="3669" priority="4532" operator="equal">
      <formula>#REF!</formula>
    </cfRule>
    <cfRule type="cellIs" dxfId="3668" priority="4533" operator="equal">
      <formula>#REF!</formula>
    </cfRule>
    <cfRule type="cellIs" dxfId="3667" priority="4534" operator="equal">
      <formula>#REF!</formula>
    </cfRule>
    <cfRule type="cellIs" dxfId="3666" priority="4535" operator="equal">
      <formula>#REF!</formula>
    </cfRule>
    <cfRule type="cellIs" dxfId="3665" priority="4536" operator="equal">
      <formula>#REF!</formula>
    </cfRule>
    <cfRule type="cellIs" dxfId="3664" priority="4537" operator="equal">
      <formula>#REF!</formula>
    </cfRule>
    <cfRule type="cellIs" dxfId="3663" priority="4538" operator="equal">
      <formula>#REF!</formula>
    </cfRule>
    <cfRule type="cellIs" dxfId="3662" priority="4539" operator="equal">
      <formula>#REF!</formula>
    </cfRule>
    <cfRule type="cellIs" dxfId="3661" priority="4540" operator="equal">
      <formula>#REF!</formula>
    </cfRule>
    <cfRule type="cellIs" dxfId="3660" priority="4541" operator="equal">
      <formula>#REF!</formula>
    </cfRule>
    <cfRule type="cellIs" dxfId="3659" priority="4542" operator="equal">
      <formula>#REF!</formula>
    </cfRule>
    <cfRule type="cellIs" dxfId="3658" priority="4543" operator="equal">
      <formula>#REF!</formula>
    </cfRule>
    <cfRule type="cellIs" dxfId="3657" priority="4544" operator="equal">
      <formula>#REF!</formula>
    </cfRule>
    <cfRule type="cellIs" dxfId="3656" priority="4545" operator="equal">
      <formula>#REF!</formula>
    </cfRule>
    <cfRule type="cellIs" dxfId="3655" priority="4546" operator="equal">
      <formula>#REF!</formula>
    </cfRule>
    <cfRule type="cellIs" dxfId="3654" priority="4547" operator="equal">
      <formula>#REF!</formula>
    </cfRule>
    <cfRule type="cellIs" dxfId="3653" priority="4548" operator="equal">
      <formula>#REF!</formula>
    </cfRule>
    <cfRule type="cellIs" dxfId="3652" priority="4549" operator="equal">
      <formula>#REF!</formula>
    </cfRule>
    <cfRule type="cellIs" dxfId="3651" priority="4550" operator="equal">
      <formula>#REF!</formula>
    </cfRule>
    <cfRule type="cellIs" dxfId="3650" priority="4551" operator="equal">
      <formula>#REF!</formula>
    </cfRule>
    <cfRule type="cellIs" dxfId="3649" priority="4552" operator="equal">
      <formula>#REF!</formula>
    </cfRule>
    <cfRule type="cellIs" dxfId="3648" priority="4553" operator="equal">
      <formula>#REF!</formula>
    </cfRule>
    <cfRule type="cellIs" dxfId="3647" priority="4554" operator="equal">
      <formula>#REF!</formula>
    </cfRule>
    <cfRule type="cellIs" dxfId="3646" priority="4555" operator="equal">
      <formula>#REF!</formula>
    </cfRule>
    <cfRule type="cellIs" dxfId="3645" priority="4556" operator="equal">
      <formula>#REF!</formula>
    </cfRule>
    <cfRule type="cellIs" dxfId="3644" priority="4557" operator="equal">
      <formula>#REF!</formula>
    </cfRule>
    <cfRule type="cellIs" dxfId="3643" priority="4558" operator="equal">
      <formula>#REF!</formula>
    </cfRule>
    <cfRule type="cellIs" dxfId="3642" priority="4559" operator="equal">
      <formula>#REF!</formula>
    </cfRule>
    <cfRule type="cellIs" dxfId="3641" priority="4560" operator="equal">
      <formula>#REF!</formula>
    </cfRule>
    <cfRule type="cellIs" dxfId="3640" priority="4561" operator="equal">
      <formula>#REF!</formula>
    </cfRule>
    <cfRule type="cellIs" dxfId="3639" priority="4562" operator="equal">
      <formula>#REF!</formula>
    </cfRule>
    <cfRule type="cellIs" dxfId="3638" priority="4563" operator="equal">
      <formula>#REF!</formula>
    </cfRule>
    <cfRule type="cellIs" dxfId="3637" priority="4564" operator="equal">
      <formula>#REF!</formula>
    </cfRule>
    <cfRule type="cellIs" dxfId="3636" priority="4565" operator="equal">
      <formula>#REF!</formula>
    </cfRule>
    <cfRule type="cellIs" dxfId="3635" priority="4566" operator="equal">
      <formula>#REF!</formula>
    </cfRule>
    <cfRule type="cellIs" dxfId="3634" priority="4567" operator="equal">
      <formula>#REF!</formula>
    </cfRule>
    <cfRule type="cellIs" dxfId="3633" priority="4568" operator="equal">
      <formula>#REF!</formula>
    </cfRule>
  </conditionalFormatting>
  <conditionalFormatting sqref="AI201:AI202">
    <cfRule type="cellIs" dxfId="3632" priority="4525" operator="equal">
      <formula>"EXTREMO (RC/F)"</formula>
    </cfRule>
    <cfRule type="cellIs" dxfId="3631" priority="4526" operator="equal">
      <formula>"ALTO (RC/F)"</formula>
    </cfRule>
    <cfRule type="cellIs" dxfId="3630" priority="4527" operator="equal">
      <formula>"MODERADO (RC/F)"</formula>
    </cfRule>
    <cfRule type="cellIs" dxfId="3629" priority="4528" operator="equal">
      <formula>"EXTREMO"</formula>
    </cfRule>
    <cfRule type="cellIs" dxfId="3628" priority="4529" operator="equal">
      <formula>"ALTO"</formula>
    </cfRule>
    <cfRule type="cellIs" dxfId="3627" priority="4530" operator="equal">
      <formula>"MODERADO"</formula>
    </cfRule>
    <cfRule type="cellIs" dxfId="3626" priority="4531" operator="equal">
      <formula>"BAJO"</formula>
    </cfRule>
  </conditionalFormatting>
  <conditionalFormatting sqref="AE205">
    <cfRule type="cellIs" dxfId="3625" priority="4520" operator="equal">
      <formula>"MUY ALTA"</formula>
    </cfRule>
    <cfRule type="cellIs" dxfId="3624" priority="4521" operator="equal">
      <formula>"ALTA"</formula>
    </cfRule>
    <cfRule type="cellIs" dxfId="3623" priority="4522" operator="equal">
      <formula>"MEDIA"</formula>
    </cfRule>
    <cfRule type="cellIs" dxfId="3622" priority="4523" operator="equal">
      <formula>"BAJA"</formula>
    </cfRule>
    <cfRule type="cellIs" dxfId="3621" priority="4524" operator="equal">
      <formula>"MUY BAJA"</formula>
    </cfRule>
  </conditionalFormatting>
  <conditionalFormatting sqref="L206">
    <cfRule type="cellIs" dxfId="3620" priority="4515" operator="equal">
      <formula>"ALTA"</formula>
    </cfRule>
    <cfRule type="cellIs" dxfId="3619" priority="4516" operator="equal">
      <formula>"MUY ALTA"</formula>
    </cfRule>
    <cfRule type="cellIs" dxfId="3618" priority="4517" operator="equal">
      <formula>"MEDIA"</formula>
    </cfRule>
    <cfRule type="cellIs" dxfId="3617" priority="4518" operator="equal">
      <formula>"BAJA"</formula>
    </cfRule>
    <cfRule type="cellIs" dxfId="3616" priority="4519" operator="equal">
      <formula>"MUY BAJA"</formula>
    </cfRule>
  </conditionalFormatting>
  <conditionalFormatting sqref="N206">
    <cfRule type="cellIs" dxfId="3615" priority="4514" operator="equal">
      <formula>#REF!</formula>
    </cfRule>
  </conditionalFormatting>
  <conditionalFormatting sqref="N206">
    <cfRule type="cellIs" dxfId="3614" priority="4506" operator="equal">
      <formula>"CATASTRÓFICO (RC-F)"</formula>
    </cfRule>
    <cfRule type="cellIs" dxfId="3613" priority="4507" operator="equal">
      <formula>"MAYOR (RC-F)"</formula>
    </cfRule>
    <cfRule type="cellIs" dxfId="3612" priority="4508" operator="equal">
      <formula>"MODERADO (RC-F)"</formula>
    </cfRule>
    <cfRule type="cellIs" dxfId="3611" priority="4509" operator="equal">
      <formula>"CATASTRÓFICO"</formula>
    </cfRule>
    <cfRule type="cellIs" dxfId="3610" priority="4510" operator="equal">
      <formula>"MAYOR"</formula>
    </cfRule>
    <cfRule type="cellIs" dxfId="3609" priority="4511" operator="equal">
      <formula>"MODERADO"</formula>
    </cfRule>
    <cfRule type="cellIs" dxfId="3608" priority="4512" operator="equal">
      <formula>"MENOR"</formula>
    </cfRule>
    <cfRule type="cellIs" dxfId="3607" priority="4513" operator="equal">
      <formula>"LEVE"</formula>
    </cfRule>
  </conditionalFormatting>
  <conditionalFormatting sqref="Q206">
    <cfRule type="cellIs" dxfId="3606" priority="4469" operator="equal">
      <formula>#REF!</formula>
    </cfRule>
    <cfRule type="cellIs" dxfId="3605" priority="4470" operator="equal">
      <formula>#REF!</formula>
    </cfRule>
    <cfRule type="cellIs" dxfId="3604" priority="4471" operator="equal">
      <formula>#REF!</formula>
    </cfRule>
    <cfRule type="cellIs" dxfId="3603" priority="4472" operator="equal">
      <formula>#REF!</formula>
    </cfRule>
    <cfRule type="cellIs" dxfId="3602" priority="4473" operator="equal">
      <formula>#REF!</formula>
    </cfRule>
    <cfRule type="cellIs" dxfId="3601" priority="4474" operator="equal">
      <formula>#REF!</formula>
    </cfRule>
    <cfRule type="cellIs" dxfId="3600" priority="4475" operator="equal">
      <formula>#REF!</formula>
    </cfRule>
    <cfRule type="cellIs" dxfId="3599" priority="4476" operator="equal">
      <formula>#REF!</formula>
    </cfRule>
    <cfRule type="cellIs" dxfId="3598" priority="4477" operator="equal">
      <formula>#REF!</formula>
    </cfRule>
    <cfRule type="cellIs" dxfId="3597" priority="4478" operator="equal">
      <formula>#REF!</formula>
    </cfRule>
    <cfRule type="cellIs" dxfId="3596" priority="4479" operator="equal">
      <formula>#REF!</formula>
    </cfRule>
    <cfRule type="cellIs" dxfId="3595" priority="4480" operator="equal">
      <formula>#REF!</formula>
    </cfRule>
    <cfRule type="cellIs" dxfId="3594" priority="4481" operator="equal">
      <formula>#REF!</formula>
    </cfRule>
    <cfRule type="cellIs" dxfId="3593" priority="4482" operator="equal">
      <formula>#REF!</formula>
    </cfRule>
    <cfRule type="cellIs" dxfId="3592" priority="4483" operator="equal">
      <formula>#REF!</formula>
    </cfRule>
    <cfRule type="cellIs" dxfId="3591" priority="4484" operator="equal">
      <formula>#REF!</formula>
    </cfRule>
    <cfRule type="cellIs" dxfId="3590" priority="4485" operator="equal">
      <formula>#REF!</formula>
    </cfRule>
    <cfRule type="cellIs" dxfId="3589" priority="4486" operator="equal">
      <formula>#REF!</formula>
    </cfRule>
    <cfRule type="cellIs" dxfId="3588" priority="4487" operator="equal">
      <formula>#REF!</formula>
    </cfRule>
    <cfRule type="cellIs" dxfId="3587" priority="4488" operator="equal">
      <formula>#REF!</formula>
    </cfRule>
    <cfRule type="cellIs" dxfId="3586" priority="4489" operator="equal">
      <formula>#REF!</formula>
    </cfRule>
    <cfRule type="cellIs" dxfId="3585" priority="4490" operator="equal">
      <formula>#REF!</formula>
    </cfRule>
    <cfRule type="cellIs" dxfId="3584" priority="4491" operator="equal">
      <formula>#REF!</formula>
    </cfRule>
    <cfRule type="cellIs" dxfId="3583" priority="4492" operator="equal">
      <formula>#REF!</formula>
    </cfRule>
    <cfRule type="cellIs" dxfId="3582" priority="4493" operator="equal">
      <formula>#REF!</formula>
    </cfRule>
    <cfRule type="cellIs" dxfId="3581" priority="4494" operator="equal">
      <formula>#REF!</formula>
    </cfRule>
    <cfRule type="cellIs" dxfId="3580" priority="4495" operator="equal">
      <formula>#REF!</formula>
    </cfRule>
    <cfRule type="cellIs" dxfId="3579" priority="4496" operator="equal">
      <formula>#REF!</formula>
    </cfRule>
    <cfRule type="cellIs" dxfId="3578" priority="4497" operator="equal">
      <formula>#REF!</formula>
    </cfRule>
    <cfRule type="cellIs" dxfId="3577" priority="4498" operator="equal">
      <formula>#REF!</formula>
    </cfRule>
    <cfRule type="cellIs" dxfId="3576" priority="4499" operator="equal">
      <formula>#REF!</formula>
    </cfRule>
    <cfRule type="cellIs" dxfId="3575" priority="4500" operator="equal">
      <formula>#REF!</formula>
    </cfRule>
    <cfRule type="cellIs" dxfId="3574" priority="4501" operator="equal">
      <formula>#REF!</formula>
    </cfRule>
    <cfRule type="cellIs" dxfId="3573" priority="4502" operator="equal">
      <formula>#REF!</formula>
    </cfRule>
    <cfRule type="cellIs" dxfId="3572" priority="4503" operator="equal">
      <formula>#REF!</formula>
    </cfRule>
    <cfRule type="cellIs" dxfId="3571" priority="4504" operator="equal">
      <formula>#REF!</formula>
    </cfRule>
    <cfRule type="cellIs" dxfId="3570" priority="4505" operator="equal">
      <formula>#REF!</formula>
    </cfRule>
  </conditionalFormatting>
  <conditionalFormatting sqref="Q206">
    <cfRule type="cellIs" dxfId="3569" priority="4462" operator="equal">
      <formula>"EXTREMO (RC/F)"</formula>
    </cfRule>
    <cfRule type="cellIs" dxfId="3568" priority="4463" operator="equal">
      <formula>"ALTO (RC/F)"</formula>
    </cfRule>
    <cfRule type="cellIs" dxfId="3567" priority="4464" operator="equal">
      <formula>"MODERADO (RC/F)"</formula>
    </cfRule>
    <cfRule type="cellIs" dxfId="3566" priority="4465" operator="equal">
      <formula>"EXTREMO"</formula>
    </cfRule>
    <cfRule type="cellIs" dxfId="3565" priority="4466" operator="equal">
      <formula>"ALTO"</formula>
    </cfRule>
    <cfRule type="cellIs" dxfId="3564" priority="4467" operator="equal">
      <formula>"MODERADO"</formula>
    </cfRule>
    <cfRule type="cellIs" dxfId="3563" priority="4468" operator="equal">
      <formula>"BAJO"</formula>
    </cfRule>
  </conditionalFormatting>
  <conditionalFormatting sqref="AE206">
    <cfRule type="cellIs" dxfId="3562" priority="4457" operator="equal">
      <formula>"MUY ALTA"</formula>
    </cfRule>
    <cfRule type="cellIs" dxfId="3561" priority="4458" operator="equal">
      <formula>"ALTA"</formula>
    </cfRule>
    <cfRule type="cellIs" dxfId="3560" priority="4459" operator="equal">
      <formula>"MEDIA"</formula>
    </cfRule>
    <cfRule type="cellIs" dxfId="3559" priority="4460" operator="equal">
      <formula>"BAJA"</formula>
    </cfRule>
    <cfRule type="cellIs" dxfId="3558" priority="4461" operator="equal">
      <formula>"MUY BAJA"</formula>
    </cfRule>
  </conditionalFormatting>
  <conditionalFormatting sqref="AG206">
    <cfRule type="cellIs" dxfId="3557" priority="4452" operator="equal">
      <formula>"CATASTROFICO"</formula>
    </cfRule>
    <cfRule type="cellIs" dxfId="3556" priority="4453" operator="equal">
      <formula>"MAYOR"</formula>
    </cfRule>
    <cfRule type="cellIs" dxfId="3555" priority="4454" operator="equal">
      <formula>"MODERADO"</formula>
    </cfRule>
    <cfRule type="cellIs" dxfId="3554" priority="4455" operator="equal">
      <formula>"MENOR"</formula>
    </cfRule>
    <cfRule type="cellIs" dxfId="3553" priority="4456" operator="equal">
      <formula>"LEVE"</formula>
    </cfRule>
  </conditionalFormatting>
  <conditionalFormatting sqref="AI206">
    <cfRule type="cellIs" dxfId="3552" priority="4415" operator="equal">
      <formula>#REF!</formula>
    </cfRule>
    <cfRule type="cellIs" dxfId="3551" priority="4416" operator="equal">
      <formula>#REF!</formula>
    </cfRule>
    <cfRule type="cellIs" dxfId="3550" priority="4417" operator="equal">
      <formula>#REF!</formula>
    </cfRule>
    <cfRule type="cellIs" dxfId="3549" priority="4418" operator="equal">
      <formula>#REF!</formula>
    </cfRule>
    <cfRule type="cellIs" dxfId="3548" priority="4419" operator="equal">
      <formula>#REF!</formula>
    </cfRule>
    <cfRule type="cellIs" dxfId="3547" priority="4420" operator="equal">
      <formula>#REF!</formula>
    </cfRule>
    <cfRule type="cellIs" dxfId="3546" priority="4421" operator="equal">
      <formula>#REF!</formula>
    </cfRule>
    <cfRule type="cellIs" dxfId="3545" priority="4422" operator="equal">
      <formula>#REF!</formula>
    </cfRule>
    <cfRule type="cellIs" dxfId="3544" priority="4423" operator="equal">
      <formula>#REF!</formula>
    </cfRule>
    <cfRule type="cellIs" dxfId="3543" priority="4424" operator="equal">
      <formula>#REF!</formula>
    </cfRule>
    <cfRule type="cellIs" dxfId="3542" priority="4425" operator="equal">
      <formula>#REF!</formula>
    </cfRule>
    <cfRule type="cellIs" dxfId="3541" priority="4426" operator="equal">
      <formula>#REF!</formula>
    </cfRule>
    <cfRule type="cellIs" dxfId="3540" priority="4427" operator="equal">
      <formula>#REF!</formula>
    </cfRule>
    <cfRule type="cellIs" dxfId="3539" priority="4428" operator="equal">
      <formula>#REF!</formula>
    </cfRule>
    <cfRule type="cellIs" dxfId="3538" priority="4429" operator="equal">
      <formula>#REF!</formula>
    </cfRule>
    <cfRule type="cellIs" dxfId="3537" priority="4430" operator="equal">
      <formula>#REF!</formula>
    </cfRule>
    <cfRule type="cellIs" dxfId="3536" priority="4431" operator="equal">
      <formula>#REF!</formula>
    </cfRule>
    <cfRule type="cellIs" dxfId="3535" priority="4432" operator="equal">
      <formula>#REF!</formula>
    </cfRule>
    <cfRule type="cellIs" dxfId="3534" priority="4433" operator="equal">
      <formula>#REF!</formula>
    </cfRule>
    <cfRule type="cellIs" dxfId="3533" priority="4434" operator="equal">
      <formula>#REF!</formula>
    </cfRule>
    <cfRule type="cellIs" dxfId="3532" priority="4435" operator="equal">
      <formula>#REF!</formula>
    </cfRule>
    <cfRule type="cellIs" dxfId="3531" priority="4436" operator="equal">
      <formula>#REF!</formula>
    </cfRule>
    <cfRule type="cellIs" dxfId="3530" priority="4437" operator="equal">
      <formula>#REF!</formula>
    </cfRule>
    <cfRule type="cellIs" dxfId="3529" priority="4438" operator="equal">
      <formula>#REF!</formula>
    </cfRule>
    <cfRule type="cellIs" dxfId="3528" priority="4439" operator="equal">
      <formula>#REF!</formula>
    </cfRule>
    <cfRule type="cellIs" dxfId="3527" priority="4440" operator="equal">
      <formula>#REF!</formula>
    </cfRule>
    <cfRule type="cellIs" dxfId="3526" priority="4441" operator="equal">
      <formula>#REF!</formula>
    </cfRule>
    <cfRule type="cellIs" dxfId="3525" priority="4442" operator="equal">
      <formula>#REF!</formula>
    </cfRule>
    <cfRule type="cellIs" dxfId="3524" priority="4443" operator="equal">
      <formula>#REF!</formula>
    </cfRule>
    <cfRule type="cellIs" dxfId="3523" priority="4444" operator="equal">
      <formula>#REF!</formula>
    </cfRule>
    <cfRule type="cellIs" dxfId="3522" priority="4445" operator="equal">
      <formula>#REF!</formula>
    </cfRule>
    <cfRule type="cellIs" dxfId="3521" priority="4446" operator="equal">
      <formula>#REF!</formula>
    </cfRule>
    <cfRule type="cellIs" dxfId="3520" priority="4447" operator="equal">
      <formula>#REF!</formula>
    </cfRule>
    <cfRule type="cellIs" dxfId="3519" priority="4448" operator="equal">
      <formula>#REF!</formula>
    </cfRule>
    <cfRule type="cellIs" dxfId="3518" priority="4449" operator="equal">
      <formula>#REF!</formula>
    </cfRule>
    <cfRule type="cellIs" dxfId="3517" priority="4450" operator="equal">
      <formula>#REF!</formula>
    </cfRule>
    <cfRule type="cellIs" dxfId="3516" priority="4451" operator="equal">
      <formula>#REF!</formula>
    </cfRule>
  </conditionalFormatting>
  <conditionalFormatting sqref="AI206">
    <cfRule type="cellIs" dxfId="3515" priority="4408" operator="equal">
      <formula>"EXTREMO (RC/F)"</formula>
    </cfRule>
    <cfRule type="cellIs" dxfId="3514" priority="4409" operator="equal">
      <formula>"ALTO (RC/F)"</formula>
    </cfRule>
    <cfRule type="cellIs" dxfId="3513" priority="4410" operator="equal">
      <formula>"MODERADO (RC/F)"</formula>
    </cfRule>
    <cfRule type="cellIs" dxfId="3512" priority="4411" operator="equal">
      <formula>"EXTREMO"</formula>
    </cfRule>
    <cfRule type="cellIs" dxfId="3511" priority="4412" operator="equal">
      <formula>"ALTO"</formula>
    </cfRule>
    <cfRule type="cellIs" dxfId="3510" priority="4413" operator="equal">
      <formula>"MODERADO"</formula>
    </cfRule>
    <cfRule type="cellIs" dxfId="3509" priority="4414" operator="equal">
      <formula>"BAJO"</formula>
    </cfRule>
  </conditionalFormatting>
  <conditionalFormatting sqref="L208">
    <cfRule type="cellIs" dxfId="3508" priority="4403" operator="equal">
      <formula>"ALTA"</formula>
    </cfRule>
    <cfRule type="cellIs" dxfId="3507" priority="4404" operator="equal">
      <formula>"MUY ALTA"</formula>
    </cfRule>
    <cfRule type="cellIs" dxfId="3506" priority="4405" operator="equal">
      <formula>"MEDIA"</formula>
    </cfRule>
    <cfRule type="cellIs" dxfId="3505" priority="4406" operator="equal">
      <formula>"BAJA"</formula>
    </cfRule>
    <cfRule type="cellIs" dxfId="3504" priority="4407" operator="equal">
      <formula>"MUY BAJA"</formula>
    </cfRule>
  </conditionalFormatting>
  <conditionalFormatting sqref="N208">
    <cfRule type="cellIs" dxfId="3503" priority="4402" operator="equal">
      <formula>#REF!</formula>
    </cfRule>
  </conditionalFormatting>
  <conditionalFormatting sqref="N208">
    <cfRule type="cellIs" dxfId="3502" priority="4394" operator="equal">
      <formula>"CATASTRÓFICO (RC-F)"</formula>
    </cfRule>
    <cfRule type="cellIs" dxfId="3501" priority="4395" operator="equal">
      <formula>"MAYOR (RC-F)"</formula>
    </cfRule>
    <cfRule type="cellIs" dxfId="3500" priority="4396" operator="equal">
      <formula>"MODERADO (RC-F)"</formula>
    </cfRule>
    <cfRule type="cellIs" dxfId="3499" priority="4397" operator="equal">
      <formula>"CATASTRÓFICO"</formula>
    </cfRule>
    <cfRule type="cellIs" dxfId="3498" priority="4398" operator="equal">
      <formula>"MAYOR"</formula>
    </cfRule>
    <cfRule type="cellIs" dxfId="3497" priority="4399" operator="equal">
      <formula>"MODERADO"</formula>
    </cfRule>
    <cfRule type="cellIs" dxfId="3496" priority="4400" operator="equal">
      <formula>"MENOR"</formula>
    </cfRule>
    <cfRule type="cellIs" dxfId="3495" priority="4401" operator="equal">
      <formula>"LEVE"</formula>
    </cfRule>
  </conditionalFormatting>
  <conditionalFormatting sqref="Q208">
    <cfRule type="cellIs" dxfId="3494" priority="4357" operator="equal">
      <formula>#REF!</formula>
    </cfRule>
    <cfRule type="cellIs" dxfId="3493" priority="4358" operator="equal">
      <formula>#REF!</formula>
    </cfRule>
    <cfRule type="cellIs" dxfId="3492" priority="4359" operator="equal">
      <formula>#REF!</formula>
    </cfRule>
    <cfRule type="cellIs" dxfId="3491" priority="4360" operator="equal">
      <formula>#REF!</formula>
    </cfRule>
    <cfRule type="cellIs" dxfId="3490" priority="4361" operator="equal">
      <formula>#REF!</formula>
    </cfRule>
    <cfRule type="cellIs" dxfId="3489" priority="4362" operator="equal">
      <formula>#REF!</formula>
    </cfRule>
    <cfRule type="cellIs" dxfId="3488" priority="4363" operator="equal">
      <formula>#REF!</formula>
    </cfRule>
    <cfRule type="cellIs" dxfId="3487" priority="4364" operator="equal">
      <formula>#REF!</formula>
    </cfRule>
    <cfRule type="cellIs" dxfId="3486" priority="4365" operator="equal">
      <formula>#REF!</formula>
    </cfRule>
    <cfRule type="cellIs" dxfId="3485" priority="4366" operator="equal">
      <formula>#REF!</formula>
    </cfRule>
    <cfRule type="cellIs" dxfId="3484" priority="4367" operator="equal">
      <formula>#REF!</formula>
    </cfRule>
    <cfRule type="cellIs" dxfId="3483" priority="4368" operator="equal">
      <formula>#REF!</formula>
    </cfRule>
    <cfRule type="cellIs" dxfId="3482" priority="4369" operator="equal">
      <formula>#REF!</formula>
    </cfRule>
    <cfRule type="cellIs" dxfId="3481" priority="4370" operator="equal">
      <formula>#REF!</formula>
    </cfRule>
    <cfRule type="cellIs" dxfId="3480" priority="4371" operator="equal">
      <formula>#REF!</formula>
    </cfRule>
    <cfRule type="cellIs" dxfId="3479" priority="4372" operator="equal">
      <formula>#REF!</formula>
    </cfRule>
    <cfRule type="cellIs" dxfId="3478" priority="4373" operator="equal">
      <formula>#REF!</formula>
    </cfRule>
    <cfRule type="cellIs" dxfId="3477" priority="4374" operator="equal">
      <formula>#REF!</formula>
    </cfRule>
    <cfRule type="cellIs" dxfId="3476" priority="4375" operator="equal">
      <formula>#REF!</formula>
    </cfRule>
    <cfRule type="cellIs" dxfId="3475" priority="4376" operator="equal">
      <formula>#REF!</formula>
    </cfRule>
    <cfRule type="cellIs" dxfId="3474" priority="4377" operator="equal">
      <formula>#REF!</formula>
    </cfRule>
    <cfRule type="cellIs" dxfId="3473" priority="4378" operator="equal">
      <formula>#REF!</formula>
    </cfRule>
    <cfRule type="cellIs" dxfId="3472" priority="4379" operator="equal">
      <formula>#REF!</formula>
    </cfRule>
    <cfRule type="cellIs" dxfId="3471" priority="4380" operator="equal">
      <formula>#REF!</formula>
    </cfRule>
    <cfRule type="cellIs" dxfId="3470" priority="4381" operator="equal">
      <formula>#REF!</formula>
    </cfRule>
    <cfRule type="cellIs" dxfId="3469" priority="4382" operator="equal">
      <formula>#REF!</formula>
    </cfRule>
    <cfRule type="cellIs" dxfId="3468" priority="4383" operator="equal">
      <formula>#REF!</formula>
    </cfRule>
    <cfRule type="cellIs" dxfId="3467" priority="4384" operator="equal">
      <formula>#REF!</formula>
    </cfRule>
    <cfRule type="cellIs" dxfId="3466" priority="4385" operator="equal">
      <formula>#REF!</formula>
    </cfRule>
    <cfRule type="cellIs" dxfId="3465" priority="4386" operator="equal">
      <formula>#REF!</formula>
    </cfRule>
    <cfRule type="cellIs" dxfId="3464" priority="4387" operator="equal">
      <formula>#REF!</formula>
    </cfRule>
    <cfRule type="cellIs" dxfId="3463" priority="4388" operator="equal">
      <formula>#REF!</formula>
    </cfRule>
    <cfRule type="cellIs" dxfId="3462" priority="4389" operator="equal">
      <formula>#REF!</formula>
    </cfRule>
    <cfRule type="cellIs" dxfId="3461" priority="4390" operator="equal">
      <formula>#REF!</formula>
    </cfRule>
    <cfRule type="cellIs" dxfId="3460" priority="4391" operator="equal">
      <formula>#REF!</formula>
    </cfRule>
    <cfRule type="cellIs" dxfId="3459" priority="4392" operator="equal">
      <formula>#REF!</formula>
    </cfRule>
    <cfRule type="cellIs" dxfId="3458" priority="4393" operator="equal">
      <formula>#REF!</formula>
    </cfRule>
  </conditionalFormatting>
  <conditionalFormatting sqref="Q208">
    <cfRule type="cellIs" dxfId="3457" priority="4350" operator="equal">
      <formula>"EXTREMO (RC/F)"</formula>
    </cfRule>
    <cfRule type="cellIs" dxfId="3456" priority="4351" operator="equal">
      <formula>"ALTO (RC/F)"</formula>
    </cfRule>
    <cfRule type="cellIs" dxfId="3455" priority="4352" operator="equal">
      <formula>"MODERADO (RC/F)"</formula>
    </cfRule>
    <cfRule type="cellIs" dxfId="3454" priority="4353" operator="equal">
      <formula>"EXTREMO"</formula>
    </cfRule>
    <cfRule type="cellIs" dxfId="3453" priority="4354" operator="equal">
      <formula>"ALTO"</formula>
    </cfRule>
    <cfRule type="cellIs" dxfId="3452" priority="4355" operator="equal">
      <formula>"MODERADO"</formula>
    </cfRule>
    <cfRule type="cellIs" dxfId="3451" priority="4356" operator="equal">
      <formula>"BAJO"</formula>
    </cfRule>
  </conditionalFormatting>
  <conditionalFormatting sqref="AE207:AE208">
    <cfRule type="cellIs" dxfId="3450" priority="4345" operator="equal">
      <formula>"MUY ALTA"</formula>
    </cfRule>
    <cfRule type="cellIs" dxfId="3449" priority="4346" operator="equal">
      <formula>"ALTA"</formula>
    </cfRule>
    <cfRule type="cellIs" dxfId="3448" priority="4347" operator="equal">
      <formula>"MEDIA"</formula>
    </cfRule>
    <cfRule type="cellIs" dxfId="3447" priority="4348" operator="equal">
      <formula>"BAJA"</formula>
    </cfRule>
    <cfRule type="cellIs" dxfId="3446" priority="4349" operator="equal">
      <formula>"MUY BAJA"</formula>
    </cfRule>
  </conditionalFormatting>
  <conditionalFormatting sqref="AE209">
    <cfRule type="cellIs" dxfId="3445" priority="4340" operator="equal">
      <formula>"MUY ALTA"</formula>
    </cfRule>
    <cfRule type="cellIs" dxfId="3444" priority="4341" operator="equal">
      <formula>"ALTA"</formula>
    </cfRule>
    <cfRule type="cellIs" dxfId="3443" priority="4342" operator="equal">
      <formula>"MEDIA"</formula>
    </cfRule>
    <cfRule type="cellIs" dxfId="3442" priority="4343" operator="equal">
      <formula>"BAJA"</formula>
    </cfRule>
    <cfRule type="cellIs" dxfId="3441" priority="4344" operator="equal">
      <formula>"MUY BAJA"</formula>
    </cfRule>
  </conditionalFormatting>
  <conditionalFormatting sqref="AE210">
    <cfRule type="cellIs" dxfId="3440" priority="4335" operator="equal">
      <formula>"MUY ALTA"</formula>
    </cfRule>
    <cfRule type="cellIs" dxfId="3439" priority="4336" operator="equal">
      <formula>"ALTA"</formula>
    </cfRule>
    <cfRule type="cellIs" dxfId="3438" priority="4337" operator="equal">
      <formula>"MEDIA"</formula>
    </cfRule>
    <cfRule type="cellIs" dxfId="3437" priority="4338" operator="equal">
      <formula>"BAJA"</formula>
    </cfRule>
    <cfRule type="cellIs" dxfId="3436" priority="4339" operator="equal">
      <formula>"MUY BAJA"</formula>
    </cfRule>
  </conditionalFormatting>
  <conditionalFormatting sqref="AG208">
    <cfRule type="cellIs" dxfId="3435" priority="4330" operator="equal">
      <formula>"CATASTROFICO"</formula>
    </cfRule>
    <cfRule type="cellIs" dxfId="3434" priority="4331" operator="equal">
      <formula>"MAYOR"</formula>
    </cfRule>
    <cfRule type="cellIs" dxfId="3433" priority="4332" operator="equal">
      <formula>"MODERADO"</formula>
    </cfRule>
    <cfRule type="cellIs" dxfId="3432" priority="4333" operator="equal">
      <formula>"MENOR"</formula>
    </cfRule>
    <cfRule type="cellIs" dxfId="3431" priority="4334" operator="equal">
      <formula>"LEVE"</formula>
    </cfRule>
  </conditionalFormatting>
  <conditionalFormatting sqref="AI208">
    <cfRule type="cellIs" dxfId="3430" priority="4293" operator="equal">
      <formula>#REF!</formula>
    </cfRule>
    <cfRule type="cellIs" dxfId="3429" priority="4294" operator="equal">
      <formula>#REF!</formula>
    </cfRule>
    <cfRule type="cellIs" dxfId="3428" priority="4295" operator="equal">
      <formula>#REF!</formula>
    </cfRule>
    <cfRule type="cellIs" dxfId="3427" priority="4296" operator="equal">
      <formula>#REF!</formula>
    </cfRule>
    <cfRule type="cellIs" dxfId="3426" priority="4297" operator="equal">
      <formula>#REF!</formula>
    </cfRule>
    <cfRule type="cellIs" dxfId="3425" priority="4298" operator="equal">
      <formula>#REF!</formula>
    </cfRule>
    <cfRule type="cellIs" dxfId="3424" priority="4299" operator="equal">
      <formula>#REF!</formula>
    </cfRule>
    <cfRule type="cellIs" dxfId="3423" priority="4300" operator="equal">
      <formula>#REF!</formula>
    </cfRule>
    <cfRule type="cellIs" dxfId="3422" priority="4301" operator="equal">
      <formula>#REF!</formula>
    </cfRule>
    <cfRule type="cellIs" dxfId="3421" priority="4302" operator="equal">
      <formula>#REF!</formula>
    </cfRule>
    <cfRule type="cellIs" dxfId="3420" priority="4303" operator="equal">
      <formula>#REF!</formula>
    </cfRule>
    <cfRule type="cellIs" dxfId="3419" priority="4304" operator="equal">
      <formula>#REF!</formula>
    </cfRule>
    <cfRule type="cellIs" dxfId="3418" priority="4305" operator="equal">
      <formula>#REF!</formula>
    </cfRule>
    <cfRule type="cellIs" dxfId="3417" priority="4306" operator="equal">
      <formula>#REF!</formula>
    </cfRule>
    <cfRule type="cellIs" dxfId="3416" priority="4307" operator="equal">
      <formula>#REF!</formula>
    </cfRule>
    <cfRule type="cellIs" dxfId="3415" priority="4308" operator="equal">
      <formula>#REF!</formula>
    </cfRule>
    <cfRule type="cellIs" dxfId="3414" priority="4309" operator="equal">
      <formula>#REF!</formula>
    </cfRule>
    <cfRule type="cellIs" dxfId="3413" priority="4310" operator="equal">
      <formula>#REF!</formula>
    </cfRule>
    <cfRule type="cellIs" dxfId="3412" priority="4311" operator="equal">
      <formula>#REF!</formula>
    </cfRule>
    <cfRule type="cellIs" dxfId="3411" priority="4312" operator="equal">
      <formula>#REF!</formula>
    </cfRule>
    <cfRule type="cellIs" dxfId="3410" priority="4313" operator="equal">
      <formula>#REF!</formula>
    </cfRule>
    <cfRule type="cellIs" dxfId="3409" priority="4314" operator="equal">
      <formula>#REF!</formula>
    </cfRule>
    <cfRule type="cellIs" dxfId="3408" priority="4315" operator="equal">
      <formula>#REF!</formula>
    </cfRule>
    <cfRule type="cellIs" dxfId="3407" priority="4316" operator="equal">
      <formula>#REF!</formula>
    </cfRule>
    <cfRule type="cellIs" dxfId="3406" priority="4317" operator="equal">
      <formula>#REF!</formula>
    </cfRule>
    <cfRule type="cellIs" dxfId="3405" priority="4318" operator="equal">
      <formula>#REF!</formula>
    </cfRule>
    <cfRule type="cellIs" dxfId="3404" priority="4319" operator="equal">
      <formula>#REF!</formula>
    </cfRule>
    <cfRule type="cellIs" dxfId="3403" priority="4320" operator="equal">
      <formula>#REF!</formula>
    </cfRule>
    <cfRule type="cellIs" dxfId="3402" priority="4321" operator="equal">
      <formula>#REF!</formula>
    </cfRule>
    <cfRule type="cellIs" dxfId="3401" priority="4322" operator="equal">
      <formula>#REF!</formula>
    </cfRule>
    <cfRule type="cellIs" dxfId="3400" priority="4323" operator="equal">
      <formula>#REF!</formula>
    </cfRule>
    <cfRule type="cellIs" dxfId="3399" priority="4324" operator="equal">
      <formula>#REF!</formula>
    </cfRule>
    <cfRule type="cellIs" dxfId="3398" priority="4325" operator="equal">
      <formula>#REF!</formula>
    </cfRule>
    <cfRule type="cellIs" dxfId="3397" priority="4326" operator="equal">
      <formula>#REF!</formula>
    </cfRule>
    <cfRule type="cellIs" dxfId="3396" priority="4327" operator="equal">
      <formula>#REF!</formula>
    </cfRule>
    <cfRule type="cellIs" dxfId="3395" priority="4328" operator="equal">
      <formula>#REF!</formula>
    </cfRule>
    <cfRule type="cellIs" dxfId="3394" priority="4329" operator="equal">
      <formula>#REF!</formula>
    </cfRule>
  </conditionalFormatting>
  <conditionalFormatting sqref="AI208">
    <cfRule type="cellIs" dxfId="3393" priority="4286" operator="equal">
      <formula>"EXTREMO (RC/F)"</formula>
    </cfRule>
    <cfRule type="cellIs" dxfId="3392" priority="4287" operator="equal">
      <formula>"ALTO (RC/F)"</formula>
    </cfRule>
    <cfRule type="cellIs" dxfId="3391" priority="4288" operator="equal">
      <formula>"MODERADO (RC/F)"</formula>
    </cfRule>
    <cfRule type="cellIs" dxfId="3390" priority="4289" operator="equal">
      <formula>"EXTREMO"</formula>
    </cfRule>
    <cfRule type="cellIs" dxfId="3389" priority="4290" operator="equal">
      <formula>"ALTO"</formula>
    </cfRule>
    <cfRule type="cellIs" dxfId="3388" priority="4291" operator="equal">
      <formula>"MODERADO"</formula>
    </cfRule>
    <cfRule type="cellIs" dxfId="3387" priority="4292" operator="equal">
      <formula>"BAJO"</formula>
    </cfRule>
  </conditionalFormatting>
  <conditionalFormatting sqref="AE200">
    <cfRule type="cellIs" dxfId="3386" priority="4281" operator="equal">
      <formula>"MUY ALTA"</formula>
    </cfRule>
    <cfRule type="cellIs" dxfId="3385" priority="4282" operator="equal">
      <formula>"ALTA"</formula>
    </cfRule>
    <cfRule type="cellIs" dxfId="3384" priority="4283" operator="equal">
      <formula>"MEDIA"</formula>
    </cfRule>
    <cfRule type="cellIs" dxfId="3383" priority="4284" operator="equal">
      <formula>"BAJA"</formula>
    </cfRule>
    <cfRule type="cellIs" dxfId="3382" priority="4285" operator="equal">
      <formula>"MUY BAJA"</formula>
    </cfRule>
  </conditionalFormatting>
  <conditionalFormatting sqref="N220">
    <cfRule type="cellIs" dxfId="3381" priority="4280" operator="equal">
      <formula>#REF!</formula>
    </cfRule>
  </conditionalFormatting>
  <conditionalFormatting sqref="L220 L211 L225">
    <cfRule type="cellIs" dxfId="3380" priority="4275" operator="equal">
      <formula>"ALTA"</formula>
    </cfRule>
    <cfRule type="cellIs" dxfId="3379" priority="4276" operator="equal">
      <formula>"MUY ALTA"</formula>
    </cfRule>
    <cfRule type="cellIs" dxfId="3378" priority="4277" operator="equal">
      <formula>"MEDIA"</formula>
    </cfRule>
    <cfRule type="cellIs" dxfId="3377" priority="4278" operator="equal">
      <formula>"BAJA"</formula>
    </cfRule>
    <cfRule type="cellIs" dxfId="3376" priority="4279" operator="equal">
      <formula>"MUY BAJA"</formula>
    </cfRule>
  </conditionalFormatting>
  <conditionalFormatting sqref="N220 N211 N225">
    <cfRule type="cellIs" dxfId="3375" priority="4267" operator="equal">
      <formula>"CATASTRÓFICO (RC-F)"</formula>
    </cfRule>
    <cfRule type="cellIs" dxfId="3374" priority="4268" operator="equal">
      <formula>"MAYOR (RC-F)"</formula>
    </cfRule>
    <cfRule type="cellIs" dxfId="3373" priority="4269" operator="equal">
      <formula>"MODERADO (RC-F)"</formula>
    </cfRule>
    <cfRule type="cellIs" dxfId="3372" priority="4270" operator="equal">
      <formula>"CATASTRÓFICO"</formula>
    </cfRule>
    <cfRule type="cellIs" dxfId="3371" priority="4271" operator="equal">
      <formula>"MAYOR"</formula>
    </cfRule>
    <cfRule type="cellIs" dxfId="3370" priority="4272" operator="equal">
      <formula>"MODERADO"</formula>
    </cfRule>
    <cfRule type="cellIs" dxfId="3369" priority="4273" operator="equal">
      <formula>"MENOR"</formula>
    </cfRule>
    <cfRule type="cellIs" dxfId="3368" priority="4274" operator="equal">
      <formula>"LEVE"</formula>
    </cfRule>
  </conditionalFormatting>
  <conditionalFormatting sqref="Q220 Q211 AI211 Q225">
    <cfRule type="cellIs" dxfId="3367" priority="4260" operator="equal">
      <formula>"EXTREMO (RC/F)"</formula>
    </cfRule>
    <cfRule type="cellIs" dxfId="3366" priority="4261" operator="equal">
      <formula>"ALTO (RC/F)"</formula>
    </cfRule>
    <cfRule type="cellIs" dxfId="3365" priority="4262" operator="equal">
      <formula>"MODERADO (RC/F)"</formula>
    </cfRule>
    <cfRule type="cellIs" dxfId="3364" priority="4263" operator="equal">
      <formula>"EXTREMO"</formula>
    </cfRule>
    <cfRule type="cellIs" dxfId="3363" priority="4264" operator="equal">
      <formula>"ALTO"</formula>
    </cfRule>
    <cfRule type="cellIs" dxfId="3362" priority="4265" operator="equal">
      <formula>"MODERADO"</formula>
    </cfRule>
    <cfRule type="cellIs" dxfId="3361" priority="4266" operator="equal">
      <formula>"BAJO"</formula>
    </cfRule>
  </conditionalFormatting>
  <conditionalFormatting sqref="N211">
    <cfRule type="cellIs" dxfId="3360" priority="4223" operator="equal">
      <formula>#REF!</formula>
    </cfRule>
  </conditionalFormatting>
  <conditionalFormatting sqref="AE211:AE212 AE225:AE231 AE221 AE214:AE219">
    <cfRule type="cellIs" dxfId="3359" priority="4217" operator="equal">
      <formula>"MUY ALTA"</formula>
    </cfRule>
    <cfRule type="cellIs" dxfId="3358" priority="4218" operator="equal">
      <formula>"ALTA"</formula>
    </cfRule>
    <cfRule type="cellIs" dxfId="3357" priority="4219" operator="equal">
      <formula>"MEDIA"</formula>
    </cfRule>
    <cfRule type="cellIs" dxfId="3356" priority="4220" operator="equal">
      <formula>"BAJA"</formula>
    </cfRule>
    <cfRule type="cellIs" dxfId="3355" priority="4221" operator="equal">
      <formula>"MUY BAJA"</formula>
    </cfRule>
  </conditionalFormatting>
  <conditionalFormatting sqref="AG211">
    <cfRule type="cellIs" dxfId="3354" priority="4212" operator="equal">
      <formula>"CATASTROFICO"</formula>
    </cfRule>
    <cfRule type="cellIs" dxfId="3353" priority="4213" operator="equal">
      <formula>"MAYOR"</formula>
    </cfRule>
    <cfRule type="cellIs" dxfId="3352" priority="4214" operator="equal">
      <formula>"MODERADO"</formula>
    </cfRule>
    <cfRule type="cellIs" dxfId="3351" priority="4215" operator="equal">
      <formula>"MENOR"</formula>
    </cfRule>
    <cfRule type="cellIs" dxfId="3350" priority="4216" operator="equal">
      <formula>"LEVE"</formula>
    </cfRule>
  </conditionalFormatting>
  <conditionalFormatting sqref="AI211 Q225">
    <cfRule type="cellIs" dxfId="3349" priority="4175" operator="equal">
      <formula>#REF!</formula>
    </cfRule>
    <cfRule type="cellIs" dxfId="3348" priority="4176" operator="equal">
      <formula>#REF!</formula>
    </cfRule>
    <cfRule type="cellIs" dxfId="3347" priority="4177" operator="equal">
      <formula>#REF!</formula>
    </cfRule>
    <cfRule type="cellIs" dxfId="3346" priority="4178" operator="equal">
      <formula>#REF!</formula>
    </cfRule>
    <cfRule type="cellIs" dxfId="3345" priority="4179" operator="equal">
      <formula>#REF!</formula>
    </cfRule>
    <cfRule type="cellIs" dxfId="3344" priority="4180" operator="equal">
      <formula>#REF!</formula>
    </cfRule>
    <cfRule type="cellIs" dxfId="3343" priority="4181" operator="equal">
      <formula>#REF!</formula>
    </cfRule>
    <cfRule type="cellIs" dxfId="3342" priority="4182" operator="equal">
      <formula>#REF!</formula>
    </cfRule>
    <cfRule type="cellIs" dxfId="3341" priority="4183" operator="equal">
      <formula>#REF!</formula>
    </cfRule>
    <cfRule type="cellIs" dxfId="3340" priority="4184" operator="equal">
      <formula>#REF!</formula>
    </cfRule>
    <cfRule type="cellIs" dxfId="3339" priority="4185" operator="equal">
      <formula>#REF!</formula>
    </cfRule>
    <cfRule type="cellIs" dxfId="3338" priority="4186" operator="equal">
      <formula>#REF!</formula>
    </cfRule>
    <cfRule type="cellIs" dxfId="3337" priority="4187" operator="equal">
      <formula>#REF!</formula>
    </cfRule>
    <cfRule type="cellIs" dxfId="3336" priority="4188" operator="equal">
      <formula>#REF!</formula>
    </cfRule>
    <cfRule type="cellIs" dxfId="3335" priority="4189" operator="equal">
      <formula>#REF!</formula>
    </cfRule>
    <cfRule type="cellIs" dxfId="3334" priority="4190" operator="equal">
      <formula>#REF!</formula>
    </cfRule>
    <cfRule type="cellIs" dxfId="3333" priority="4191" operator="equal">
      <formula>#REF!</formula>
    </cfRule>
    <cfRule type="cellIs" dxfId="3332" priority="4192" operator="equal">
      <formula>#REF!</formula>
    </cfRule>
    <cfRule type="cellIs" dxfId="3331" priority="4193" operator="equal">
      <formula>#REF!</formula>
    </cfRule>
    <cfRule type="cellIs" dxfId="3330" priority="4194" operator="equal">
      <formula>#REF!</formula>
    </cfRule>
    <cfRule type="cellIs" dxfId="3329" priority="4195" operator="equal">
      <formula>#REF!</formula>
    </cfRule>
    <cfRule type="cellIs" dxfId="3328" priority="4196" operator="equal">
      <formula>#REF!</formula>
    </cfRule>
    <cfRule type="cellIs" dxfId="3327" priority="4197" operator="equal">
      <formula>#REF!</formula>
    </cfRule>
    <cfRule type="cellIs" dxfId="3326" priority="4198" operator="equal">
      <formula>#REF!</formula>
    </cfRule>
    <cfRule type="cellIs" dxfId="3325" priority="4199" operator="equal">
      <formula>#REF!</formula>
    </cfRule>
    <cfRule type="cellIs" dxfId="3324" priority="4200" operator="equal">
      <formula>#REF!</formula>
    </cfRule>
    <cfRule type="cellIs" dxfId="3323" priority="4201" operator="equal">
      <formula>#REF!</formula>
    </cfRule>
    <cfRule type="cellIs" dxfId="3322" priority="4202" operator="equal">
      <formula>#REF!</formula>
    </cfRule>
    <cfRule type="cellIs" dxfId="3321" priority="4203" operator="equal">
      <formula>#REF!</formula>
    </cfRule>
    <cfRule type="cellIs" dxfId="3320" priority="4204" operator="equal">
      <formula>#REF!</formula>
    </cfRule>
    <cfRule type="cellIs" dxfId="3319" priority="4205" operator="equal">
      <formula>#REF!</formula>
    </cfRule>
    <cfRule type="cellIs" dxfId="3318" priority="4206" operator="equal">
      <formula>#REF!</formula>
    </cfRule>
    <cfRule type="cellIs" dxfId="3317" priority="4207" operator="equal">
      <formula>#REF!</formula>
    </cfRule>
    <cfRule type="cellIs" dxfId="3316" priority="4208" operator="equal">
      <formula>#REF!</formula>
    </cfRule>
    <cfRule type="cellIs" dxfId="3315" priority="4209" operator="equal">
      <formula>#REF!</formula>
    </cfRule>
    <cfRule type="cellIs" dxfId="3314" priority="4210" operator="equal">
      <formula>#REF!</formula>
    </cfRule>
    <cfRule type="cellIs" dxfId="3313" priority="4211" operator="equal">
      <formula>#REF!</formula>
    </cfRule>
  </conditionalFormatting>
  <conditionalFormatting sqref="Q211">
    <cfRule type="cellIs" dxfId="3312" priority="4222" operator="equal">
      <formula>#REF!</formula>
    </cfRule>
    <cfRule type="cellIs" dxfId="3311" priority="4224" operator="equal">
      <formula>#REF!</formula>
    </cfRule>
    <cfRule type="cellIs" dxfId="3310" priority="4225" operator="equal">
      <formula>#REF!</formula>
    </cfRule>
    <cfRule type="cellIs" dxfId="3309" priority="4226" operator="equal">
      <formula>#REF!</formula>
    </cfRule>
    <cfRule type="cellIs" dxfId="3308" priority="4227" operator="equal">
      <formula>#REF!</formula>
    </cfRule>
    <cfRule type="cellIs" dxfId="3307" priority="4228" operator="equal">
      <formula>#REF!</formula>
    </cfRule>
    <cfRule type="cellIs" dxfId="3306" priority="4229" operator="equal">
      <formula>#REF!</formula>
    </cfRule>
    <cfRule type="cellIs" dxfId="3305" priority="4230" operator="equal">
      <formula>#REF!</formula>
    </cfRule>
    <cfRule type="cellIs" dxfId="3304" priority="4231" operator="equal">
      <formula>#REF!</formula>
    </cfRule>
    <cfRule type="cellIs" dxfId="3303" priority="4232" operator="equal">
      <formula>#REF!</formula>
    </cfRule>
    <cfRule type="cellIs" dxfId="3302" priority="4233" operator="equal">
      <formula>#REF!</formula>
    </cfRule>
    <cfRule type="cellIs" dxfId="3301" priority="4234" operator="equal">
      <formula>#REF!</formula>
    </cfRule>
    <cfRule type="cellIs" dxfId="3300" priority="4235" operator="equal">
      <formula>#REF!</formula>
    </cfRule>
    <cfRule type="cellIs" dxfId="3299" priority="4236" operator="equal">
      <formula>#REF!</formula>
    </cfRule>
    <cfRule type="cellIs" dxfId="3298" priority="4237" operator="equal">
      <formula>#REF!</formula>
    </cfRule>
    <cfRule type="cellIs" dxfId="3297" priority="4238" operator="equal">
      <formula>#REF!</formula>
    </cfRule>
    <cfRule type="cellIs" dxfId="3296" priority="4239" operator="equal">
      <formula>#REF!</formula>
    </cfRule>
    <cfRule type="cellIs" dxfId="3295" priority="4240" operator="equal">
      <formula>#REF!</formula>
    </cfRule>
    <cfRule type="cellIs" dxfId="3294" priority="4241" operator="equal">
      <formula>#REF!</formula>
    </cfRule>
    <cfRule type="cellIs" dxfId="3293" priority="4242" operator="equal">
      <formula>#REF!</formula>
    </cfRule>
    <cfRule type="cellIs" dxfId="3292" priority="4243" operator="equal">
      <formula>#REF!</formula>
    </cfRule>
    <cfRule type="cellIs" dxfId="3291" priority="4244" operator="equal">
      <formula>#REF!</formula>
    </cfRule>
    <cfRule type="cellIs" dxfId="3290" priority="4245" operator="equal">
      <formula>#REF!</formula>
    </cfRule>
    <cfRule type="cellIs" dxfId="3289" priority="4246" operator="equal">
      <formula>#REF!</formula>
    </cfRule>
    <cfRule type="cellIs" dxfId="3288" priority="4247" operator="equal">
      <formula>#REF!</formula>
    </cfRule>
    <cfRule type="cellIs" dxfId="3287" priority="4248" operator="equal">
      <formula>#REF!</formula>
    </cfRule>
    <cfRule type="cellIs" dxfId="3286" priority="4249" operator="equal">
      <formula>#REF!</formula>
    </cfRule>
    <cfRule type="cellIs" dxfId="3285" priority="4250" operator="equal">
      <formula>#REF!</formula>
    </cfRule>
    <cfRule type="cellIs" dxfId="3284" priority="4251" operator="equal">
      <formula>#REF!</formula>
    </cfRule>
    <cfRule type="cellIs" dxfId="3283" priority="4252" operator="equal">
      <formula>#REF!</formula>
    </cfRule>
    <cfRule type="cellIs" dxfId="3282" priority="4253" operator="equal">
      <formula>#REF!</formula>
    </cfRule>
    <cfRule type="cellIs" dxfId="3281" priority="4254" operator="equal">
      <formula>#REF!</formula>
    </cfRule>
    <cfRule type="cellIs" dxfId="3280" priority="4255" operator="equal">
      <formula>#REF!</formula>
    </cfRule>
    <cfRule type="cellIs" dxfId="3279" priority="4256" operator="equal">
      <formula>#REF!</formula>
    </cfRule>
    <cfRule type="cellIs" dxfId="3278" priority="4257" operator="equal">
      <formula>#REF!</formula>
    </cfRule>
    <cfRule type="cellIs" dxfId="3277" priority="4258" operator="equal">
      <formula>#REF!</formula>
    </cfRule>
    <cfRule type="cellIs" dxfId="3276" priority="4259" operator="equal">
      <formula>#REF!</formula>
    </cfRule>
  </conditionalFormatting>
  <conditionalFormatting sqref="Q235">
    <cfRule type="cellIs" dxfId="3275" priority="4137" operator="equal">
      <formula>#REF!</formula>
    </cfRule>
    <cfRule type="cellIs" dxfId="3274" priority="4139" operator="equal">
      <formula>#REF!</formula>
    </cfRule>
    <cfRule type="cellIs" dxfId="3273" priority="4140" operator="equal">
      <formula>#REF!</formula>
    </cfRule>
    <cfRule type="cellIs" dxfId="3272" priority="4141" operator="equal">
      <formula>#REF!</formula>
    </cfRule>
    <cfRule type="cellIs" dxfId="3271" priority="4142" operator="equal">
      <formula>#REF!</formula>
    </cfRule>
    <cfRule type="cellIs" dxfId="3270" priority="4143" operator="equal">
      <formula>#REF!</formula>
    </cfRule>
    <cfRule type="cellIs" dxfId="3269" priority="4144" operator="equal">
      <formula>#REF!</formula>
    </cfRule>
    <cfRule type="cellIs" dxfId="3268" priority="4145" operator="equal">
      <formula>#REF!</formula>
    </cfRule>
    <cfRule type="cellIs" dxfId="3267" priority="4146" operator="equal">
      <formula>#REF!</formula>
    </cfRule>
    <cfRule type="cellIs" dxfId="3266" priority="4147" operator="equal">
      <formula>#REF!</formula>
    </cfRule>
    <cfRule type="cellIs" dxfId="3265" priority="4148" operator="equal">
      <formula>#REF!</formula>
    </cfRule>
    <cfRule type="cellIs" dxfId="3264" priority="4149" operator="equal">
      <formula>#REF!</formula>
    </cfRule>
    <cfRule type="cellIs" dxfId="3263" priority="4150" operator="equal">
      <formula>#REF!</formula>
    </cfRule>
    <cfRule type="cellIs" dxfId="3262" priority="4151" operator="equal">
      <formula>#REF!</formula>
    </cfRule>
    <cfRule type="cellIs" dxfId="3261" priority="4152" operator="equal">
      <formula>#REF!</formula>
    </cfRule>
    <cfRule type="cellIs" dxfId="3260" priority="4153" operator="equal">
      <formula>#REF!</formula>
    </cfRule>
    <cfRule type="cellIs" dxfId="3259" priority="4154" operator="equal">
      <formula>#REF!</formula>
    </cfRule>
    <cfRule type="cellIs" dxfId="3258" priority="4155" operator="equal">
      <formula>#REF!</formula>
    </cfRule>
    <cfRule type="cellIs" dxfId="3257" priority="4156" operator="equal">
      <formula>#REF!</formula>
    </cfRule>
    <cfRule type="cellIs" dxfId="3256" priority="4157" operator="equal">
      <formula>#REF!</formula>
    </cfRule>
    <cfRule type="cellIs" dxfId="3255" priority="4158" operator="equal">
      <formula>#REF!</formula>
    </cfRule>
    <cfRule type="cellIs" dxfId="3254" priority="4159" operator="equal">
      <formula>#REF!</formula>
    </cfRule>
    <cfRule type="cellIs" dxfId="3253" priority="4160" operator="equal">
      <formula>#REF!</formula>
    </cfRule>
    <cfRule type="cellIs" dxfId="3252" priority="4161" operator="equal">
      <formula>#REF!</formula>
    </cfRule>
    <cfRule type="cellIs" dxfId="3251" priority="4162" operator="equal">
      <formula>#REF!</formula>
    </cfRule>
    <cfRule type="cellIs" dxfId="3250" priority="4163" operator="equal">
      <formula>#REF!</formula>
    </cfRule>
    <cfRule type="cellIs" dxfId="3249" priority="4164" operator="equal">
      <formula>#REF!</formula>
    </cfRule>
    <cfRule type="cellIs" dxfId="3248" priority="4165" operator="equal">
      <formula>#REF!</formula>
    </cfRule>
    <cfRule type="cellIs" dxfId="3247" priority="4166" operator="equal">
      <formula>#REF!</formula>
    </cfRule>
    <cfRule type="cellIs" dxfId="3246" priority="4167" operator="equal">
      <formula>#REF!</formula>
    </cfRule>
    <cfRule type="cellIs" dxfId="3245" priority="4168" operator="equal">
      <formula>#REF!</formula>
    </cfRule>
    <cfRule type="cellIs" dxfId="3244" priority="4169" operator="equal">
      <formula>#REF!</formula>
    </cfRule>
    <cfRule type="cellIs" dxfId="3243" priority="4170" operator="equal">
      <formula>#REF!</formula>
    </cfRule>
    <cfRule type="cellIs" dxfId="3242" priority="4171" operator="equal">
      <formula>#REF!</formula>
    </cfRule>
    <cfRule type="cellIs" dxfId="3241" priority="4172" operator="equal">
      <formula>#REF!</formula>
    </cfRule>
    <cfRule type="cellIs" dxfId="3240" priority="4173" operator="equal">
      <formula>#REF!</formula>
    </cfRule>
    <cfRule type="cellIs" dxfId="3239" priority="4174" operator="equal">
      <formula>#REF!</formula>
    </cfRule>
  </conditionalFormatting>
  <conditionalFormatting sqref="N235">
    <cfRule type="cellIs" dxfId="3238" priority="4138" operator="equal">
      <formula>#REF!</formula>
    </cfRule>
  </conditionalFormatting>
  <conditionalFormatting sqref="L235">
    <cfRule type="cellIs" dxfId="3237" priority="4132" operator="equal">
      <formula>"ALTA"</formula>
    </cfRule>
    <cfRule type="cellIs" dxfId="3236" priority="4133" operator="equal">
      <formula>"MUY ALTA"</formula>
    </cfRule>
    <cfRule type="cellIs" dxfId="3235" priority="4134" operator="equal">
      <formula>"MEDIA"</formula>
    </cfRule>
    <cfRule type="cellIs" dxfId="3234" priority="4135" operator="equal">
      <formula>"BAJA"</formula>
    </cfRule>
    <cfRule type="cellIs" dxfId="3233" priority="4136" operator="equal">
      <formula>"MUY BAJA"</formula>
    </cfRule>
  </conditionalFormatting>
  <conditionalFormatting sqref="N235">
    <cfRule type="cellIs" dxfId="3232" priority="4124" operator="equal">
      <formula>"CATASTRÓFICO (RC-F)"</formula>
    </cfRule>
    <cfRule type="cellIs" dxfId="3231" priority="4125" operator="equal">
      <formula>"MAYOR (RC-F)"</formula>
    </cfRule>
    <cfRule type="cellIs" dxfId="3230" priority="4126" operator="equal">
      <formula>"MODERADO (RC-F)"</formula>
    </cfRule>
    <cfRule type="cellIs" dxfId="3229" priority="4127" operator="equal">
      <formula>"CATASTRÓFICO"</formula>
    </cfRule>
    <cfRule type="cellIs" dxfId="3228" priority="4128" operator="equal">
      <formula>"MAYOR"</formula>
    </cfRule>
    <cfRule type="cellIs" dxfId="3227" priority="4129" operator="equal">
      <formula>"MODERADO"</formula>
    </cfRule>
    <cfRule type="cellIs" dxfId="3226" priority="4130" operator="equal">
      <formula>"MENOR"</formula>
    </cfRule>
    <cfRule type="cellIs" dxfId="3225" priority="4131" operator="equal">
      <formula>"LEVE"</formula>
    </cfRule>
  </conditionalFormatting>
  <conditionalFormatting sqref="Q235 AI235">
    <cfRule type="cellIs" dxfId="3224" priority="4117" operator="equal">
      <formula>"EXTREMO (RC/F)"</formula>
    </cfRule>
    <cfRule type="cellIs" dxfId="3223" priority="4118" operator="equal">
      <formula>"ALTO (RC/F)"</formula>
    </cfRule>
    <cfRule type="cellIs" dxfId="3222" priority="4119" operator="equal">
      <formula>"MODERADO (RC/F)"</formula>
    </cfRule>
    <cfRule type="cellIs" dxfId="3221" priority="4120" operator="equal">
      <formula>"EXTREMO"</formula>
    </cfRule>
    <cfRule type="cellIs" dxfId="3220" priority="4121" operator="equal">
      <formula>"ALTO"</formula>
    </cfRule>
    <cfRule type="cellIs" dxfId="3219" priority="4122" operator="equal">
      <formula>"MODERADO"</formula>
    </cfRule>
    <cfRule type="cellIs" dxfId="3218" priority="4123" operator="equal">
      <formula>"BAJO"</formula>
    </cfRule>
  </conditionalFormatting>
  <conditionalFormatting sqref="AE235">
    <cfRule type="cellIs" dxfId="3217" priority="4112" operator="equal">
      <formula>"MUY ALTA"</formula>
    </cfRule>
    <cfRule type="cellIs" dxfId="3216" priority="4113" operator="equal">
      <formula>"ALTA"</formula>
    </cfRule>
    <cfRule type="cellIs" dxfId="3215" priority="4114" operator="equal">
      <formula>"MEDIA"</formula>
    </cfRule>
    <cfRule type="cellIs" dxfId="3214" priority="4115" operator="equal">
      <formula>"BAJA"</formula>
    </cfRule>
    <cfRule type="cellIs" dxfId="3213" priority="4116" operator="equal">
      <formula>"MUY BAJA"</formula>
    </cfRule>
  </conditionalFormatting>
  <conditionalFormatting sqref="AG235">
    <cfRule type="cellIs" dxfId="3212" priority="4107" operator="equal">
      <formula>"CATASTROFICO"</formula>
    </cfRule>
    <cfRule type="cellIs" dxfId="3211" priority="4108" operator="equal">
      <formula>"MAYOR"</formula>
    </cfRule>
    <cfRule type="cellIs" dxfId="3210" priority="4109" operator="equal">
      <formula>"MODERADO"</formula>
    </cfRule>
    <cfRule type="cellIs" dxfId="3209" priority="4110" operator="equal">
      <formula>"MENOR"</formula>
    </cfRule>
    <cfRule type="cellIs" dxfId="3208" priority="4111" operator="equal">
      <formula>"LEVE"</formula>
    </cfRule>
  </conditionalFormatting>
  <conditionalFormatting sqref="AI235">
    <cfRule type="cellIs" dxfId="3207" priority="4070" operator="equal">
      <formula>#REF!</formula>
    </cfRule>
    <cfRule type="cellIs" dxfId="3206" priority="4071" operator="equal">
      <formula>#REF!</formula>
    </cfRule>
    <cfRule type="cellIs" dxfId="3205" priority="4072" operator="equal">
      <formula>#REF!</formula>
    </cfRule>
    <cfRule type="cellIs" dxfId="3204" priority="4073" operator="equal">
      <formula>#REF!</formula>
    </cfRule>
    <cfRule type="cellIs" dxfId="3203" priority="4074" operator="equal">
      <formula>#REF!</formula>
    </cfRule>
    <cfRule type="cellIs" dxfId="3202" priority="4075" operator="equal">
      <formula>#REF!</formula>
    </cfRule>
    <cfRule type="cellIs" dxfId="3201" priority="4076" operator="equal">
      <formula>#REF!</formula>
    </cfRule>
    <cfRule type="cellIs" dxfId="3200" priority="4077" operator="equal">
      <formula>#REF!</formula>
    </cfRule>
    <cfRule type="cellIs" dxfId="3199" priority="4078" operator="equal">
      <formula>#REF!</formula>
    </cfRule>
    <cfRule type="cellIs" dxfId="3198" priority="4079" operator="equal">
      <formula>#REF!</formula>
    </cfRule>
    <cfRule type="cellIs" dxfId="3197" priority="4080" operator="equal">
      <formula>#REF!</formula>
    </cfRule>
    <cfRule type="cellIs" dxfId="3196" priority="4081" operator="equal">
      <formula>#REF!</formula>
    </cfRule>
    <cfRule type="cellIs" dxfId="3195" priority="4082" operator="equal">
      <formula>#REF!</formula>
    </cfRule>
    <cfRule type="cellIs" dxfId="3194" priority="4083" operator="equal">
      <formula>#REF!</formula>
    </cfRule>
    <cfRule type="cellIs" dxfId="3193" priority="4084" operator="equal">
      <formula>#REF!</formula>
    </cfRule>
    <cfRule type="cellIs" dxfId="3192" priority="4085" operator="equal">
      <formula>#REF!</formula>
    </cfRule>
    <cfRule type="cellIs" dxfId="3191" priority="4086" operator="equal">
      <formula>#REF!</formula>
    </cfRule>
    <cfRule type="cellIs" dxfId="3190" priority="4087" operator="equal">
      <formula>#REF!</formula>
    </cfRule>
    <cfRule type="cellIs" dxfId="3189" priority="4088" operator="equal">
      <formula>#REF!</formula>
    </cfRule>
    <cfRule type="cellIs" dxfId="3188" priority="4089" operator="equal">
      <formula>#REF!</formula>
    </cfRule>
    <cfRule type="cellIs" dxfId="3187" priority="4090" operator="equal">
      <formula>#REF!</formula>
    </cfRule>
    <cfRule type="cellIs" dxfId="3186" priority="4091" operator="equal">
      <formula>#REF!</formula>
    </cfRule>
    <cfRule type="cellIs" dxfId="3185" priority="4092" operator="equal">
      <formula>#REF!</formula>
    </cfRule>
    <cfRule type="cellIs" dxfId="3184" priority="4093" operator="equal">
      <formula>#REF!</formula>
    </cfRule>
    <cfRule type="cellIs" dxfId="3183" priority="4094" operator="equal">
      <formula>#REF!</formula>
    </cfRule>
    <cfRule type="cellIs" dxfId="3182" priority="4095" operator="equal">
      <formula>#REF!</formula>
    </cfRule>
    <cfRule type="cellIs" dxfId="3181" priority="4096" operator="equal">
      <formula>#REF!</formula>
    </cfRule>
    <cfRule type="cellIs" dxfId="3180" priority="4097" operator="equal">
      <formula>#REF!</formula>
    </cfRule>
    <cfRule type="cellIs" dxfId="3179" priority="4098" operator="equal">
      <formula>#REF!</formula>
    </cfRule>
    <cfRule type="cellIs" dxfId="3178" priority="4099" operator="equal">
      <formula>#REF!</formula>
    </cfRule>
    <cfRule type="cellIs" dxfId="3177" priority="4100" operator="equal">
      <formula>#REF!</formula>
    </cfRule>
    <cfRule type="cellIs" dxfId="3176" priority="4101" operator="equal">
      <formula>#REF!</formula>
    </cfRule>
    <cfRule type="cellIs" dxfId="3175" priority="4102" operator="equal">
      <formula>#REF!</formula>
    </cfRule>
    <cfRule type="cellIs" dxfId="3174" priority="4103" operator="equal">
      <formula>#REF!</formula>
    </cfRule>
    <cfRule type="cellIs" dxfId="3173" priority="4104" operator="equal">
      <formula>#REF!</formula>
    </cfRule>
    <cfRule type="cellIs" dxfId="3172" priority="4105" operator="equal">
      <formula>#REF!</formula>
    </cfRule>
    <cfRule type="cellIs" dxfId="3171" priority="4106" operator="equal">
      <formula>#REF!</formula>
    </cfRule>
  </conditionalFormatting>
  <conditionalFormatting sqref="AE233:AE234">
    <cfRule type="cellIs" dxfId="3170" priority="4065" operator="equal">
      <formula>"MUY ALTA"</formula>
    </cfRule>
    <cfRule type="cellIs" dxfId="3169" priority="4066" operator="equal">
      <formula>"ALTA"</formula>
    </cfRule>
    <cfRule type="cellIs" dxfId="3168" priority="4067" operator="equal">
      <formula>"MEDIA"</formula>
    </cfRule>
    <cfRule type="cellIs" dxfId="3167" priority="4068" operator="equal">
      <formula>"BAJA"</formula>
    </cfRule>
    <cfRule type="cellIs" dxfId="3166" priority="4069" operator="equal">
      <formula>"MUY BAJA"</formula>
    </cfRule>
  </conditionalFormatting>
  <conditionalFormatting sqref="N225 I225 I211">
    <cfRule type="cellIs" dxfId="3165" priority="4064" operator="equal">
      <formula>#REF!</formula>
    </cfRule>
  </conditionalFormatting>
  <conditionalFormatting sqref="AI225">
    <cfRule type="cellIs" dxfId="3164" priority="4057" operator="equal">
      <formula>"EXTREMO (RC/F)"</formula>
    </cfRule>
    <cfRule type="cellIs" dxfId="3163" priority="4058" operator="equal">
      <formula>"ALTO (RC/F)"</formula>
    </cfRule>
    <cfRule type="cellIs" dxfId="3162" priority="4059" operator="equal">
      <formula>"MODERADO (RC/F)"</formula>
    </cfRule>
    <cfRule type="cellIs" dxfId="3161" priority="4060" operator="equal">
      <formula>"EXTREMO"</formula>
    </cfRule>
    <cfRule type="cellIs" dxfId="3160" priority="4061" operator="equal">
      <formula>"ALTO"</formula>
    </cfRule>
    <cfRule type="cellIs" dxfId="3159" priority="4062" operator="equal">
      <formula>"MODERADO"</formula>
    </cfRule>
    <cfRule type="cellIs" dxfId="3158" priority="4063" operator="equal">
      <formula>"BAJO"</formula>
    </cfRule>
  </conditionalFormatting>
  <conditionalFormatting sqref="AG225">
    <cfRule type="cellIs" dxfId="3157" priority="4052" operator="equal">
      <formula>"CATASTROFICO"</formula>
    </cfRule>
    <cfRule type="cellIs" dxfId="3156" priority="4053" operator="equal">
      <formula>"MAYOR"</formula>
    </cfRule>
    <cfRule type="cellIs" dxfId="3155" priority="4054" operator="equal">
      <formula>"MODERADO"</formula>
    </cfRule>
    <cfRule type="cellIs" dxfId="3154" priority="4055" operator="equal">
      <formula>"MENOR"</formula>
    </cfRule>
    <cfRule type="cellIs" dxfId="3153" priority="4056" operator="equal">
      <formula>"LEVE"</formula>
    </cfRule>
  </conditionalFormatting>
  <conditionalFormatting sqref="AI225">
    <cfRule type="cellIs" dxfId="3152" priority="4015" operator="equal">
      <formula>#REF!</formula>
    </cfRule>
    <cfRule type="cellIs" dxfId="3151" priority="4016" operator="equal">
      <formula>#REF!</formula>
    </cfRule>
    <cfRule type="cellIs" dxfId="3150" priority="4017" operator="equal">
      <formula>#REF!</formula>
    </cfRule>
    <cfRule type="cellIs" dxfId="3149" priority="4018" operator="equal">
      <formula>#REF!</formula>
    </cfRule>
    <cfRule type="cellIs" dxfId="3148" priority="4019" operator="equal">
      <formula>#REF!</formula>
    </cfRule>
    <cfRule type="cellIs" dxfId="3147" priority="4020" operator="equal">
      <formula>#REF!</formula>
    </cfRule>
    <cfRule type="cellIs" dxfId="3146" priority="4021" operator="equal">
      <formula>#REF!</formula>
    </cfRule>
    <cfRule type="cellIs" dxfId="3145" priority="4022" operator="equal">
      <formula>#REF!</formula>
    </cfRule>
    <cfRule type="cellIs" dxfId="3144" priority="4023" operator="equal">
      <formula>#REF!</formula>
    </cfRule>
    <cfRule type="cellIs" dxfId="3143" priority="4024" operator="equal">
      <formula>#REF!</formula>
    </cfRule>
    <cfRule type="cellIs" dxfId="3142" priority="4025" operator="equal">
      <formula>#REF!</formula>
    </cfRule>
    <cfRule type="cellIs" dxfId="3141" priority="4026" operator="equal">
      <formula>#REF!</formula>
    </cfRule>
    <cfRule type="cellIs" dxfId="3140" priority="4027" operator="equal">
      <formula>#REF!</formula>
    </cfRule>
    <cfRule type="cellIs" dxfId="3139" priority="4028" operator="equal">
      <formula>#REF!</formula>
    </cfRule>
    <cfRule type="cellIs" dxfId="3138" priority="4029" operator="equal">
      <formula>#REF!</formula>
    </cfRule>
    <cfRule type="cellIs" dxfId="3137" priority="4030" operator="equal">
      <formula>#REF!</formula>
    </cfRule>
    <cfRule type="cellIs" dxfId="3136" priority="4031" operator="equal">
      <formula>#REF!</formula>
    </cfRule>
    <cfRule type="cellIs" dxfId="3135" priority="4032" operator="equal">
      <formula>#REF!</formula>
    </cfRule>
    <cfRule type="cellIs" dxfId="3134" priority="4033" operator="equal">
      <formula>#REF!</formula>
    </cfRule>
    <cfRule type="cellIs" dxfId="3133" priority="4034" operator="equal">
      <formula>#REF!</formula>
    </cfRule>
    <cfRule type="cellIs" dxfId="3132" priority="4035" operator="equal">
      <formula>#REF!</formula>
    </cfRule>
    <cfRule type="cellIs" dxfId="3131" priority="4036" operator="equal">
      <formula>#REF!</formula>
    </cfRule>
    <cfRule type="cellIs" dxfId="3130" priority="4037" operator="equal">
      <formula>#REF!</formula>
    </cfRule>
    <cfRule type="cellIs" dxfId="3129" priority="4038" operator="equal">
      <formula>#REF!</formula>
    </cfRule>
    <cfRule type="cellIs" dxfId="3128" priority="4039" operator="equal">
      <formula>#REF!</formula>
    </cfRule>
    <cfRule type="cellIs" dxfId="3127" priority="4040" operator="equal">
      <formula>#REF!</formula>
    </cfRule>
    <cfRule type="cellIs" dxfId="3126" priority="4041" operator="equal">
      <formula>#REF!</formula>
    </cfRule>
    <cfRule type="cellIs" dxfId="3125" priority="4042" operator="equal">
      <formula>#REF!</formula>
    </cfRule>
    <cfRule type="cellIs" dxfId="3124" priority="4043" operator="equal">
      <formula>#REF!</formula>
    </cfRule>
    <cfRule type="cellIs" dxfId="3123" priority="4044" operator="equal">
      <formula>#REF!</formula>
    </cfRule>
    <cfRule type="cellIs" dxfId="3122" priority="4045" operator="equal">
      <formula>#REF!</formula>
    </cfRule>
    <cfRule type="cellIs" dxfId="3121" priority="4046" operator="equal">
      <formula>#REF!</formula>
    </cfRule>
    <cfRule type="cellIs" dxfId="3120" priority="4047" operator="equal">
      <formula>#REF!</formula>
    </cfRule>
    <cfRule type="cellIs" dxfId="3119" priority="4048" operator="equal">
      <formula>#REF!</formula>
    </cfRule>
    <cfRule type="cellIs" dxfId="3118" priority="4049" operator="equal">
      <formula>#REF!</formula>
    </cfRule>
    <cfRule type="cellIs" dxfId="3117" priority="4050" operator="equal">
      <formula>#REF!</formula>
    </cfRule>
    <cfRule type="cellIs" dxfId="3116" priority="4051" operator="equal">
      <formula>#REF!</formula>
    </cfRule>
  </conditionalFormatting>
  <conditionalFormatting sqref="I235">
    <cfRule type="cellIs" dxfId="3115" priority="4014" operator="equal">
      <formula>#REF!</formula>
    </cfRule>
  </conditionalFormatting>
  <conditionalFormatting sqref="Q220">
    <cfRule type="cellIs" dxfId="3114" priority="3977" operator="equal">
      <formula>#REF!</formula>
    </cfRule>
    <cfRule type="cellIs" dxfId="3113" priority="3978" operator="equal">
      <formula>#REF!</formula>
    </cfRule>
    <cfRule type="cellIs" dxfId="3112" priority="3979" operator="equal">
      <formula>#REF!</formula>
    </cfRule>
    <cfRule type="cellIs" dxfId="3111" priority="3980" operator="equal">
      <formula>#REF!</formula>
    </cfRule>
    <cfRule type="cellIs" dxfId="3110" priority="3981" operator="equal">
      <formula>#REF!</formula>
    </cfRule>
    <cfRule type="cellIs" dxfId="3109" priority="3982" operator="equal">
      <formula>#REF!</formula>
    </cfRule>
    <cfRule type="cellIs" dxfId="3108" priority="3983" operator="equal">
      <formula>#REF!</formula>
    </cfRule>
    <cfRule type="cellIs" dxfId="3107" priority="3984" operator="equal">
      <formula>#REF!</formula>
    </cfRule>
    <cfRule type="cellIs" dxfId="3106" priority="3985" operator="equal">
      <formula>#REF!</formula>
    </cfRule>
    <cfRule type="cellIs" dxfId="3105" priority="3986" operator="equal">
      <formula>#REF!</formula>
    </cfRule>
    <cfRule type="cellIs" dxfId="3104" priority="3987" operator="equal">
      <formula>#REF!</formula>
    </cfRule>
    <cfRule type="cellIs" dxfId="3103" priority="3988" operator="equal">
      <formula>#REF!</formula>
    </cfRule>
    <cfRule type="cellIs" dxfId="3102" priority="3989" operator="equal">
      <formula>#REF!</formula>
    </cfRule>
    <cfRule type="cellIs" dxfId="3101" priority="3990" operator="equal">
      <formula>#REF!</formula>
    </cfRule>
    <cfRule type="cellIs" dxfId="3100" priority="3991" operator="equal">
      <formula>#REF!</formula>
    </cfRule>
    <cfRule type="cellIs" dxfId="3099" priority="3992" operator="equal">
      <formula>#REF!</formula>
    </cfRule>
    <cfRule type="cellIs" dxfId="3098" priority="3993" operator="equal">
      <formula>#REF!</formula>
    </cfRule>
    <cfRule type="cellIs" dxfId="3097" priority="3994" operator="equal">
      <formula>#REF!</formula>
    </cfRule>
    <cfRule type="cellIs" dxfId="3096" priority="3995" operator="equal">
      <formula>#REF!</formula>
    </cfRule>
    <cfRule type="cellIs" dxfId="3095" priority="3996" operator="equal">
      <formula>#REF!</formula>
    </cfRule>
    <cfRule type="cellIs" dxfId="3094" priority="3997" operator="equal">
      <formula>#REF!</formula>
    </cfRule>
    <cfRule type="cellIs" dxfId="3093" priority="3998" operator="equal">
      <formula>#REF!</formula>
    </cfRule>
    <cfRule type="cellIs" dxfId="3092" priority="3999" operator="equal">
      <formula>#REF!</formula>
    </cfRule>
    <cfRule type="cellIs" dxfId="3091" priority="4000" operator="equal">
      <formula>#REF!</formula>
    </cfRule>
    <cfRule type="cellIs" dxfId="3090" priority="4001" operator="equal">
      <formula>#REF!</formula>
    </cfRule>
    <cfRule type="cellIs" dxfId="3089" priority="4002" operator="equal">
      <formula>#REF!</formula>
    </cfRule>
    <cfRule type="cellIs" dxfId="3088" priority="4003" operator="equal">
      <formula>#REF!</formula>
    </cfRule>
    <cfRule type="cellIs" dxfId="3087" priority="4004" operator="equal">
      <formula>#REF!</formula>
    </cfRule>
    <cfRule type="cellIs" dxfId="3086" priority="4005" operator="equal">
      <formula>#REF!</formula>
    </cfRule>
    <cfRule type="cellIs" dxfId="3085" priority="4006" operator="equal">
      <formula>#REF!</formula>
    </cfRule>
    <cfRule type="cellIs" dxfId="3084" priority="4007" operator="equal">
      <formula>#REF!</formula>
    </cfRule>
    <cfRule type="cellIs" dxfId="3083" priority="4008" operator="equal">
      <formula>#REF!</formula>
    </cfRule>
    <cfRule type="cellIs" dxfId="3082" priority="4009" operator="equal">
      <formula>#REF!</formula>
    </cfRule>
    <cfRule type="cellIs" dxfId="3081" priority="4010" operator="equal">
      <formula>#REF!</formula>
    </cfRule>
    <cfRule type="cellIs" dxfId="3080" priority="4011" operator="equal">
      <formula>#REF!</formula>
    </cfRule>
    <cfRule type="cellIs" dxfId="3079" priority="4012" operator="equal">
      <formula>#REF!</formula>
    </cfRule>
    <cfRule type="cellIs" dxfId="3078" priority="4013" operator="equal">
      <formula>#REF!</formula>
    </cfRule>
  </conditionalFormatting>
  <conditionalFormatting sqref="AE220">
    <cfRule type="cellIs" dxfId="3077" priority="3972" operator="equal">
      <formula>"MUY ALTA"</formula>
    </cfRule>
    <cfRule type="cellIs" dxfId="3076" priority="3973" operator="equal">
      <formula>"ALTA"</formula>
    </cfRule>
    <cfRule type="cellIs" dxfId="3075" priority="3974" operator="equal">
      <formula>"MEDIA"</formula>
    </cfRule>
    <cfRule type="cellIs" dxfId="3074" priority="3975" operator="equal">
      <formula>"BAJA"</formula>
    </cfRule>
    <cfRule type="cellIs" dxfId="3073" priority="3976" operator="equal">
      <formula>"MUY BAJA"</formula>
    </cfRule>
  </conditionalFormatting>
  <conditionalFormatting sqref="AI220">
    <cfRule type="cellIs" dxfId="3072" priority="3965" operator="equal">
      <formula>"EXTREMO (RC/F)"</formula>
    </cfRule>
    <cfRule type="cellIs" dxfId="3071" priority="3966" operator="equal">
      <formula>"ALTO (RC/F)"</formula>
    </cfRule>
    <cfRule type="cellIs" dxfId="3070" priority="3967" operator="equal">
      <formula>"MODERADO (RC/F)"</formula>
    </cfRule>
    <cfRule type="cellIs" dxfId="3069" priority="3968" operator="equal">
      <formula>"EXTREMO"</formula>
    </cfRule>
    <cfRule type="cellIs" dxfId="3068" priority="3969" operator="equal">
      <formula>"ALTO"</formula>
    </cfRule>
    <cfRule type="cellIs" dxfId="3067" priority="3970" operator="equal">
      <formula>"MODERADO"</formula>
    </cfRule>
    <cfRule type="cellIs" dxfId="3066" priority="3971" operator="equal">
      <formula>"BAJO"</formula>
    </cfRule>
  </conditionalFormatting>
  <conditionalFormatting sqref="AG220">
    <cfRule type="cellIs" dxfId="3065" priority="3960" operator="equal">
      <formula>"CATASTROFICO"</formula>
    </cfRule>
    <cfRule type="cellIs" dxfId="3064" priority="3961" operator="equal">
      <formula>"MAYOR"</formula>
    </cfRule>
    <cfRule type="cellIs" dxfId="3063" priority="3962" operator="equal">
      <formula>"MODERADO"</formula>
    </cfRule>
    <cfRule type="cellIs" dxfId="3062" priority="3963" operator="equal">
      <formula>"MENOR"</formula>
    </cfRule>
    <cfRule type="cellIs" dxfId="3061" priority="3964" operator="equal">
      <formula>"LEVE"</formula>
    </cfRule>
  </conditionalFormatting>
  <conditionalFormatting sqref="AI220">
    <cfRule type="cellIs" dxfId="3060" priority="3923" operator="equal">
      <formula>#REF!</formula>
    </cfRule>
    <cfRule type="cellIs" dxfId="3059" priority="3924" operator="equal">
      <formula>#REF!</formula>
    </cfRule>
    <cfRule type="cellIs" dxfId="3058" priority="3925" operator="equal">
      <formula>#REF!</formula>
    </cfRule>
    <cfRule type="cellIs" dxfId="3057" priority="3926" operator="equal">
      <formula>#REF!</formula>
    </cfRule>
    <cfRule type="cellIs" dxfId="3056" priority="3927" operator="equal">
      <formula>#REF!</formula>
    </cfRule>
    <cfRule type="cellIs" dxfId="3055" priority="3928" operator="equal">
      <formula>#REF!</formula>
    </cfRule>
    <cfRule type="cellIs" dxfId="3054" priority="3929" operator="equal">
      <formula>#REF!</formula>
    </cfRule>
    <cfRule type="cellIs" dxfId="3053" priority="3930" operator="equal">
      <formula>#REF!</formula>
    </cfRule>
    <cfRule type="cellIs" dxfId="3052" priority="3931" operator="equal">
      <formula>#REF!</formula>
    </cfRule>
    <cfRule type="cellIs" dxfId="3051" priority="3932" operator="equal">
      <formula>#REF!</formula>
    </cfRule>
    <cfRule type="cellIs" dxfId="3050" priority="3933" operator="equal">
      <formula>#REF!</formula>
    </cfRule>
    <cfRule type="cellIs" dxfId="3049" priority="3934" operator="equal">
      <formula>#REF!</formula>
    </cfRule>
    <cfRule type="cellIs" dxfId="3048" priority="3935" operator="equal">
      <formula>#REF!</formula>
    </cfRule>
    <cfRule type="cellIs" dxfId="3047" priority="3936" operator="equal">
      <formula>#REF!</formula>
    </cfRule>
    <cfRule type="cellIs" dxfId="3046" priority="3937" operator="equal">
      <formula>#REF!</formula>
    </cfRule>
    <cfRule type="cellIs" dxfId="3045" priority="3938" operator="equal">
      <formula>#REF!</formula>
    </cfRule>
    <cfRule type="cellIs" dxfId="3044" priority="3939" operator="equal">
      <formula>#REF!</formula>
    </cfRule>
    <cfRule type="cellIs" dxfId="3043" priority="3940" operator="equal">
      <formula>#REF!</formula>
    </cfRule>
    <cfRule type="cellIs" dxfId="3042" priority="3941" operator="equal">
      <formula>#REF!</formula>
    </cfRule>
    <cfRule type="cellIs" dxfId="3041" priority="3942" operator="equal">
      <formula>#REF!</formula>
    </cfRule>
    <cfRule type="cellIs" dxfId="3040" priority="3943" operator="equal">
      <formula>#REF!</formula>
    </cfRule>
    <cfRule type="cellIs" dxfId="3039" priority="3944" operator="equal">
      <formula>#REF!</formula>
    </cfRule>
    <cfRule type="cellIs" dxfId="3038" priority="3945" operator="equal">
      <formula>#REF!</formula>
    </cfRule>
    <cfRule type="cellIs" dxfId="3037" priority="3946" operator="equal">
      <formula>#REF!</formula>
    </cfRule>
    <cfRule type="cellIs" dxfId="3036" priority="3947" operator="equal">
      <formula>#REF!</formula>
    </cfRule>
    <cfRule type="cellIs" dxfId="3035" priority="3948" operator="equal">
      <formula>#REF!</formula>
    </cfRule>
    <cfRule type="cellIs" dxfId="3034" priority="3949" operator="equal">
      <formula>#REF!</formula>
    </cfRule>
    <cfRule type="cellIs" dxfId="3033" priority="3950" operator="equal">
      <formula>#REF!</formula>
    </cfRule>
    <cfRule type="cellIs" dxfId="3032" priority="3951" operator="equal">
      <formula>#REF!</formula>
    </cfRule>
    <cfRule type="cellIs" dxfId="3031" priority="3952" operator="equal">
      <formula>#REF!</formula>
    </cfRule>
    <cfRule type="cellIs" dxfId="3030" priority="3953" operator="equal">
      <formula>#REF!</formula>
    </cfRule>
    <cfRule type="cellIs" dxfId="3029" priority="3954" operator="equal">
      <formula>#REF!</formula>
    </cfRule>
    <cfRule type="cellIs" dxfId="3028" priority="3955" operator="equal">
      <formula>#REF!</formula>
    </cfRule>
    <cfRule type="cellIs" dxfId="3027" priority="3956" operator="equal">
      <formula>#REF!</formula>
    </cfRule>
    <cfRule type="cellIs" dxfId="3026" priority="3957" operator="equal">
      <formula>#REF!</formula>
    </cfRule>
    <cfRule type="cellIs" dxfId="3025" priority="3958" operator="equal">
      <formula>#REF!</formula>
    </cfRule>
    <cfRule type="cellIs" dxfId="3024" priority="3959" operator="equal">
      <formula>#REF!</formula>
    </cfRule>
  </conditionalFormatting>
  <conditionalFormatting sqref="AE236:AE239">
    <cfRule type="cellIs" dxfId="3023" priority="3918" operator="equal">
      <formula>"MUY ALTA"</formula>
    </cfRule>
    <cfRule type="cellIs" dxfId="3022" priority="3919" operator="equal">
      <formula>"ALTA"</formula>
    </cfRule>
    <cfRule type="cellIs" dxfId="3021" priority="3920" operator="equal">
      <formula>"MEDIA"</formula>
    </cfRule>
    <cfRule type="cellIs" dxfId="3020" priority="3921" operator="equal">
      <formula>"BAJA"</formula>
    </cfRule>
    <cfRule type="cellIs" dxfId="3019" priority="3922" operator="equal">
      <formula>"MUY BAJA"</formula>
    </cfRule>
  </conditionalFormatting>
  <conditionalFormatting sqref="AE232">
    <cfRule type="cellIs" dxfId="3018" priority="3913" operator="equal">
      <formula>"MUY ALTA"</formula>
    </cfRule>
    <cfRule type="cellIs" dxfId="3017" priority="3914" operator="equal">
      <formula>"ALTA"</formula>
    </cfRule>
    <cfRule type="cellIs" dxfId="3016" priority="3915" operator="equal">
      <formula>"MEDIA"</formula>
    </cfRule>
    <cfRule type="cellIs" dxfId="3015" priority="3916" operator="equal">
      <formula>"BAJA"</formula>
    </cfRule>
    <cfRule type="cellIs" dxfId="3014" priority="3917" operator="equal">
      <formula>"MUY BAJA"</formula>
    </cfRule>
  </conditionalFormatting>
  <conditionalFormatting sqref="AE213">
    <cfRule type="cellIs" dxfId="3013" priority="3908" operator="equal">
      <formula>"MUY ALTA"</formula>
    </cfRule>
    <cfRule type="cellIs" dxfId="3012" priority="3909" operator="equal">
      <formula>"ALTA"</formula>
    </cfRule>
    <cfRule type="cellIs" dxfId="3011" priority="3910" operator="equal">
      <formula>"MEDIA"</formula>
    </cfRule>
    <cfRule type="cellIs" dxfId="3010" priority="3911" operator="equal">
      <formula>"BAJA"</formula>
    </cfRule>
    <cfRule type="cellIs" dxfId="3009" priority="3912" operator="equal">
      <formula>"MUY BAJA"</formula>
    </cfRule>
  </conditionalFormatting>
  <conditionalFormatting sqref="AE222:AE224">
    <cfRule type="cellIs" dxfId="3008" priority="3903" operator="equal">
      <formula>"MUY ALTA"</formula>
    </cfRule>
    <cfRule type="cellIs" dxfId="3007" priority="3904" operator="equal">
      <formula>"ALTA"</formula>
    </cfRule>
    <cfRule type="cellIs" dxfId="3006" priority="3905" operator="equal">
      <formula>"MEDIA"</formula>
    </cfRule>
    <cfRule type="cellIs" dxfId="3005" priority="3906" operator="equal">
      <formula>"BAJA"</formula>
    </cfRule>
    <cfRule type="cellIs" dxfId="3004" priority="3907" operator="equal">
      <formula>"MUY BAJA"</formula>
    </cfRule>
  </conditionalFormatting>
  <conditionalFormatting sqref="Q240 Q244:Q245">
    <cfRule type="cellIs" dxfId="3003" priority="3865" operator="equal">
      <formula>#REF!</formula>
    </cfRule>
    <cfRule type="cellIs" dxfId="3002" priority="3867" operator="equal">
      <formula>#REF!</formula>
    </cfRule>
    <cfRule type="cellIs" dxfId="3001" priority="3868" operator="equal">
      <formula>#REF!</formula>
    </cfRule>
    <cfRule type="cellIs" dxfId="3000" priority="3869" operator="equal">
      <formula>#REF!</formula>
    </cfRule>
    <cfRule type="cellIs" dxfId="2999" priority="3870" operator="equal">
      <formula>#REF!</formula>
    </cfRule>
    <cfRule type="cellIs" dxfId="2998" priority="3871" operator="equal">
      <formula>#REF!</formula>
    </cfRule>
    <cfRule type="cellIs" dxfId="2997" priority="3872" operator="equal">
      <formula>#REF!</formula>
    </cfRule>
    <cfRule type="cellIs" dxfId="2996" priority="3873" operator="equal">
      <formula>#REF!</formula>
    </cfRule>
    <cfRule type="cellIs" dxfId="2995" priority="3874" operator="equal">
      <formula>#REF!</formula>
    </cfRule>
    <cfRule type="cellIs" dxfId="2994" priority="3875" operator="equal">
      <formula>#REF!</formula>
    </cfRule>
    <cfRule type="cellIs" dxfId="2993" priority="3876" operator="equal">
      <formula>#REF!</formula>
    </cfRule>
    <cfRule type="cellIs" dxfId="2992" priority="3877" operator="equal">
      <formula>#REF!</formula>
    </cfRule>
    <cfRule type="cellIs" dxfId="2991" priority="3878" operator="equal">
      <formula>#REF!</formula>
    </cfRule>
    <cfRule type="cellIs" dxfId="2990" priority="3879" operator="equal">
      <formula>#REF!</formula>
    </cfRule>
    <cfRule type="cellIs" dxfId="2989" priority="3880" operator="equal">
      <formula>#REF!</formula>
    </cfRule>
    <cfRule type="cellIs" dxfId="2988" priority="3881" operator="equal">
      <formula>#REF!</formula>
    </cfRule>
    <cfRule type="cellIs" dxfId="2987" priority="3882" operator="equal">
      <formula>#REF!</formula>
    </cfRule>
    <cfRule type="cellIs" dxfId="2986" priority="3883" operator="equal">
      <formula>#REF!</formula>
    </cfRule>
    <cfRule type="cellIs" dxfId="2985" priority="3884" operator="equal">
      <formula>#REF!</formula>
    </cfRule>
    <cfRule type="cellIs" dxfId="2984" priority="3885" operator="equal">
      <formula>#REF!</formula>
    </cfRule>
    <cfRule type="cellIs" dxfId="2983" priority="3886" operator="equal">
      <formula>#REF!</formula>
    </cfRule>
    <cfRule type="cellIs" dxfId="2982" priority="3887" operator="equal">
      <formula>#REF!</formula>
    </cfRule>
    <cfRule type="cellIs" dxfId="2981" priority="3888" operator="equal">
      <formula>#REF!</formula>
    </cfRule>
    <cfRule type="cellIs" dxfId="2980" priority="3889" operator="equal">
      <formula>#REF!</formula>
    </cfRule>
    <cfRule type="cellIs" dxfId="2979" priority="3890" operator="equal">
      <formula>#REF!</formula>
    </cfRule>
    <cfRule type="cellIs" dxfId="2978" priority="3891" operator="equal">
      <formula>#REF!</formula>
    </cfRule>
    <cfRule type="cellIs" dxfId="2977" priority="3892" operator="equal">
      <formula>#REF!</formula>
    </cfRule>
    <cfRule type="cellIs" dxfId="2976" priority="3893" operator="equal">
      <formula>#REF!</formula>
    </cfRule>
    <cfRule type="cellIs" dxfId="2975" priority="3894" operator="equal">
      <formula>#REF!</formula>
    </cfRule>
    <cfRule type="cellIs" dxfId="2974" priority="3895" operator="equal">
      <formula>#REF!</formula>
    </cfRule>
    <cfRule type="cellIs" dxfId="2973" priority="3896" operator="equal">
      <formula>#REF!</formula>
    </cfRule>
    <cfRule type="cellIs" dxfId="2972" priority="3897" operator="equal">
      <formula>#REF!</formula>
    </cfRule>
    <cfRule type="cellIs" dxfId="2971" priority="3898" operator="equal">
      <formula>#REF!</formula>
    </cfRule>
    <cfRule type="cellIs" dxfId="2970" priority="3899" operator="equal">
      <formula>#REF!</formula>
    </cfRule>
    <cfRule type="cellIs" dxfId="2969" priority="3900" operator="equal">
      <formula>#REF!</formula>
    </cfRule>
    <cfRule type="cellIs" dxfId="2968" priority="3901" operator="equal">
      <formula>#REF!</formula>
    </cfRule>
    <cfRule type="cellIs" dxfId="2967" priority="3902" operator="equal">
      <formula>#REF!</formula>
    </cfRule>
  </conditionalFormatting>
  <conditionalFormatting sqref="N240 N244:N245">
    <cfRule type="cellIs" dxfId="2966" priority="3866" operator="equal">
      <formula>#REF!</formula>
    </cfRule>
  </conditionalFormatting>
  <conditionalFormatting sqref="L240 L244:L245">
    <cfRule type="cellIs" dxfId="2965" priority="3860" operator="equal">
      <formula>"ALTA"</formula>
    </cfRule>
    <cfRule type="cellIs" dxfId="2964" priority="3861" operator="equal">
      <formula>"MUY ALTA"</formula>
    </cfRule>
    <cfRule type="cellIs" dxfId="2963" priority="3862" operator="equal">
      <formula>"MEDIA"</formula>
    </cfRule>
    <cfRule type="cellIs" dxfId="2962" priority="3863" operator="equal">
      <formula>"BAJA"</formula>
    </cfRule>
    <cfRule type="cellIs" dxfId="2961" priority="3864" operator="equal">
      <formula>"MUY BAJA"</formula>
    </cfRule>
  </conditionalFormatting>
  <conditionalFormatting sqref="N240 N244:N245">
    <cfRule type="cellIs" dxfId="2960" priority="3852" operator="equal">
      <formula>"CATASTRÓFICO (RC-F)"</formula>
    </cfRule>
    <cfRule type="cellIs" dxfId="2959" priority="3853" operator="equal">
      <formula>"MAYOR (RC-F)"</formula>
    </cfRule>
    <cfRule type="cellIs" dxfId="2958" priority="3854" operator="equal">
      <formula>"MODERADO (RC-F)"</formula>
    </cfRule>
    <cfRule type="cellIs" dxfId="2957" priority="3855" operator="equal">
      <formula>"CATASTRÓFICO"</formula>
    </cfRule>
    <cfRule type="cellIs" dxfId="2956" priority="3856" operator="equal">
      <formula>"MAYOR"</formula>
    </cfRule>
    <cfRule type="cellIs" dxfId="2955" priority="3857" operator="equal">
      <formula>"MODERADO"</formula>
    </cfRule>
    <cfRule type="cellIs" dxfId="2954" priority="3858" operator="equal">
      <formula>"MENOR"</formula>
    </cfRule>
    <cfRule type="cellIs" dxfId="2953" priority="3859" operator="equal">
      <formula>"LEVE"</formula>
    </cfRule>
  </conditionalFormatting>
  <conditionalFormatting sqref="Q240 Q244:Q245">
    <cfRule type="cellIs" dxfId="2952" priority="3845" operator="equal">
      <formula>"EXTREMO (RC/F)"</formula>
    </cfRule>
    <cfRule type="cellIs" dxfId="2951" priority="3846" operator="equal">
      <formula>"ALTO (RC/F)"</formula>
    </cfRule>
    <cfRule type="cellIs" dxfId="2950" priority="3847" operator="equal">
      <formula>"MODERADO (RC/F)"</formula>
    </cfRule>
    <cfRule type="cellIs" dxfId="2949" priority="3848" operator="equal">
      <formula>"EXTREMO"</formula>
    </cfRule>
    <cfRule type="cellIs" dxfId="2948" priority="3849" operator="equal">
      <formula>"ALTO"</formula>
    </cfRule>
    <cfRule type="cellIs" dxfId="2947" priority="3850" operator="equal">
      <formula>"MODERADO"</formula>
    </cfRule>
    <cfRule type="cellIs" dxfId="2946" priority="3851" operator="equal">
      <formula>"BAJO"</formula>
    </cfRule>
  </conditionalFormatting>
  <conditionalFormatting sqref="AE240 AE244:AE249">
    <cfRule type="cellIs" dxfId="2945" priority="3840" operator="equal">
      <formula>"MUY ALTA"</formula>
    </cfRule>
    <cfRule type="cellIs" dxfId="2944" priority="3841" operator="equal">
      <formula>"ALTA"</formula>
    </cfRule>
    <cfRule type="cellIs" dxfId="2943" priority="3842" operator="equal">
      <formula>"MEDIA"</formula>
    </cfRule>
    <cfRule type="cellIs" dxfId="2942" priority="3843" operator="equal">
      <formula>"BAJA"</formula>
    </cfRule>
    <cfRule type="cellIs" dxfId="2941" priority="3844" operator="equal">
      <formula>"MUY BAJA"</formula>
    </cfRule>
  </conditionalFormatting>
  <conditionalFormatting sqref="AG240 AG244:AG245">
    <cfRule type="cellIs" dxfId="2940" priority="3835" operator="equal">
      <formula>"CATASTROFICO"</formula>
    </cfRule>
    <cfRule type="cellIs" dxfId="2939" priority="3836" operator="equal">
      <formula>"MAYOR"</formula>
    </cfRule>
    <cfRule type="cellIs" dxfId="2938" priority="3837" operator="equal">
      <formula>"MODERADO"</formula>
    </cfRule>
    <cfRule type="cellIs" dxfId="2937" priority="3838" operator="equal">
      <formula>"MENOR"</formula>
    </cfRule>
    <cfRule type="cellIs" dxfId="2936" priority="3839" operator="equal">
      <formula>"LEVE"</formula>
    </cfRule>
  </conditionalFormatting>
  <conditionalFormatting sqref="AI240 AI244">
    <cfRule type="cellIs" dxfId="2935" priority="3798" operator="equal">
      <formula>#REF!</formula>
    </cfRule>
    <cfRule type="cellIs" dxfId="2934" priority="3799" operator="equal">
      <formula>#REF!</formula>
    </cfRule>
    <cfRule type="cellIs" dxfId="2933" priority="3800" operator="equal">
      <formula>#REF!</formula>
    </cfRule>
    <cfRule type="cellIs" dxfId="2932" priority="3801" operator="equal">
      <formula>#REF!</formula>
    </cfRule>
    <cfRule type="cellIs" dxfId="2931" priority="3802" operator="equal">
      <formula>#REF!</formula>
    </cfRule>
    <cfRule type="cellIs" dxfId="2930" priority="3803" operator="equal">
      <formula>#REF!</formula>
    </cfRule>
    <cfRule type="cellIs" dxfId="2929" priority="3804" operator="equal">
      <formula>#REF!</formula>
    </cfRule>
    <cfRule type="cellIs" dxfId="2928" priority="3805" operator="equal">
      <formula>#REF!</formula>
    </cfRule>
    <cfRule type="cellIs" dxfId="2927" priority="3806" operator="equal">
      <formula>#REF!</formula>
    </cfRule>
    <cfRule type="cellIs" dxfId="2926" priority="3807" operator="equal">
      <formula>#REF!</formula>
    </cfRule>
    <cfRule type="cellIs" dxfId="2925" priority="3808" operator="equal">
      <formula>#REF!</formula>
    </cfRule>
    <cfRule type="cellIs" dxfId="2924" priority="3809" operator="equal">
      <formula>#REF!</formula>
    </cfRule>
    <cfRule type="cellIs" dxfId="2923" priority="3810" operator="equal">
      <formula>#REF!</formula>
    </cfRule>
    <cfRule type="cellIs" dxfId="2922" priority="3811" operator="equal">
      <formula>#REF!</formula>
    </cfRule>
    <cfRule type="cellIs" dxfId="2921" priority="3812" operator="equal">
      <formula>#REF!</formula>
    </cfRule>
    <cfRule type="cellIs" dxfId="2920" priority="3813" operator="equal">
      <formula>#REF!</formula>
    </cfRule>
    <cfRule type="cellIs" dxfId="2919" priority="3814" operator="equal">
      <formula>#REF!</formula>
    </cfRule>
    <cfRule type="cellIs" dxfId="2918" priority="3815" operator="equal">
      <formula>#REF!</formula>
    </cfRule>
    <cfRule type="cellIs" dxfId="2917" priority="3816" operator="equal">
      <formula>#REF!</formula>
    </cfRule>
    <cfRule type="cellIs" dxfId="2916" priority="3817" operator="equal">
      <formula>#REF!</formula>
    </cfRule>
    <cfRule type="cellIs" dxfId="2915" priority="3818" operator="equal">
      <formula>#REF!</formula>
    </cfRule>
    <cfRule type="cellIs" dxfId="2914" priority="3819" operator="equal">
      <formula>#REF!</formula>
    </cfRule>
    <cfRule type="cellIs" dxfId="2913" priority="3820" operator="equal">
      <formula>#REF!</formula>
    </cfRule>
    <cfRule type="cellIs" dxfId="2912" priority="3821" operator="equal">
      <formula>#REF!</formula>
    </cfRule>
    <cfRule type="cellIs" dxfId="2911" priority="3822" operator="equal">
      <formula>#REF!</formula>
    </cfRule>
    <cfRule type="cellIs" dxfId="2910" priority="3823" operator="equal">
      <formula>#REF!</formula>
    </cfRule>
    <cfRule type="cellIs" dxfId="2909" priority="3824" operator="equal">
      <formula>#REF!</formula>
    </cfRule>
    <cfRule type="cellIs" dxfId="2908" priority="3825" operator="equal">
      <formula>#REF!</formula>
    </cfRule>
    <cfRule type="cellIs" dxfId="2907" priority="3826" operator="equal">
      <formula>#REF!</formula>
    </cfRule>
    <cfRule type="cellIs" dxfId="2906" priority="3827" operator="equal">
      <formula>#REF!</formula>
    </cfRule>
    <cfRule type="cellIs" dxfId="2905" priority="3828" operator="equal">
      <formula>#REF!</formula>
    </cfRule>
    <cfRule type="cellIs" dxfId="2904" priority="3829" operator="equal">
      <formula>#REF!</formula>
    </cfRule>
    <cfRule type="cellIs" dxfId="2903" priority="3830" operator="equal">
      <formula>#REF!</formula>
    </cfRule>
    <cfRule type="cellIs" dxfId="2902" priority="3831" operator="equal">
      <formula>#REF!</formula>
    </cfRule>
    <cfRule type="cellIs" dxfId="2901" priority="3832" operator="equal">
      <formula>#REF!</formula>
    </cfRule>
    <cfRule type="cellIs" dxfId="2900" priority="3833" operator="equal">
      <formula>#REF!</formula>
    </cfRule>
    <cfRule type="cellIs" dxfId="2899" priority="3834" operator="equal">
      <formula>#REF!</formula>
    </cfRule>
  </conditionalFormatting>
  <conditionalFormatting sqref="AI240 AI244">
    <cfRule type="cellIs" dxfId="2898" priority="3791" operator="equal">
      <formula>"EXTREMO (RC/F)"</formula>
    </cfRule>
    <cfRule type="cellIs" dxfId="2897" priority="3792" operator="equal">
      <formula>"ALTO (RC/F)"</formula>
    </cfRule>
    <cfRule type="cellIs" dxfId="2896" priority="3793" operator="equal">
      <formula>"MODERADO (RC/F)"</formula>
    </cfRule>
    <cfRule type="cellIs" dxfId="2895" priority="3794" operator="equal">
      <formula>"EXTREMO"</formula>
    </cfRule>
    <cfRule type="cellIs" dxfId="2894" priority="3795" operator="equal">
      <formula>"ALTO"</formula>
    </cfRule>
    <cfRule type="cellIs" dxfId="2893" priority="3796" operator="equal">
      <formula>"MODERADO"</formula>
    </cfRule>
    <cfRule type="cellIs" dxfId="2892" priority="3797" operator="equal">
      <formula>"BAJO"</formula>
    </cfRule>
  </conditionalFormatting>
  <conditionalFormatting sqref="I240">
    <cfRule type="cellIs" dxfId="2891" priority="3790" operator="equal">
      <formula>#REF!</formula>
    </cfRule>
  </conditionalFormatting>
  <conditionalFormatting sqref="I244:I245">
    <cfRule type="cellIs" dxfId="2890" priority="3789" operator="equal">
      <formula>#REF!</formula>
    </cfRule>
  </conditionalFormatting>
  <conditionalFormatting sqref="Q242">
    <cfRule type="cellIs" dxfId="2889" priority="3751" operator="equal">
      <formula>#REF!</formula>
    </cfRule>
    <cfRule type="cellIs" dxfId="2888" priority="3753" operator="equal">
      <formula>#REF!</formula>
    </cfRule>
    <cfRule type="cellIs" dxfId="2887" priority="3754" operator="equal">
      <formula>#REF!</formula>
    </cfRule>
    <cfRule type="cellIs" dxfId="2886" priority="3755" operator="equal">
      <formula>#REF!</formula>
    </cfRule>
    <cfRule type="cellIs" dxfId="2885" priority="3756" operator="equal">
      <formula>#REF!</formula>
    </cfRule>
    <cfRule type="cellIs" dxfId="2884" priority="3757" operator="equal">
      <formula>#REF!</formula>
    </cfRule>
    <cfRule type="cellIs" dxfId="2883" priority="3758" operator="equal">
      <formula>#REF!</formula>
    </cfRule>
    <cfRule type="cellIs" dxfId="2882" priority="3759" operator="equal">
      <formula>#REF!</formula>
    </cfRule>
    <cfRule type="cellIs" dxfId="2881" priority="3760" operator="equal">
      <formula>#REF!</formula>
    </cfRule>
    <cfRule type="cellIs" dxfId="2880" priority="3761" operator="equal">
      <formula>#REF!</formula>
    </cfRule>
    <cfRule type="cellIs" dxfId="2879" priority="3762" operator="equal">
      <formula>#REF!</formula>
    </cfRule>
    <cfRule type="cellIs" dxfId="2878" priority="3763" operator="equal">
      <formula>#REF!</formula>
    </cfRule>
    <cfRule type="cellIs" dxfId="2877" priority="3764" operator="equal">
      <formula>#REF!</formula>
    </cfRule>
    <cfRule type="cellIs" dxfId="2876" priority="3765" operator="equal">
      <formula>#REF!</formula>
    </cfRule>
    <cfRule type="cellIs" dxfId="2875" priority="3766" operator="equal">
      <formula>#REF!</formula>
    </cfRule>
    <cfRule type="cellIs" dxfId="2874" priority="3767" operator="equal">
      <formula>#REF!</formula>
    </cfRule>
    <cfRule type="cellIs" dxfId="2873" priority="3768" operator="equal">
      <formula>#REF!</formula>
    </cfRule>
    <cfRule type="cellIs" dxfId="2872" priority="3769" operator="equal">
      <formula>#REF!</formula>
    </cfRule>
    <cfRule type="cellIs" dxfId="2871" priority="3770" operator="equal">
      <formula>#REF!</formula>
    </cfRule>
    <cfRule type="cellIs" dxfId="2870" priority="3771" operator="equal">
      <formula>#REF!</formula>
    </cfRule>
    <cfRule type="cellIs" dxfId="2869" priority="3772" operator="equal">
      <formula>#REF!</formula>
    </cfRule>
    <cfRule type="cellIs" dxfId="2868" priority="3773" operator="equal">
      <formula>#REF!</formula>
    </cfRule>
    <cfRule type="cellIs" dxfId="2867" priority="3774" operator="equal">
      <formula>#REF!</formula>
    </cfRule>
    <cfRule type="cellIs" dxfId="2866" priority="3775" operator="equal">
      <formula>#REF!</formula>
    </cfRule>
    <cfRule type="cellIs" dxfId="2865" priority="3776" operator="equal">
      <formula>#REF!</formula>
    </cfRule>
    <cfRule type="cellIs" dxfId="2864" priority="3777" operator="equal">
      <formula>#REF!</formula>
    </cfRule>
    <cfRule type="cellIs" dxfId="2863" priority="3778" operator="equal">
      <formula>#REF!</formula>
    </cfRule>
    <cfRule type="cellIs" dxfId="2862" priority="3779" operator="equal">
      <formula>#REF!</formula>
    </cfRule>
    <cfRule type="cellIs" dxfId="2861" priority="3780" operator="equal">
      <formula>#REF!</formula>
    </cfRule>
    <cfRule type="cellIs" dxfId="2860" priority="3781" operator="equal">
      <formula>#REF!</formula>
    </cfRule>
    <cfRule type="cellIs" dxfId="2859" priority="3782" operator="equal">
      <formula>#REF!</formula>
    </cfRule>
    <cfRule type="cellIs" dxfId="2858" priority="3783" operator="equal">
      <formula>#REF!</formula>
    </cfRule>
    <cfRule type="cellIs" dxfId="2857" priority="3784" operator="equal">
      <formula>#REF!</formula>
    </cfRule>
    <cfRule type="cellIs" dxfId="2856" priority="3785" operator="equal">
      <formula>#REF!</formula>
    </cfRule>
    <cfRule type="cellIs" dxfId="2855" priority="3786" operator="equal">
      <formula>#REF!</formula>
    </cfRule>
    <cfRule type="cellIs" dxfId="2854" priority="3787" operator="equal">
      <formula>#REF!</formula>
    </cfRule>
    <cfRule type="cellIs" dxfId="2853" priority="3788" operator="equal">
      <formula>#REF!</formula>
    </cfRule>
  </conditionalFormatting>
  <conditionalFormatting sqref="N242">
    <cfRule type="cellIs" dxfId="2852" priority="3752" operator="equal">
      <formula>#REF!</formula>
    </cfRule>
  </conditionalFormatting>
  <conditionalFormatting sqref="L242">
    <cfRule type="cellIs" dxfId="2851" priority="3746" operator="equal">
      <formula>"ALTA"</formula>
    </cfRule>
    <cfRule type="cellIs" dxfId="2850" priority="3747" operator="equal">
      <formula>"MUY ALTA"</formula>
    </cfRule>
    <cfRule type="cellIs" dxfId="2849" priority="3748" operator="equal">
      <formula>"MEDIA"</formula>
    </cfRule>
    <cfRule type="cellIs" dxfId="2848" priority="3749" operator="equal">
      <formula>"BAJA"</formula>
    </cfRule>
    <cfRule type="cellIs" dxfId="2847" priority="3750" operator="equal">
      <formula>"MUY BAJA"</formula>
    </cfRule>
  </conditionalFormatting>
  <conditionalFormatting sqref="N242">
    <cfRule type="cellIs" dxfId="2846" priority="3738" operator="equal">
      <formula>"CATASTRÓFICO (RC-F)"</formula>
    </cfRule>
    <cfRule type="cellIs" dxfId="2845" priority="3739" operator="equal">
      <formula>"MAYOR (RC-F)"</formula>
    </cfRule>
    <cfRule type="cellIs" dxfId="2844" priority="3740" operator="equal">
      <formula>"MODERADO (RC-F)"</formula>
    </cfRule>
    <cfRule type="cellIs" dxfId="2843" priority="3741" operator="equal">
      <formula>"CATASTRÓFICO"</formula>
    </cfRule>
    <cfRule type="cellIs" dxfId="2842" priority="3742" operator="equal">
      <formula>"MAYOR"</formula>
    </cfRule>
    <cfRule type="cellIs" dxfId="2841" priority="3743" operator="equal">
      <formula>"MODERADO"</formula>
    </cfRule>
    <cfRule type="cellIs" dxfId="2840" priority="3744" operator="equal">
      <formula>"MENOR"</formula>
    </cfRule>
    <cfRule type="cellIs" dxfId="2839" priority="3745" operator="equal">
      <formula>"LEVE"</formula>
    </cfRule>
  </conditionalFormatting>
  <conditionalFormatting sqref="Q242">
    <cfRule type="cellIs" dxfId="2838" priority="3731" operator="equal">
      <formula>"EXTREMO (RC/F)"</formula>
    </cfRule>
    <cfRule type="cellIs" dxfId="2837" priority="3732" operator="equal">
      <formula>"ALTO (RC/F)"</formula>
    </cfRule>
    <cfRule type="cellIs" dxfId="2836" priority="3733" operator="equal">
      <formula>"MODERADO (RC/F)"</formula>
    </cfRule>
    <cfRule type="cellIs" dxfId="2835" priority="3734" operator="equal">
      <formula>"EXTREMO"</formula>
    </cfRule>
    <cfRule type="cellIs" dxfId="2834" priority="3735" operator="equal">
      <formula>"ALTO"</formula>
    </cfRule>
    <cfRule type="cellIs" dxfId="2833" priority="3736" operator="equal">
      <formula>"MODERADO"</formula>
    </cfRule>
    <cfRule type="cellIs" dxfId="2832" priority="3737" operator="equal">
      <formula>"BAJO"</formula>
    </cfRule>
  </conditionalFormatting>
  <conditionalFormatting sqref="AI242">
    <cfRule type="cellIs" dxfId="2831" priority="3694" operator="equal">
      <formula>#REF!</formula>
    </cfRule>
    <cfRule type="cellIs" dxfId="2830" priority="3695" operator="equal">
      <formula>#REF!</formula>
    </cfRule>
    <cfRule type="cellIs" dxfId="2829" priority="3696" operator="equal">
      <formula>#REF!</formula>
    </cfRule>
    <cfRule type="cellIs" dxfId="2828" priority="3697" operator="equal">
      <formula>#REF!</formula>
    </cfRule>
    <cfRule type="cellIs" dxfId="2827" priority="3698" operator="equal">
      <formula>#REF!</formula>
    </cfRule>
    <cfRule type="cellIs" dxfId="2826" priority="3699" operator="equal">
      <formula>#REF!</formula>
    </cfRule>
    <cfRule type="cellIs" dxfId="2825" priority="3700" operator="equal">
      <formula>#REF!</formula>
    </cfRule>
    <cfRule type="cellIs" dxfId="2824" priority="3701" operator="equal">
      <formula>#REF!</formula>
    </cfRule>
    <cfRule type="cellIs" dxfId="2823" priority="3702" operator="equal">
      <formula>#REF!</formula>
    </cfRule>
    <cfRule type="cellIs" dxfId="2822" priority="3703" operator="equal">
      <formula>#REF!</formula>
    </cfRule>
    <cfRule type="cellIs" dxfId="2821" priority="3704" operator="equal">
      <formula>#REF!</formula>
    </cfRule>
    <cfRule type="cellIs" dxfId="2820" priority="3705" operator="equal">
      <formula>#REF!</formula>
    </cfRule>
    <cfRule type="cellIs" dxfId="2819" priority="3706" operator="equal">
      <formula>#REF!</formula>
    </cfRule>
    <cfRule type="cellIs" dxfId="2818" priority="3707" operator="equal">
      <formula>#REF!</formula>
    </cfRule>
    <cfRule type="cellIs" dxfId="2817" priority="3708" operator="equal">
      <formula>#REF!</formula>
    </cfRule>
    <cfRule type="cellIs" dxfId="2816" priority="3709" operator="equal">
      <formula>#REF!</formula>
    </cfRule>
    <cfRule type="cellIs" dxfId="2815" priority="3710" operator="equal">
      <formula>#REF!</formula>
    </cfRule>
    <cfRule type="cellIs" dxfId="2814" priority="3711" operator="equal">
      <formula>#REF!</formula>
    </cfRule>
    <cfRule type="cellIs" dxfId="2813" priority="3712" operator="equal">
      <formula>#REF!</formula>
    </cfRule>
    <cfRule type="cellIs" dxfId="2812" priority="3713" operator="equal">
      <formula>#REF!</formula>
    </cfRule>
    <cfRule type="cellIs" dxfId="2811" priority="3714" operator="equal">
      <formula>#REF!</formula>
    </cfRule>
    <cfRule type="cellIs" dxfId="2810" priority="3715" operator="equal">
      <formula>#REF!</formula>
    </cfRule>
    <cfRule type="cellIs" dxfId="2809" priority="3716" operator="equal">
      <formula>#REF!</formula>
    </cfRule>
    <cfRule type="cellIs" dxfId="2808" priority="3717" operator="equal">
      <formula>#REF!</formula>
    </cfRule>
    <cfRule type="cellIs" dxfId="2807" priority="3718" operator="equal">
      <formula>#REF!</formula>
    </cfRule>
    <cfRule type="cellIs" dxfId="2806" priority="3719" operator="equal">
      <formula>#REF!</formula>
    </cfRule>
    <cfRule type="cellIs" dxfId="2805" priority="3720" operator="equal">
      <formula>#REF!</formula>
    </cfRule>
    <cfRule type="cellIs" dxfId="2804" priority="3721" operator="equal">
      <formula>#REF!</formula>
    </cfRule>
    <cfRule type="cellIs" dxfId="2803" priority="3722" operator="equal">
      <formula>#REF!</formula>
    </cfRule>
    <cfRule type="cellIs" dxfId="2802" priority="3723" operator="equal">
      <formula>#REF!</formula>
    </cfRule>
    <cfRule type="cellIs" dxfId="2801" priority="3724" operator="equal">
      <formula>#REF!</formula>
    </cfRule>
    <cfRule type="cellIs" dxfId="2800" priority="3725" operator="equal">
      <formula>#REF!</formula>
    </cfRule>
    <cfRule type="cellIs" dxfId="2799" priority="3726" operator="equal">
      <formula>#REF!</formula>
    </cfRule>
    <cfRule type="cellIs" dxfId="2798" priority="3727" operator="equal">
      <formula>#REF!</formula>
    </cfRule>
    <cfRule type="cellIs" dxfId="2797" priority="3728" operator="equal">
      <formula>#REF!</formula>
    </cfRule>
    <cfRule type="cellIs" dxfId="2796" priority="3729" operator="equal">
      <formula>#REF!</formula>
    </cfRule>
    <cfRule type="cellIs" dxfId="2795" priority="3730" operator="equal">
      <formula>#REF!</formula>
    </cfRule>
  </conditionalFormatting>
  <conditionalFormatting sqref="AI242">
    <cfRule type="cellIs" dxfId="2794" priority="3687" operator="equal">
      <formula>"EXTREMO (RC/F)"</formula>
    </cfRule>
    <cfRule type="cellIs" dxfId="2793" priority="3688" operator="equal">
      <formula>"ALTO (RC/F)"</formula>
    </cfRule>
    <cfRule type="cellIs" dxfId="2792" priority="3689" operator="equal">
      <formula>"MODERADO (RC/F)"</formula>
    </cfRule>
    <cfRule type="cellIs" dxfId="2791" priority="3690" operator="equal">
      <formula>"EXTREMO"</formula>
    </cfRule>
    <cfRule type="cellIs" dxfId="2790" priority="3691" operator="equal">
      <formula>"ALTO"</formula>
    </cfRule>
    <cfRule type="cellIs" dxfId="2789" priority="3692" operator="equal">
      <formula>"MODERADO"</formula>
    </cfRule>
    <cfRule type="cellIs" dxfId="2788" priority="3693" operator="equal">
      <formula>"BAJO"</formula>
    </cfRule>
  </conditionalFormatting>
  <conditionalFormatting sqref="I242">
    <cfRule type="cellIs" dxfId="2787" priority="3686" operator="equal">
      <formula>#REF!</formula>
    </cfRule>
  </conditionalFormatting>
  <conditionalFormatting sqref="AG242">
    <cfRule type="cellIs" dxfId="2786" priority="3681" operator="equal">
      <formula>"CATASTROFICO"</formula>
    </cfRule>
    <cfRule type="cellIs" dxfId="2785" priority="3682" operator="equal">
      <formula>"MAYOR"</formula>
    </cfRule>
    <cfRule type="cellIs" dxfId="2784" priority="3683" operator="equal">
      <formula>"MODERADO"</formula>
    </cfRule>
    <cfRule type="cellIs" dxfId="2783" priority="3684" operator="equal">
      <formula>"MENOR"</formula>
    </cfRule>
    <cfRule type="cellIs" dxfId="2782" priority="3685" operator="equal">
      <formula>"LEVE"</formula>
    </cfRule>
  </conditionalFormatting>
  <conditionalFormatting sqref="AE242:AE243">
    <cfRule type="cellIs" dxfId="2781" priority="3676" operator="equal">
      <formula>"MUY ALTA"</formula>
    </cfRule>
    <cfRule type="cellIs" dxfId="2780" priority="3677" operator="equal">
      <formula>"ALTA"</formula>
    </cfRule>
    <cfRule type="cellIs" dxfId="2779" priority="3678" operator="equal">
      <formula>"MEDIA"</formula>
    </cfRule>
    <cfRule type="cellIs" dxfId="2778" priority="3679" operator="equal">
      <formula>"BAJA"</formula>
    </cfRule>
    <cfRule type="cellIs" dxfId="2777" priority="3680" operator="equal">
      <formula>"MUY BAJA"</formula>
    </cfRule>
  </conditionalFormatting>
  <conditionalFormatting sqref="L250 L254:L256 L259:L261">
    <cfRule type="cellIs" dxfId="2776" priority="3671" operator="equal">
      <formula>"ALTA"</formula>
    </cfRule>
    <cfRule type="cellIs" dxfId="2775" priority="3672" operator="equal">
      <formula>"MUY ALTA"</formula>
    </cfRule>
    <cfRule type="cellIs" dxfId="2774" priority="3673" operator="equal">
      <formula>"MEDIA"</formula>
    </cfRule>
    <cfRule type="cellIs" dxfId="2773" priority="3674" operator="equal">
      <formula>"BAJA"</formula>
    </cfRule>
    <cfRule type="cellIs" dxfId="2772" priority="3675" operator="equal">
      <formula>"MUY BAJA"</formula>
    </cfRule>
  </conditionalFormatting>
  <conditionalFormatting sqref="N250 N254:N256 N259:N261">
    <cfRule type="cellIs" dxfId="2771" priority="3663" operator="equal">
      <formula>"CATASTRÓFICO (RC-F)"</formula>
    </cfRule>
    <cfRule type="cellIs" dxfId="2770" priority="3664" operator="equal">
      <formula>"MAYOR (RC-F)"</formula>
    </cfRule>
    <cfRule type="cellIs" dxfId="2769" priority="3665" operator="equal">
      <formula>"MODERADO (RC-F)"</formula>
    </cfRule>
    <cfRule type="cellIs" dxfId="2768" priority="3666" operator="equal">
      <formula>"CATASTRÓFICO"</formula>
    </cfRule>
    <cfRule type="cellIs" dxfId="2767" priority="3667" operator="equal">
      <formula>"MAYOR"</formula>
    </cfRule>
    <cfRule type="cellIs" dxfId="2766" priority="3668" operator="equal">
      <formula>"MODERADO"</formula>
    </cfRule>
    <cfRule type="cellIs" dxfId="2765" priority="3669" operator="equal">
      <formula>"MENOR"</formula>
    </cfRule>
    <cfRule type="cellIs" dxfId="2764" priority="3670" operator="equal">
      <formula>"LEVE"</formula>
    </cfRule>
  </conditionalFormatting>
  <conditionalFormatting sqref="Q250 AI250 Q254:Q256 AI254:AI256 Q259:Q261">
    <cfRule type="cellIs" dxfId="2763" priority="3656" operator="equal">
      <formula>"EXTREMO (RC/F)"</formula>
    </cfRule>
    <cfRule type="cellIs" dxfId="2762" priority="3657" operator="equal">
      <formula>"ALTO (RC/F)"</formula>
    </cfRule>
    <cfRule type="cellIs" dxfId="2761" priority="3658" operator="equal">
      <formula>"MODERADO (RC/F)"</formula>
    </cfRule>
    <cfRule type="cellIs" dxfId="2760" priority="3659" operator="equal">
      <formula>"EXTREMO"</formula>
    </cfRule>
    <cfRule type="cellIs" dxfId="2759" priority="3660" operator="equal">
      <formula>"ALTO"</formula>
    </cfRule>
    <cfRule type="cellIs" dxfId="2758" priority="3661" operator="equal">
      <formula>"MODERADO"</formula>
    </cfRule>
    <cfRule type="cellIs" dxfId="2757" priority="3662" operator="equal">
      <formula>"BAJO"</formula>
    </cfRule>
  </conditionalFormatting>
  <conditionalFormatting sqref="AE250:AE256 AE259:AE263 AE265:AE266 AE268">
    <cfRule type="cellIs" dxfId="2756" priority="3651" operator="equal">
      <formula>"MUY ALTA"</formula>
    </cfRule>
    <cfRule type="cellIs" dxfId="2755" priority="3652" operator="equal">
      <formula>"ALTA"</formula>
    </cfRule>
    <cfRule type="cellIs" dxfId="2754" priority="3653" operator="equal">
      <formula>"MEDIA"</formula>
    </cfRule>
    <cfRule type="cellIs" dxfId="2753" priority="3654" operator="equal">
      <formula>"BAJA"</formula>
    </cfRule>
    <cfRule type="cellIs" dxfId="2752" priority="3655" operator="equal">
      <formula>"MUY BAJA"</formula>
    </cfRule>
  </conditionalFormatting>
  <conditionalFormatting sqref="AG250 AG254:AG256">
    <cfRule type="cellIs" dxfId="2751" priority="3646" operator="equal">
      <formula>"CATASTROFICO"</formula>
    </cfRule>
    <cfRule type="cellIs" dxfId="2750" priority="3647" operator="equal">
      <formula>"MAYOR"</formula>
    </cfRule>
    <cfRule type="cellIs" dxfId="2749" priority="3648" operator="equal">
      <formula>"MODERADO"</formula>
    </cfRule>
    <cfRule type="cellIs" dxfId="2748" priority="3649" operator="equal">
      <formula>"MENOR"</formula>
    </cfRule>
    <cfRule type="cellIs" dxfId="2747" priority="3650" operator="equal">
      <formula>"LEVE"</formula>
    </cfRule>
  </conditionalFormatting>
  <conditionalFormatting sqref="Q254:Q256 AI254:AI256">
    <cfRule type="cellIs" dxfId="2746" priority="3608" operator="equal">
      <formula>#REF!</formula>
    </cfRule>
    <cfRule type="cellIs" dxfId="2745" priority="3610" operator="equal">
      <formula>#REF!</formula>
    </cfRule>
    <cfRule type="cellIs" dxfId="2744" priority="3611" operator="equal">
      <formula>#REF!</formula>
    </cfRule>
    <cfRule type="cellIs" dxfId="2743" priority="3612" operator="equal">
      <formula>#REF!</formula>
    </cfRule>
    <cfRule type="cellIs" dxfId="2742" priority="3613" operator="equal">
      <formula>#REF!</formula>
    </cfRule>
    <cfRule type="cellIs" dxfId="2741" priority="3614" operator="equal">
      <formula>#REF!</formula>
    </cfRule>
    <cfRule type="cellIs" dxfId="2740" priority="3615" operator="equal">
      <formula>#REF!</formula>
    </cfRule>
    <cfRule type="cellIs" dxfId="2739" priority="3616" operator="equal">
      <formula>#REF!</formula>
    </cfRule>
    <cfRule type="cellIs" dxfId="2738" priority="3617" operator="equal">
      <formula>#REF!</formula>
    </cfRule>
    <cfRule type="cellIs" dxfId="2737" priority="3618" operator="equal">
      <formula>#REF!</formula>
    </cfRule>
    <cfRule type="cellIs" dxfId="2736" priority="3619" operator="equal">
      <formula>#REF!</formula>
    </cfRule>
    <cfRule type="cellIs" dxfId="2735" priority="3620" operator="equal">
      <formula>#REF!</formula>
    </cfRule>
    <cfRule type="cellIs" dxfId="2734" priority="3621" operator="equal">
      <formula>#REF!</formula>
    </cfRule>
    <cfRule type="cellIs" dxfId="2733" priority="3622" operator="equal">
      <formula>#REF!</formula>
    </cfRule>
    <cfRule type="cellIs" dxfId="2732" priority="3623" operator="equal">
      <formula>#REF!</formula>
    </cfRule>
    <cfRule type="cellIs" dxfId="2731" priority="3624" operator="equal">
      <formula>#REF!</formula>
    </cfRule>
    <cfRule type="cellIs" dxfId="2730" priority="3625" operator="equal">
      <formula>#REF!</formula>
    </cfRule>
    <cfRule type="cellIs" dxfId="2729" priority="3626" operator="equal">
      <formula>#REF!</formula>
    </cfRule>
    <cfRule type="cellIs" dxfId="2728" priority="3627" operator="equal">
      <formula>#REF!</formula>
    </cfRule>
    <cfRule type="cellIs" dxfId="2727" priority="3628" operator="equal">
      <formula>#REF!</formula>
    </cfRule>
    <cfRule type="cellIs" dxfId="2726" priority="3629" operator="equal">
      <formula>#REF!</formula>
    </cfRule>
    <cfRule type="cellIs" dxfId="2725" priority="3630" operator="equal">
      <formula>#REF!</formula>
    </cfRule>
    <cfRule type="cellIs" dxfId="2724" priority="3631" operator="equal">
      <formula>#REF!</formula>
    </cfRule>
    <cfRule type="cellIs" dxfId="2723" priority="3632" operator="equal">
      <formula>#REF!</formula>
    </cfRule>
    <cfRule type="cellIs" dxfId="2722" priority="3633" operator="equal">
      <formula>#REF!</formula>
    </cfRule>
    <cfRule type="cellIs" dxfId="2721" priority="3634" operator="equal">
      <formula>#REF!</formula>
    </cfRule>
    <cfRule type="cellIs" dxfId="2720" priority="3635" operator="equal">
      <formula>#REF!</formula>
    </cfRule>
    <cfRule type="cellIs" dxfId="2719" priority="3636" operator="equal">
      <formula>#REF!</formula>
    </cfRule>
    <cfRule type="cellIs" dxfId="2718" priority="3637" operator="equal">
      <formula>#REF!</formula>
    </cfRule>
    <cfRule type="cellIs" dxfId="2717" priority="3638" operator="equal">
      <formula>#REF!</formula>
    </cfRule>
    <cfRule type="cellIs" dxfId="2716" priority="3639" operator="equal">
      <formula>#REF!</formula>
    </cfRule>
    <cfRule type="cellIs" dxfId="2715" priority="3640" operator="equal">
      <formula>#REF!</formula>
    </cfRule>
    <cfRule type="cellIs" dxfId="2714" priority="3641" operator="equal">
      <formula>#REF!</formula>
    </cfRule>
    <cfRule type="cellIs" dxfId="2713" priority="3642" operator="equal">
      <formula>#REF!</formula>
    </cfRule>
    <cfRule type="cellIs" dxfId="2712" priority="3643" operator="equal">
      <formula>#REF!</formula>
    </cfRule>
    <cfRule type="cellIs" dxfId="2711" priority="3644" operator="equal">
      <formula>#REF!</formula>
    </cfRule>
    <cfRule type="cellIs" dxfId="2710" priority="3645" operator="equal">
      <formula>#REF!</formula>
    </cfRule>
  </conditionalFormatting>
  <conditionalFormatting sqref="I254:I256 N254:N256">
    <cfRule type="cellIs" dxfId="2709" priority="3609" operator="equal">
      <formula>#REF!</formula>
    </cfRule>
  </conditionalFormatting>
  <conditionalFormatting sqref="AG254:AG256">
    <cfRule type="cellIs" dxfId="2708" priority="3603" operator="equal">
      <formula>"CATASTROFICO"</formula>
    </cfRule>
    <cfRule type="cellIs" dxfId="2707" priority="3604" operator="equal">
      <formula>"MAYOR"</formula>
    </cfRule>
    <cfRule type="cellIs" dxfId="2706" priority="3605" operator="equal">
      <formula>"MODERADO"</formula>
    </cfRule>
    <cfRule type="cellIs" dxfId="2705" priority="3606" operator="equal">
      <formula>"MENOR"</formula>
    </cfRule>
    <cfRule type="cellIs" dxfId="2704" priority="3607" operator="equal">
      <formula>"LEVE"</formula>
    </cfRule>
  </conditionalFormatting>
  <conditionalFormatting sqref="Q250 AI250">
    <cfRule type="cellIs" dxfId="2703" priority="3565" operator="equal">
      <formula>#REF!</formula>
    </cfRule>
    <cfRule type="cellIs" dxfId="2702" priority="3567" operator="equal">
      <formula>#REF!</formula>
    </cfRule>
    <cfRule type="cellIs" dxfId="2701" priority="3568" operator="equal">
      <formula>#REF!</formula>
    </cfRule>
    <cfRule type="cellIs" dxfId="2700" priority="3569" operator="equal">
      <formula>#REF!</formula>
    </cfRule>
    <cfRule type="cellIs" dxfId="2699" priority="3570" operator="equal">
      <formula>#REF!</formula>
    </cfRule>
    <cfRule type="cellIs" dxfId="2698" priority="3571" operator="equal">
      <formula>#REF!</formula>
    </cfRule>
    <cfRule type="cellIs" dxfId="2697" priority="3572" operator="equal">
      <formula>#REF!</formula>
    </cfRule>
    <cfRule type="cellIs" dxfId="2696" priority="3573" operator="equal">
      <formula>#REF!</formula>
    </cfRule>
    <cfRule type="cellIs" dxfId="2695" priority="3574" operator="equal">
      <formula>#REF!</formula>
    </cfRule>
    <cfRule type="cellIs" dxfId="2694" priority="3575" operator="equal">
      <formula>#REF!</formula>
    </cfRule>
    <cfRule type="cellIs" dxfId="2693" priority="3576" operator="equal">
      <formula>#REF!</formula>
    </cfRule>
    <cfRule type="cellIs" dxfId="2692" priority="3577" operator="equal">
      <formula>#REF!</formula>
    </cfRule>
    <cfRule type="cellIs" dxfId="2691" priority="3578" operator="equal">
      <formula>#REF!</formula>
    </cfRule>
    <cfRule type="cellIs" dxfId="2690" priority="3579" operator="equal">
      <formula>#REF!</formula>
    </cfRule>
    <cfRule type="cellIs" dxfId="2689" priority="3580" operator="equal">
      <formula>#REF!</formula>
    </cfRule>
    <cfRule type="cellIs" dxfId="2688" priority="3581" operator="equal">
      <formula>#REF!</formula>
    </cfRule>
    <cfRule type="cellIs" dxfId="2687" priority="3582" operator="equal">
      <formula>#REF!</formula>
    </cfRule>
    <cfRule type="cellIs" dxfId="2686" priority="3583" operator="equal">
      <formula>#REF!</formula>
    </cfRule>
    <cfRule type="cellIs" dxfId="2685" priority="3584" operator="equal">
      <formula>#REF!</formula>
    </cfRule>
    <cfRule type="cellIs" dxfId="2684" priority="3585" operator="equal">
      <formula>#REF!</formula>
    </cfRule>
    <cfRule type="cellIs" dxfId="2683" priority="3586" operator="equal">
      <formula>#REF!</formula>
    </cfRule>
    <cfRule type="cellIs" dxfId="2682" priority="3587" operator="equal">
      <formula>#REF!</formula>
    </cfRule>
    <cfRule type="cellIs" dxfId="2681" priority="3588" operator="equal">
      <formula>#REF!</formula>
    </cfRule>
    <cfRule type="cellIs" dxfId="2680" priority="3589" operator="equal">
      <formula>#REF!</formula>
    </cfRule>
    <cfRule type="cellIs" dxfId="2679" priority="3590" operator="equal">
      <formula>#REF!</formula>
    </cfRule>
    <cfRule type="cellIs" dxfId="2678" priority="3591" operator="equal">
      <formula>#REF!</formula>
    </cfRule>
    <cfRule type="cellIs" dxfId="2677" priority="3592" operator="equal">
      <formula>#REF!</formula>
    </cfRule>
    <cfRule type="cellIs" dxfId="2676" priority="3593" operator="equal">
      <formula>#REF!</formula>
    </cfRule>
    <cfRule type="cellIs" dxfId="2675" priority="3594" operator="equal">
      <formula>#REF!</formula>
    </cfRule>
    <cfRule type="cellIs" dxfId="2674" priority="3595" operator="equal">
      <formula>#REF!</formula>
    </cfRule>
    <cfRule type="cellIs" dxfId="2673" priority="3596" operator="equal">
      <formula>#REF!</formula>
    </cfRule>
    <cfRule type="cellIs" dxfId="2672" priority="3597" operator="equal">
      <formula>#REF!</formula>
    </cfRule>
    <cfRule type="cellIs" dxfId="2671" priority="3598" operator="equal">
      <formula>#REF!</formula>
    </cfRule>
    <cfRule type="cellIs" dxfId="2670" priority="3599" operator="equal">
      <formula>#REF!</formula>
    </cfRule>
    <cfRule type="cellIs" dxfId="2669" priority="3600" operator="equal">
      <formula>#REF!</formula>
    </cfRule>
    <cfRule type="cellIs" dxfId="2668" priority="3601" operator="equal">
      <formula>#REF!</formula>
    </cfRule>
    <cfRule type="cellIs" dxfId="2667" priority="3602" operator="equal">
      <formula>#REF!</formula>
    </cfRule>
  </conditionalFormatting>
  <conditionalFormatting sqref="I250 N250 N254:N256">
    <cfRule type="cellIs" dxfId="2666" priority="3566" operator="equal">
      <formula>#REF!</formula>
    </cfRule>
  </conditionalFormatting>
  <conditionalFormatting sqref="L250">
    <cfRule type="cellIs" dxfId="2665" priority="3560" operator="equal">
      <formula>"ALTA"</formula>
    </cfRule>
    <cfRule type="cellIs" dxfId="2664" priority="3561" operator="equal">
      <formula>"MUY ALTA"</formula>
    </cfRule>
    <cfRule type="cellIs" dxfId="2663" priority="3562" operator="equal">
      <formula>"MEDIA"</formula>
    </cfRule>
    <cfRule type="cellIs" dxfId="2662" priority="3563" operator="equal">
      <formula>"BAJA"</formula>
    </cfRule>
    <cfRule type="cellIs" dxfId="2661" priority="3564" operator="equal">
      <formula>"MUY BAJA"</formula>
    </cfRule>
  </conditionalFormatting>
  <conditionalFormatting sqref="N250">
    <cfRule type="cellIs" dxfId="2660" priority="3552" operator="equal">
      <formula>"CATASTRÓFICO (RC-F)"</formula>
    </cfRule>
    <cfRule type="cellIs" dxfId="2659" priority="3553" operator="equal">
      <formula>"MAYOR (RC-F)"</formula>
    </cfRule>
    <cfRule type="cellIs" dxfId="2658" priority="3554" operator="equal">
      <formula>"MODERADO (RC-F)"</formula>
    </cfRule>
    <cfRule type="cellIs" dxfId="2657" priority="3555" operator="equal">
      <formula>"CATASTRÓFICO"</formula>
    </cfRule>
    <cfRule type="cellIs" dxfId="2656" priority="3556" operator="equal">
      <formula>"MAYOR"</formula>
    </cfRule>
    <cfRule type="cellIs" dxfId="2655" priority="3557" operator="equal">
      <formula>"MODERADO"</formula>
    </cfRule>
    <cfRule type="cellIs" dxfId="2654" priority="3558" operator="equal">
      <formula>"MENOR"</formula>
    </cfRule>
    <cfRule type="cellIs" dxfId="2653" priority="3559" operator="equal">
      <formula>"LEVE"</formula>
    </cfRule>
  </conditionalFormatting>
  <conditionalFormatting sqref="Q250 AI250">
    <cfRule type="cellIs" dxfId="2652" priority="3545" operator="equal">
      <formula>"EXTREMO (RC/F)"</formula>
    </cfRule>
    <cfRule type="cellIs" dxfId="2651" priority="3546" operator="equal">
      <formula>"ALTO (RC/F)"</formula>
    </cfRule>
    <cfRule type="cellIs" dxfId="2650" priority="3547" operator="equal">
      <formula>"MODERADO (RC/F)"</formula>
    </cfRule>
    <cfRule type="cellIs" dxfId="2649" priority="3548" operator="equal">
      <formula>"EXTREMO"</formula>
    </cfRule>
    <cfRule type="cellIs" dxfId="2648" priority="3549" operator="equal">
      <formula>"ALTO"</formula>
    </cfRule>
    <cfRule type="cellIs" dxfId="2647" priority="3550" operator="equal">
      <formula>"MODERADO"</formula>
    </cfRule>
    <cfRule type="cellIs" dxfId="2646" priority="3551" operator="equal">
      <formula>"BAJO"</formula>
    </cfRule>
  </conditionalFormatting>
  <conditionalFormatting sqref="AE250:AE251">
    <cfRule type="cellIs" dxfId="2645" priority="3540" operator="equal">
      <formula>"MUY ALTA"</formula>
    </cfRule>
    <cfRule type="cellIs" dxfId="2644" priority="3541" operator="equal">
      <formula>"ALTA"</formula>
    </cfRule>
    <cfRule type="cellIs" dxfId="2643" priority="3542" operator="equal">
      <formula>"MEDIA"</formula>
    </cfRule>
    <cfRule type="cellIs" dxfId="2642" priority="3543" operator="equal">
      <formula>"BAJA"</formula>
    </cfRule>
    <cfRule type="cellIs" dxfId="2641" priority="3544" operator="equal">
      <formula>"MUY BAJA"</formula>
    </cfRule>
  </conditionalFormatting>
  <conditionalFormatting sqref="AG250">
    <cfRule type="cellIs" dxfId="2640" priority="3535" operator="equal">
      <formula>"CATASTROFICO"</formula>
    </cfRule>
    <cfRule type="cellIs" dxfId="2639" priority="3536" operator="equal">
      <formula>"MAYOR"</formula>
    </cfRule>
    <cfRule type="cellIs" dxfId="2638" priority="3537" operator="equal">
      <formula>"MODERADO"</formula>
    </cfRule>
    <cfRule type="cellIs" dxfId="2637" priority="3538" operator="equal">
      <formula>"MENOR"</formula>
    </cfRule>
    <cfRule type="cellIs" dxfId="2636" priority="3539" operator="equal">
      <formula>"LEVE"</formula>
    </cfRule>
  </conditionalFormatting>
  <conditionalFormatting sqref="Q254:Q256 AI254:AI256">
    <cfRule type="cellIs" dxfId="2635" priority="3496" operator="equal">
      <formula>#REF!</formula>
    </cfRule>
    <cfRule type="cellIs" dxfId="2634" priority="3499" operator="equal">
      <formula>#REF!</formula>
    </cfRule>
    <cfRule type="cellIs" dxfId="2633" priority="3500" operator="equal">
      <formula>#REF!</formula>
    </cfRule>
    <cfRule type="cellIs" dxfId="2632" priority="3501" operator="equal">
      <formula>#REF!</formula>
    </cfRule>
    <cfRule type="cellIs" dxfId="2631" priority="3502" operator="equal">
      <formula>#REF!</formula>
    </cfRule>
    <cfRule type="cellIs" dxfId="2630" priority="3503" operator="equal">
      <formula>#REF!</formula>
    </cfRule>
    <cfRule type="cellIs" dxfId="2629" priority="3504" operator="equal">
      <formula>#REF!</formula>
    </cfRule>
    <cfRule type="cellIs" dxfId="2628" priority="3505" operator="equal">
      <formula>#REF!</formula>
    </cfRule>
    <cfRule type="cellIs" dxfId="2627" priority="3506" operator="equal">
      <formula>#REF!</formula>
    </cfRule>
    <cfRule type="cellIs" dxfId="2626" priority="3507" operator="equal">
      <formula>#REF!</formula>
    </cfRule>
    <cfRule type="cellIs" dxfId="2625" priority="3508" operator="equal">
      <formula>#REF!</formula>
    </cfRule>
    <cfRule type="cellIs" dxfId="2624" priority="3509" operator="equal">
      <formula>#REF!</formula>
    </cfRule>
    <cfRule type="cellIs" dxfId="2623" priority="3510" operator="equal">
      <formula>#REF!</formula>
    </cfRule>
    <cfRule type="cellIs" dxfId="2622" priority="3511" operator="equal">
      <formula>#REF!</formula>
    </cfRule>
    <cfRule type="cellIs" dxfId="2621" priority="3512" operator="equal">
      <formula>#REF!</formula>
    </cfRule>
    <cfRule type="cellIs" dxfId="2620" priority="3513" operator="equal">
      <formula>#REF!</formula>
    </cfRule>
    <cfRule type="cellIs" dxfId="2619" priority="3514" operator="equal">
      <formula>#REF!</formula>
    </cfRule>
    <cfRule type="cellIs" dxfId="2618" priority="3515" operator="equal">
      <formula>#REF!</formula>
    </cfRule>
    <cfRule type="cellIs" dxfId="2617" priority="3516" operator="equal">
      <formula>#REF!</formula>
    </cfRule>
    <cfRule type="cellIs" dxfId="2616" priority="3517" operator="equal">
      <formula>#REF!</formula>
    </cfRule>
    <cfRule type="cellIs" dxfId="2615" priority="3518" operator="equal">
      <formula>#REF!</formula>
    </cfRule>
    <cfRule type="cellIs" dxfId="2614" priority="3519" operator="equal">
      <formula>#REF!</formula>
    </cfRule>
    <cfRule type="cellIs" dxfId="2613" priority="3520" operator="equal">
      <formula>#REF!</formula>
    </cfRule>
    <cfRule type="cellIs" dxfId="2612" priority="3521" operator="equal">
      <formula>#REF!</formula>
    </cfRule>
    <cfRule type="cellIs" dxfId="2611" priority="3522" operator="equal">
      <formula>#REF!</formula>
    </cfRule>
    <cfRule type="cellIs" dxfId="2610" priority="3523" operator="equal">
      <formula>#REF!</formula>
    </cfRule>
    <cfRule type="cellIs" dxfId="2609" priority="3524" operator="equal">
      <formula>#REF!</formula>
    </cfRule>
    <cfRule type="cellIs" dxfId="2608" priority="3525" operator="equal">
      <formula>#REF!</formula>
    </cfRule>
    <cfRule type="cellIs" dxfId="2607" priority="3526" operator="equal">
      <formula>#REF!</formula>
    </cfRule>
    <cfRule type="cellIs" dxfId="2606" priority="3527" operator="equal">
      <formula>#REF!</formula>
    </cfRule>
    <cfRule type="cellIs" dxfId="2605" priority="3528" operator="equal">
      <formula>#REF!</formula>
    </cfRule>
    <cfRule type="cellIs" dxfId="2604" priority="3529" operator="equal">
      <formula>#REF!</formula>
    </cfRule>
    <cfRule type="cellIs" dxfId="2603" priority="3530" operator="equal">
      <formula>#REF!</formula>
    </cfRule>
    <cfRule type="cellIs" dxfId="2602" priority="3531" operator="equal">
      <formula>#REF!</formula>
    </cfRule>
    <cfRule type="cellIs" dxfId="2601" priority="3532" operator="equal">
      <formula>#REF!</formula>
    </cfRule>
    <cfRule type="cellIs" dxfId="2600" priority="3533" operator="equal">
      <formula>#REF!</formula>
    </cfRule>
    <cfRule type="cellIs" dxfId="2599" priority="3534" operator="equal">
      <formula>#REF!</formula>
    </cfRule>
  </conditionalFormatting>
  <conditionalFormatting sqref="N255:N256">
    <cfRule type="cellIs" dxfId="2598" priority="3498" operator="equal">
      <formula>#REF!</formula>
    </cfRule>
  </conditionalFormatting>
  <conditionalFormatting sqref="L255:L256">
    <cfRule type="cellIs" dxfId="2597" priority="3491" operator="equal">
      <formula>"ALTA"</formula>
    </cfRule>
    <cfRule type="cellIs" dxfId="2596" priority="3492" operator="equal">
      <formula>"MUY ALTA"</formula>
    </cfRule>
    <cfRule type="cellIs" dxfId="2595" priority="3493" operator="equal">
      <formula>"MEDIA"</formula>
    </cfRule>
    <cfRule type="cellIs" dxfId="2594" priority="3494" operator="equal">
      <formula>"BAJA"</formula>
    </cfRule>
    <cfRule type="cellIs" dxfId="2593" priority="3495" operator="equal">
      <formula>"MUY BAJA"</formula>
    </cfRule>
  </conditionalFormatting>
  <conditionalFormatting sqref="N255:N256">
    <cfRule type="cellIs" dxfId="2592" priority="3483" operator="equal">
      <formula>"CATASTRÓFICO (RC-F)"</formula>
    </cfRule>
    <cfRule type="cellIs" dxfId="2591" priority="3484" operator="equal">
      <formula>"MAYOR (RC-F)"</formula>
    </cfRule>
    <cfRule type="cellIs" dxfId="2590" priority="3485" operator="equal">
      <formula>"MODERADO (RC-F)"</formula>
    </cfRule>
    <cfRule type="cellIs" dxfId="2589" priority="3486" operator="equal">
      <formula>"CATASTRÓFICO"</formula>
    </cfRule>
    <cfRule type="cellIs" dxfId="2588" priority="3487" operator="equal">
      <formula>"MAYOR"</formula>
    </cfRule>
    <cfRule type="cellIs" dxfId="2587" priority="3488" operator="equal">
      <formula>"MODERADO"</formula>
    </cfRule>
    <cfRule type="cellIs" dxfId="2586" priority="3489" operator="equal">
      <formula>"MENOR"</formula>
    </cfRule>
    <cfRule type="cellIs" dxfId="2585" priority="3490" operator="equal">
      <formula>"LEVE"</formula>
    </cfRule>
  </conditionalFormatting>
  <conditionalFormatting sqref="AI255 Q255:Q256">
    <cfRule type="cellIs" dxfId="2584" priority="3476" operator="equal">
      <formula>"EXTREMO (RC/F)"</formula>
    </cfRule>
    <cfRule type="cellIs" dxfId="2583" priority="3477" operator="equal">
      <formula>"ALTO (RC/F)"</formula>
    </cfRule>
    <cfRule type="cellIs" dxfId="2582" priority="3478" operator="equal">
      <formula>"MODERADO (RC/F)"</formula>
    </cfRule>
    <cfRule type="cellIs" dxfId="2581" priority="3479" operator="equal">
      <formula>"EXTREMO"</formula>
    </cfRule>
    <cfRule type="cellIs" dxfId="2580" priority="3480" operator="equal">
      <formula>"ALTO"</formula>
    </cfRule>
    <cfRule type="cellIs" dxfId="2579" priority="3481" operator="equal">
      <formula>"MODERADO"</formula>
    </cfRule>
    <cfRule type="cellIs" dxfId="2578" priority="3482" operator="equal">
      <formula>"BAJO"</formula>
    </cfRule>
  </conditionalFormatting>
  <conditionalFormatting sqref="AG255">
    <cfRule type="cellIs" dxfId="2577" priority="3466" operator="equal">
      <formula>"CATASTROFICO"</formula>
    </cfRule>
    <cfRule type="cellIs" dxfId="2576" priority="3467" operator="equal">
      <formula>"MAYOR"</formula>
    </cfRule>
    <cfRule type="cellIs" dxfId="2575" priority="3468" operator="equal">
      <formula>"MODERADO"</formula>
    </cfRule>
    <cfRule type="cellIs" dxfId="2574" priority="3469" operator="equal">
      <formula>"MENOR"</formula>
    </cfRule>
    <cfRule type="cellIs" dxfId="2573" priority="3470" operator="equal">
      <formula>"LEVE"</formula>
    </cfRule>
  </conditionalFormatting>
  <conditionalFormatting sqref="Q250 AI250">
    <cfRule type="cellIs" dxfId="2572" priority="3423" operator="equal">
      <formula>#REF!</formula>
    </cfRule>
    <cfRule type="cellIs" dxfId="2571" priority="3425" operator="equal">
      <formula>#REF!</formula>
    </cfRule>
    <cfRule type="cellIs" dxfId="2570" priority="3426" operator="equal">
      <formula>#REF!</formula>
    </cfRule>
    <cfRule type="cellIs" dxfId="2569" priority="3427" operator="equal">
      <formula>#REF!</formula>
    </cfRule>
    <cfRule type="cellIs" dxfId="2568" priority="3428" operator="equal">
      <formula>#REF!</formula>
    </cfRule>
    <cfRule type="cellIs" dxfId="2567" priority="3429" operator="equal">
      <formula>#REF!</formula>
    </cfRule>
    <cfRule type="cellIs" dxfId="2566" priority="3430" operator="equal">
      <formula>#REF!</formula>
    </cfRule>
    <cfRule type="cellIs" dxfId="2565" priority="3431" operator="equal">
      <formula>#REF!</formula>
    </cfRule>
    <cfRule type="cellIs" dxfId="2564" priority="3432" operator="equal">
      <formula>#REF!</formula>
    </cfRule>
    <cfRule type="cellIs" dxfId="2563" priority="3433" operator="equal">
      <formula>#REF!</formula>
    </cfRule>
    <cfRule type="cellIs" dxfId="2562" priority="3434" operator="equal">
      <formula>#REF!</formula>
    </cfRule>
    <cfRule type="cellIs" dxfId="2561" priority="3435" operator="equal">
      <formula>#REF!</formula>
    </cfRule>
    <cfRule type="cellIs" dxfId="2560" priority="3436" operator="equal">
      <formula>#REF!</formula>
    </cfRule>
    <cfRule type="cellIs" dxfId="2559" priority="3437" operator="equal">
      <formula>#REF!</formula>
    </cfRule>
    <cfRule type="cellIs" dxfId="2558" priority="3438" operator="equal">
      <formula>#REF!</formula>
    </cfRule>
    <cfRule type="cellIs" dxfId="2557" priority="3439" operator="equal">
      <formula>#REF!</formula>
    </cfRule>
    <cfRule type="cellIs" dxfId="2556" priority="3440" operator="equal">
      <formula>#REF!</formula>
    </cfRule>
    <cfRule type="cellIs" dxfId="2555" priority="3441" operator="equal">
      <formula>#REF!</formula>
    </cfRule>
    <cfRule type="cellIs" dxfId="2554" priority="3442" operator="equal">
      <formula>#REF!</formula>
    </cfRule>
    <cfRule type="cellIs" dxfId="2553" priority="3443" operator="equal">
      <formula>#REF!</formula>
    </cfRule>
    <cfRule type="cellIs" dxfId="2552" priority="3444" operator="equal">
      <formula>#REF!</formula>
    </cfRule>
    <cfRule type="cellIs" dxfId="2551" priority="3445" operator="equal">
      <formula>#REF!</formula>
    </cfRule>
    <cfRule type="cellIs" dxfId="2550" priority="3446" operator="equal">
      <formula>#REF!</formula>
    </cfRule>
    <cfRule type="cellIs" dxfId="2549" priority="3447" operator="equal">
      <formula>#REF!</formula>
    </cfRule>
    <cfRule type="cellIs" dxfId="2548" priority="3448" operator="equal">
      <formula>#REF!</formula>
    </cfRule>
    <cfRule type="cellIs" dxfId="2547" priority="3449" operator="equal">
      <formula>#REF!</formula>
    </cfRule>
    <cfRule type="cellIs" dxfId="2546" priority="3450" operator="equal">
      <formula>#REF!</formula>
    </cfRule>
    <cfRule type="cellIs" dxfId="2545" priority="3451" operator="equal">
      <formula>#REF!</formula>
    </cfRule>
    <cfRule type="cellIs" dxfId="2544" priority="3452" operator="equal">
      <formula>#REF!</formula>
    </cfRule>
    <cfRule type="cellIs" dxfId="2543" priority="3453" operator="equal">
      <formula>#REF!</formula>
    </cfRule>
    <cfRule type="cellIs" dxfId="2542" priority="3454" operator="equal">
      <formula>#REF!</formula>
    </cfRule>
    <cfRule type="cellIs" dxfId="2541" priority="3455" operator="equal">
      <formula>#REF!</formula>
    </cfRule>
    <cfRule type="cellIs" dxfId="2540" priority="3456" operator="equal">
      <formula>#REF!</formula>
    </cfRule>
    <cfRule type="cellIs" dxfId="2539" priority="3457" operator="equal">
      <formula>#REF!</formula>
    </cfRule>
    <cfRule type="cellIs" dxfId="2538" priority="3458" operator="equal">
      <formula>#REF!</formula>
    </cfRule>
    <cfRule type="cellIs" dxfId="2537" priority="3459" operator="equal">
      <formula>#REF!</formula>
    </cfRule>
    <cfRule type="cellIs" dxfId="2536" priority="3460" operator="equal">
      <formula>#REF!</formula>
    </cfRule>
  </conditionalFormatting>
  <conditionalFormatting sqref="N250">
    <cfRule type="cellIs" dxfId="2535" priority="3424" operator="equal">
      <formula>#REF!</formula>
    </cfRule>
  </conditionalFormatting>
  <conditionalFormatting sqref="I257">
    <cfRule type="cellIs" dxfId="2534" priority="3412" operator="equal">
      <formula>#REF!</formula>
    </cfRule>
  </conditionalFormatting>
  <conditionalFormatting sqref="AE257:AE258">
    <cfRule type="cellIs" dxfId="2533" priority="3418" operator="equal">
      <formula>"MUY ALTA"</formula>
    </cfRule>
    <cfRule type="cellIs" dxfId="2532" priority="3419" operator="equal">
      <formula>"ALTA"</formula>
    </cfRule>
    <cfRule type="cellIs" dxfId="2531" priority="3420" operator="equal">
      <formula>"MEDIA"</formula>
    </cfRule>
    <cfRule type="cellIs" dxfId="2530" priority="3421" operator="equal">
      <formula>"BAJA"</formula>
    </cfRule>
    <cfRule type="cellIs" dxfId="2529" priority="3422" operator="equal">
      <formula>"MUY BAJA"</formula>
    </cfRule>
  </conditionalFormatting>
  <conditionalFormatting sqref="AG257">
    <cfRule type="cellIs" dxfId="2528" priority="3413" operator="equal">
      <formula>"CATASTROFICO"</formula>
    </cfRule>
    <cfRule type="cellIs" dxfId="2527" priority="3414" operator="equal">
      <formula>"MAYOR"</formula>
    </cfRule>
    <cfRule type="cellIs" dxfId="2526" priority="3415" operator="equal">
      <formula>"MODERADO"</formula>
    </cfRule>
    <cfRule type="cellIs" dxfId="2525" priority="3416" operator="equal">
      <formula>"MENOR"</formula>
    </cfRule>
    <cfRule type="cellIs" dxfId="2524" priority="3417" operator="equal">
      <formula>"LEVE"</formula>
    </cfRule>
  </conditionalFormatting>
  <conditionalFormatting sqref="I259">
    <cfRule type="cellIs" dxfId="2523" priority="3411" operator="equal">
      <formula>#REF!</formula>
    </cfRule>
  </conditionalFormatting>
  <conditionalFormatting sqref="AG259">
    <cfRule type="cellIs" dxfId="2522" priority="3406" operator="equal">
      <formula>"CATASTROFICO"</formula>
    </cfRule>
    <cfRule type="cellIs" dxfId="2521" priority="3407" operator="equal">
      <formula>"MAYOR"</formula>
    </cfRule>
    <cfRule type="cellIs" dxfId="2520" priority="3408" operator="equal">
      <formula>"MODERADO"</formula>
    </cfRule>
    <cfRule type="cellIs" dxfId="2519" priority="3409" operator="equal">
      <formula>"MENOR"</formula>
    </cfRule>
    <cfRule type="cellIs" dxfId="2518" priority="3410" operator="equal">
      <formula>"LEVE"</formula>
    </cfRule>
  </conditionalFormatting>
  <conditionalFormatting sqref="L257">
    <cfRule type="cellIs" dxfId="2517" priority="3197" operator="equal">
      <formula>"ALTA"</formula>
    </cfRule>
    <cfRule type="cellIs" dxfId="2516" priority="3198" operator="equal">
      <formula>"MUY ALTA"</formula>
    </cfRule>
    <cfRule type="cellIs" dxfId="2515" priority="3199" operator="equal">
      <formula>"MEDIA"</formula>
    </cfRule>
    <cfRule type="cellIs" dxfId="2514" priority="3200" operator="equal">
      <formula>"BAJA"</formula>
    </cfRule>
    <cfRule type="cellIs" dxfId="2513" priority="3201" operator="equal">
      <formula>"MUY BAJA"</formula>
    </cfRule>
  </conditionalFormatting>
  <conditionalFormatting sqref="L257">
    <cfRule type="cellIs" dxfId="2512" priority="3192" operator="equal">
      <formula>"ALTA"</formula>
    </cfRule>
    <cfRule type="cellIs" dxfId="2511" priority="3193" operator="equal">
      <formula>"MUY ALTA"</formula>
    </cfRule>
    <cfRule type="cellIs" dxfId="2510" priority="3194" operator="equal">
      <formula>"MEDIA"</formula>
    </cfRule>
    <cfRule type="cellIs" dxfId="2509" priority="3195" operator="equal">
      <formula>"BAJA"</formula>
    </cfRule>
    <cfRule type="cellIs" dxfId="2508" priority="3196" operator="equal">
      <formula>"MUY BAJA"</formula>
    </cfRule>
  </conditionalFormatting>
  <conditionalFormatting sqref="L260">
    <cfRule type="cellIs" dxfId="2507" priority="3187" operator="equal">
      <formula>"ALTA"</formula>
    </cfRule>
    <cfRule type="cellIs" dxfId="2506" priority="3188" operator="equal">
      <formula>"MUY ALTA"</formula>
    </cfRule>
    <cfRule type="cellIs" dxfId="2505" priority="3189" operator="equal">
      <formula>"MEDIA"</formula>
    </cfRule>
    <cfRule type="cellIs" dxfId="2504" priority="3190" operator="equal">
      <formula>"BAJA"</formula>
    </cfRule>
    <cfRule type="cellIs" dxfId="2503" priority="3191" operator="equal">
      <formula>"MUY BAJA"</formula>
    </cfRule>
  </conditionalFormatting>
  <conditionalFormatting sqref="L259 L261">
    <cfRule type="cellIs" dxfId="2502" priority="3182" operator="equal">
      <formula>"ALTA"</formula>
    </cfRule>
    <cfRule type="cellIs" dxfId="2501" priority="3183" operator="equal">
      <formula>"MUY ALTA"</formula>
    </cfRule>
    <cfRule type="cellIs" dxfId="2500" priority="3184" operator="equal">
      <formula>"MEDIA"</formula>
    </cfRule>
    <cfRule type="cellIs" dxfId="2499" priority="3185" operator="equal">
      <formula>"BAJA"</formula>
    </cfRule>
    <cfRule type="cellIs" dxfId="2498" priority="3186" operator="equal">
      <formula>"MUY BAJA"</formula>
    </cfRule>
  </conditionalFormatting>
  <conditionalFormatting sqref="N259:N261">
    <cfRule type="cellIs" dxfId="2497" priority="3181" operator="equal">
      <formula>#REF!</formula>
    </cfRule>
  </conditionalFormatting>
  <conditionalFormatting sqref="N260">
    <cfRule type="cellIs" dxfId="2496" priority="3173" operator="equal">
      <formula>"CATASTRÓFICO (RC-F)"</formula>
    </cfRule>
    <cfRule type="cellIs" dxfId="2495" priority="3174" operator="equal">
      <formula>"MAYOR (RC-F)"</formula>
    </cfRule>
    <cfRule type="cellIs" dxfId="2494" priority="3175" operator="equal">
      <formula>"MODERADO (RC-F)"</formula>
    </cfRule>
    <cfRule type="cellIs" dxfId="2493" priority="3176" operator="equal">
      <formula>"CATASTRÓFICO"</formula>
    </cfRule>
    <cfRule type="cellIs" dxfId="2492" priority="3177" operator="equal">
      <formula>"MAYOR"</formula>
    </cfRule>
    <cfRule type="cellIs" dxfId="2491" priority="3178" operator="equal">
      <formula>"MODERADO"</formula>
    </cfRule>
    <cfRule type="cellIs" dxfId="2490" priority="3179" operator="equal">
      <formula>"MENOR"</formula>
    </cfRule>
    <cfRule type="cellIs" dxfId="2489" priority="3180" operator="equal">
      <formula>"LEVE"</formula>
    </cfRule>
  </conditionalFormatting>
  <conditionalFormatting sqref="N259 N261">
    <cfRule type="cellIs" dxfId="2488" priority="3172" operator="equal">
      <formula>#REF!</formula>
    </cfRule>
  </conditionalFormatting>
  <conditionalFormatting sqref="N259 N261">
    <cfRule type="cellIs" dxfId="2487" priority="3164" operator="equal">
      <formula>"CATASTRÓFICO (RC-F)"</formula>
    </cfRule>
    <cfRule type="cellIs" dxfId="2486" priority="3165" operator="equal">
      <formula>"MAYOR (RC-F)"</formula>
    </cfRule>
    <cfRule type="cellIs" dxfId="2485" priority="3166" operator="equal">
      <formula>"MODERADO (RC-F)"</formula>
    </cfRule>
    <cfRule type="cellIs" dxfId="2484" priority="3167" operator="equal">
      <formula>"CATASTRÓFICO"</formula>
    </cfRule>
    <cfRule type="cellIs" dxfId="2483" priority="3168" operator="equal">
      <formula>"MAYOR"</formula>
    </cfRule>
    <cfRule type="cellIs" dxfId="2482" priority="3169" operator="equal">
      <formula>"MODERADO"</formula>
    </cfRule>
    <cfRule type="cellIs" dxfId="2481" priority="3170" operator="equal">
      <formula>"MENOR"</formula>
    </cfRule>
    <cfRule type="cellIs" dxfId="2480" priority="3171" operator="equal">
      <formula>"LEVE"</formula>
    </cfRule>
  </conditionalFormatting>
  <conditionalFormatting sqref="N257">
    <cfRule type="cellIs" dxfId="2479" priority="3156" operator="equal">
      <formula>"CATASTRÓFICO (RC-F)"</formula>
    </cfRule>
    <cfRule type="cellIs" dxfId="2478" priority="3157" operator="equal">
      <formula>"MAYOR (RC-F)"</formula>
    </cfRule>
    <cfRule type="cellIs" dxfId="2477" priority="3158" operator="equal">
      <formula>"MODERADO (RC-F)"</formula>
    </cfRule>
    <cfRule type="cellIs" dxfId="2476" priority="3159" operator="equal">
      <formula>"CATASTRÓFICO"</formula>
    </cfRule>
    <cfRule type="cellIs" dxfId="2475" priority="3160" operator="equal">
      <formula>"MAYOR"</formula>
    </cfRule>
    <cfRule type="cellIs" dxfId="2474" priority="3161" operator="equal">
      <formula>"MODERADO"</formula>
    </cfRule>
    <cfRule type="cellIs" dxfId="2473" priority="3162" operator="equal">
      <formula>"MENOR"</formula>
    </cfRule>
    <cfRule type="cellIs" dxfId="2472" priority="3163" operator="equal">
      <formula>"LEVE"</formula>
    </cfRule>
  </conditionalFormatting>
  <conditionalFormatting sqref="N257">
    <cfRule type="cellIs" dxfId="2471" priority="3155" operator="equal">
      <formula>#REF!</formula>
    </cfRule>
  </conditionalFormatting>
  <conditionalFormatting sqref="N257">
    <cfRule type="cellIs" dxfId="2470" priority="3147" operator="equal">
      <formula>"CATASTRÓFICO (RC-F)"</formula>
    </cfRule>
    <cfRule type="cellIs" dxfId="2469" priority="3148" operator="equal">
      <formula>"MAYOR (RC-F)"</formula>
    </cfRule>
    <cfRule type="cellIs" dxfId="2468" priority="3149" operator="equal">
      <formula>"MODERADO (RC-F)"</formula>
    </cfRule>
    <cfRule type="cellIs" dxfId="2467" priority="3150" operator="equal">
      <formula>"CATASTRÓFICO"</formula>
    </cfRule>
    <cfRule type="cellIs" dxfId="2466" priority="3151" operator="equal">
      <formula>"MAYOR"</formula>
    </cfRule>
    <cfRule type="cellIs" dxfId="2465" priority="3152" operator="equal">
      <formula>"MODERADO"</formula>
    </cfRule>
    <cfRule type="cellIs" dxfId="2464" priority="3153" operator="equal">
      <formula>"MENOR"</formula>
    </cfRule>
    <cfRule type="cellIs" dxfId="2463" priority="3154" operator="equal">
      <formula>"LEVE"</formula>
    </cfRule>
  </conditionalFormatting>
  <conditionalFormatting sqref="N257">
    <cfRule type="cellIs" dxfId="2462" priority="3146" operator="equal">
      <formula>#REF!</formula>
    </cfRule>
  </conditionalFormatting>
  <conditionalFormatting sqref="Q257">
    <cfRule type="cellIs" dxfId="2461" priority="3139" operator="equal">
      <formula>"EXTREMO (RC/F)"</formula>
    </cfRule>
    <cfRule type="cellIs" dxfId="2460" priority="3140" operator="equal">
      <formula>"ALTO (RC/F)"</formula>
    </cfRule>
    <cfRule type="cellIs" dxfId="2459" priority="3141" operator="equal">
      <formula>"MODERADO (RC/F)"</formula>
    </cfRule>
    <cfRule type="cellIs" dxfId="2458" priority="3142" operator="equal">
      <formula>"EXTREMO"</formula>
    </cfRule>
    <cfRule type="cellIs" dxfId="2457" priority="3143" operator="equal">
      <formula>"ALTO"</formula>
    </cfRule>
    <cfRule type="cellIs" dxfId="2456" priority="3144" operator="equal">
      <formula>"MODERADO"</formula>
    </cfRule>
    <cfRule type="cellIs" dxfId="2455" priority="3145" operator="equal">
      <formula>"BAJO"</formula>
    </cfRule>
  </conditionalFormatting>
  <conditionalFormatting sqref="Q257">
    <cfRule type="cellIs" dxfId="2454" priority="3102" operator="equal">
      <formula>#REF!</formula>
    </cfRule>
    <cfRule type="cellIs" dxfId="2453" priority="3103" operator="equal">
      <formula>#REF!</formula>
    </cfRule>
    <cfRule type="cellIs" dxfId="2452" priority="3104" operator="equal">
      <formula>#REF!</formula>
    </cfRule>
    <cfRule type="cellIs" dxfId="2451" priority="3105" operator="equal">
      <formula>#REF!</formula>
    </cfRule>
    <cfRule type="cellIs" dxfId="2450" priority="3106" operator="equal">
      <formula>#REF!</formula>
    </cfRule>
    <cfRule type="cellIs" dxfId="2449" priority="3107" operator="equal">
      <formula>#REF!</formula>
    </cfRule>
    <cfRule type="cellIs" dxfId="2448" priority="3108" operator="equal">
      <formula>#REF!</formula>
    </cfRule>
    <cfRule type="cellIs" dxfId="2447" priority="3109" operator="equal">
      <formula>#REF!</formula>
    </cfRule>
    <cfRule type="cellIs" dxfId="2446" priority="3110" operator="equal">
      <formula>#REF!</formula>
    </cfRule>
    <cfRule type="cellIs" dxfId="2445" priority="3111" operator="equal">
      <formula>#REF!</formula>
    </cfRule>
    <cfRule type="cellIs" dxfId="2444" priority="3112" operator="equal">
      <formula>#REF!</formula>
    </cfRule>
    <cfRule type="cellIs" dxfId="2443" priority="3113" operator="equal">
      <formula>#REF!</formula>
    </cfRule>
    <cfRule type="cellIs" dxfId="2442" priority="3114" operator="equal">
      <formula>#REF!</formula>
    </cfRule>
    <cfRule type="cellIs" dxfId="2441" priority="3115" operator="equal">
      <formula>#REF!</formula>
    </cfRule>
    <cfRule type="cellIs" dxfId="2440" priority="3116" operator="equal">
      <formula>#REF!</formula>
    </cfRule>
    <cfRule type="cellIs" dxfId="2439" priority="3117" operator="equal">
      <formula>#REF!</formula>
    </cfRule>
    <cfRule type="cellIs" dxfId="2438" priority="3118" operator="equal">
      <formula>#REF!</formula>
    </cfRule>
    <cfRule type="cellIs" dxfId="2437" priority="3119" operator="equal">
      <formula>#REF!</formula>
    </cfRule>
    <cfRule type="cellIs" dxfId="2436" priority="3120" operator="equal">
      <formula>#REF!</formula>
    </cfRule>
    <cfRule type="cellIs" dxfId="2435" priority="3121" operator="equal">
      <formula>#REF!</formula>
    </cfRule>
    <cfRule type="cellIs" dxfId="2434" priority="3122" operator="equal">
      <formula>#REF!</formula>
    </cfRule>
    <cfRule type="cellIs" dxfId="2433" priority="3123" operator="equal">
      <formula>#REF!</formula>
    </cfRule>
    <cfRule type="cellIs" dxfId="2432" priority="3124" operator="equal">
      <formula>#REF!</formula>
    </cfRule>
    <cfRule type="cellIs" dxfId="2431" priority="3125" operator="equal">
      <formula>#REF!</formula>
    </cfRule>
    <cfRule type="cellIs" dxfId="2430" priority="3126" operator="equal">
      <formula>#REF!</formula>
    </cfRule>
    <cfRule type="cellIs" dxfId="2429" priority="3127" operator="equal">
      <formula>#REF!</formula>
    </cfRule>
    <cfRule type="cellIs" dxfId="2428" priority="3128" operator="equal">
      <formula>#REF!</formula>
    </cfRule>
    <cfRule type="cellIs" dxfId="2427" priority="3129" operator="equal">
      <formula>#REF!</formula>
    </cfRule>
    <cfRule type="cellIs" dxfId="2426" priority="3130" operator="equal">
      <formula>#REF!</formula>
    </cfRule>
    <cfRule type="cellIs" dxfId="2425" priority="3131" operator="equal">
      <formula>#REF!</formula>
    </cfRule>
    <cfRule type="cellIs" dxfId="2424" priority="3132" operator="equal">
      <formula>#REF!</formula>
    </cfRule>
    <cfRule type="cellIs" dxfId="2423" priority="3133" operator="equal">
      <formula>#REF!</formula>
    </cfRule>
    <cfRule type="cellIs" dxfId="2422" priority="3134" operator="equal">
      <formula>#REF!</formula>
    </cfRule>
    <cfRule type="cellIs" dxfId="2421" priority="3135" operator="equal">
      <formula>#REF!</formula>
    </cfRule>
    <cfRule type="cellIs" dxfId="2420" priority="3136" operator="equal">
      <formula>#REF!</formula>
    </cfRule>
    <cfRule type="cellIs" dxfId="2419" priority="3137" operator="equal">
      <formula>#REF!</formula>
    </cfRule>
    <cfRule type="cellIs" dxfId="2418" priority="3138" operator="equal">
      <formula>#REF!</formula>
    </cfRule>
  </conditionalFormatting>
  <conditionalFormatting sqref="Q257">
    <cfRule type="cellIs" dxfId="2417" priority="3095" operator="equal">
      <formula>"EXTREMO (RC/F)"</formula>
    </cfRule>
    <cfRule type="cellIs" dxfId="2416" priority="3096" operator="equal">
      <formula>"ALTO (RC/F)"</formula>
    </cfRule>
    <cfRule type="cellIs" dxfId="2415" priority="3097" operator="equal">
      <formula>"MODERADO (RC/F)"</formula>
    </cfRule>
    <cfRule type="cellIs" dxfId="2414" priority="3098" operator="equal">
      <formula>"EXTREMO"</formula>
    </cfRule>
    <cfRule type="cellIs" dxfId="2413" priority="3099" operator="equal">
      <formula>"ALTO"</formula>
    </cfRule>
    <cfRule type="cellIs" dxfId="2412" priority="3100" operator="equal">
      <formula>"MODERADO"</formula>
    </cfRule>
    <cfRule type="cellIs" dxfId="2411" priority="3101" operator="equal">
      <formula>"BAJO"</formula>
    </cfRule>
  </conditionalFormatting>
  <conditionalFormatting sqref="Q257">
    <cfRule type="cellIs" dxfId="2410" priority="3058" operator="equal">
      <formula>#REF!</formula>
    </cfRule>
    <cfRule type="cellIs" dxfId="2409" priority="3059" operator="equal">
      <formula>#REF!</formula>
    </cfRule>
    <cfRule type="cellIs" dxfId="2408" priority="3060" operator="equal">
      <formula>#REF!</formula>
    </cfRule>
    <cfRule type="cellIs" dxfId="2407" priority="3061" operator="equal">
      <formula>#REF!</formula>
    </cfRule>
    <cfRule type="cellIs" dxfId="2406" priority="3062" operator="equal">
      <formula>#REF!</formula>
    </cfRule>
    <cfRule type="cellIs" dxfId="2405" priority="3063" operator="equal">
      <formula>#REF!</formula>
    </cfRule>
    <cfRule type="cellIs" dxfId="2404" priority="3064" operator="equal">
      <formula>#REF!</formula>
    </cfRule>
    <cfRule type="cellIs" dxfId="2403" priority="3065" operator="equal">
      <formula>#REF!</formula>
    </cfRule>
    <cfRule type="cellIs" dxfId="2402" priority="3066" operator="equal">
      <formula>#REF!</formula>
    </cfRule>
    <cfRule type="cellIs" dxfId="2401" priority="3067" operator="equal">
      <formula>#REF!</formula>
    </cfRule>
    <cfRule type="cellIs" dxfId="2400" priority="3068" operator="equal">
      <formula>#REF!</formula>
    </cfRule>
    <cfRule type="cellIs" dxfId="2399" priority="3069" operator="equal">
      <formula>#REF!</formula>
    </cfRule>
    <cfRule type="cellIs" dxfId="2398" priority="3070" operator="equal">
      <formula>#REF!</formula>
    </cfRule>
    <cfRule type="cellIs" dxfId="2397" priority="3071" operator="equal">
      <formula>#REF!</formula>
    </cfRule>
    <cfRule type="cellIs" dxfId="2396" priority="3072" operator="equal">
      <formula>#REF!</formula>
    </cfRule>
    <cfRule type="cellIs" dxfId="2395" priority="3073" operator="equal">
      <formula>#REF!</formula>
    </cfRule>
    <cfRule type="cellIs" dxfId="2394" priority="3074" operator="equal">
      <formula>#REF!</formula>
    </cfRule>
    <cfRule type="cellIs" dxfId="2393" priority="3075" operator="equal">
      <formula>#REF!</formula>
    </cfRule>
    <cfRule type="cellIs" dxfId="2392" priority="3076" operator="equal">
      <formula>#REF!</formula>
    </cfRule>
    <cfRule type="cellIs" dxfId="2391" priority="3077" operator="equal">
      <formula>#REF!</formula>
    </cfRule>
    <cfRule type="cellIs" dxfId="2390" priority="3078" operator="equal">
      <formula>#REF!</formula>
    </cfRule>
    <cfRule type="cellIs" dxfId="2389" priority="3079" operator="equal">
      <formula>#REF!</formula>
    </cfRule>
    <cfRule type="cellIs" dxfId="2388" priority="3080" operator="equal">
      <formula>#REF!</formula>
    </cfRule>
    <cfRule type="cellIs" dxfId="2387" priority="3081" operator="equal">
      <formula>#REF!</formula>
    </cfRule>
    <cfRule type="cellIs" dxfId="2386" priority="3082" operator="equal">
      <formula>#REF!</formula>
    </cfRule>
    <cfRule type="cellIs" dxfId="2385" priority="3083" operator="equal">
      <formula>#REF!</formula>
    </cfRule>
    <cfRule type="cellIs" dxfId="2384" priority="3084" operator="equal">
      <formula>#REF!</formula>
    </cfRule>
    <cfRule type="cellIs" dxfId="2383" priority="3085" operator="equal">
      <formula>#REF!</formula>
    </cfRule>
    <cfRule type="cellIs" dxfId="2382" priority="3086" operator="equal">
      <formula>#REF!</formula>
    </cfRule>
    <cfRule type="cellIs" dxfId="2381" priority="3087" operator="equal">
      <formula>#REF!</formula>
    </cfRule>
    <cfRule type="cellIs" dxfId="2380" priority="3088" operator="equal">
      <formula>#REF!</formula>
    </cfRule>
    <cfRule type="cellIs" dxfId="2379" priority="3089" operator="equal">
      <formula>#REF!</formula>
    </cfRule>
    <cfRule type="cellIs" dxfId="2378" priority="3090" operator="equal">
      <formula>#REF!</formula>
    </cfRule>
    <cfRule type="cellIs" dxfId="2377" priority="3091" operator="equal">
      <formula>#REF!</formula>
    </cfRule>
    <cfRule type="cellIs" dxfId="2376" priority="3092" operator="equal">
      <formula>#REF!</formula>
    </cfRule>
    <cfRule type="cellIs" dxfId="2375" priority="3093" operator="equal">
      <formula>#REF!</formula>
    </cfRule>
    <cfRule type="cellIs" dxfId="2374" priority="3094" operator="equal">
      <formula>#REF!</formula>
    </cfRule>
  </conditionalFormatting>
  <conditionalFormatting sqref="Q259:Q261">
    <cfRule type="cellIs" dxfId="2373" priority="3021" operator="equal">
      <formula>#REF!</formula>
    </cfRule>
    <cfRule type="cellIs" dxfId="2372" priority="3022" operator="equal">
      <formula>#REF!</formula>
    </cfRule>
    <cfRule type="cellIs" dxfId="2371" priority="3023" operator="equal">
      <formula>#REF!</formula>
    </cfRule>
    <cfRule type="cellIs" dxfId="2370" priority="3024" operator="equal">
      <formula>#REF!</formula>
    </cfRule>
    <cfRule type="cellIs" dxfId="2369" priority="3025" operator="equal">
      <formula>#REF!</formula>
    </cfRule>
    <cfRule type="cellIs" dxfId="2368" priority="3026" operator="equal">
      <formula>#REF!</formula>
    </cfRule>
    <cfRule type="cellIs" dxfId="2367" priority="3027" operator="equal">
      <formula>#REF!</formula>
    </cfRule>
    <cfRule type="cellIs" dxfId="2366" priority="3028" operator="equal">
      <formula>#REF!</formula>
    </cfRule>
    <cfRule type="cellIs" dxfId="2365" priority="3029" operator="equal">
      <formula>#REF!</formula>
    </cfRule>
    <cfRule type="cellIs" dxfId="2364" priority="3030" operator="equal">
      <formula>#REF!</formula>
    </cfRule>
    <cfRule type="cellIs" dxfId="2363" priority="3031" operator="equal">
      <formula>#REF!</formula>
    </cfRule>
    <cfRule type="cellIs" dxfId="2362" priority="3032" operator="equal">
      <formula>#REF!</formula>
    </cfRule>
    <cfRule type="cellIs" dxfId="2361" priority="3033" operator="equal">
      <formula>#REF!</formula>
    </cfRule>
    <cfRule type="cellIs" dxfId="2360" priority="3034" operator="equal">
      <formula>#REF!</formula>
    </cfRule>
    <cfRule type="cellIs" dxfId="2359" priority="3035" operator="equal">
      <formula>#REF!</formula>
    </cfRule>
    <cfRule type="cellIs" dxfId="2358" priority="3036" operator="equal">
      <formula>#REF!</formula>
    </cfRule>
    <cfRule type="cellIs" dxfId="2357" priority="3037" operator="equal">
      <formula>#REF!</formula>
    </cfRule>
    <cfRule type="cellIs" dxfId="2356" priority="3038" operator="equal">
      <formula>#REF!</formula>
    </cfRule>
    <cfRule type="cellIs" dxfId="2355" priority="3039" operator="equal">
      <formula>#REF!</formula>
    </cfRule>
    <cfRule type="cellIs" dxfId="2354" priority="3040" operator="equal">
      <formula>#REF!</formula>
    </cfRule>
    <cfRule type="cellIs" dxfId="2353" priority="3041" operator="equal">
      <formula>#REF!</formula>
    </cfRule>
    <cfRule type="cellIs" dxfId="2352" priority="3042" operator="equal">
      <formula>#REF!</formula>
    </cfRule>
    <cfRule type="cellIs" dxfId="2351" priority="3043" operator="equal">
      <formula>#REF!</formula>
    </cfRule>
    <cfRule type="cellIs" dxfId="2350" priority="3044" operator="equal">
      <formula>#REF!</formula>
    </cfRule>
    <cfRule type="cellIs" dxfId="2349" priority="3045" operator="equal">
      <formula>#REF!</formula>
    </cfRule>
    <cfRule type="cellIs" dxfId="2348" priority="3046" operator="equal">
      <formula>#REF!</formula>
    </cfRule>
    <cfRule type="cellIs" dxfId="2347" priority="3047" operator="equal">
      <formula>#REF!</formula>
    </cfRule>
    <cfRule type="cellIs" dxfId="2346" priority="3048" operator="equal">
      <formula>#REF!</formula>
    </cfRule>
    <cfRule type="cellIs" dxfId="2345" priority="3049" operator="equal">
      <formula>#REF!</formula>
    </cfRule>
    <cfRule type="cellIs" dxfId="2344" priority="3050" operator="equal">
      <formula>#REF!</formula>
    </cfRule>
    <cfRule type="cellIs" dxfId="2343" priority="3051" operator="equal">
      <formula>#REF!</formula>
    </cfRule>
    <cfRule type="cellIs" dxfId="2342" priority="3052" operator="equal">
      <formula>#REF!</formula>
    </cfRule>
    <cfRule type="cellIs" dxfId="2341" priority="3053" operator="equal">
      <formula>#REF!</formula>
    </cfRule>
    <cfRule type="cellIs" dxfId="2340" priority="3054" operator="equal">
      <formula>#REF!</formula>
    </cfRule>
    <cfRule type="cellIs" dxfId="2339" priority="3055" operator="equal">
      <formula>#REF!</formula>
    </cfRule>
    <cfRule type="cellIs" dxfId="2338" priority="3056" operator="equal">
      <formula>#REF!</formula>
    </cfRule>
    <cfRule type="cellIs" dxfId="2337" priority="3057" operator="equal">
      <formula>#REF!</formula>
    </cfRule>
  </conditionalFormatting>
  <conditionalFormatting sqref="Q260">
    <cfRule type="cellIs" dxfId="2336" priority="3014" operator="equal">
      <formula>"EXTREMO (RC/F)"</formula>
    </cfRule>
    <cfRule type="cellIs" dxfId="2335" priority="3015" operator="equal">
      <formula>"ALTO (RC/F)"</formula>
    </cfRule>
    <cfRule type="cellIs" dxfId="2334" priority="3016" operator="equal">
      <formula>"MODERADO (RC/F)"</formula>
    </cfRule>
    <cfRule type="cellIs" dxfId="2333" priority="3017" operator="equal">
      <formula>"EXTREMO"</formula>
    </cfRule>
    <cfRule type="cellIs" dxfId="2332" priority="3018" operator="equal">
      <formula>"ALTO"</formula>
    </cfRule>
    <cfRule type="cellIs" dxfId="2331" priority="3019" operator="equal">
      <formula>"MODERADO"</formula>
    </cfRule>
    <cfRule type="cellIs" dxfId="2330" priority="3020" operator="equal">
      <formula>"BAJO"</formula>
    </cfRule>
  </conditionalFormatting>
  <conditionalFormatting sqref="Q259 Q261">
    <cfRule type="cellIs" dxfId="2329" priority="2977" operator="equal">
      <formula>#REF!</formula>
    </cfRule>
    <cfRule type="cellIs" dxfId="2328" priority="2978" operator="equal">
      <formula>#REF!</formula>
    </cfRule>
    <cfRule type="cellIs" dxfId="2327" priority="2979" operator="equal">
      <formula>#REF!</formula>
    </cfRule>
    <cfRule type="cellIs" dxfId="2326" priority="2980" operator="equal">
      <formula>#REF!</formula>
    </cfRule>
    <cfRule type="cellIs" dxfId="2325" priority="2981" operator="equal">
      <formula>#REF!</formula>
    </cfRule>
    <cfRule type="cellIs" dxfId="2324" priority="2982" operator="equal">
      <formula>#REF!</formula>
    </cfRule>
    <cfRule type="cellIs" dxfId="2323" priority="2983" operator="equal">
      <formula>#REF!</formula>
    </cfRule>
    <cfRule type="cellIs" dxfId="2322" priority="2984" operator="equal">
      <formula>#REF!</formula>
    </cfRule>
    <cfRule type="cellIs" dxfId="2321" priority="2985" operator="equal">
      <formula>#REF!</formula>
    </cfRule>
    <cfRule type="cellIs" dxfId="2320" priority="2986" operator="equal">
      <formula>#REF!</formula>
    </cfRule>
    <cfRule type="cellIs" dxfId="2319" priority="2987" operator="equal">
      <formula>#REF!</formula>
    </cfRule>
    <cfRule type="cellIs" dxfId="2318" priority="2988" operator="equal">
      <formula>#REF!</formula>
    </cfRule>
    <cfRule type="cellIs" dxfId="2317" priority="2989" operator="equal">
      <formula>#REF!</formula>
    </cfRule>
    <cfRule type="cellIs" dxfId="2316" priority="2990" operator="equal">
      <formula>#REF!</formula>
    </cfRule>
    <cfRule type="cellIs" dxfId="2315" priority="2991" operator="equal">
      <formula>#REF!</formula>
    </cfRule>
    <cfRule type="cellIs" dxfId="2314" priority="2992" operator="equal">
      <formula>#REF!</formula>
    </cfRule>
    <cfRule type="cellIs" dxfId="2313" priority="2993" operator="equal">
      <formula>#REF!</formula>
    </cfRule>
    <cfRule type="cellIs" dxfId="2312" priority="2994" operator="equal">
      <formula>#REF!</formula>
    </cfRule>
    <cfRule type="cellIs" dxfId="2311" priority="2995" operator="equal">
      <formula>#REF!</formula>
    </cfRule>
    <cfRule type="cellIs" dxfId="2310" priority="2996" operator="equal">
      <formula>#REF!</formula>
    </cfRule>
    <cfRule type="cellIs" dxfId="2309" priority="2997" operator="equal">
      <formula>#REF!</formula>
    </cfRule>
    <cfRule type="cellIs" dxfId="2308" priority="2998" operator="equal">
      <formula>#REF!</formula>
    </cfRule>
    <cfRule type="cellIs" dxfId="2307" priority="2999" operator="equal">
      <formula>#REF!</formula>
    </cfRule>
    <cfRule type="cellIs" dxfId="2306" priority="3000" operator="equal">
      <formula>#REF!</formula>
    </cfRule>
    <cfRule type="cellIs" dxfId="2305" priority="3001" operator="equal">
      <formula>#REF!</formula>
    </cfRule>
    <cfRule type="cellIs" dxfId="2304" priority="3002" operator="equal">
      <formula>#REF!</formula>
    </cfRule>
    <cfRule type="cellIs" dxfId="2303" priority="3003" operator="equal">
      <formula>#REF!</formula>
    </cfRule>
    <cfRule type="cellIs" dxfId="2302" priority="3004" operator="equal">
      <formula>#REF!</formula>
    </cfRule>
    <cfRule type="cellIs" dxfId="2301" priority="3005" operator="equal">
      <formula>#REF!</formula>
    </cfRule>
    <cfRule type="cellIs" dxfId="2300" priority="3006" operator="equal">
      <formula>#REF!</formula>
    </cfRule>
    <cfRule type="cellIs" dxfId="2299" priority="3007" operator="equal">
      <formula>#REF!</formula>
    </cfRule>
    <cfRule type="cellIs" dxfId="2298" priority="3008" operator="equal">
      <formula>#REF!</formula>
    </cfRule>
    <cfRule type="cellIs" dxfId="2297" priority="3009" operator="equal">
      <formula>#REF!</formula>
    </cfRule>
    <cfRule type="cellIs" dxfId="2296" priority="3010" operator="equal">
      <formula>#REF!</formula>
    </cfRule>
    <cfRule type="cellIs" dxfId="2295" priority="3011" operator="equal">
      <formula>#REF!</formula>
    </cfRule>
    <cfRule type="cellIs" dxfId="2294" priority="3012" operator="equal">
      <formula>#REF!</formula>
    </cfRule>
    <cfRule type="cellIs" dxfId="2293" priority="3013" operator="equal">
      <formula>#REF!</formula>
    </cfRule>
  </conditionalFormatting>
  <conditionalFormatting sqref="Q259 Q261">
    <cfRule type="cellIs" dxfId="2292" priority="2970" operator="equal">
      <formula>"EXTREMO (RC/F)"</formula>
    </cfRule>
    <cfRule type="cellIs" dxfId="2291" priority="2971" operator="equal">
      <formula>"ALTO (RC/F)"</formula>
    </cfRule>
    <cfRule type="cellIs" dxfId="2290" priority="2972" operator="equal">
      <formula>"MODERADO (RC/F)"</formula>
    </cfRule>
    <cfRule type="cellIs" dxfId="2289" priority="2973" operator="equal">
      <formula>"EXTREMO"</formula>
    </cfRule>
    <cfRule type="cellIs" dxfId="2288" priority="2974" operator="equal">
      <formula>"ALTO"</formula>
    </cfRule>
    <cfRule type="cellIs" dxfId="2287" priority="2975" operator="equal">
      <formula>"MODERADO"</formula>
    </cfRule>
    <cfRule type="cellIs" dxfId="2286" priority="2976" operator="equal">
      <formula>"BAJO"</formula>
    </cfRule>
  </conditionalFormatting>
  <conditionalFormatting sqref="AI257">
    <cfRule type="cellIs" dxfId="2285" priority="2963" operator="equal">
      <formula>"EXTREMO (RC/F)"</formula>
    </cfRule>
    <cfRule type="cellIs" dxfId="2284" priority="2964" operator="equal">
      <formula>"ALTO (RC/F)"</formula>
    </cfRule>
    <cfRule type="cellIs" dxfId="2283" priority="2965" operator="equal">
      <formula>"MODERADO (RC/F)"</formula>
    </cfRule>
    <cfRule type="cellIs" dxfId="2282" priority="2966" operator="equal">
      <formula>"EXTREMO"</formula>
    </cfRule>
    <cfRule type="cellIs" dxfId="2281" priority="2967" operator="equal">
      <formula>"ALTO"</formula>
    </cfRule>
    <cfRule type="cellIs" dxfId="2280" priority="2968" operator="equal">
      <formula>"MODERADO"</formula>
    </cfRule>
    <cfRule type="cellIs" dxfId="2279" priority="2969" operator="equal">
      <formula>"BAJO"</formula>
    </cfRule>
  </conditionalFormatting>
  <conditionalFormatting sqref="AI257">
    <cfRule type="cellIs" dxfId="2278" priority="2926" operator="equal">
      <formula>#REF!</formula>
    </cfRule>
    <cfRule type="cellIs" dxfId="2277" priority="2927" operator="equal">
      <formula>#REF!</formula>
    </cfRule>
    <cfRule type="cellIs" dxfId="2276" priority="2928" operator="equal">
      <formula>#REF!</formula>
    </cfRule>
    <cfRule type="cellIs" dxfId="2275" priority="2929" operator="equal">
      <formula>#REF!</formula>
    </cfRule>
    <cfRule type="cellIs" dxfId="2274" priority="2930" operator="equal">
      <formula>#REF!</formula>
    </cfRule>
    <cfRule type="cellIs" dxfId="2273" priority="2931" operator="equal">
      <formula>#REF!</formula>
    </cfRule>
    <cfRule type="cellIs" dxfId="2272" priority="2932" operator="equal">
      <formula>#REF!</formula>
    </cfRule>
    <cfRule type="cellIs" dxfId="2271" priority="2933" operator="equal">
      <formula>#REF!</formula>
    </cfRule>
    <cfRule type="cellIs" dxfId="2270" priority="2934" operator="equal">
      <formula>#REF!</formula>
    </cfRule>
    <cfRule type="cellIs" dxfId="2269" priority="2935" operator="equal">
      <formula>#REF!</formula>
    </cfRule>
    <cfRule type="cellIs" dxfId="2268" priority="2936" operator="equal">
      <formula>#REF!</formula>
    </cfRule>
    <cfRule type="cellIs" dxfId="2267" priority="2937" operator="equal">
      <formula>#REF!</formula>
    </cfRule>
    <cfRule type="cellIs" dxfId="2266" priority="2938" operator="equal">
      <formula>#REF!</formula>
    </cfRule>
    <cfRule type="cellIs" dxfId="2265" priority="2939" operator="equal">
      <formula>#REF!</formula>
    </cfRule>
    <cfRule type="cellIs" dxfId="2264" priority="2940" operator="equal">
      <formula>#REF!</formula>
    </cfRule>
    <cfRule type="cellIs" dxfId="2263" priority="2941" operator="equal">
      <formula>#REF!</formula>
    </cfRule>
    <cfRule type="cellIs" dxfId="2262" priority="2942" operator="equal">
      <formula>#REF!</formula>
    </cfRule>
    <cfRule type="cellIs" dxfId="2261" priority="2943" operator="equal">
      <formula>#REF!</formula>
    </cfRule>
    <cfRule type="cellIs" dxfId="2260" priority="2944" operator="equal">
      <formula>#REF!</formula>
    </cfRule>
    <cfRule type="cellIs" dxfId="2259" priority="2945" operator="equal">
      <formula>#REF!</formula>
    </cfRule>
    <cfRule type="cellIs" dxfId="2258" priority="2946" operator="equal">
      <formula>#REF!</formula>
    </cfRule>
    <cfRule type="cellIs" dxfId="2257" priority="2947" operator="equal">
      <formula>#REF!</formula>
    </cfRule>
    <cfRule type="cellIs" dxfId="2256" priority="2948" operator="equal">
      <formula>#REF!</formula>
    </cfRule>
    <cfRule type="cellIs" dxfId="2255" priority="2949" operator="equal">
      <formula>#REF!</formula>
    </cfRule>
    <cfRule type="cellIs" dxfId="2254" priority="2950" operator="equal">
      <formula>#REF!</formula>
    </cfRule>
    <cfRule type="cellIs" dxfId="2253" priority="2951" operator="equal">
      <formula>#REF!</formula>
    </cfRule>
    <cfRule type="cellIs" dxfId="2252" priority="2952" operator="equal">
      <formula>#REF!</formula>
    </cfRule>
    <cfRule type="cellIs" dxfId="2251" priority="2953" operator="equal">
      <formula>#REF!</formula>
    </cfRule>
    <cfRule type="cellIs" dxfId="2250" priority="2954" operator="equal">
      <formula>#REF!</formula>
    </cfRule>
    <cfRule type="cellIs" dxfId="2249" priority="2955" operator="equal">
      <formula>#REF!</formula>
    </cfRule>
    <cfRule type="cellIs" dxfId="2248" priority="2956" operator="equal">
      <formula>#REF!</formula>
    </cfRule>
    <cfRule type="cellIs" dxfId="2247" priority="2957" operator="equal">
      <formula>#REF!</formula>
    </cfRule>
    <cfRule type="cellIs" dxfId="2246" priority="2958" operator="equal">
      <formula>#REF!</formula>
    </cfRule>
    <cfRule type="cellIs" dxfId="2245" priority="2959" operator="equal">
      <formula>#REF!</formula>
    </cfRule>
    <cfRule type="cellIs" dxfId="2244" priority="2960" operator="equal">
      <formula>#REF!</formula>
    </cfRule>
    <cfRule type="cellIs" dxfId="2243" priority="2961" operator="equal">
      <formula>#REF!</formula>
    </cfRule>
    <cfRule type="cellIs" dxfId="2242" priority="2962" operator="equal">
      <formula>#REF!</formula>
    </cfRule>
  </conditionalFormatting>
  <conditionalFormatting sqref="AI257">
    <cfRule type="cellIs" dxfId="2241" priority="2919" operator="equal">
      <formula>"EXTREMO (RC/F)"</formula>
    </cfRule>
    <cfRule type="cellIs" dxfId="2240" priority="2920" operator="equal">
      <formula>"ALTO (RC/F)"</formula>
    </cfRule>
    <cfRule type="cellIs" dxfId="2239" priority="2921" operator="equal">
      <formula>"MODERADO (RC/F)"</formula>
    </cfRule>
    <cfRule type="cellIs" dxfId="2238" priority="2922" operator="equal">
      <formula>"EXTREMO"</formula>
    </cfRule>
    <cfRule type="cellIs" dxfId="2237" priority="2923" operator="equal">
      <formula>"ALTO"</formula>
    </cfRule>
    <cfRule type="cellIs" dxfId="2236" priority="2924" operator="equal">
      <formula>"MODERADO"</formula>
    </cfRule>
    <cfRule type="cellIs" dxfId="2235" priority="2925" operator="equal">
      <formula>"BAJO"</formula>
    </cfRule>
  </conditionalFormatting>
  <conditionalFormatting sqref="AI257">
    <cfRule type="cellIs" dxfId="2234" priority="2882" operator="equal">
      <formula>#REF!</formula>
    </cfRule>
    <cfRule type="cellIs" dxfId="2233" priority="2883" operator="equal">
      <formula>#REF!</formula>
    </cfRule>
    <cfRule type="cellIs" dxfId="2232" priority="2884" operator="equal">
      <formula>#REF!</formula>
    </cfRule>
    <cfRule type="cellIs" dxfId="2231" priority="2885" operator="equal">
      <formula>#REF!</formula>
    </cfRule>
    <cfRule type="cellIs" dxfId="2230" priority="2886" operator="equal">
      <formula>#REF!</formula>
    </cfRule>
    <cfRule type="cellIs" dxfId="2229" priority="2887" operator="equal">
      <formula>#REF!</formula>
    </cfRule>
    <cfRule type="cellIs" dxfId="2228" priority="2888" operator="equal">
      <formula>#REF!</formula>
    </cfRule>
    <cfRule type="cellIs" dxfId="2227" priority="2889" operator="equal">
      <formula>#REF!</formula>
    </cfRule>
    <cfRule type="cellIs" dxfId="2226" priority="2890" operator="equal">
      <formula>#REF!</formula>
    </cfRule>
    <cfRule type="cellIs" dxfId="2225" priority="2891" operator="equal">
      <formula>#REF!</formula>
    </cfRule>
    <cfRule type="cellIs" dxfId="2224" priority="2892" operator="equal">
      <formula>#REF!</formula>
    </cfRule>
    <cfRule type="cellIs" dxfId="2223" priority="2893" operator="equal">
      <formula>#REF!</formula>
    </cfRule>
    <cfRule type="cellIs" dxfId="2222" priority="2894" operator="equal">
      <formula>#REF!</formula>
    </cfRule>
    <cfRule type="cellIs" dxfId="2221" priority="2895" operator="equal">
      <formula>#REF!</formula>
    </cfRule>
    <cfRule type="cellIs" dxfId="2220" priority="2896" operator="equal">
      <formula>#REF!</formula>
    </cfRule>
    <cfRule type="cellIs" dxfId="2219" priority="2897" operator="equal">
      <formula>#REF!</formula>
    </cfRule>
    <cfRule type="cellIs" dxfId="2218" priority="2898" operator="equal">
      <formula>#REF!</formula>
    </cfRule>
    <cfRule type="cellIs" dxfId="2217" priority="2899" operator="equal">
      <formula>#REF!</formula>
    </cfRule>
    <cfRule type="cellIs" dxfId="2216" priority="2900" operator="equal">
      <formula>#REF!</formula>
    </cfRule>
    <cfRule type="cellIs" dxfId="2215" priority="2901" operator="equal">
      <formula>#REF!</formula>
    </cfRule>
    <cfRule type="cellIs" dxfId="2214" priority="2902" operator="equal">
      <formula>#REF!</formula>
    </cfRule>
    <cfRule type="cellIs" dxfId="2213" priority="2903" operator="equal">
      <formula>#REF!</formula>
    </cfRule>
    <cfRule type="cellIs" dxfId="2212" priority="2904" operator="equal">
      <formula>#REF!</formula>
    </cfRule>
    <cfRule type="cellIs" dxfId="2211" priority="2905" operator="equal">
      <formula>#REF!</formula>
    </cfRule>
    <cfRule type="cellIs" dxfId="2210" priority="2906" operator="equal">
      <formula>#REF!</formula>
    </cfRule>
    <cfRule type="cellIs" dxfId="2209" priority="2907" operator="equal">
      <formula>#REF!</formula>
    </cfRule>
    <cfRule type="cellIs" dxfId="2208" priority="2908" operator="equal">
      <formula>#REF!</formula>
    </cfRule>
    <cfRule type="cellIs" dxfId="2207" priority="2909" operator="equal">
      <formula>#REF!</formula>
    </cfRule>
    <cfRule type="cellIs" dxfId="2206" priority="2910" operator="equal">
      <formula>#REF!</formula>
    </cfRule>
    <cfRule type="cellIs" dxfId="2205" priority="2911" operator="equal">
      <formula>#REF!</formula>
    </cfRule>
    <cfRule type="cellIs" dxfId="2204" priority="2912" operator="equal">
      <formula>#REF!</formula>
    </cfRule>
    <cfRule type="cellIs" dxfId="2203" priority="2913" operator="equal">
      <formula>#REF!</formula>
    </cfRule>
    <cfRule type="cellIs" dxfId="2202" priority="2914" operator="equal">
      <formula>#REF!</formula>
    </cfRule>
    <cfRule type="cellIs" dxfId="2201" priority="2915" operator="equal">
      <formula>#REF!</formula>
    </cfRule>
    <cfRule type="cellIs" dxfId="2200" priority="2916" operator="equal">
      <formula>#REF!</formula>
    </cfRule>
    <cfRule type="cellIs" dxfId="2199" priority="2917" operator="equal">
      <formula>#REF!</formula>
    </cfRule>
    <cfRule type="cellIs" dxfId="2198" priority="2918" operator="equal">
      <formula>#REF!</formula>
    </cfRule>
  </conditionalFormatting>
  <conditionalFormatting sqref="AI259 AI261">
    <cfRule type="cellIs" dxfId="2197" priority="2875" operator="equal">
      <formula>"EXTREMO (RC/F)"</formula>
    </cfRule>
    <cfRule type="cellIs" dxfId="2196" priority="2876" operator="equal">
      <formula>"ALTO (RC/F)"</formula>
    </cfRule>
    <cfRule type="cellIs" dxfId="2195" priority="2877" operator="equal">
      <formula>"MODERADO (RC/F)"</formula>
    </cfRule>
    <cfRule type="cellIs" dxfId="2194" priority="2878" operator="equal">
      <formula>"EXTREMO"</formula>
    </cfRule>
    <cfRule type="cellIs" dxfId="2193" priority="2879" operator="equal">
      <formula>"ALTO"</formula>
    </cfRule>
    <cfRule type="cellIs" dxfId="2192" priority="2880" operator="equal">
      <formula>"MODERADO"</formula>
    </cfRule>
    <cfRule type="cellIs" dxfId="2191" priority="2881" operator="equal">
      <formula>"BAJO"</formula>
    </cfRule>
  </conditionalFormatting>
  <conditionalFormatting sqref="AI259 AI261">
    <cfRule type="cellIs" dxfId="2190" priority="2838" operator="equal">
      <formula>#REF!</formula>
    </cfRule>
    <cfRule type="cellIs" dxfId="2189" priority="2839" operator="equal">
      <formula>#REF!</formula>
    </cfRule>
    <cfRule type="cellIs" dxfId="2188" priority="2840" operator="equal">
      <formula>#REF!</formula>
    </cfRule>
    <cfRule type="cellIs" dxfId="2187" priority="2841" operator="equal">
      <formula>#REF!</formula>
    </cfRule>
    <cfRule type="cellIs" dxfId="2186" priority="2842" operator="equal">
      <formula>#REF!</formula>
    </cfRule>
    <cfRule type="cellIs" dxfId="2185" priority="2843" operator="equal">
      <formula>#REF!</formula>
    </cfRule>
    <cfRule type="cellIs" dxfId="2184" priority="2844" operator="equal">
      <formula>#REF!</formula>
    </cfRule>
    <cfRule type="cellIs" dxfId="2183" priority="2845" operator="equal">
      <formula>#REF!</formula>
    </cfRule>
    <cfRule type="cellIs" dxfId="2182" priority="2846" operator="equal">
      <formula>#REF!</formula>
    </cfRule>
    <cfRule type="cellIs" dxfId="2181" priority="2847" operator="equal">
      <formula>#REF!</formula>
    </cfRule>
    <cfRule type="cellIs" dxfId="2180" priority="2848" operator="equal">
      <formula>#REF!</formula>
    </cfRule>
    <cfRule type="cellIs" dxfId="2179" priority="2849" operator="equal">
      <formula>#REF!</formula>
    </cfRule>
    <cfRule type="cellIs" dxfId="2178" priority="2850" operator="equal">
      <formula>#REF!</formula>
    </cfRule>
    <cfRule type="cellIs" dxfId="2177" priority="2851" operator="equal">
      <formula>#REF!</formula>
    </cfRule>
    <cfRule type="cellIs" dxfId="2176" priority="2852" operator="equal">
      <formula>#REF!</formula>
    </cfRule>
    <cfRule type="cellIs" dxfId="2175" priority="2853" operator="equal">
      <formula>#REF!</formula>
    </cfRule>
    <cfRule type="cellIs" dxfId="2174" priority="2854" operator="equal">
      <formula>#REF!</formula>
    </cfRule>
    <cfRule type="cellIs" dxfId="2173" priority="2855" operator="equal">
      <formula>#REF!</formula>
    </cfRule>
    <cfRule type="cellIs" dxfId="2172" priority="2856" operator="equal">
      <formula>#REF!</formula>
    </cfRule>
    <cfRule type="cellIs" dxfId="2171" priority="2857" operator="equal">
      <formula>#REF!</formula>
    </cfRule>
    <cfRule type="cellIs" dxfId="2170" priority="2858" operator="equal">
      <formula>#REF!</formula>
    </cfRule>
    <cfRule type="cellIs" dxfId="2169" priority="2859" operator="equal">
      <formula>#REF!</formula>
    </cfRule>
    <cfRule type="cellIs" dxfId="2168" priority="2860" operator="equal">
      <formula>#REF!</formula>
    </cfRule>
    <cfRule type="cellIs" dxfId="2167" priority="2861" operator="equal">
      <formula>#REF!</formula>
    </cfRule>
    <cfRule type="cellIs" dxfId="2166" priority="2862" operator="equal">
      <formula>#REF!</formula>
    </cfRule>
    <cfRule type="cellIs" dxfId="2165" priority="2863" operator="equal">
      <formula>#REF!</formula>
    </cfRule>
    <cfRule type="cellIs" dxfId="2164" priority="2864" operator="equal">
      <formula>#REF!</formula>
    </cfRule>
    <cfRule type="cellIs" dxfId="2163" priority="2865" operator="equal">
      <formula>#REF!</formula>
    </cfRule>
    <cfRule type="cellIs" dxfId="2162" priority="2866" operator="equal">
      <formula>#REF!</formula>
    </cfRule>
    <cfRule type="cellIs" dxfId="2161" priority="2867" operator="equal">
      <formula>#REF!</formula>
    </cfRule>
    <cfRule type="cellIs" dxfId="2160" priority="2868" operator="equal">
      <formula>#REF!</formula>
    </cfRule>
    <cfRule type="cellIs" dxfId="2159" priority="2869" operator="equal">
      <formula>#REF!</formula>
    </cfRule>
    <cfRule type="cellIs" dxfId="2158" priority="2870" operator="equal">
      <formula>#REF!</formula>
    </cfRule>
    <cfRule type="cellIs" dxfId="2157" priority="2871" operator="equal">
      <formula>#REF!</formula>
    </cfRule>
    <cfRule type="cellIs" dxfId="2156" priority="2872" operator="equal">
      <formula>#REF!</formula>
    </cfRule>
    <cfRule type="cellIs" dxfId="2155" priority="2873" operator="equal">
      <formula>#REF!</formula>
    </cfRule>
    <cfRule type="cellIs" dxfId="2154" priority="2874" operator="equal">
      <formula>#REF!</formula>
    </cfRule>
  </conditionalFormatting>
  <conditionalFormatting sqref="AI259 AI261">
    <cfRule type="cellIs" dxfId="2153" priority="2831" operator="equal">
      <formula>"EXTREMO (RC/F)"</formula>
    </cfRule>
    <cfRule type="cellIs" dxfId="2152" priority="2832" operator="equal">
      <formula>"ALTO (RC/F)"</formula>
    </cfRule>
    <cfRule type="cellIs" dxfId="2151" priority="2833" operator="equal">
      <formula>"MODERADO (RC/F)"</formula>
    </cfRule>
    <cfRule type="cellIs" dxfId="2150" priority="2834" operator="equal">
      <formula>"EXTREMO"</formula>
    </cfRule>
    <cfRule type="cellIs" dxfId="2149" priority="2835" operator="equal">
      <formula>"ALTO"</formula>
    </cfRule>
    <cfRule type="cellIs" dxfId="2148" priority="2836" operator="equal">
      <formula>"MODERADO"</formula>
    </cfRule>
    <cfRule type="cellIs" dxfId="2147" priority="2837" operator="equal">
      <formula>"BAJO"</formula>
    </cfRule>
  </conditionalFormatting>
  <conditionalFormatting sqref="AI259 AI261">
    <cfRule type="cellIs" dxfId="2146" priority="2794" operator="equal">
      <formula>#REF!</formula>
    </cfRule>
    <cfRule type="cellIs" dxfId="2145" priority="2795" operator="equal">
      <formula>#REF!</formula>
    </cfRule>
    <cfRule type="cellIs" dxfId="2144" priority="2796" operator="equal">
      <formula>#REF!</formula>
    </cfRule>
    <cfRule type="cellIs" dxfId="2143" priority="2797" operator="equal">
      <formula>#REF!</formula>
    </cfRule>
    <cfRule type="cellIs" dxfId="2142" priority="2798" operator="equal">
      <formula>#REF!</formula>
    </cfRule>
    <cfRule type="cellIs" dxfId="2141" priority="2799" operator="equal">
      <formula>#REF!</formula>
    </cfRule>
    <cfRule type="cellIs" dxfId="2140" priority="2800" operator="equal">
      <formula>#REF!</formula>
    </cfRule>
    <cfRule type="cellIs" dxfId="2139" priority="2801" operator="equal">
      <formula>#REF!</formula>
    </cfRule>
    <cfRule type="cellIs" dxfId="2138" priority="2802" operator="equal">
      <formula>#REF!</formula>
    </cfRule>
    <cfRule type="cellIs" dxfId="2137" priority="2803" operator="equal">
      <formula>#REF!</formula>
    </cfRule>
    <cfRule type="cellIs" dxfId="2136" priority="2804" operator="equal">
      <formula>#REF!</formula>
    </cfRule>
    <cfRule type="cellIs" dxfId="2135" priority="2805" operator="equal">
      <formula>#REF!</formula>
    </cfRule>
    <cfRule type="cellIs" dxfId="2134" priority="2806" operator="equal">
      <formula>#REF!</formula>
    </cfRule>
    <cfRule type="cellIs" dxfId="2133" priority="2807" operator="equal">
      <formula>#REF!</formula>
    </cfRule>
    <cfRule type="cellIs" dxfId="2132" priority="2808" operator="equal">
      <formula>#REF!</formula>
    </cfRule>
    <cfRule type="cellIs" dxfId="2131" priority="2809" operator="equal">
      <formula>#REF!</formula>
    </cfRule>
    <cfRule type="cellIs" dxfId="2130" priority="2810" operator="equal">
      <formula>#REF!</formula>
    </cfRule>
    <cfRule type="cellIs" dxfId="2129" priority="2811" operator="equal">
      <formula>#REF!</formula>
    </cfRule>
    <cfRule type="cellIs" dxfId="2128" priority="2812" operator="equal">
      <formula>#REF!</formula>
    </cfRule>
    <cfRule type="cellIs" dxfId="2127" priority="2813" operator="equal">
      <formula>#REF!</formula>
    </cfRule>
    <cfRule type="cellIs" dxfId="2126" priority="2814" operator="equal">
      <formula>#REF!</formula>
    </cfRule>
    <cfRule type="cellIs" dxfId="2125" priority="2815" operator="equal">
      <formula>#REF!</formula>
    </cfRule>
    <cfRule type="cellIs" dxfId="2124" priority="2816" operator="equal">
      <formula>#REF!</formula>
    </cfRule>
    <cfRule type="cellIs" dxfId="2123" priority="2817" operator="equal">
      <formula>#REF!</formula>
    </cfRule>
    <cfRule type="cellIs" dxfId="2122" priority="2818" operator="equal">
      <formula>#REF!</formula>
    </cfRule>
    <cfRule type="cellIs" dxfId="2121" priority="2819" operator="equal">
      <formula>#REF!</formula>
    </cfRule>
    <cfRule type="cellIs" dxfId="2120" priority="2820" operator="equal">
      <formula>#REF!</formula>
    </cfRule>
    <cfRule type="cellIs" dxfId="2119" priority="2821" operator="equal">
      <formula>#REF!</formula>
    </cfRule>
    <cfRule type="cellIs" dxfId="2118" priority="2822" operator="equal">
      <formula>#REF!</formula>
    </cfRule>
    <cfRule type="cellIs" dxfId="2117" priority="2823" operator="equal">
      <formula>#REF!</formula>
    </cfRule>
    <cfRule type="cellIs" dxfId="2116" priority="2824" operator="equal">
      <formula>#REF!</formula>
    </cfRule>
    <cfRule type="cellIs" dxfId="2115" priority="2825" operator="equal">
      <formula>#REF!</formula>
    </cfRule>
    <cfRule type="cellIs" dxfId="2114" priority="2826" operator="equal">
      <formula>#REF!</formula>
    </cfRule>
    <cfRule type="cellIs" dxfId="2113" priority="2827" operator="equal">
      <formula>#REF!</formula>
    </cfRule>
    <cfRule type="cellIs" dxfId="2112" priority="2828" operator="equal">
      <formula>#REF!</formula>
    </cfRule>
    <cfRule type="cellIs" dxfId="2111" priority="2829" operator="equal">
      <formula>#REF!</formula>
    </cfRule>
    <cfRule type="cellIs" dxfId="2110" priority="2830" operator="equal">
      <formula>#REF!</formula>
    </cfRule>
  </conditionalFormatting>
  <conditionalFormatting sqref="AI259 AI261">
    <cfRule type="cellIs" dxfId="2109" priority="2787" operator="equal">
      <formula>"EXTREMO (RC/F)"</formula>
    </cfRule>
    <cfRule type="cellIs" dxfId="2108" priority="2788" operator="equal">
      <formula>"ALTO (RC/F)"</formula>
    </cfRule>
    <cfRule type="cellIs" dxfId="2107" priority="2789" operator="equal">
      <formula>"MODERADO (RC/F)"</formula>
    </cfRule>
    <cfRule type="cellIs" dxfId="2106" priority="2790" operator="equal">
      <formula>"EXTREMO"</formula>
    </cfRule>
    <cfRule type="cellIs" dxfId="2105" priority="2791" operator="equal">
      <formula>"ALTO"</formula>
    </cfRule>
    <cfRule type="cellIs" dxfId="2104" priority="2792" operator="equal">
      <formula>"MODERADO"</formula>
    </cfRule>
    <cfRule type="cellIs" dxfId="2103" priority="2793" operator="equal">
      <formula>"BAJO"</formula>
    </cfRule>
  </conditionalFormatting>
  <conditionalFormatting sqref="AI259 AI261">
    <cfRule type="cellIs" dxfId="2102" priority="2750" operator="equal">
      <formula>#REF!</formula>
    </cfRule>
    <cfRule type="cellIs" dxfId="2101" priority="2751" operator="equal">
      <formula>#REF!</formula>
    </cfRule>
    <cfRule type="cellIs" dxfId="2100" priority="2752" operator="equal">
      <formula>#REF!</formula>
    </cfRule>
    <cfRule type="cellIs" dxfId="2099" priority="2753" operator="equal">
      <formula>#REF!</formula>
    </cfRule>
    <cfRule type="cellIs" dxfId="2098" priority="2754" operator="equal">
      <formula>#REF!</formula>
    </cfRule>
    <cfRule type="cellIs" dxfId="2097" priority="2755" operator="equal">
      <formula>#REF!</formula>
    </cfRule>
    <cfRule type="cellIs" dxfId="2096" priority="2756" operator="equal">
      <formula>#REF!</formula>
    </cfRule>
    <cfRule type="cellIs" dxfId="2095" priority="2757" operator="equal">
      <formula>#REF!</formula>
    </cfRule>
    <cfRule type="cellIs" dxfId="2094" priority="2758" operator="equal">
      <formula>#REF!</formula>
    </cfRule>
    <cfRule type="cellIs" dxfId="2093" priority="2759" operator="equal">
      <formula>#REF!</formula>
    </cfRule>
    <cfRule type="cellIs" dxfId="2092" priority="2760" operator="equal">
      <formula>#REF!</formula>
    </cfRule>
    <cfRule type="cellIs" dxfId="2091" priority="2761" operator="equal">
      <formula>#REF!</formula>
    </cfRule>
    <cfRule type="cellIs" dxfId="2090" priority="2762" operator="equal">
      <formula>#REF!</formula>
    </cfRule>
    <cfRule type="cellIs" dxfId="2089" priority="2763" operator="equal">
      <formula>#REF!</formula>
    </cfRule>
    <cfRule type="cellIs" dxfId="2088" priority="2764" operator="equal">
      <formula>#REF!</formula>
    </cfRule>
    <cfRule type="cellIs" dxfId="2087" priority="2765" operator="equal">
      <formula>#REF!</formula>
    </cfRule>
    <cfRule type="cellIs" dxfId="2086" priority="2766" operator="equal">
      <formula>#REF!</formula>
    </cfRule>
    <cfRule type="cellIs" dxfId="2085" priority="2767" operator="equal">
      <formula>#REF!</formula>
    </cfRule>
    <cfRule type="cellIs" dxfId="2084" priority="2768" operator="equal">
      <formula>#REF!</formula>
    </cfRule>
    <cfRule type="cellIs" dxfId="2083" priority="2769" operator="equal">
      <formula>#REF!</formula>
    </cfRule>
    <cfRule type="cellIs" dxfId="2082" priority="2770" operator="equal">
      <formula>#REF!</formula>
    </cfRule>
    <cfRule type="cellIs" dxfId="2081" priority="2771" operator="equal">
      <formula>#REF!</formula>
    </cfRule>
    <cfRule type="cellIs" dxfId="2080" priority="2772" operator="equal">
      <formula>#REF!</formula>
    </cfRule>
    <cfRule type="cellIs" dxfId="2079" priority="2773" operator="equal">
      <formula>#REF!</formula>
    </cfRule>
    <cfRule type="cellIs" dxfId="2078" priority="2774" operator="equal">
      <formula>#REF!</formula>
    </cfRule>
    <cfRule type="cellIs" dxfId="2077" priority="2775" operator="equal">
      <formula>#REF!</formula>
    </cfRule>
    <cfRule type="cellIs" dxfId="2076" priority="2776" operator="equal">
      <formula>#REF!</formula>
    </cfRule>
    <cfRule type="cellIs" dxfId="2075" priority="2777" operator="equal">
      <formula>#REF!</formula>
    </cfRule>
    <cfRule type="cellIs" dxfId="2074" priority="2778" operator="equal">
      <formula>#REF!</formula>
    </cfRule>
    <cfRule type="cellIs" dxfId="2073" priority="2779" operator="equal">
      <formula>#REF!</formula>
    </cfRule>
    <cfRule type="cellIs" dxfId="2072" priority="2780" operator="equal">
      <formula>#REF!</formula>
    </cfRule>
    <cfRule type="cellIs" dxfId="2071" priority="2781" operator="equal">
      <formula>#REF!</formula>
    </cfRule>
    <cfRule type="cellIs" dxfId="2070" priority="2782" operator="equal">
      <formula>#REF!</formula>
    </cfRule>
    <cfRule type="cellIs" dxfId="2069" priority="2783" operator="equal">
      <formula>#REF!</formula>
    </cfRule>
    <cfRule type="cellIs" dxfId="2068" priority="2784" operator="equal">
      <formula>#REF!</formula>
    </cfRule>
    <cfRule type="cellIs" dxfId="2067" priority="2785" operator="equal">
      <formula>#REF!</formula>
    </cfRule>
    <cfRule type="cellIs" dxfId="2066" priority="2786" operator="equal">
      <formula>#REF!</formula>
    </cfRule>
  </conditionalFormatting>
  <conditionalFormatting sqref="AE251">
    <cfRule type="cellIs" dxfId="2065" priority="2745" operator="equal">
      <formula>"MUY ALTA"</formula>
    </cfRule>
    <cfRule type="cellIs" dxfId="2064" priority="2746" operator="equal">
      <formula>"ALTA"</formula>
    </cfRule>
    <cfRule type="cellIs" dxfId="2063" priority="2747" operator="equal">
      <formula>"MEDIA"</formula>
    </cfRule>
    <cfRule type="cellIs" dxfId="2062" priority="2748" operator="equal">
      <formula>"BAJA"</formula>
    </cfRule>
    <cfRule type="cellIs" dxfId="2061" priority="2749" operator="equal">
      <formula>"MUY BAJA"</formula>
    </cfRule>
  </conditionalFormatting>
  <conditionalFormatting sqref="AG261">
    <cfRule type="cellIs" dxfId="2060" priority="2740" operator="equal">
      <formula>"CATASTROFICO"</formula>
    </cfRule>
    <cfRule type="cellIs" dxfId="2059" priority="2741" operator="equal">
      <formula>"MAYOR"</formula>
    </cfRule>
    <cfRule type="cellIs" dxfId="2058" priority="2742" operator="equal">
      <formula>"MODERADO"</formula>
    </cfRule>
    <cfRule type="cellIs" dxfId="2057" priority="2743" operator="equal">
      <formula>"MENOR"</formula>
    </cfRule>
    <cfRule type="cellIs" dxfId="2056" priority="2744" operator="equal">
      <formula>"LEVE"</formula>
    </cfRule>
  </conditionalFormatting>
  <conditionalFormatting sqref="Q292 Q281 Q287 Q294:Q295 Q297 Q289 Q309:Q310 AI309:AI310">
    <cfRule type="cellIs" dxfId="2055" priority="2491" operator="equal">
      <formula>#REF!</formula>
    </cfRule>
    <cfRule type="cellIs" dxfId="2054" priority="2494" operator="equal">
      <formula>#REF!</formula>
    </cfRule>
    <cfRule type="cellIs" dxfId="2053" priority="2495" operator="equal">
      <formula>#REF!</formula>
    </cfRule>
    <cfRule type="cellIs" dxfId="2052" priority="2496" operator="equal">
      <formula>#REF!</formula>
    </cfRule>
    <cfRule type="cellIs" dxfId="2051" priority="2497" operator="equal">
      <formula>#REF!</formula>
    </cfRule>
    <cfRule type="cellIs" dxfId="2050" priority="2498" operator="equal">
      <formula>#REF!</formula>
    </cfRule>
    <cfRule type="cellIs" dxfId="2049" priority="2499" operator="equal">
      <formula>#REF!</formula>
    </cfRule>
    <cfRule type="cellIs" dxfId="2048" priority="2500" operator="equal">
      <formula>#REF!</formula>
    </cfRule>
    <cfRule type="cellIs" dxfId="2047" priority="2501" operator="equal">
      <formula>#REF!</formula>
    </cfRule>
    <cfRule type="cellIs" dxfId="2046" priority="2502" operator="equal">
      <formula>#REF!</formula>
    </cfRule>
    <cfRule type="cellIs" dxfId="2045" priority="2503" operator="equal">
      <formula>#REF!</formula>
    </cfRule>
    <cfRule type="cellIs" dxfId="2044" priority="2504" operator="equal">
      <formula>#REF!</formula>
    </cfRule>
    <cfRule type="cellIs" dxfId="2043" priority="2505" operator="equal">
      <formula>#REF!</formula>
    </cfRule>
    <cfRule type="cellIs" dxfId="2042" priority="2506" operator="equal">
      <formula>#REF!</formula>
    </cfRule>
    <cfRule type="cellIs" dxfId="2041" priority="2507" operator="equal">
      <formula>#REF!</formula>
    </cfRule>
    <cfRule type="cellIs" dxfId="2040" priority="2508" operator="equal">
      <formula>#REF!</formula>
    </cfRule>
    <cfRule type="cellIs" dxfId="2039" priority="2509" operator="equal">
      <formula>#REF!</formula>
    </cfRule>
    <cfRule type="cellIs" dxfId="2038" priority="2510" operator="equal">
      <formula>#REF!</formula>
    </cfRule>
    <cfRule type="cellIs" dxfId="2037" priority="2511" operator="equal">
      <formula>#REF!</formula>
    </cfRule>
    <cfRule type="cellIs" dxfId="2036" priority="2512" operator="equal">
      <formula>#REF!</formula>
    </cfRule>
    <cfRule type="cellIs" dxfId="2035" priority="2513" operator="equal">
      <formula>#REF!</formula>
    </cfRule>
    <cfRule type="cellIs" dxfId="2034" priority="2514" operator="equal">
      <formula>#REF!</formula>
    </cfRule>
    <cfRule type="cellIs" dxfId="2033" priority="2515" operator="equal">
      <formula>#REF!</formula>
    </cfRule>
    <cfRule type="cellIs" dxfId="2032" priority="2516" operator="equal">
      <formula>#REF!</formula>
    </cfRule>
    <cfRule type="cellIs" dxfId="2031" priority="2517" operator="equal">
      <formula>#REF!</formula>
    </cfRule>
    <cfRule type="cellIs" dxfId="2030" priority="2518" operator="equal">
      <formula>#REF!</formula>
    </cfRule>
    <cfRule type="cellIs" dxfId="2029" priority="2519" operator="equal">
      <formula>#REF!</formula>
    </cfRule>
    <cfRule type="cellIs" dxfId="2028" priority="2520" operator="equal">
      <formula>#REF!</formula>
    </cfRule>
    <cfRule type="cellIs" dxfId="2027" priority="2521" operator="equal">
      <formula>#REF!</formula>
    </cfRule>
    <cfRule type="cellIs" dxfId="2026" priority="2522" operator="equal">
      <formula>#REF!</formula>
    </cfRule>
    <cfRule type="cellIs" dxfId="2025" priority="2523" operator="equal">
      <formula>#REF!</formula>
    </cfRule>
    <cfRule type="cellIs" dxfId="2024" priority="2524" operator="equal">
      <formula>#REF!</formula>
    </cfRule>
    <cfRule type="cellIs" dxfId="2023" priority="2525" operator="equal">
      <formula>#REF!</formula>
    </cfRule>
    <cfRule type="cellIs" dxfId="2022" priority="2526" operator="equal">
      <formula>#REF!</formula>
    </cfRule>
    <cfRule type="cellIs" dxfId="2021" priority="2527" operator="equal">
      <formula>#REF!</formula>
    </cfRule>
    <cfRule type="cellIs" dxfId="2020" priority="2528" operator="equal">
      <formula>#REF!</formula>
    </cfRule>
    <cfRule type="cellIs" dxfId="2019" priority="2529" operator="equal">
      <formula>#REF!</formula>
    </cfRule>
  </conditionalFormatting>
  <conditionalFormatting sqref="N292 I292 I294 N281 N287 N294:N295 N297 N289 N309:N310">
    <cfRule type="cellIs" dxfId="2018" priority="2493" operator="equal">
      <formula>#REF!</formula>
    </cfRule>
  </conditionalFormatting>
  <conditionalFormatting sqref="I281">
    <cfRule type="cellIs" dxfId="2017" priority="2492" operator="equal">
      <formula>#REF!</formula>
    </cfRule>
  </conditionalFormatting>
  <conditionalFormatting sqref="L292 L294 L281 L287 L289 L301:L302 L309:L310">
    <cfRule type="cellIs" dxfId="2016" priority="2486" operator="equal">
      <formula>"ALTA"</formula>
    </cfRule>
    <cfRule type="cellIs" dxfId="2015" priority="2487" operator="equal">
      <formula>"MUY ALTA"</formula>
    </cfRule>
    <cfRule type="cellIs" dxfId="2014" priority="2488" operator="equal">
      <formula>"MEDIA"</formula>
    </cfRule>
    <cfRule type="cellIs" dxfId="2013" priority="2489" operator="equal">
      <formula>"BAJA"</formula>
    </cfRule>
    <cfRule type="cellIs" dxfId="2012" priority="2490" operator="equal">
      <formula>"MUY BAJA"</formula>
    </cfRule>
  </conditionalFormatting>
  <conditionalFormatting sqref="N292 N281 N287 N294:N295 N297 N289 N301:N302 N309:N310">
    <cfRule type="cellIs" dxfId="2011" priority="2478" operator="equal">
      <formula>"CATASTRÓFICO (RC-F)"</formula>
    </cfRule>
    <cfRule type="cellIs" dxfId="2010" priority="2479" operator="equal">
      <formula>"MAYOR (RC-F)"</formula>
    </cfRule>
    <cfRule type="cellIs" dxfId="2009" priority="2480" operator="equal">
      <formula>"MODERADO (RC-F)"</formula>
    </cfRule>
    <cfRule type="cellIs" dxfId="2008" priority="2481" operator="equal">
      <formula>"CATASTRÓFICO"</formula>
    </cfRule>
    <cfRule type="cellIs" dxfId="2007" priority="2482" operator="equal">
      <formula>"MAYOR"</formula>
    </cfRule>
    <cfRule type="cellIs" dxfId="2006" priority="2483" operator="equal">
      <formula>"MODERADO"</formula>
    </cfRule>
    <cfRule type="cellIs" dxfId="2005" priority="2484" operator="equal">
      <formula>"MENOR"</formula>
    </cfRule>
    <cfRule type="cellIs" dxfId="2004" priority="2485" operator="equal">
      <formula>"LEVE"</formula>
    </cfRule>
  </conditionalFormatting>
  <conditionalFormatting sqref="Q292 AI292 AI281 AI287 Q281 Q287 Q294:Q295 Q297 AI295 Q289 AI289 Q301:Q302 AI301:AI302 Q309:Q310 AI309:AI310">
    <cfRule type="cellIs" dxfId="2003" priority="2471" operator="equal">
      <formula>"EXTREMO (RC/F)"</formula>
    </cfRule>
    <cfRule type="cellIs" dxfId="2002" priority="2472" operator="equal">
      <formula>"ALTO (RC/F)"</formula>
    </cfRule>
    <cfRule type="cellIs" dxfId="2001" priority="2473" operator="equal">
      <formula>"MODERADO (RC/F)"</formula>
    </cfRule>
    <cfRule type="cellIs" dxfId="2000" priority="2474" operator="equal">
      <formula>"EXTREMO"</formula>
    </cfRule>
    <cfRule type="cellIs" dxfId="1999" priority="2475" operator="equal">
      <formula>"ALTO"</formula>
    </cfRule>
    <cfRule type="cellIs" dxfId="1998" priority="2476" operator="equal">
      <formula>"MODERADO"</formula>
    </cfRule>
    <cfRule type="cellIs" dxfId="1997" priority="2477" operator="equal">
      <formula>"BAJO"</formula>
    </cfRule>
  </conditionalFormatting>
  <conditionalFormatting sqref="AE284 AE281 AE292 AE289 AE301:AE304 AE309:AE310">
    <cfRule type="cellIs" dxfId="1996" priority="2466" operator="equal">
      <formula>"MUY ALTA"</formula>
    </cfRule>
    <cfRule type="cellIs" dxfId="1995" priority="2467" operator="equal">
      <formula>"ALTA"</formula>
    </cfRule>
    <cfRule type="cellIs" dxfId="1994" priority="2468" operator="equal">
      <formula>"MEDIA"</formula>
    </cfRule>
    <cfRule type="cellIs" dxfId="1993" priority="2469" operator="equal">
      <formula>"BAJA"</formula>
    </cfRule>
    <cfRule type="cellIs" dxfId="1992" priority="2470" operator="equal">
      <formula>"MUY BAJA"</formula>
    </cfRule>
  </conditionalFormatting>
  <conditionalFormatting sqref="AG292 AG281 AG287 AG295 AG289 AG301:AG302 AG309:AG310">
    <cfRule type="cellIs" dxfId="1991" priority="2461" operator="equal">
      <formula>"CATASTROFICO"</formula>
    </cfRule>
    <cfRule type="cellIs" dxfId="1990" priority="2462" operator="equal">
      <formula>"MAYOR"</formula>
    </cfRule>
    <cfRule type="cellIs" dxfId="1989" priority="2463" operator="equal">
      <formula>"MODERADO"</formula>
    </cfRule>
    <cfRule type="cellIs" dxfId="1988" priority="2464" operator="equal">
      <formula>"MENOR"</formula>
    </cfRule>
    <cfRule type="cellIs" dxfId="1987" priority="2465" operator="equal">
      <formula>"LEVE"</formula>
    </cfRule>
  </conditionalFormatting>
  <conditionalFormatting sqref="AI292 AI281 AI287 AI295 AI289">
    <cfRule type="cellIs" dxfId="1986" priority="2424" operator="equal">
      <formula>#REF!</formula>
    </cfRule>
    <cfRule type="cellIs" dxfId="1985" priority="2425" operator="equal">
      <formula>#REF!</formula>
    </cfRule>
    <cfRule type="cellIs" dxfId="1984" priority="2426" operator="equal">
      <formula>#REF!</formula>
    </cfRule>
    <cfRule type="cellIs" dxfId="1983" priority="2427" operator="equal">
      <formula>#REF!</formula>
    </cfRule>
    <cfRule type="cellIs" dxfId="1982" priority="2428" operator="equal">
      <formula>#REF!</formula>
    </cfRule>
    <cfRule type="cellIs" dxfId="1981" priority="2429" operator="equal">
      <formula>#REF!</formula>
    </cfRule>
    <cfRule type="cellIs" dxfId="1980" priority="2430" operator="equal">
      <formula>#REF!</formula>
    </cfRule>
    <cfRule type="cellIs" dxfId="1979" priority="2431" operator="equal">
      <formula>#REF!</formula>
    </cfRule>
    <cfRule type="cellIs" dxfId="1978" priority="2432" operator="equal">
      <formula>#REF!</formula>
    </cfRule>
    <cfRule type="cellIs" dxfId="1977" priority="2433" operator="equal">
      <formula>#REF!</formula>
    </cfRule>
    <cfRule type="cellIs" dxfId="1976" priority="2434" operator="equal">
      <formula>#REF!</formula>
    </cfRule>
    <cfRule type="cellIs" dxfId="1975" priority="2435" operator="equal">
      <formula>#REF!</formula>
    </cfRule>
    <cfRule type="cellIs" dxfId="1974" priority="2436" operator="equal">
      <formula>#REF!</formula>
    </cfRule>
    <cfRule type="cellIs" dxfId="1973" priority="2437" operator="equal">
      <formula>#REF!</formula>
    </cfRule>
    <cfRule type="cellIs" dxfId="1972" priority="2438" operator="equal">
      <formula>#REF!</formula>
    </cfRule>
    <cfRule type="cellIs" dxfId="1971" priority="2439" operator="equal">
      <formula>#REF!</formula>
    </cfRule>
    <cfRule type="cellIs" dxfId="1970" priority="2440" operator="equal">
      <formula>#REF!</formula>
    </cfRule>
    <cfRule type="cellIs" dxfId="1969" priority="2441" operator="equal">
      <formula>#REF!</formula>
    </cfRule>
    <cfRule type="cellIs" dxfId="1968" priority="2442" operator="equal">
      <formula>#REF!</formula>
    </cfRule>
    <cfRule type="cellIs" dxfId="1967" priority="2443" operator="equal">
      <formula>#REF!</formula>
    </cfRule>
    <cfRule type="cellIs" dxfId="1966" priority="2444" operator="equal">
      <formula>#REF!</formula>
    </cfRule>
    <cfRule type="cellIs" dxfId="1965" priority="2445" operator="equal">
      <formula>#REF!</formula>
    </cfRule>
    <cfRule type="cellIs" dxfId="1964" priority="2446" operator="equal">
      <formula>#REF!</formula>
    </cfRule>
    <cfRule type="cellIs" dxfId="1963" priority="2447" operator="equal">
      <formula>#REF!</formula>
    </cfRule>
    <cfRule type="cellIs" dxfId="1962" priority="2448" operator="equal">
      <formula>#REF!</formula>
    </cfRule>
    <cfRule type="cellIs" dxfId="1961" priority="2449" operator="equal">
      <formula>#REF!</formula>
    </cfRule>
    <cfRule type="cellIs" dxfId="1960" priority="2450" operator="equal">
      <formula>#REF!</formula>
    </cfRule>
    <cfRule type="cellIs" dxfId="1959" priority="2451" operator="equal">
      <formula>#REF!</formula>
    </cfRule>
    <cfRule type="cellIs" dxfId="1958" priority="2452" operator="equal">
      <formula>#REF!</formula>
    </cfRule>
    <cfRule type="cellIs" dxfId="1957" priority="2453" operator="equal">
      <formula>#REF!</formula>
    </cfRule>
    <cfRule type="cellIs" dxfId="1956" priority="2454" operator="equal">
      <formula>#REF!</formula>
    </cfRule>
    <cfRule type="cellIs" dxfId="1955" priority="2455" operator="equal">
      <formula>#REF!</formula>
    </cfRule>
    <cfRule type="cellIs" dxfId="1954" priority="2456" operator="equal">
      <formula>#REF!</formula>
    </cfRule>
    <cfRule type="cellIs" dxfId="1953" priority="2457" operator="equal">
      <formula>#REF!</formula>
    </cfRule>
    <cfRule type="cellIs" dxfId="1952" priority="2458" operator="equal">
      <formula>#REF!</formula>
    </cfRule>
    <cfRule type="cellIs" dxfId="1951" priority="2459" operator="equal">
      <formula>#REF!</formula>
    </cfRule>
    <cfRule type="cellIs" dxfId="1950" priority="2460" operator="equal">
      <formula>#REF!</formula>
    </cfRule>
  </conditionalFormatting>
  <conditionalFormatting sqref="G292 G294">
    <cfRule type="cellIs" dxfId="1949" priority="2423" operator="equal">
      <formula>#REF!</formula>
    </cfRule>
  </conditionalFormatting>
  <conditionalFormatting sqref="AE282">
    <cfRule type="cellIs" dxfId="1948" priority="2418" operator="equal">
      <formula>"MUY ALTA"</formula>
    </cfRule>
    <cfRule type="cellIs" dxfId="1947" priority="2419" operator="equal">
      <formula>"ALTA"</formula>
    </cfRule>
    <cfRule type="cellIs" dxfId="1946" priority="2420" operator="equal">
      <formula>"MEDIA"</formula>
    </cfRule>
    <cfRule type="cellIs" dxfId="1945" priority="2421" operator="equal">
      <formula>"BAJA"</formula>
    </cfRule>
    <cfRule type="cellIs" dxfId="1944" priority="2422" operator="equal">
      <formula>"MUY BAJA"</formula>
    </cfRule>
  </conditionalFormatting>
  <conditionalFormatting sqref="AE299">
    <cfRule type="cellIs" dxfId="1943" priority="2359" operator="equal">
      <formula>"MUY ALTA"</formula>
    </cfRule>
    <cfRule type="cellIs" dxfId="1942" priority="2360" operator="equal">
      <formula>"ALTA"</formula>
    </cfRule>
    <cfRule type="cellIs" dxfId="1941" priority="2361" operator="equal">
      <formula>"MEDIA"</formula>
    </cfRule>
    <cfRule type="cellIs" dxfId="1940" priority="2362" operator="equal">
      <formula>"BAJA"</formula>
    </cfRule>
    <cfRule type="cellIs" dxfId="1939" priority="2363" operator="equal">
      <formula>"MUY BAJA"</formula>
    </cfRule>
  </conditionalFormatting>
  <conditionalFormatting sqref="AI298">
    <cfRule type="cellIs" dxfId="1938" priority="2411" operator="equal">
      <formula>"EXTREMO (RC/F)"</formula>
    </cfRule>
    <cfRule type="cellIs" dxfId="1937" priority="2412" operator="equal">
      <formula>"ALTO (RC/F)"</formula>
    </cfRule>
    <cfRule type="cellIs" dxfId="1936" priority="2413" operator="equal">
      <formula>"MODERADO (RC/F)"</formula>
    </cfRule>
    <cfRule type="cellIs" dxfId="1935" priority="2414" operator="equal">
      <formula>"EXTREMO"</formula>
    </cfRule>
    <cfRule type="cellIs" dxfId="1934" priority="2415" operator="equal">
      <formula>"ALTO"</formula>
    </cfRule>
    <cfRule type="cellIs" dxfId="1933" priority="2416" operator="equal">
      <formula>"MODERADO"</formula>
    </cfRule>
    <cfRule type="cellIs" dxfId="1932" priority="2417" operator="equal">
      <formula>"BAJO"</formula>
    </cfRule>
  </conditionalFormatting>
  <conditionalFormatting sqref="AE298">
    <cfRule type="cellIs" dxfId="1931" priority="2406" operator="equal">
      <formula>"MUY ALTA"</formula>
    </cfRule>
    <cfRule type="cellIs" dxfId="1930" priority="2407" operator="equal">
      <formula>"ALTA"</formula>
    </cfRule>
    <cfRule type="cellIs" dxfId="1929" priority="2408" operator="equal">
      <formula>"MEDIA"</formula>
    </cfRule>
    <cfRule type="cellIs" dxfId="1928" priority="2409" operator="equal">
      <formula>"BAJA"</formula>
    </cfRule>
    <cfRule type="cellIs" dxfId="1927" priority="2410" operator="equal">
      <formula>"MUY BAJA"</formula>
    </cfRule>
  </conditionalFormatting>
  <conditionalFormatting sqref="AG298">
    <cfRule type="cellIs" dxfId="1926" priority="2401" operator="equal">
      <formula>"CATASTROFICO"</formula>
    </cfRule>
    <cfRule type="cellIs" dxfId="1925" priority="2402" operator="equal">
      <formula>"MAYOR"</formula>
    </cfRule>
    <cfRule type="cellIs" dxfId="1924" priority="2403" operator="equal">
      <formula>"MODERADO"</formula>
    </cfRule>
    <cfRule type="cellIs" dxfId="1923" priority="2404" operator="equal">
      <formula>"MENOR"</formula>
    </cfRule>
    <cfRule type="cellIs" dxfId="1922" priority="2405" operator="equal">
      <formula>"LEVE"</formula>
    </cfRule>
  </conditionalFormatting>
  <conditionalFormatting sqref="AI298 Q301:Q302 AI301:AI302">
    <cfRule type="cellIs" dxfId="1921" priority="2364" operator="equal">
      <formula>#REF!</formula>
    </cfRule>
    <cfRule type="cellIs" dxfId="1920" priority="2365" operator="equal">
      <formula>#REF!</formula>
    </cfRule>
    <cfRule type="cellIs" dxfId="1919" priority="2366" operator="equal">
      <formula>#REF!</formula>
    </cfRule>
    <cfRule type="cellIs" dxfId="1918" priority="2367" operator="equal">
      <formula>#REF!</formula>
    </cfRule>
    <cfRule type="cellIs" dxfId="1917" priority="2368" operator="equal">
      <formula>#REF!</formula>
    </cfRule>
    <cfRule type="cellIs" dxfId="1916" priority="2369" operator="equal">
      <formula>#REF!</formula>
    </cfRule>
    <cfRule type="cellIs" dxfId="1915" priority="2370" operator="equal">
      <formula>#REF!</formula>
    </cfRule>
    <cfRule type="cellIs" dxfId="1914" priority="2371" operator="equal">
      <formula>#REF!</formula>
    </cfRule>
    <cfRule type="cellIs" dxfId="1913" priority="2372" operator="equal">
      <formula>#REF!</formula>
    </cfRule>
    <cfRule type="cellIs" dxfId="1912" priority="2373" operator="equal">
      <formula>#REF!</formula>
    </cfRule>
    <cfRule type="cellIs" dxfId="1911" priority="2374" operator="equal">
      <formula>#REF!</formula>
    </cfRule>
    <cfRule type="cellIs" dxfId="1910" priority="2375" operator="equal">
      <formula>#REF!</formula>
    </cfRule>
    <cfRule type="cellIs" dxfId="1909" priority="2376" operator="equal">
      <formula>#REF!</formula>
    </cfRule>
    <cfRule type="cellIs" dxfId="1908" priority="2377" operator="equal">
      <formula>#REF!</formula>
    </cfRule>
    <cfRule type="cellIs" dxfId="1907" priority="2378" operator="equal">
      <formula>#REF!</formula>
    </cfRule>
    <cfRule type="cellIs" dxfId="1906" priority="2379" operator="equal">
      <formula>#REF!</formula>
    </cfRule>
    <cfRule type="cellIs" dxfId="1905" priority="2380" operator="equal">
      <formula>#REF!</formula>
    </cfRule>
    <cfRule type="cellIs" dxfId="1904" priority="2381" operator="equal">
      <formula>#REF!</formula>
    </cfRule>
    <cfRule type="cellIs" dxfId="1903" priority="2382" operator="equal">
      <formula>#REF!</formula>
    </cfRule>
    <cfRule type="cellIs" dxfId="1902" priority="2383" operator="equal">
      <formula>#REF!</formula>
    </cfRule>
    <cfRule type="cellIs" dxfId="1901" priority="2384" operator="equal">
      <formula>#REF!</formula>
    </cfRule>
    <cfRule type="cellIs" dxfId="1900" priority="2385" operator="equal">
      <formula>#REF!</formula>
    </cfRule>
    <cfRule type="cellIs" dxfId="1899" priority="2386" operator="equal">
      <formula>#REF!</formula>
    </cfRule>
    <cfRule type="cellIs" dxfId="1898" priority="2387" operator="equal">
      <formula>#REF!</formula>
    </cfRule>
    <cfRule type="cellIs" dxfId="1897" priority="2388" operator="equal">
      <formula>#REF!</formula>
    </cfRule>
    <cfRule type="cellIs" dxfId="1896" priority="2389" operator="equal">
      <formula>#REF!</formula>
    </cfRule>
    <cfRule type="cellIs" dxfId="1895" priority="2390" operator="equal">
      <formula>#REF!</formula>
    </cfRule>
    <cfRule type="cellIs" dxfId="1894" priority="2391" operator="equal">
      <formula>#REF!</formula>
    </cfRule>
    <cfRule type="cellIs" dxfId="1893" priority="2392" operator="equal">
      <formula>#REF!</formula>
    </cfRule>
    <cfRule type="cellIs" dxfId="1892" priority="2393" operator="equal">
      <formula>#REF!</formula>
    </cfRule>
    <cfRule type="cellIs" dxfId="1891" priority="2394" operator="equal">
      <formula>#REF!</formula>
    </cfRule>
    <cfRule type="cellIs" dxfId="1890" priority="2395" operator="equal">
      <formula>#REF!</formula>
    </cfRule>
    <cfRule type="cellIs" dxfId="1889" priority="2396" operator="equal">
      <formula>#REF!</formula>
    </cfRule>
    <cfRule type="cellIs" dxfId="1888" priority="2397" operator="equal">
      <formula>#REF!</formula>
    </cfRule>
    <cfRule type="cellIs" dxfId="1887" priority="2398" operator="equal">
      <formula>#REF!</formula>
    </cfRule>
    <cfRule type="cellIs" dxfId="1886" priority="2399" operator="equal">
      <formula>#REF!</formula>
    </cfRule>
    <cfRule type="cellIs" dxfId="1885" priority="2400" operator="equal">
      <formula>#REF!</formula>
    </cfRule>
  </conditionalFormatting>
  <conditionalFormatting sqref="L298">
    <cfRule type="cellIs" dxfId="1884" priority="2354" operator="equal">
      <formula>"ALTA"</formula>
    </cfRule>
    <cfRule type="cellIs" dxfId="1883" priority="2355" operator="equal">
      <formula>"MUY ALTA"</formula>
    </cfRule>
    <cfRule type="cellIs" dxfId="1882" priority="2356" operator="equal">
      <formula>"MEDIA"</formula>
    </cfRule>
    <cfRule type="cellIs" dxfId="1881" priority="2357" operator="equal">
      <formula>"BAJA"</formula>
    </cfRule>
    <cfRule type="cellIs" dxfId="1880" priority="2358" operator="equal">
      <formula>"MUY BAJA"</formula>
    </cfRule>
  </conditionalFormatting>
  <conditionalFormatting sqref="N298 N301:N302 I302:I305">
    <cfRule type="cellIs" dxfId="1879" priority="2353" operator="equal">
      <formula>#REF!</formula>
    </cfRule>
  </conditionalFormatting>
  <conditionalFormatting sqref="N298">
    <cfRule type="cellIs" dxfId="1878" priority="2345" operator="equal">
      <formula>"CATASTRÓFICO (RC-F)"</formula>
    </cfRule>
    <cfRule type="cellIs" dxfId="1877" priority="2346" operator="equal">
      <formula>"MAYOR (RC-F)"</formula>
    </cfRule>
    <cfRule type="cellIs" dxfId="1876" priority="2347" operator="equal">
      <formula>"MODERADO (RC-F)"</formula>
    </cfRule>
    <cfRule type="cellIs" dxfId="1875" priority="2348" operator="equal">
      <formula>"CATASTRÓFICO"</formula>
    </cfRule>
    <cfRule type="cellIs" dxfId="1874" priority="2349" operator="equal">
      <formula>"MAYOR"</formula>
    </cfRule>
    <cfRule type="cellIs" dxfId="1873" priority="2350" operator="equal">
      <formula>"MODERADO"</formula>
    </cfRule>
    <cfRule type="cellIs" dxfId="1872" priority="2351" operator="equal">
      <formula>"MENOR"</formula>
    </cfRule>
    <cfRule type="cellIs" dxfId="1871" priority="2352" operator="equal">
      <formula>"LEVE"</formula>
    </cfRule>
  </conditionalFormatting>
  <conditionalFormatting sqref="Q298">
    <cfRule type="cellIs" dxfId="1870" priority="2308" operator="equal">
      <formula>#REF!</formula>
    </cfRule>
    <cfRule type="cellIs" dxfId="1869" priority="2309" operator="equal">
      <formula>#REF!</formula>
    </cfRule>
    <cfRule type="cellIs" dxfId="1868" priority="2310" operator="equal">
      <formula>#REF!</formula>
    </cfRule>
    <cfRule type="cellIs" dxfId="1867" priority="2311" operator="equal">
      <formula>#REF!</formula>
    </cfRule>
    <cfRule type="cellIs" dxfId="1866" priority="2312" operator="equal">
      <formula>#REF!</formula>
    </cfRule>
    <cfRule type="cellIs" dxfId="1865" priority="2313" operator="equal">
      <formula>#REF!</formula>
    </cfRule>
    <cfRule type="cellIs" dxfId="1864" priority="2314" operator="equal">
      <formula>#REF!</formula>
    </cfRule>
    <cfRule type="cellIs" dxfId="1863" priority="2315" operator="equal">
      <formula>#REF!</formula>
    </cfRule>
    <cfRule type="cellIs" dxfId="1862" priority="2316" operator="equal">
      <formula>#REF!</formula>
    </cfRule>
    <cfRule type="cellIs" dxfId="1861" priority="2317" operator="equal">
      <formula>#REF!</formula>
    </cfRule>
    <cfRule type="cellIs" dxfId="1860" priority="2318" operator="equal">
      <formula>#REF!</formula>
    </cfRule>
    <cfRule type="cellIs" dxfId="1859" priority="2319" operator="equal">
      <formula>#REF!</formula>
    </cfRule>
    <cfRule type="cellIs" dxfId="1858" priority="2320" operator="equal">
      <formula>#REF!</formula>
    </cfRule>
    <cfRule type="cellIs" dxfId="1857" priority="2321" operator="equal">
      <formula>#REF!</formula>
    </cfRule>
    <cfRule type="cellIs" dxfId="1856" priority="2322" operator="equal">
      <formula>#REF!</formula>
    </cfRule>
    <cfRule type="cellIs" dxfId="1855" priority="2323" operator="equal">
      <formula>#REF!</formula>
    </cfRule>
    <cfRule type="cellIs" dxfId="1854" priority="2324" operator="equal">
      <formula>#REF!</formula>
    </cfRule>
    <cfRule type="cellIs" dxfId="1853" priority="2325" operator="equal">
      <formula>#REF!</formula>
    </cfRule>
    <cfRule type="cellIs" dxfId="1852" priority="2326" operator="equal">
      <formula>#REF!</formula>
    </cfRule>
    <cfRule type="cellIs" dxfId="1851" priority="2327" operator="equal">
      <formula>#REF!</formula>
    </cfRule>
    <cfRule type="cellIs" dxfId="1850" priority="2328" operator="equal">
      <formula>#REF!</formula>
    </cfRule>
    <cfRule type="cellIs" dxfId="1849" priority="2329" operator="equal">
      <formula>#REF!</formula>
    </cfRule>
    <cfRule type="cellIs" dxfId="1848" priority="2330" operator="equal">
      <formula>#REF!</formula>
    </cfRule>
    <cfRule type="cellIs" dxfId="1847" priority="2331" operator="equal">
      <formula>#REF!</formula>
    </cfRule>
    <cfRule type="cellIs" dxfId="1846" priority="2332" operator="equal">
      <formula>#REF!</formula>
    </cfRule>
    <cfRule type="cellIs" dxfId="1845" priority="2333" operator="equal">
      <formula>#REF!</formula>
    </cfRule>
    <cfRule type="cellIs" dxfId="1844" priority="2334" operator="equal">
      <formula>#REF!</formula>
    </cfRule>
    <cfRule type="cellIs" dxfId="1843" priority="2335" operator="equal">
      <formula>#REF!</formula>
    </cfRule>
    <cfRule type="cellIs" dxfId="1842" priority="2336" operator="equal">
      <formula>#REF!</formula>
    </cfRule>
    <cfRule type="cellIs" dxfId="1841" priority="2337" operator="equal">
      <formula>#REF!</formula>
    </cfRule>
    <cfRule type="cellIs" dxfId="1840" priority="2338" operator="equal">
      <formula>#REF!</formula>
    </cfRule>
    <cfRule type="cellIs" dxfId="1839" priority="2339" operator="equal">
      <formula>#REF!</formula>
    </cfRule>
    <cfRule type="cellIs" dxfId="1838" priority="2340" operator="equal">
      <formula>#REF!</formula>
    </cfRule>
    <cfRule type="cellIs" dxfId="1837" priority="2341" operator="equal">
      <formula>#REF!</formula>
    </cfRule>
    <cfRule type="cellIs" dxfId="1836" priority="2342" operator="equal">
      <formula>#REF!</formula>
    </cfRule>
    <cfRule type="cellIs" dxfId="1835" priority="2343" operator="equal">
      <formula>#REF!</formula>
    </cfRule>
    <cfRule type="cellIs" dxfId="1834" priority="2344" operator="equal">
      <formula>#REF!</formula>
    </cfRule>
  </conditionalFormatting>
  <conditionalFormatting sqref="Q298">
    <cfRule type="cellIs" dxfId="1833" priority="2301" operator="equal">
      <formula>"EXTREMO (RC/F)"</formula>
    </cfRule>
    <cfRule type="cellIs" dxfId="1832" priority="2302" operator="equal">
      <formula>"ALTO (RC/F)"</formula>
    </cfRule>
    <cfRule type="cellIs" dxfId="1831" priority="2303" operator="equal">
      <formula>"MODERADO (RC/F)"</formula>
    </cfRule>
    <cfRule type="cellIs" dxfId="1830" priority="2304" operator="equal">
      <formula>"EXTREMO"</formula>
    </cfRule>
    <cfRule type="cellIs" dxfId="1829" priority="2305" operator="equal">
      <formula>"ALTO"</formula>
    </cfRule>
    <cfRule type="cellIs" dxfId="1828" priority="2306" operator="equal">
      <formula>"MODERADO"</formula>
    </cfRule>
    <cfRule type="cellIs" dxfId="1827" priority="2307" operator="equal">
      <formula>"BAJO"</formula>
    </cfRule>
  </conditionalFormatting>
  <conditionalFormatting sqref="AE293">
    <cfRule type="cellIs" dxfId="1826" priority="2296" operator="equal">
      <formula>"MUY ALTA"</formula>
    </cfRule>
    <cfRule type="cellIs" dxfId="1825" priority="2297" operator="equal">
      <formula>"ALTA"</formula>
    </cfRule>
    <cfRule type="cellIs" dxfId="1824" priority="2298" operator="equal">
      <formula>"MEDIA"</formula>
    </cfRule>
    <cfRule type="cellIs" dxfId="1823" priority="2299" operator="equal">
      <formula>"BAJA"</formula>
    </cfRule>
    <cfRule type="cellIs" dxfId="1822" priority="2300" operator="equal">
      <formula>"MUY BAJA"</formula>
    </cfRule>
  </conditionalFormatting>
  <conditionalFormatting sqref="G293">
    <cfRule type="cellIs" dxfId="1821" priority="2295" operator="equal">
      <formula>#REF!</formula>
    </cfRule>
  </conditionalFormatting>
  <conditionalFormatting sqref="L295">
    <cfRule type="cellIs" dxfId="1820" priority="2290" operator="equal">
      <formula>"ALTA"</formula>
    </cfRule>
    <cfRule type="cellIs" dxfId="1819" priority="2291" operator="equal">
      <formula>"MUY ALTA"</formula>
    </cfRule>
    <cfRule type="cellIs" dxfId="1818" priority="2292" operator="equal">
      <formula>"MEDIA"</formula>
    </cfRule>
    <cfRule type="cellIs" dxfId="1817" priority="2293" operator="equal">
      <formula>"BAJA"</formula>
    </cfRule>
    <cfRule type="cellIs" dxfId="1816" priority="2294" operator="equal">
      <formula>"MUY BAJA"</formula>
    </cfRule>
  </conditionalFormatting>
  <conditionalFormatting sqref="AE295:AE296">
    <cfRule type="cellIs" dxfId="1815" priority="2285" operator="equal">
      <formula>"MUY ALTA"</formula>
    </cfRule>
    <cfRule type="cellIs" dxfId="1814" priority="2286" operator="equal">
      <formula>"ALTA"</formula>
    </cfRule>
    <cfRule type="cellIs" dxfId="1813" priority="2287" operator="equal">
      <formula>"MEDIA"</formula>
    </cfRule>
    <cfRule type="cellIs" dxfId="1812" priority="2288" operator="equal">
      <formula>"BAJA"</formula>
    </cfRule>
    <cfRule type="cellIs" dxfId="1811" priority="2289" operator="equal">
      <formula>"MUY BAJA"</formula>
    </cfRule>
  </conditionalFormatting>
  <conditionalFormatting sqref="L302">
    <cfRule type="cellIs" dxfId="1810" priority="2127" operator="equal">
      <formula>"ALTA"</formula>
    </cfRule>
    <cfRule type="cellIs" dxfId="1809" priority="2128" operator="equal">
      <formula>"MUY ALTA"</formula>
    </cfRule>
    <cfRule type="cellIs" dxfId="1808" priority="2129" operator="equal">
      <formula>"MEDIA"</formula>
    </cfRule>
    <cfRule type="cellIs" dxfId="1807" priority="2130" operator="equal">
      <formula>"BAJA"</formula>
    </cfRule>
    <cfRule type="cellIs" dxfId="1806" priority="2131" operator="equal">
      <formula>"MUY BAJA"</formula>
    </cfRule>
  </conditionalFormatting>
  <conditionalFormatting sqref="N302">
    <cfRule type="cellIs" dxfId="1805" priority="2119" operator="equal">
      <formula>"CATASTRÓFICO (RC-F)"</formula>
    </cfRule>
    <cfRule type="cellIs" dxfId="1804" priority="2120" operator="equal">
      <formula>"MAYOR (RC-F)"</formula>
    </cfRule>
    <cfRule type="cellIs" dxfId="1803" priority="2121" operator="equal">
      <formula>"MODERADO (RC-F)"</formula>
    </cfRule>
    <cfRule type="cellIs" dxfId="1802" priority="2122" operator="equal">
      <formula>"CATASTRÓFICO"</formula>
    </cfRule>
    <cfRule type="cellIs" dxfId="1801" priority="2123" operator="equal">
      <formula>"MAYOR"</formula>
    </cfRule>
    <cfRule type="cellIs" dxfId="1800" priority="2124" operator="equal">
      <formula>"MODERADO"</formula>
    </cfRule>
    <cfRule type="cellIs" dxfId="1799" priority="2125" operator="equal">
      <formula>"MENOR"</formula>
    </cfRule>
    <cfRule type="cellIs" dxfId="1798" priority="2126" operator="equal">
      <formula>"LEVE"</formula>
    </cfRule>
  </conditionalFormatting>
  <conditionalFormatting sqref="Q302 AI302">
    <cfRule type="cellIs" dxfId="1797" priority="2112" operator="equal">
      <formula>"EXTREMO (RC/F)"</formula>
    </cfRule>
    <cfRule type="cellIs" dxfId="1796" priority="2113" operator="equal">
      <formula>"ALTO (RC/F)"</formula>
    </cfRule>
    <cfRule type="cellIs" dxfId="1795" priority="2114" operator="equal">
      <formula>"MODERADO (RC/F)"</formula>
    </cfRule>
    <cfRule type="cellIs" dxfId="1794" priority="2115" operator="equal">
      <formula>"EXTREMO"</formula>
    </cfRule>
    <cfRule type="cellIs" dxfId="1793" priority="2116" operator="equal">
      <formula>"ALTO"</formula>
    </cfRule>
    <cfRule type="cellIs" dxfId="1792" priority="2117" operator="equal">
      <formula>"MODERADO"</formula>
    </cfRule>
    <cfRule type="cellIs" dxfId="1791" priority="2118" operator="equal">
      <formula>"BAJO"</formula>
    </cfRule>
  </conditionalFormatting>
  <conditionalFormatting sqref="AE304">
    <cfRule type="cellIs" dxfId="1790" priority="2175" operator="equal">
      <formula>"MUY ALTA"</formula>
    </cfRule>
    <cfRule type="cellIs" dxfId="1789" priority="2176" operator="equal">
      <formula>"ALTA"</formula>
    </cfRule>
    <cfRule type="cellIs" dxfId="1788" priority="2177" operator="equal">
      <formula>"MEDIA"</formula>
    </cfRule>
    <cfRule type="cellIs" dxfId="1787" priority="2178" operator="equal">
      <formula>"BAJA"</formula>
    </cfRule>
    <cfRule type="cellIs" dxfId="1786" priority="2179" operator="equal">
      <formula>"MUY BAJA"</formula>
    </cfRule>
  </conditionalFormatting>
  <conditionalFormatting sqref="AE302">
    <cfRule type="cellIs" dxfId="1785" priority="2065" operator="equal">
      <formula>"MUY ALTA"</formula>
    </cfRule>
    <cfRule type="cellIs" dxfId="1784" priority="2066" operator="equal">
      <formula>"ALTA"</formula>
    </cfRule>
    <cfRule type="cellIs" dxfId="1783" priority="2067" operator="equal">
      <formula>"MEDIA"</formula>
    </cfRule>
    <cfRule type="cellIs" dxfId="1782" priority="2068" operator="equal">
      <formula>"BAJA"</formula>
    </cfRule>
    <cfRule type="cellIs" dxfId="1781" priority="2069" operator="equal">
      <formula>"MUY BAJA"</formula>
    </cfRule>
  </conditionalFormatting>
  <conditionalFormatting sqref="Q311:Q312">
    <cfRule type="cellIs" dxfId="1780" priority="2247" operator="equal">
      <formula>#REF!</formula>
    </cfRule>
    <cfRule type="cellIs" dxfId="1779" priority="2249" operator="equal">
      <formula>#REF!</formula>
    </cfRule>
    <cfRule type="cellIs" dxfId="1778" priority="2250" operator="equal">
      <formula>#REF!</formula>
    </cfRule>
    <cfRule type="cellIs" dxfId="1777" priority="2251" operator="equal">
      <formula>#REF!</formula>
    </cfRule>
    <cfRule type="cellIs" dxfId="1776" priority="2252" operator="equal">
      <formula>#REF!</formula>
    </cfRule>
    <cfRule type="cellIs" dxfId="1775" priority="2253" operator="equal">
      <formula>#REF!</formula>
    </cfRule>
    <cfRule type="cellIs" dxfId="1774" priority="2254" operator="equal">
      <formula>#REF!</formula>
    </cfRule>
    <cfRule type="cellIs" dxfId="1773" priority="2255" operator="equal">
      <formula>#REF!</formula>
    </cfRule>
    <cfRule type="cellIs" dxfId="1772" priority="2256" operator="equal">
      <formula>#REF!</formula>
    </cfRule>
    <cfRule type="cellIs" dxfId="1771" priority="2257" operator="equal">
      <formula>#REF!</formula>
    </cfRule>
    <cfRule type="cellIs" dxfId="1770" priority="2258" operator="equal">
      <formula>#REF!</formula>
    </cfRule>
    <cfRule type="cellIs" dxfId="1769" priority="2259" operator="equal">
      <formula>#REF!</formula>
    </cfRule>
    <cfRule type="cellIs" dxfId="1768" priority="2260" operator="equal">
      <formula>#REF!</formula>
    </cfRule>
    <cfRule type="cellIs" dxfId="1767" priority="2261" operator="equal">
      <formula>#REF!</formula>
    </cfRule>
    <cfRule type="cellIs" dxfId="1766" priority="2262" operator="equal">
      <formula>#REF!</formula>
    </cfRule>
    <cfRule type="cellIs" dxfId="1765" priority="2263" operator="equal">
      <formula>#REF!</formula>
    </cfRule>
    <cfRule type="cellIs" dxfId="1764" priority="2264" operator="equal">
      <formula>#REF!</formula>
    </cfRule>
    <cfRule type="cellIs" dxfId="1763" priority="2265" operator="equal">
      <formula>#REF!</formula>
    </cfRule>
    <cfRule type="cellIs" dxfId="1762" priority="2266" operator="equal">
      <formula>#REF!</formula>
    </cfRule>
    <cfRule type="cellIs" dxfId="1761" priority="2267" operator="equal">
      <formula>#REF!</formula>
    </cfRule>
    <cfRule type="cellIs" dxfId="1760" priority="2268" operator="equal">
      <formula>#REF!</formula>
    </cfRule>
    <cfRule type="cellIs" dxfId="1759" priority="2269" operator="equal">
      <formula>#REF!</formula>
    </cfRule>
    <cfRule type="cellIs" dxfId="1758" priority="2270" operator="equal">
      <formula>#REF!</formula>
    </cfRule>
    <cfRule type="cellIs" dxfId="1757" priority="2271" operator="equal">
      <formula>#REF!</formula>
    </cfRule>
    <cfRule type="cellIs" dxfId="1756" priority="2272" operator="equal">
      <formula>#REF!</formula>
    </cfRule>
    <cfRule type="cellIs" dxfId="1755" priority="2273" operator="equal">
      <formula>#REF!</formula>
    </cfRule>
    <cfRule type="cellIs" dxfId="1754" priority="2274" operator="equal">
      <formula>#REF!</formula>
    </cfRule>
    <cfRule type="cellIs" dxfId="1753" priority="2275" operator="equal">
      <formula>#REF!</formula>
    </cfRule>
    <cfRule type="cellIs" dxfId="1752" priority="2276" operator="equal">
      <formula>#REF!</formula>
    </cfRule>
    <cfRule type="cellIs" dxfId="1751" priority="2277" operator="equal">
      <formula>#REF!</formula>
    </cfRule>
    <cfRule type="cellIs" dxfId="1750" priority="2278" operator="equal">
      <formula>#REF!</formula>
    </cfRule>
    <cfRule type="cellIs" dxfId="1749" priority="2279" operator="equal">
      <formula>#REF!</formula>
    </cfRule>
    <cfRule type="cellIs" dxfId="1748" priority="2280" operator="equal">
      <formula>#REF!</formula>
    </cfRule>
    <cfRule type="cellIs" dxfId="1747" priority="2281" operator="equal">
      <formula>#REF!</formula>
    </cfRule>
    <cfRule type="cellIs" dxfId="1746" priority="2282" operator="equal">
      <formula>#REF!</formula>
    </cfRule>
    <cfRule type="cellIs" dxfId="1745" priority="2283" operator="equal">
      <formula>#REF!</formula>
    </cfRule>
    <cfRule type="cellIs" dxfId="1744" priority="2284" operator="equal">
      <formula>#REF!</formula>
    </cfRule>
  </conditionalFormatting>
  <conditionalFormatting sqref="N311:N312">
    <cfRule type="cellIs" dxfId="1743" priority="2248" operator="equal">
      <formula>#REF!</formula>
    </cfRule>
  </conditionalFormatting>
  <conditionalFormatting sqref="L311:L312">
    <cfRule type="cellIs" dxfId="1742" priority="2242" operator="equal">
      <formula>"ALTA"</formula>
    </cfRule>
    <cfRule type="cellIs" dxfId="1741" priority="2243" operator="equal">
      <formula>"MUY ALTA"</formula>
    </cfRule>
    <cfRule type="cellIs" dxfId="1740" priority="2244" operator="equal">
      <formula>"MEDIA"</formula>
    </cfRule>
    <cfRule type="cellIs" dxfId="1739" priority="2245" operator="equal">
      <formula>"BAJA"</formula>
    </cfRule>
    <cfRule type="cellIs" dxfId="1738" priority="2246" operator="equal">
      <formula>"MUY BAJA"</formula>
    </cfRule>
  </conditionalFormatting>
  <conditionalFormatting sqref="N311:N312">
    <cfRule type="cellIs" dxfId="1737" priority="2234" operator="equal">
      <formula>"CATASTRÓFICO (RC-F)"</formula>
    </cfRule>
    <cfRule type="cellIs" dxfId="1736" priority="2235" operator="equal">
      <formula>"MAYOR (RC-F)"</formula>
    </cfRule>
    <cfRule type="cellIs" dxfId="1735" priority="2236" operator="equal">
      <formula>"MODERADO (RC-F)"</formula>
    </cfRule>
    <cfRule type="cellIs" dxfId="1734" priority="2237" operator="equal">
      <formula>"CATASTRÓFICO"</formula>
    </cfRule>
    <cfRule type="cellIs" dxfId="1733" priority="2238" operator="equal">
      <formula>"MAYOR"</formula>
    </cfRule>
    <cfRule type="cellIs" dxfId="1732" priority="2239" operator="equal">
      <formula>"MODERADO"</formula>
    </cfRule>
    <cfRule type="cellIs" dxfId="1731" priority="2240" operator="equal">
      <formula>"MENOR"</formula>
    </cfRule>
    <cfRule type="cellIs" dxfId="1730" priority="2241" operator="equal">
      <formula>"LEVE"</formula>
    </cfRule>
  </conditionalFormatting>
  <conditionalFormatting sqref="Q311:Q312 AI311:AI312">
    <cfRule type="cellIs" dxfId="1729" priority="2227" operator="equal">
      <formula>"EXTREMO (RC/F)"</formula>
    </cfRule>
    <cfRule type="cellIs" dxfId="1728" priority="2228" operator="equal">
      <formula>"ALTO (RC/F)"</formula>
    </cfRule>
    <cfRule type="cellIs" dxfId="1727" priority="2229" operator="equal">
      <formula>"MODERADO (RC/F)"</formula>
    </cfRule>
    <cfRule type="cellIs" dxfId="1726" priority="2230" operator="equal">
      <formula>"EXTREMO"</formula>
    </cfRule>
    <cfRule type="cellIs" dxfId="1725" priority="2231" operator="equal">
      <formula>"ALTO"</formula>
    </cfRule>
    <cfRule type="cellIs" dxfId="1724" priority="2232" operator="equal">
      <formula>"MODERADO"</formula>
    </cfRule>
    <cfRule type="cellIs" dxfId="1723" priority="2233" operator="equal">
      <formula>"BAJO"</formula>
    </cfRule>
  </conditionalFormatting>
  <conditionalFormatting sqref="AE311:AE313">
    <cfRule type="cellIs" dxfId="1722" priority="2222" operator="equal">
      <formula>"MUY ALTA"</formula>
    </cfRule>
    <cfRule type="cellIs" dxfId="1721" priority="2223" operator="equal">
      <formula>"ALTA"</formula>
    </cfRule>
    <cfRule type="cellIs" dxfId="1720" priority="2224" operator="equal">
      <formula>"MEDIA"</formula>
    </cfRule>
    <cfRule type="cellIs" dxfId="1719" priority="2225" operator="equal">
      <formula>"BAJA"</formula>
    </cfRule>
    <cfRule type="cellIs" dxfId="1718" priority="2226" operator="equal">
      <formula>"MUY BAJA"</formula>
    </cfRule>
  </conditionalFormatting>
  <conditionalFormatting sqref="AG311:AG312">
    <cfRule type="cellIs" dxfId="1717" priority="2217" operator="equal">
      <formula>"CATASTROFICO"</formula>
    </cfRule>
    <cfRule type="cellIs" dxfId="1716" priority="2218" operator="equal">
      <formula>"MAYOR"</formula>
    </cfRule>
    <cfRule type="cellIs" dxfId="1715" priority="2219" operator="equal">
      <formula>"MODERADO"</formula>
    </cfRule>
    <cfRule type="cellIs" dxfId="1714" priority="2220" operator="equal">
      <formula>"MENOR"</formula>
    </cfRule>
    <cfRule type="cellIs" dxfId="1713" priority="2221" operator="equal">
      <formula>"LEVE"</formula>
    </cfRule>
  </conditionalFormatting>
  <conditionalFormatting sqref="AI311:AI312">
    <cfRule type="cellIs" dxfId="1712" priority="2180" operator="equal">
      <formula>#REF!</formula>
    </cfRule>
    <cfRule type="cellIs" dxfId="1711" priority="2181" operator="equal">
      <formula>#REF!</formula>
    </cfRule>
    <cfRule type="cellIs" dxfId="1710" priority="2182" operator="equal">
      <formula>#REF!</formula>
    </cfRule>
    <cfRule type="cellIs" dxfId="1709" priority="2183" operator="equal">
      <formula>#REF!</formula>
    </cfRule>
    <cfRule type="cellIs" dxfId="1708" priority="2184" operator="equal">
      <formula>#REF!</formula>
    </cfRule>
    <cfRule type="cellIs" dxfId="1707" priority="2185" operator="equal">
      <formula>#REF!</formula>
    </cfRule>
    <cfRule type="cellIs" dxfId="1706" priority="2186" operator="equal">
      <formula>#REF!</formula>
    </cfRule>
    <cfRule type="cellIs" dxfId="1705" priority="2187" operator="equal">
      <formula>#REF!</formula>
    </cfRule>
    <cfRule type="cellIs" dxfId="1704" priority="2188" operator="equal">
      <formula>#REF!</formula>
    </cfRule>
    <cfRule type="cellIs" dxfId="1703" priority="2189" operator="equal">
      <formula>#REF!</formula>
    </cfRule>
    <cfRule type="cellIs" dxfId="1702" priority="2190" operator="equal">
      <formula>#REF!</formula>
    </cfRule>
    <cfRule type="cellIs" dxfId="1701" priority="2191" operator="equal">
      <formula>#REF!</formula>
    </cfRule>
    <cfRule type="cellIs" dxfId="1700" priority="2192" operator="equal">
      <formula>#REF!</formula>
    </cfRule>
    <cfRule type="cellIs" dxfId="1699" priority="2193" operator="equal">
      <formula>#REF!</formula>
    </cfRule>
    <cfRule type="cellIs" dxfId="1698" priority="2194" operator="equal">
      <formula>#REF!</formula>
    </cfRule>
    <cfRule type="cellIs" dxfId="1697" priority="2195" operator="equal">
      <formula>#REF!</formula>
    </cfRule>
    <cfRule type="cellIs" dxfId="1696" priority="2196" operator="equal">
      <formula>#REF!</formula>
    </cfRule>
    <cfRule type="cellIs" dxfId="1695" priority="2197" operator="equal">
      <formula>#REF!</formula>
    </cfRule>
    <cfRule type="cellIs" dxfId="1694" priority="2198" operator="equal">
      <formula>#REF!</formula>
    </cfRule>
    <cfRule type="cellIs" dxfId="1693" priority="2199" operator="equal">
      <formula>#REF!</formula>
    </cfRule>
    <cfRule type="cellIs" dxfId="1692" priority="2200" operator="equal">
      <formula>#REF!</formula>
    </cfRule>
    <cfRule type="cellIs" dxfId="1691" priority="2201" operator="equal">
      <formula>#REF!</formula>
    </cfRule>
    <cfRule type="cellIs" dxfId="1690" priority="2202" operator="equal">
      <formula>#REF!</formula>
    </cfRule>
    <cfRule type="cellIs" dxfId="1689" priority="2203" operator="equal">
      <formula>#REF!</formula>
    </cfRule>
    <cfRule type="cellIs" dxfId="1688" priority="2204" operator="equal">
      <formula>#REF!</formula>
    </cfRule>
    <cfRule type="cellIs" dxfId="1687" priority="2205" operator="equal">
      <formula>#REF!</formula>
    </cfRule>
    <cfRule type="cellIs" dxfId="1686" priority="2206" operator="equal">
      <formula>#REF!</formula>
    </cfRule>
    <cfRule type="cellIs" dxfId="1685" priority="2207" operator="equal">
      <formula>#REF!</formula>
    </cfRule>
    <cfRule type="cellIs" dxfId="1684" priority="2208" operator="equal">
      <formula>#REF!</formula>
    </cfRule>
    <cfRule type="cellIs" dxfId="1683" priority="2209" operator="equal">
      <formula>#REF!</formula>
    </cfRule>
    <cfRule type="cellIs" dxfId="1682" priority="2210" operator="equal">
      <formula>#REF!</formula>
    </cfRule>
    <cfRule type="cellIs" dxfId="1681" priority="2211" operator="equal">
      <formula>#REF!</formula>
    </cfRule>
    <cfRule type="cellIs" dxfId="1680" priority="2212" operator="equal">
      <formula>#REF!</formula>
    </cfRule>
    <cfRule type="cellIs" dxfId="1679" priority="2213" operator="equal">
      <formula>#REF!</formula>
    </cfRule>
    <cfRule type="cellIs" dxfId="1678" priority="2214" operator="equal">
      <formula>#REF!</formula>
    </cfRule>
    <cfRule type="cellIs" dxfId="1677" priority="2215" operator="equal">
      <formula>#REF!</formula>
    </cfRule>
    <cfRule type="cellIs" dxfId="1676" priority="2216" operator="equal">
      <formula>#REF!</formula>
    </cfRule>
  </conditionalFormatting>
  <conditionalFormatting sqref="Q302">
    <cfRule type="cellIs" dxfId="1675" priority="2132" operator="equal">
      <formula>#REF!</formula>
    </cfRule>
    <cfRule type="cellIs" dxfId="1674" priority="2134" operator="equal">
      <formula>#REF!</formula>
    </cfRule>
    <cfRule type="cellIs" dxfId="1673" priority="2135" operator="equal">
      <formula>#REF!</formula>
    </cfRule>
    <cfRule type="cellIs" dxfId="1672" priority="2136" operator="equal">
      <formula>#REF!</formula>
    </cfRule>
    <cfRule type="cellIs" dxfId="1671" priority="2137" operator="equal">
      <formula>#REF!</formula>
    </cfRule>
    <cfRule type="cellIs" dxfId="1670" priority="2138" operator="equal">
      <formula>#REF!</formula>
    </cfRule>
    <cfRule type="cellIs" dxfId="1669" priority="2139" operator="equal">
      <formula>#REF!</formula>
    </cfRule>
    <cfRule type="cellIs" dxfId="1668" priority="2140" operator="equal">
      <formula>#REF!</formula>
    </cfRule>
    <cfRule type="cellIs" dxfId="1667" priority="2141" operator="equal">
      <formula>#REF!</formula>
    </cfRule>
    <cfRule type="cellIs" dxfId="1666" priority="2142" operator="equal">
      <formula>#REF!</formula>
    </cfRule>
    <cfRule type="cellIs" dxfId="1665" priority="2143" operator="equal">
      <formula>#REF!</formula>
    </cfRule>
    <cfRule type="cellIs" dxfId="1664" priority="2144" operator="equal">
      <formula>#REF!</formula>
    </cfRule>
    <cfRule type="cellIs" dxfId="1663" priority="2145" operator="equal">
      <formula>#REF!</formula>
    </cfRule>
    <cfRule type="cellIs" dxfId="1662" priority="2146" operator="equal">
      <formula>#REF!</formula>
    </cfRule>
    <cfRule type="cellIs" dxfId="1661" priority="2147" operator="equal">
      <formula>#REF!</formula>
    </cfRule>
    <cfRule type="cellIs" dxfId="1660" priority="2148" operator="equal">
      <formula>#REF!</formula>
    </cfRule>
    <cfRule type="cellIs" dxfId="1659" priority="2149" operator="equal">
      <formula>#REF!</formula>
    </cfRule>
    <cfRule type="cellIs" dxfId="1658" priority="2150" operator="equal">
      <formula>#REF!</formula>
    </cfRule>
    <cfRule type="cellIs" dxfId="1657" priority="2151" operator="equal">
      <formula>#REF!</formula>
    </cfRule>
    <cfRule type="cellIs" dxfId="1656" priority="2152" operator="equal">
      <formula>#REF!</formula>
    </cfRule>
    <cfRule type="cellIs" dxfId="1655" priority="2153" operator="equal">
      <formula>#REF!</formula>
    </cfRule>
    <cfRule type="cellIs" dxfId="1654" priority="2154" operator="equal">
      <formula>#REF!</formula>
    </cfRule>
    <cfRule type="cellIs" dxfId="1653" priority="2155" operator="equal">
      <formula>#REF!</formula>
    </cfRule>
    <cfRule type="cellIs" dxfId="1652" priority="2156" operator="equal">
      <formula>#REF!</formula>
    </cfRule>
    <cfRule type="cellIs" dxfId="1651" priority="2157" operator="equal">
      <formula>#REF!</formula>
    </cfRule>
    <cfRule type="cellIs" dxfId="1650" priority="2158" operator="equal">
      <formula>#REF!</formula>
    </cfRule>
    <cfRule type="cellIs" dxfId="1649" priority="2159" operator="equal">
      <formula>#REF!</formula>
    </cfRule>
    <cfRule type="cellIs" dxfId="1648" priority="2160" operator="equal">
      <formula>#REF!</formula>
    </cfRule>
    <cfRule type="cellIs" dxfId="1647" priority="2161" operator="equal">
      <formula>#REF!</formula>
    </cfRule>
    <cfRule type="cellIs" dxfId="1646" priority="2162" operator="equal">
      <formula>#REF!</formula>
    </cfRule>
    <cfRule type="cellIs" dxfId="1645" priority="2163" operator="equal">
      <formula>#REF!</formula>
    </cfRule>
    <cfRule type="cellIs" dxfId="1644" priority="2164" operator="equal">
      <formula>#REF!</formula>
    </cfRule>
    <cfRule type="cellIs" dxfId="1643" priority="2165" operator="equal">
      <formula>#REF!</formula>
    </cfRule>
    <cfRule type="cellIs" dxfId="1642" priority="2166" operator="equal">
      <formula>#REF!</formula>
    </cfRule>
    <cfRule type="cellIs" dxfId="1641" priority="2167" operator="equal">
      <formula>#REF!</formula>
    </cfRule>
    <cfRule type="cellIs" dxfId="1640" priority="2168" operator="equal">
      <formula>#REF!</formula>
    </cfRule>
    <cfRule type="cellIs" dxfId="1639" priority="2169" operator="equal">
      <formula>#REF!</formula>
    </cfRule>
  </conditionalFormatting>
  <conditionalFormatting sqref="N302">
    <cfRule type="cellIs" dxfId="1638" priority="2133" operator="equal">
      <formula>#REF!</formula>
    </cfRule>
  </conditionalFormatting>
  <conditionalFormatting sqref="AG302">
    <cfRule type="cellIs" dxfId="1637" priority="2107" operator="equal">
      <formula>"CATASTROFICO"</formula>
    </cfRule>
    <cfRule type="cellIs" dxfId="1636" priority="2108" operator="equal">
      <formula>"MAYOR"</formula>
    </cfRule>
    <cfRule type="cellIs" dxfId="1635" priority="2109" operator="equal">
      <formula>"MODERADO"</formula>
    </cfRule>
    <cfRule type="cellIs" dxfId="1634" priority="2110" operator="equal">
      <formula>"MENOR"</formula>
    </cfRule>
    <cfRule type="cellIs" dxfId="1633" priority="2111" operator="equal">
      <formula>"LEVE"</formula>
    </cfRule>
  </conditionalFormatting>
  <conditionalFormatting sqref="AI302">
    <cfRule type="cellIs" dxfId="1632" priority="2070" operator="equal">
      <formula>#REF!</formula>
    </cfRule>
    <cfRule type="cellIs" dxfId="1631" priority="2071" operator="equal">
      <formula>#REF!</formula>
    </cfRule>
    <cfRule type="cellIs" dxfId="1630" priority="2072" operator="equal">
      <formula>#REF!</formula>
    </cfRule>
    <cfRule type="cellIs" dxfId="1629" priority="2073" operator="equal">
      <formula>#REF!</formula>
    </cfRule>
    <cfRule type="cellIs" dxfId="1628" priority="2074" operator="equal">
      <formula>#REF!</formula>
    </cfRule>
    <cfRule type="cellIs" dxfId="1627" priority="2075" operator="equal">
      <formula>#REF!</formula>
    </cfRule>
    <cfRule type="cellIs" dxfId="1626" priority="2076" operator="equal">
      <formula>#REF!</formula>
    </cfRule>
    <cfRule type="cellIs" dxfId="1625" priority="2077" operator="equal">
      <formula>#REF!</formula>
    </cfRule>
    <cfRule type="cellIs" dxfId="1624" priority="2078" operator="equal">
      <formula>#REF!</formula>
    </cfRule>
    <cfRule type="cellIs" dxfId="1623" priority="2079" operator="equal">
      <formula>#REF!</formula>
    </cfRule>
    <cfRule type="cellIs" dxfId="1622" priority="2080" operator="equal">
      <formula>#REF!</formula>
    </cfRule>
    <cfRule type="cellIs" dxfId="1621" priority="2081" operator="equal">
      <formula>#REF!</formula>
    </cfRule>
    <cfRule type="cellIs" dxfId="1620" priority="2082" operator="equal">
      <formula>#REF!</formula>
    </cfRule>
    <cfRule type="cellIs" dxfId="1619" priority="2083" operator="equal">
      <formula>#REF!</formula>
    </cfRule>
    <cfRule type="cellIs" dxfId="1618" priority="2084" operator="equal">
      <formula>#REF!</formula>
    </cfRule>
    <cfRule type="cellIs" dxfId="1617" priority="2085" operator="equal">
      <formula>#REF!</formula>
    </cfRule>
    <cfRule type="cellIs" dxfId="1616" priority="2086" operator="equal">
      <formula>#REF!</formula>
    </cfRule>
    <cfRule type="cellIs" dxfId="1615" priority="2087" operator="equal">
      <formula>#REF!</formula>
    </cfRule>
    <cfRule type="cellIs" dxfId="1614" priority="2088" operator="equal">
      <formula>#REF!</formula>
    </cfRule>
    <cfRule type="cellIs" dxfId="1613" priority="2089" operator="equal">
      <formula>#REF!</formula>
    </cfRule>
    <cfRule type="cellIs" dxfId="1612" priority="2090" operator="equal">
      <formula>#REF!</formula>
    </cfRule>
    <cfRule type="cellIs" dxfId="1611" priority="2091" operator="equal">
      <formula>#REF!</formula>
    </cfRule>
    <cfRule type="cellIs" dxfId="1610" priority="2092" operator="equal">
      <formula>#REF!</formula>
    </cfRule>
    <cfRule type="cellIs" dxfId="1609" priority="2093" operator="equal">
      <formula>#REF!</formula>
    </cfRule>
    <cfRule type="cellIs" dxfId="1608" priority="2094" operator="equal">
      <formula>#REF!</formula>
    </cfRule>
    <cfRule type="cellIs" dxfId="1607" priority="2095" operator="equal">
      <formula>#REF!</formula>
    </cfRule>
    <cfRule type="cellIs" dxfId="1606" priority="2096" operator="equal">
      <formula>#REF!</formula>
    </cfRule>
    <cfRule type="cellIs" dxfId="1605" priority="2097" operator="equal">
      <formula>#REF!</formula>
    </cfRule>
    <cfRule type="cellIs" dxfId="1604" priority="2098" operator="equal">
      <formula>#REF!</formula>
    </cfRule>
    <cfRule type="cellIs" dxfId="1603" priority="2099" operator="equal">
      <formula>#REF!</formula>
    </cfRule>
    <cfRule type="cellIs" dxfId="1602" priority="2100" operator="equal">
      <formula>#REF!</formula>
    </cfRule>
    <cfRule type="cellIs" dxfId="1601" priority="2101" operator="equal">
      <formula>#REF!</formula>
    </cfRule>
    <cfRule type="cellIs" dxfId="1600" priority="2102" operator="equal">
      <formula>#REF!</formula>
    </cfRule>
    <cfRule type="cellIs" dxfId="1599" priority="2103" operator="equal">
      <formula>#REF!</formula>
    </cfRule>
    <cfRule type="cellIs" dxfId="1598" priority="2104" operator="equal">
      <formula>#REF!</formula>
    </cfRule>
    <cfRule type="cellIs" dxfId="1597" priority="2105" operator="equal">
      <formula>#REF!</formula>
    </cfRule>
    <cfRule type="cellIs" dxfId="1596" priority="2106" operator="equal">
      <formula>#REF!</formula>
    </cfRule>
  </conditionalFormatting>
  <conditionalFormatting sqref="AE303">
    <cfRule type="cellIs" dxfId="1595" priority="2170" operator="equal">
      <formula>"MUY ALTA"</formula>
    </cfRule>
    <cfRule type="cellIs" dxfId="1594" priority="2171" operator="equal">
      <formula>"ALTA"</formula>
    </cfRule>
    <cfRule type="cellIs" dxfId="1593" priority="2172" operator="equal">
      <formula>"MEDIA"</formula>
    </cfRule>
    <cfRule type="cellIs" dxfId="1592" priority="2173" operator="equal">
      <formula>"BAJA"</formula>
    </cfRule>
    <cfRule type="cellIs" dxfId="1591" priority="2174" operator="equal">
      <formula>"MUY BAJA"</formula>
    </cfRule>
  </conditionalFormatting>
  <conditionalFormatting sqref="Q290">
    <cfRule type="cellIs" dxfId="1590" priority="2027" operator="equal">
      <formula>#REF!</formula>
    </cfRule>
    <cfRule type="cellIs" dxfId="1589" priority="2029" operator="equal">
      <formula>#REF!</formula>
    </cfRule>
    <cfRule type="cellIs" dxfId="1588" priority="2030" operator="equal">
      <formula>#REF!</formula>
    </cfRule>
    <cfRule type="cellIs" dxfId="1587" priority="2031" operator="equal">
      <formula>#REF!</formula>
    </cfRule>
    <cfRule type="cellIs" dxfId="1586" priority="2032" operator="equal">
      <formula>#REF!</formula>
    </cfRule>
    <cfRule type="cellIs" dxfId="1585" priority="2033" operator="equal">
      <formula>#REF!</formula>
    </cfRule>
    <cfRule type="cellIs" dxfId="1584" priority="2034" operator="equal">
      <formula>#REF!</formula>
    </cfRule>
    <cfRule type="cellIs" dxfId="1583" priority="2035" operator="equal">
      <formula>#REF!</formula>
    </cfRule>
    <cfRule type="cellIs" dxfId="1582" priority="2036" operator="equal">
      <formula>#REF!</formula>
    </cfRule>
    <cfRule type="cellIs" dxfId="1581" priority="2037" operator="equal">
      <formula>#REF!</formula>
    </cfRule>
    <cfRule type="cellIs" dxfId="1580" priority="2038" operator="equal">
      <formula>#REF!</formula>
    </cfRule>
    <cfRule type="cellIs" dxfId="1579" priority="2039" operator="equal">
      <formula>#REF!</formula>
    </cfRule>
    <cfRule type="cellIs" dxfId="1578" priority="2040" operator="equal">
      <formula>#REF!</formula>
    </cfRule>
    <cfRule type="cellIs" dxfId="1577" priority="2041" operator="equal">
      <formula>#REF!</formula>
    </cfRule>
    <cfRule type="cellIs" dxfId="1576" priority="2042" operator="equal">
      <formula>#REF!</formula>
    </cfRule>
    <cfRule type="cellIs" dxfId="1575" priority="2043" operator="equal">
      <formula>#REF!</formula>
    </cfRule>
    <cfRule type="cellIs" dxfId="1574" priority="2044" operator="equal">
      <formula>#REF!</formula>
    </cfRule>
    <cfRule type="cellIs" dxfId="1573" priority="2045" operator="equal">
      <formula>#REF!</formula>
    </cfRule>
    <cfRule type="cellIs" dxfId="1572" priority="2046" operator="equal">
      <formula>#REF!</formula>
    </cfRule>
    <cfRule type="cellIs" dxfId="1571" priority="2047" operator="equal">
      <formula>#REF!</formula>
    </cfRule>
    <cfRule type="cellIs" dxfId="1570" priority="2048" operator="equal">
      <formula>#REF!</formula>
    </cfRule>
    <cfRule type="cellIs" dxfId="1569" priority="2049" operator="equal">
      <formula>#REF!</formula>
    </cfRule>
    <cfRule type="cellIs" dxfId="1568" priority="2050" operator="equal">
      <formula>#REF!</formula>
    </cfRule>
    <cfRule type="cellIs" dxfId="1567" priority="2051" operator="equal">
      <formula>#REF!</formula>
    </cfRule>
    <cfRule type="cellIs" dxfId="1566" priority="2052" operator="equal">
      <formula>#REF!</formula>
    </cfRule>
    <cfRule type="cellIs" dxfId="1565" priority="2053" operator="equal">
      <formula>#REF!</formula>
    </cfRule>
    <cfRule type="cellIs" dxfId="1564" priority="2054" operator="equal">
      <formula>#REF!</formula>
    </cfRule>
    <cfRule type="cellIs" dxfId="1563" priority="2055" operator="equal">
      <formula>#REF!</formula>
    </cfRule>
    <cfRule type="cellIs" dxfId="1562" priority="2056" operator="equal">
      <formula>#REF!</formula>
    </cfRule>
    <cfRule type="cellIs" dxfId="1561" priority="2057" operator="equal">
      <formula>#REF!</formula>
    </cfRule>
    <cfRule type="cellIs" dxfId="1560" priority="2058" operator="equal">
      <formula>#REF!</formula>
    </cfRule>
    <cfRule type="cellIs" dxfId="1559" priority="2059" operator="equal">
      <formula>#REF!</formula>
    </cfRule>
    <cfRule type="cellIs" dxfId="1558" priority="2060" operator="equal">
      <formula>#REF!</formula>
    </cfRule>
    <cfRule type="cellIs" dxfId="1557" priority="2061" operator="equal">
      <formula>#REF!</formula>
    </cfRule>
    <cfRule type="cellIs" dxfId="1556" priority="2062" operator="equal">
      <formula>#REF!</formula>
    </cfRule>
    <cfRule type="cellIs" dxfId="1555" priority="2063" operator="equal">
      <formula>#REF!</formula>
    </cfRule>
    <cfRule type="cellIs" dxfId="1554" priority="2064" operator="equal">
      <formula>#REF!</formula>
    </cfRule>
  </conditionalFormatting>
  <conditionalFormatting sqref="N290">
    <cfRule type="cellIs" dxfId="1553" priority="2028" operator="equal">
      <formula>#REF!</formula>
    </cfRule>
  </conditionalFormatting>
  <conditionalFormatting sqref="L290">
    <cfRule type="cellIs" dxfId="1552" priority="2022" operator="equal">
      <formula>"ALTA"</formula>
    </cfRule>
    <cfRule type="cellIs" dxfId="1551" priority="2023" operator="equal">
      <formula>"MUY ALTA"</formula>
    </cfRule>
    <cfRule type="cellIs" dxfId="1550" priority="2024" operator="equal">
      <formula>"MEDIA"</formula>
    </cfRule>
    <cfRule type="cellIs" dxfId="1549" priority="2025" operator="equal">
      <formula>"BAJA"</formula>
    </cfRule>
    <cfRule type="cellIs" dxfId="1548" priority="2026" operator="equal">
      <formula>"MUY BAJA"</formula>
    </cfRule>
  </conditionalFormatting>
  <conditionalFormatting sqref="N290">
    <cfRule type="cellIs" dxfId="1547" priority="2014" operator="equal">
      <formula>"CATASTRÓFICO (RC-F)"</formula>
    </cfRule>
    <cfRule type="cellIs" dxfId="1546" priority="2015" operator="equal">
      <formula>"MAYOR (RC-F)"</formula>
    </cfRule>
    <cfRule type="cellIs" dxfId="1545" priority="2016" operator="equal">
      <formula>"MODERADO (RC-F)"</formula>
    </cfRule>
    <cfRule type="cellIs" dxfId="1544" priority="2017" operator="equal">
      <formula>"CATASTRÓFICO"</formula>
    </cfRule>
    <cfRule type="cellIs" dxfId="1543" priority="2018" operator="equal">
      <formula>"MAYOR"</formula>
    </cfRule>
    <cfRule type="cellIs" dxfId="1542" priority="2019" operator="equal">
      <formula>"MODERADO"</formula>
    </cfRule>
    <cfRule type="cellIs" dxfId="1541" priority="2020" operator="equal">
      <formula>"MENOR"</formula>
    </cfRule>
    <cfRule type="cellIs" dxfId="1540" priority="2021" operator="equal">
      <formula>"LEVE"</formula>
    </cfRule>
  </conditionalFormatting>
  <conditionalFormatting sqref="AI290 Q290">
    <cfRule type="cellIs" dxfId="1539" priority="2007" operator="equal">
      <formula>"EXTREMO (RC/F)"</formula>
    </cfRule>
    <cfRule type="cellIs" dxfId="1538" priority="2008" operator="equal">
      <formula>"ALTO (RC/F)"</formula>
    </cfRule>
    <cfRule type="cellIs" dxfId="1537" priority="2009" operator="equal">
      <formula>"MODERADO (RC/F)"</formula>
    </cfRule>
    <cfRule type="cellIs" dxfId="1536" priority="2010" operator="equal">
      <formula>"EXTREMO"</formula>
    </cfRule>
    <cfRule type="cellIs" dxfId="1535" priority="2011" operator="equal">
      <formula>"ALTO"</formula>
    </cfRule>
    <cfRule type="cellIs" dxfId="1534" priority="2012" operator="equal">
      <formula>"MODERADO"</formula>
    </cfRule>
    <cfRule type="cellIs" dxfId="1533" priority="2013" operator="equal">
      <formula>"BAJO"</formula>
    </cfRule>
  </conditionalFormatting>
  <conditionalFormatting sqref="AE290:AE291">
    <cfRule type="cellIs" dxfId="1532" priority="2002" operator="equal">
      <formula>"MUY ALTA"</formula>
    </cfRule>
    <cfRule type="cellIs" dxfId="1531" priority="2003" operator="equal">
      <formula>"ALTA"</formula>
    </cfRule>
    <cfRule type="cellIs" dxfId="1530" priority="2004" operator="equal">
      <formula>"MEDIA"</formula>
    </cfRule>
    <cfRule type="cellIs" dxfId="1529" priority="2005" operator="equal">
      <formula>"BAJA"</formula>
    </cfRule>
    <cfRule type="cellIs" dxfId="1528" priority="2006" operator="equal">
      <formula>"MUY BAJA"</formula>
    </cfRule>
  </conditionalFormatting>
  <conditionalFormatting sqref="AG290">
    <cfRule type="cellIs" dxfId="1527" priority="1997" operator="equal">
      <formula>"CATASTROFICO"</formula>
    </cfRule>
    <cfRule type="cellIs" dxfId="1526" priority="1998" operator="equal">
      <formula>"MAYOR"</formula>
    </cfRule>
    <cfRule type="cellIs" dxfId="1525" priority="1999" operator="equal">
      <formula>"MODERADO"</formula>
    </cfRule>
    <cfRule type="cellIs" dxfId="1524" priority="2000" operator="equal">
      <formula>"MENOR"</formula>
    </cfRule>
    <cfRule type="cellIs" dxfId="1523" priority="2001" operator="equal">
      <formula>"LEVE"</formula>
    </cfRule>
  </conditionalFormatting>
  <conditionalFormatting sqref="AI290">
    <cfRule type="cellIs" dxfId="1522" priority="1960" operator="equal">
      <formula>#REF!</formula>
    </cfRule>
    <cfRule type="cellIs" dxfId="1521" priority="1961" operator="equal">
      <formula>#REF!</formula>
    </cfRule>
    <cfRule type="cellIs" dxfId="1520" priority="1962" operator="equal">
      <formula>#REF!</formula>
    </cfRule>
    <cfRule type="cellIs" dxfId="1519" priority="1963" operator="equal">
      <formula>#REF!</formula>
    </cfRule>
    <cfRule type="cellIs" dxfId="1518" priority="1964" operator="equal">
      <formula>#REF!</formula>
    </cfRule>
    <cfRule type="cellIs" dxfId="1517" priority="1965" operator="equal">
      <formula>#REF!</formula>
    </cfRule>
    <cfRule type="cellIs" dxfId="1516" priority="1966" operator="equal">
      <formula>#REF!</formula>
    </cfRule>
    <cfRule type="cellIs" dxfId="1515" priority="1967" operator="equal">
      <formula>#REF!</formula>
    </cfRule>
    <cfRule type="cellIs" dxfId="1514" priority="1968" operator="equal">
      <formula>#REF!</formula>
    </cfRule>
    <cfRule type="cellIs" dxfId="1513" priority="1969" operator="equal">
      <formula>#REF!</formula>
    </cfRule>
    <cfRule type="cellIs" dxfId="1512" priority="1970" operator="equal">
      <formula>#REF!</formula>
    </cfRule>
    <cfRule type="cellIs" dxfId="1511" priority="1971" operator="equal">
      <formula>#REF!</formula>
    </cfRule>
    <cfRule type="cellIs" dxfId="1510" priority="1972" operator="equal">
      <formula>#REF!</formula>
    </cfRule>
    <cfRule type="cellIs" dxfId="1509" priority="1973" operator="equal">
      <formula>#REF!</formula>
    </cfRule>
    <cfRule type="cellIs" dxfId="1508" priority="1974" operator="equal">
      <formula>#REF!</formula>
    </cfRule>
    <cfRule type="cellIs" dxfId="1507" priority="1975" operator="equal">
      <formula>#REF!</formula>
    </cfRule>
    <cfRule type="cellIs" dxfId="1506" priority="1976" operator="equal">
      <formula>#REF!</formula>
    </cfRule>
    <cfRule type="cellIs" dxfId="1505" priority="1977" operator="equal">
      <formula>#REF!</formula>
    </cfRule>
    <cfRule type="cellIs" dxfId="1504" priority="1978" operator="equal">
      <formula>#REF!</formula>
    </cfRule>
    <cfRule type="cellIs" dxfId="1503" priority="1979" operator="equal">
      <formula>#REF!</formula>
    </cfRule>
    <cfRule type="cellIs" dxfId="1502" priority="1980" operator="equal">
      <formula>#REF!</formula>
    </cfRule>
    <cfRule type="cellIs" dxfId="1501" priority="1981" operator="equal">
      <formula>#REF!</formula>
    </cfRule>
    <cfRule type="cellIs" dxfId="1500" priority="1982" operator="equal">
      <formula>#REF!</formula>
    </cfRule>
    <cfRule type="cellIs" dxfId="1499" priority="1983" operator="equal">
      <formula>#REF!</formula>
    </cfRule>
    <cfRule type="cellIs" dxfId="1498" priority="1984" operator="equal">
      <formula>#REF!</formula>
    </cfRule>
    <cfRule type="cellIs" dxfId="1497" priority="1985" operator="equal">
      <formula>#REF!</formula>
    </cfRule>
    <cfRule type="cellIs" dxfId="1496" priority="1986" operator="equal">
      <formula>#REF!</formula>
    </cfRule>
    <cfRule type="cellIs" dxfId="1495" priority="1987" operator="equal">
      <formula>#REF!</formula>
    </cfRule>
    <cfRule type="cellIs" dxfId="1494" priority="1988" operator="equal">
      <formula>#REF!</formula>
    </cfRule>
    <cfRule type="cellIs" dxfId="1493" priority="1989" operator="equal">
      <formula>#REF!</formula>
    </cfRule>
    <cfRule type="cellIs" dxfId="1492" priority="1990" operator="equal">
      <formula>#REF!</formula>
    </cfRule>
    <cfRule type="cellIs" dxfId="1491" priority="1991" operator="equal">
      <formula>#REF!</formula>
    </cfRule>
    <cfRule type="cellIs" dxfId="1490" priority="1992" operator="equal">
      <formula>#REF!</formula>
    </cfRule>
    <cfRule type="cellIs" dxfId="1489" priority="1993" operator="equal">
      <formula>#REF!</formula>
    </cfRule>
    <cfRule type="cellIs" dxfId="1488" priority="1994" operator="equal">
      <formula>#REF!</formula>
    </cfRule>
    <cfRule type="cellIs" dxfId="1487" priority="1995" operator="equal">
      <formula>#REF!</formula>
    </cfRule>
    <cfRule type="cellIs" dxfId="1486" priority="1996" operator="equal">
      <formula>#REF!</formula>
    </cfRule>
  </conditionalFormatting>
  <conditionalFormatting sqref="I290">
    <cfRule type="cellIs" dxfId="1485" priority="1959" operator="equal">
      <formula>#REF!</formula>
    </cfRule>
  </conditionalFormatting>
  <conditionalFormatting sqref="I287">
    <cfRule type="cellIs" dxfId="1484" priority="1958" operator="equal">
      <formula>#REF!</formula>
    </cfRule>
  </conditionalFormatting>
  <conditionalFormatting sqref="I289">
    <cfRule type="cellIs" dxfId="1483" priority="1957" operator="equal">
      <formula>#REF!</formula>
    </cfRule>
  </conditionalFormatting>
  <conditionalFormatting sqref="I302">
    <cfRule type="cellIs" dxfId="1482" priority="1956" operator="equal">
      <formula>#REF!</formula>
    </cfRule>
  </conditionalFormatting>
  <conditionalFormatting sqref="K302">
    <cfRule type="cellIs" dxfId="1481" priority="1955" operator="equal">
      <formula>#REF!</formula>
    </cfRule>
  </conditionalFormatting>
  <conditionalFormatting sqref="AE308">
    <cfRule type="cellIs" dxfId="1480" priority="1950" operator="equal">
      <formula>"MUY ALTA"</formula>
    </cfRule>
    <cfRule type="cellIs" dxfId="1479" priority="1951" operator="equal">
      <formula>"ALTA"</formula>
    </cfRule>
    <cfRule type="cellIs" dxfId="1478" priority="1952" operator="equal">
      <formula>"MEDIA"</formula>
    </cfRule>
    <cfRule type="cellIs" dxfId="1477" priority="1953" operator="equal">
      <formula>"BAJA"</formula>
    </cfRule>
    <cfRule type="cellIs" dxfId="1476" priority="1954" operator="equal">
      <formula>"MUY BAJA"</formula>
    </cfRule>
  </conditionalFormatting>
  <conditionalFormatting sqref="AE307">
    <cfRule type="cellIs" dxfId="1475" priority="1945" operator="equal">
      <formula>"MUY ALTA"</formula>
    </cfRule>
    <cfRule type="cellIs" dxfId="1474" priority="1946" operator="equal">
      <formula>"ALTA"</formula>
    </cfRule>
    <cfRule type="cellIs" dxfId="1473" priority="1947" operator="equal">
      <formula>"MEDIA"</formula>
    </cfRule>
    <cfRule type="cellIs" dxfId="1472" priority="1948" operator="equal">
      <formula>"BAJA"</formula>
    </cfRule>
    <cfRule type="cellIs" dxfId="1471" priority="1949" operator="equal">
      <formula>"MUY BAJA"</formula>
    </cfRule>
  </conditionalFormatting>
  <conditionalFormatting sqref="Q306">
    <cfRule type="cellIs" dxfId="1470" priority="1907" operator="equal">
      <formula>#REF!</formula>
    </cfRule>
    <cfRule type="cellIs" dxfId="1469" priority="1909" operator="equal">
      <formula>#REF!</formula>
    </cfRule>
    <cfRule type="cellIs" dxfId="1468" priority="1910" operator="equal">
      <formula>#REF!</formula>
    </cfRule>
    <cfRule type="cellIs" dxfId="1467" priority="1911" operator="equal">
      <formula>#REF!</formula>
    </cfRule>
    <cfRule type="cellIs" dxfId="1466" priority="1912" operator="equal">
      <formula>#REF!</formula>
    </cfRule>
    <cfRule type="cellIs" dxfId="1465" priority="1913" operator="equal">
      <formula>#REF!</formula>
    </cfRule>
    <cfRule type="cellIs" dxfId="1464" priority="1914" operator="equal">
      <formula>#REF!</formula>
    </cfRule>
    <cfRule type="cellIs" dxfId="1463" priority="1915" operator="equal">
      <formula>#REF!</formula>
    </cfRule>
    <cfRule type="cellIs" dxfId="1462" priority="1916" operator="equal">
      <formula>#REF!</formula>
    </cfRule>
    <cfRule type="cellIs" dxfId="1461" priority="1917" operator="equal">
      <formula>#REF!</formula>
    </cfRule>
    <cfRule type="cellIs" dxfId="1460" priority="1918" operator="equal">
      <formula>#REF!</formula>
    </cfRule>
    <cfRule type="cellIs" dxfId="1459" priority="1919" operator="equal">
      <formula>#REF!</formula>
    </cfRule>
    <cfRule type="cellIs" dxfId="1458" priority="1920" operator="equal">
      <formula>#REF!</formula>
    </cfRule>
    <cfRule type="cellIs" dxfId="1457" priority="1921" operator="equal">
      <formula>#REF!</formula>
    </cfRule>
    <cfRule type="cellIs" dxfId="1456" priority="1922" operator="equal">
      <formula>#REF!</formula>
    </cfRule>
    <cfRule type="cellIs" dxfId="1455" priority="1923" operator="equal">
      <formula>#REF!</formula>
    </cfRule>
    <cfRule type="cellIs" dxfId="1454" priority="1924" operator="equal">
      <formula>#REF!</formula>
    </cfRule>
    <cfRule type="cellIs" dxfId="1453" priority="1925" operator="equal">
      <formula>#REF!</formula>
    </cfRule>
    <cfRule type="cellIs" dxfId="1452" priority="1926" operator="equal">
      <formula>#REF!</formula>
    </cfRule>
    <cfRule type="cellIs" dxfId="1451" priority="1927" operator="equal">
      <formula>#REF!</formula>
    </cfRule>
    <cfRule type="cellIs" dxfId="1450" priority="1928" operator="equal">
      <formula>#REF!</formula>
    </cfRule>
    <cfRule type="cellIs" dxfId="1449" priority="1929" operator="equal">
      <formula>#REF!</formula>
    </cfRule>
    <cfRule type="cellIs" dxfId="1448" priority="1930" operator="equal">
      <formula>#REF!</formula>
    </cfRule>
    <cfRule type="cellIs" dxfId="1447" priority="1931" operator="equal">
      <formula>#REF!</formula>
    </cfRule>
    <cfRule type="cellIs" dxfId="1446" priority="1932" operator="equal">
      <formula>#REF!</formula>
    </cfRule>
    <cfRule type="cellIs" dxfId="1445" priority="1933" operator="equal">
      <formula>#REF!</formula>
    </cfRule>
    <cfRule type="cellIs" dxfId="1444" priority="1934" operator="equal">
      <formula>#REF!</formula>
    </cfRule>
    <cfRule type="cellIs" dxfId="1443" priority="1935" operator="equal">
      <formula>#REF!</formula>
    </cfRule>
    <cfRule type="cellIs" dxfId="1442" priority="1936" operator="equal">
      <formula>#REF!</formula>
    </cfRule>
    <cfRule type="cellIs" dxfId="1441" priority="1937" operator="equal">
      <formula>#REF!</formula>
    </cfRule>
    <cfRule type="cellIs" dxfId="1440" priority="1938" operator="equal">
      <formula>#REF!</formula>
    </cfRule>
    <cfRule type="cellIs" dxfId="1439" priority="1939" operator="equal">
      <formula>#REF!</formula>
    </cfRule>
    <cfRule type="cellIs" dxfId="1438" priority="1940" operator="equal">
      <formula>#REF!</formula>
    </cfRule>
    <cfRule type="cellIs" dxfId="1437" priority="1941" operator="equal">
      <formula>#REF!</formula>
    </cfRule>
    <cfRule type="cellIs" dxfId="1436" priority="1942" operator="equal">
      <formula>#REF!</formula>
    </cfRule>
    <cfRule type="cellIs" dxfId="1435" priority="1943" operator="equal">
      <formula>#REF!</formula>
    </cfRule>
    <cfRule type="cellIs" dxfId="1434" priority="1944" operator="equal">
      <formula>#REF!</formula>
    </cfRule>
  </conditionalFormatting>
  <conditionalFormatting sqref="N306">
    <cfRule type="cellIs" dxfId="1433" priority="1908" operator="equal">
      <formula>#REF!</formula>
    </cfRule>
  </conditionalFormatting>
  <conditionalFormatting sqref="L306">
    <cfRule type="cellIs" dxfId="1432" priority="1902" operator="equal">
      <formula>"ALTA"</formula>
    </cfRule>
    <cfRule type="cellIs" dxfId="1431" priority="1903" operator="equal">
      <formula>"MUY ALTA"</formula>
    </cfRule>
    <cfRule type="cellIs" dxfId="1430" priority="1904" operator="equal">
      <formula>"MEDIA"</formula>
    </cfRule>
    <cfRule type="cellIs" dxfId="1429" priority="1905" operator="equal">
      <formula>"BAJA"</formula>
    </cfRule>
    <cfRule type="cellIs" dxfId="1428" priority="1906" operator="equal">
      <formula>"MUY BAJA"</formula>
    </cfRule>
  </conditionalFormatting>
  <conditionalFormatting sqref="N306">
    <cfRule type="cellIs" dxfId="1427" priority="1894" operator="equal">
      <formula>"CATASTRÓFICO (RC-F)"</formula>
    </cfRule>
    <cfRule type="cellIs" dxfId="1426" priority="1895" operator="equal">
      <formula>"MAYOR (RC-F)"</formula>
    </cfRule>
    <cfRule type="cellIs" dxfId="1425" priority="1896" operator="equal">
      <formula>"MODERADO (RC-F)"</formula>
    </cfRule>
    <cfRule type="cellIs" dxfId="1424" priority="1897" operator="equal">
      <formula>"CATASTRÓFICO"</formula>
    </cfRule>
    <cfRule type="cellIs" dxfId="1423" priority="1898" operator="equal">
      <formula>"MAYOR"</formula>
    </cfRule>
    <cfRule type="cellIs" dxfId="1422" priority="1899" operator="equal">
      <formula>"MODERADO"</formula>
    </cfRule>
    <cfRule type="cellIs" dxfId="1421" priority="1900" operator="equal">
      <formula>"MENOR"</formula>
    </cfRule>
    <cfRule type="cellIs" dxfId="1420" priority="1901" operator="equal">
      <formula>"LEVE"</formula>
    </cfRule>
  </conditionalFormatting>
  <conditionalFormatting sqref="Q306 AI306">
    <cfRule type="cellIs" dxfId="1419" priority="1887" operator="equal">
      <formula>"EXTREMO (RC/F)"</formula>
    </cfRule>
    <cfRule type="cellIs" dxfId="1418" priority="1888" operator="equal">
      <formula>"ALTO (RC/F)"</formula>
    </cfRule>
    <cfRule type="cellIs" dxfId="1417" priority="1889" operator="equal">
      <formula>"MODERADO (RC/F)"</formula>
    </cfRule>
    <cfRule type="cellIs" dxfId="1416" priority="1890" operator="equal">
      <formula>"EXTREMO"</formula>
    </cfRule>
    <cfRule type="cellIs" dxfId="1415" priority="1891" operator="equal">
      <formula>"ALTO"</formula>
    </cfRule>
    <cfRule type="cellIs" dxfId="1414" priority="1892" operator="equal">
      <formula>"MODERADO"</formula>
    </cfRule>
    <cfRule type="cellIs" dxfId="1413" priority="1893" operator="equal">
      <formula>"BAJO"</formula>
    </cfRule>
  </conditionalFormatting>
  <conditionalFormatting sqref="AE306">
    <cfRule type="cellIs" dxfId="1412" priority="1882" operator="equal">
      <formula>"MUY ALTA"</formula>
    </cfRule>
    <cfRule type="cellIs" dxfId="1411" priority="1883" operator="equal">
      <formula>"ALTA"</formula>
    </cfRule>
    <cfRule type="cellIs" dxfId="1410" priority="1884" operator="equal">
      <formula>"MEDIA"</formula>
    </cfRule>
    <cfRule type="cellIs" dxfId="1409" priority="1885" operator="equal">
      <formula>"BAJA"</formula>
    </cfRule>
    <cfRule type="cellIs" dxfId="1408" priority="1886" operator="equal">
      <formula>"MUY BAJA"</formula>
    </cfRule>
  </conditionalFormatting>
  <conditionalFormatting sqref="AG306">
    <cfRule type="cellIs" dxfId="1407" priority="1877" operator="equal">
      <formula>"CATASTROFICO"</formula>
    </cfRule>
    <cfRule type="cellIs" dxfId="1406" priority="1878" operator="equal">
      <formula>"MAYOR"</formula>
    </cfRule>
    <cfRule type="cellIs" dxfId="1405" priority="1879" operator="equal">
      <formula>"MODERADO"</formula>
    </cfRule>
    <cfRule type="cellIs" dxfId="1404" priority="1880" operator="equal">
      <formula>"MENOR"</formula>
    </cfRule>
    <cfRule type="cellIs" dxfId="1403" priority="1881" operator="equal">
      <formula>"LEVE"</formula>
    </cfRule>
  </conditionalFormatting>
  <conditionalFormatting sqref="AI306">
    <cfRule type="cellIs" dxfId="1402" priority="1840" operator="equal">
      <formula>#REF!</formula>
    </cfRule>
    <cfRule type="cellIs" dxfId="1401" priority="1841" operator="equal">
      <formula>#REF!</formula>
    </cfRule>
    <cfRule type="cellIs" dxfId="1400" priority="1842" operator="equal">
      <formula>#REF!</formula>
    </cfRule>
    <cfRule type="cellIs" dxfId="1399" priority="1843" operator="equal">
      <formula>#REF!</formula>
    </cfRule>
    <cfRule type="cellIs" dxfId="1398" priority="1844" operator="equal">
      <formula>#REF!</formula>
    </cfRule>
    <cfRule type="cellIs" dxfId="1397" priority="1845" operator="equal">
      <formula>#REF!</formula>
    </cfRule>
    <cfRule type="cellIs" dxfId="1396" priority="1846" operator="equal">
      <formula>#REF!</formula>
    </cfRule>
    <cfRule type="cellIs" dxfId="1395" priority="1847" operator="equal">
      <formula>#REF!</formula>
    </cfRule>
    <cfRule type="cellIs" dxfId="1394" priority="1848" operator="equal">
      <formula>#REF!</formula>
    </cfRule>
    <cfRule type="cellIs" dxfId="1393" priority="1849" operator="equal">
      <formula>#REF!</formula>
    </cfRule>
    <cfRule type="cellIs" dxfId="1392" priority="1850" operator="equal">
      <formula>#REF!</formula>
    </cfRule>
    <cfRule type="cellIs" dxfId="1391" priority="1851" operator="equal">
      <formula>#REF!</formula>
    </cfRule>
    <cfRule type="cellIs" dxfId="1390" priority="1852" operator="equal">
      <formula>#REF!</formula>
    </cfRule>
    <cfRule type="cellIs" dxfId="1389" priority="1853" operator="equal">
      <formula>#REF!</formula>
    </cfRule>
    <cfRule type="cellIs" dxfId="1388" priority="1854" operator="equal">
      <formula>#REF!</formula>
    </cfRule>
    <cfRule type="cellIs" dxfId="1387" priority="1855" operator="equal">
      <formula>#REF!</formula>
    </cfRule>
    <cfRule type="cellIs" dxfId="1386" priority="1856" operator="equal">
      <formula>#REF!</formula>
    </cfRule>
    <cfRule type="cellIs" dxfId="1385" priority="1857" operator="equal">
      <formula>#REF!</formula>
    </cfRule>
    <cfRule type="cellIs" dxfId="1384" priority="1858" operator="equal">
      <formula>#REF!</formula>
    </cfRule>
    <cfRule type="cellIs" dxfId="1383" priority="1859" operator="equal">
      <formula>#REF!</formula>
    </cfRule>
    <cfRule type="cellIs" dxfId="1382" priority="1860" operator="equal">
      <formula>#REF!</formula>
    </cfRule>
    <cfRule type="cellIs" dxfId="1381" priority="1861" operator="equal">
      <formula>#REF!</formula>
    </cfRule>
    <cfRule type="cellIs" dxfId="1380" priority="1862" operator="equal">
      <formula>#REF!</formula>
    </cfRule>
    <cfRule type="cellIs" dxfId="1379" priority="1863" operator="equal">
      <formula>#REF!</formula>
    </cfRule>
    <cfRule type="cellIs" dxfId="1378" priority="1864" operator="equal">
      <formula>#REF!</formula>
    </cfRule>
    <cfRule type="cellIs" dxfId="1377" priority="1865" operator="equal">
      <formula>#REF!</formula>
    </cfRule>
    <cfRule type="cellIs" dxfId="1376" priority="1866" operator="equal">
      <formula>#REF!</formula>
    </cfRule>
    <cfRule type="cellIs" dxfId="1375" priority="1867" operator="equal">
      <formula>#REF!</formula>
    </cfRule>
    <cfRule type="cellIs" dxfId="1374" priority="1868" operator="equal">
      <formula>#REF!</formula>
    </cfRule>
    <cfRule type="cellIs" dxfId="1373" priority="1869" operator="equal">
      <formula>#REF!</formula>
    </cfRule>
    <cfRule type="cellIs" dxfId="1372" priority="1870" operator="equal">
      <formula>#REF!</formula>
    </cfRule>
    <cfRule type="cellIs" dxfId="1371" priority="1871" operator="equal">
      <formula>#REF!</formula>
    </cfRule>
    <cfRule type="cellIs" dxfId="1370" priority="1872" operator="equal">
      <formula>#REF!</formula>
    </cfRule>
    <cfRule type="cellIs" dxfId="1369" priority="1873" operator="equal">
      <formula>#REF!</formula>
    </cfRule>
    <cfRule type="cellIs" dxfId="1368" priority="1874" operator="equal">
      <formula>#REF!</formula>
    </cfRule>
    <cfRule type="cellIs" dxfId="1367" priority="1875" operator="equal">
      <formula>#REF!</formula>
    </cfRule>
    <cfRule type="cellIs" dxfId="1366" priority="1876" operator="equal">
      <formula>#REF!</formula>
    </cfRule>
  </conditionalFormatting>
  <conditionalFormatting sqref="I306">
    <cfRule type="cellIs" dxfId="1365" priority="1839" operator="equal">
      <formula>#REF!</formula>
    </cfRule>
  </conditionalFormatting>
  <conditionalFormatting sqref="I309">
    <cfRule type="cellIs" dxfId="1364" priority="1838" operator="equal">
      <formula>#REF!</formula>
    </cfRule>
  </conditionalFormatting>
  <conditionalFormatting sqref="I310">
    <cfRule type="cellIs" dxfId="1363" priority="1837" operator="equal">
      <formula>#REF!</formula>
    </cfRule>
  </conditionalFormatting>
  <conditionalFormatting sqref="I312">
    <cfRule type="cellIs" dxfId="1362" priority="1836" operator="equal">
      <formula>#REF!</formula>
    </cfRule>
  </conditionalFormatting>
  <conditionalFormatting sqref="AE287:AE288">
    <cfRule type="cellIs" dxfId="1361" priority="1829" operator="equal">
      <formula>"MUY ALTA"</formula>
    </cfRule>
    <cfRule type="cellIs" dxfId="1360" priority="1830" operator="equal">
      <formula>"ALTA"</formula>
    </cfRule>
    <cfRule type="cellIs" dxfId="1359" priority="1831" operator="equal">
      <formula>"MEDIA"</formula>
    </cfRule>
    <cfRule type="cellIs" dxfId="1358" priority="1832" operator="equal">
      <formula>"BAJA"</formula>
    </cfRule>
    <cfRule type="cellIs" dxfId="1357" priority="1833" operator="equal">
      <formula>"MUY BAJA"</formula>
    </cfRule>
  </conditionalFormatting>
  <conditionalFormatting sqref="I295 I297">
    <cfRule type="cellIs" dxfId="1356" priority="1828" operator="equal">
      <formula>#REF!</formula>
    </cfRule>
  </conditionalFormatting>
  <conditionalFormatting sqref="AE37">
    <cfRule type="cellIs" dxfId="1355" priority="1823" operator="equal">
      <formula>"MUY ALTA"</formula>
    </cfRule>
    <cfRule type="cellIs" dxfId="1354" priority="1824" operator="equal">
      <formula>"ALTA"</formula>
    </cfRule>
    <cfRule type="cellIs" dxfId="1353" priority="1825" operator="equal">
      <formula>"MEDIA"</formula>
    </cfRule>
    <cfRule type="cellIs" dxfId="1352" priority="1826" operator="equal">
      <formula>"BAJA"</formula>
    </cfRule>
    <cfRule type="cellIs" dxfId="1351" priority="1827" operator="equal">
      <formula>"MUY BAJA"</formula>
    </cfRule>
  </conditionalFormatting>
  <conditionalFormatting sqref="Q27">
    <cfRule type="cellIs" dxfId="1350" priority="1786" operator="equal">
      <formula>#REF!</formula>
    </cfRule>
    <cfRule type="cellIs" dxfId="1349" priority="1787" operator="equal">
      <formula>#REF!</formula>
    </cfRule>
    <cfRule type="cellIs" dxfId="1348" priority="1788" operator="equal">
      <formula>#REF!</formula>
    </cfRule>
    <cfRule type="cellIs" dxfId="1347" priority="1789" operator="equal">
      <formula>#REF!</formula>
    </cfRule>
    <cfRule type="cellIs" dxfId="1346" priority="1790" operator="equal">
      <formula>#REF!</formula>
    </cfRule>
    <cfRule type="cellIs" dxfId="1345" priority="1791" operator="equal">
      <formula>#REF!</formula>
    </cfRule>
    <cfRule type="cellIs" dxfId="1344" priority="1792" operator="equal">
      <formula>#REF!</formula>
    </cfRule>
    <cfRule type="cellIs" dxfId="1343" priority="1793" operator="equal">
      <formula>#REF!</formula>
    </cfRule>
    <cfRule type="cellIs" dxfId="1342" priority="1794" operator="equal">
      <formula>#REF!</formula>
    </cfRule>
    <cfRule type="cellIs" dxfId="1341" priority="1795" operator="equal">
      <formula>#REF!</formula>
    </cfRule>
    <cfRule type="cellIs" dxfId="1340" priority="1796" operator="equal">
      <formula>#REF!</formula>
    </cfRule>
    <cfRule type="cellIs" dxfId="1339" priority="1797" operator="equal">
      <formula>#REF!</formula>
    </cfRule>
    <cfRule type="cellIs" dxfId="1338" priority="1798" operator="equal">
      <formula>#REF!</formula>
    </cfRule>
    <cfRule type="cellIs" dxfId="1337" priority="1799" operator="equal">
      <formula>#REF!</formula>
    </cfRule>
    <cfRule type="cellIs" dxfId="1336" priority="1800" operator="equal">
      <formula>#REF!</formula>
    </cfRule>
    <cfRule type="cellIs" dxfId="1335" priority="1801" operator="equal">
      <formula>#REF!</formula>
    </cfRule>
    <cfRule type="cellIs" dxfId="1334" priority="1802" operator="equal">
      <formula>#REF!</formula>
    </cfRule>
    <cfRule type="cellIs" dxfId="1333" priority="1803" operator="equal">
      <formula>#REF!</formula>
    </cfRule>
    <cfRule type="cellIs" dxfId="1332" priority="1804" operator="equal">
      <formula>#REF!</formula>
    </cfRule>
    <cfRule type="cellIs" dxfId="1331" priority="1805" operator="equal">
      <formula>#REF!</formula>
    </cfRule>
    <cfRule type="cellIs" dxfId="1330" priority="1806" operator="equal">
      <formula>#REF!</formula>
    </cfRule>
    <cfRule type="cellIs" dxfId="1329" priority="1807" operator="equal">
      <formula>#REF!</formula>
    </cfRule>
    <cfRule type="cellIs" dxfId="1328" priority="1808" operator="equal">
      <formula>#REF!</formula>
    </cfRule>
    <cfRule type="cellIs" dxfId="1327" priority="1809" operator="equal">
      <formula>#REF!</formula>
    </cfRule>
    <cfRule type="cellIs" dxfId="1326" priority="1810" operator="equal">
      <formula>#REF!</formula>
    </cfRule>
    <cfRule type="cellIs" dxfId="1325" priority="1811" operator="equal">
      <formula>#REF!</formula>
    </cfRule>
    <cfRule type="cellIs" dxfId="1324" priority="1812" operator="equal">
      <formula>#REF!</formula>
    </cfRule>
    <cfRule type="cellIs" dxfId="1323" priority="1813" operator="equal">
      <formula>#REF!</formula>
    </cfRule>
    <cfRule type="cellIs" dxfId="1322" priority="1814" operator="equal">
      <formula>#REF!</formula>
    </cfRule>
    <cfRule type="cellIs" dxfId="1321" priority="1815" operator="equal">
      <formula>#REF!</formula>
    </cfRule>
    <cfRule type="cellIs" dxfId="1320" priority="1816" operator="equal">
      <formula>#REF!</formula>
    </cfRule>
    <cfRule type="cellIs" dxfId="1319" priority="1817" operator="equal">
      <formula>#REF!</formula>
    </cfRule>
    <cfRule type="cellIs" dxfId="1318" priority="1818" operator="equal">
      <formula>#REF!</formula>
    </cfRule>
    <cfRule type="cellIs" dxfId="1317" priority="1819" operator="equal">
      <formula>#REF!</formula>
    </cfRule>
    <cfRule type="cellIs" dxfId="1316" priority="1820" operator="equal">
      <formula>#REF!</formula>
    </cfRule>
    <cfRule type="cellIs" dxfId="1315" priority="1821" operator="equal">
      <formula>#REF!</formula>
    </cfRule>
    <cfRule type="cellIs" dxfId="1314" priority="1822" operator="equal">
      <formula>#REF!</formula>
    </cfRule>
  </conditionalFormatting>
  <conditionalFormatting sqref="Q27">
    <cfRule type="cellIs" dxfId="1313" priority="1779" operator="equal">
      <formula>"EXTREMO (RC/F)"</formula>
    </cfRule>
    <cfRule type="cellIs" dxfId="1312" priority="1780" operator="equal">
      <formula>"ALTO (RC/F)"</formula>
    </cfRule>
    <cfRule type="cellIs" dxfId="1311" priority="1781" operator="equal">
      <formula>"MODERADO (RC/F)"</formula>
    </cfRule>
    <cfRule type="cellIs" dxfId="1310" priority="1782" operator="equal">
      <formula>"EXTREMO"</formula>
    </cfRule>
    <cfRule type="cellIs" dxfId="1309" priority="1783" operator="equal">
      <formula>"ALTO"</formula>
    </cfRule>
    <cfRule type="cellIs" dxfId="1308" priority="1784" operator="equal">
      <formula>"MODERADO"</formula>
    </cfRule>
    <cfRule type="cellIs" dxfId="1307" priority="1785" operator="equal">
      <formula>"BAJO"</formula>
    </cfRule>
  </conditionalFormatting>
  <conditionalFormatting sqref="AE96">
    <cfRule type="cellIs" dxfId="1306" priority="1774" operator="equal">
      <formula>"MUY ALTA"</formula>
    </cfRule>
    <cfRule type="cellIs" dxfId="1305" priority="1775" operator="equal">
      <formula>"ALTA"</formula>
    </cfRule>
    <cfRule type="cellIs" dxfId="1304" priority="1776" operator="equal">
      <formula>"MEDIA"</formula>
    </cfRule>
    <cfRule type="cellIs" dxfId="1303" priority="1777" operator="equal">
      <formula>"BAJA"</formula>
    </cfRule>
    <cfRule type="cellIs" dxfId="1302" priority="1778" operator="equal">
      <formula>"MUY BAJA"</formula>
    </cfRule>
  </conditionalFormatting>
  <conditionalFormatting sqref="AE97">
    <cfRule type="cellIs" dxfId="1301" priority="1769" operator="equal">
      <formula>"MUY ALTA"</formula>
    </cfRule>
    <cfRule type="cellIs" dxfId="1300" priority="1770" operator="equal">
      <formula>"ALTA"</formula>
    </cfRule>
    <cfRule type="cellIs" dxfId="1299" priority="1771" operator="equal">
      <formula>"MEDIA"</formula>
    </cfRule>
    <cfRule type="cellIs" dxfId="1298" priority="1772" operator="equal">
      <formula>"BAJA"</formula>
    </cfRule>
    <cfRule type="cellIs" dxfId="1297" priority="1773" operator="equal">
      <formula>"MUY BAJA"</formula>
    </cfRule>
  </conditionalFormatting>
  <conditionalFormatting sqref="AE98">
    <cfRule type="cellIs" dxfId="1296" priority="1764" operator="equal">
      <formula>"MUY ALTA"</formula>
    </cfRule>
    <cfRule type="cellIs" dxfId="1295" priority="1765" operator="equal">
      <formula>"ALTA"</formula>
    </cfRule>
    <cfRule type="cellIs" dxfId="1294" priority="1766" operator="equal">
      <formula>"MEDIA"</formula>
    </cfRule>
    <cfRule type="cellIs" dxfId="1293" priority="1767" operator="equal">
      <formula>"BAJA"</formula>
    </cfRule>
    <cfRule type="cellIs" dxfId="1292" priority="1768" operator="equal">
      <formula>"MUY BAJA"</formula>
    </cfRule>
  </conditionalFormatting>
  <conditionalFormatting sqref="AE99">
    <cfRule type="cellIs" dxfId="1291" priority="1759" operator="equal">
      <formula>"MUY ALTA"</formula>
    </cfRule>
    <cfRule type="cellIs" dxfId="1290" priority="1760" operator="equal">
      <formula>"ALTA"</formula>
    </cfRule>
    <cfRule type="cellIs" dxfId="1289" priority="1761" operator="equal">
      <formula>"MEDIA"</formula>
    </cfRule>
    <cfRule type="cellIs" dxfId="1288" priority="1762" operator="equal">
      <formula>"BAJA"</formula>
    </cfRule>
    <cfRule type="cellIs" dxfId="1287" priority="1763" operator="equal">
      <formula>"MUY BAJA"</formula>
    </cfRule>
  </conditionalFormatting>
  <conditionalFormatting sqref="AE100">
    <cfRule type="cellIs" dxfId="1286" priority="1754" operator="equal">
      <formula>"MUY ALTA"</formula>
    </cfRule>
    <cfRule type="cellIs" dxfId="1285" priority="1755" operator="equal">
      <formula>"ALTA"</formula>
    </cfRule>
    <cfRule type="cellIs" dxfId="1284" priority="1756" operator="equal">
      <formula>"MEDIA"</formula>
    </cfRule>
    <cfRule type="cellIs" dxfId="1283" priority="1757" operator="equal">
      <formula>"BAJA"</formula>
    </cfRule>
    <cfRule type="cellIs" dxfId="1282" priority="1758" operator="equal">
      <formula>"MUY BAJA"</formula>
    </cfRule>
  </conditionalFormatting>
  <conditionalFormatting sqref="Q65:Q66 AI76 Q76 AI79">
    <cfRule type="cellIs" dxfId="1281" priority="1716" operator="equal">
      <formula>#REF!</formula>
    </cfRule>
    <cfRule type="cellIs" dxfId="1280" priority="1718" operator="equal">
      <formula>#REF!</formula>
    </cfRule>
    <cfRule type="cellIs" dxfId="1279" priority="1719" operator="equal">
      <formula>#REF!</formula>
    </cfRule>
    <cfRule type="cellIs" dxfId="1278" priority="1720" operator="equal">
      <formula>#REF!</formula>
    </cfRule>
    <cfRule type="cellIs" dxfId="1277" priority="1721" operator="equal">
      <formula>#REF!</formula>
    </cfRule>
    <cfRule type="cellIs" dxfId="1276" priority="1722" operator="equal">
      <formula>#REF!</formula>
    </cfRule>
    <cfRule type="cellIs" dxfId="1275" priority="1723" operator="equal">
      <formula>#REF!</formula>
    </cfRule>
    <cfRule type="cellIs" dxfId="1274" priority="1724" operator="equal">
      <formula>#REF!</formula>
    </cfRule>
    <cfRule type="cellIs" dxfId="1273" priority="1725" operator="equal">
      <formula>#REF!</formula>
    </cfRule>
    <cfRule type="cellIs" dxfId="1272" priority="1726" operator="equal">
      <formula>#REF!</formula>
    </cfRule>
    <cfRule type="cellIs" dxfId="1271" priority="1727" operator="equal">
      <formula>#REF!</formula>
    </cfRule>
    <cfRule type="cellIs" dxfId="1270" priority="1728" operator="equal">
      <formula>#REF!</formula>
    </cfRule>
    <cfRule type="cellIs" dxfId="1269" priority="1729" operator="equal">
      <formula>#REF!</formula>
    </cfRule>
    <cfRule type="cellIs" dxfId="1268" priority="1730" operator="equal">
      <formula>#REF!</formula>
    </cfRule>
    <cfRule type="cellIs" dxfId="1267" priority="1731" operator="equal">
      <formula>#REF!</formula>
    </cfRule>
    <cfRule type="cellIs" dxfId="1266" priority="1732" operator="equal">
      <formula>#REF!</formula>
    </cfRule>
    <cfRule type="cellIs" dxfId="1265" priority="1733" operator="equal">
      <formula>#REF!</formula>
    </cfRule>
    <cfRule type="cellIs" dxfId="1264" priority="1734" operator="equal">
      <formula>#REF!</formula>
    </cfRule>
    <cfRule type="cellIs" dxfId="1263" priority="1735" operator="equal">
      <formula>#REF!</formula>
    </cfRule>
    <cfRule type="cellIs" dxfId="1262" priority="1736" operator="equal">
      <formula>#REF!</formula>
    </cfRule>
    <cfRule type="cellIs" dxfId="1261" priority="1737" operator="equal">
      <formula>#REF!</formula>
    </cfRule>
    <cfRule type="cellIs" dxfId="1260" priority="1738" operator="equal">
      <formula>#REF!</formula>
    </cfRule>
    <cfRule type="cellIs" dxfId="1259" priority="1739" operator="equal">
      <formula>#REF!</formula>
    </cfRule>
    <cfRule type="cellIs" dxfId="1258" priority="1740" operator="equal">
      <formula>#REF!</formula>
    </cfRule>
    <cfRule type="cellIs" dxfId="1257" priority="1741" operator="equal">
      <formula>#REF!</formula>
    </cfRule>
    <cfRule type="cellIs" dxfId="1256" priority="1742" operator="equal">
      <formula>#REF!</formula>
    </cfRule>
    <cfRule type="cellIs" dxfId="1255" priority="1743" operator="equal">
      <formula>#REF!</formula>
    </cfRule>
    <cfRule type="cellIs" dxfId="1254" priority="1744" operator="equal">
      <formula>#REF!</formula>
    </cfRule>
    <cfRule type="cellIs" dxfId="1253" priority="1745" operator="equal">
      <formula>#REF!</formula>
    </cfRule>
    <cfRule type="cellIs" dxfId="1252" priority="1746" operator="equal">
      <formula>#REF!</formula>
    </cfRule>
    <cfRule type="cellIs" dxfId="1251" priority="1747" operator="equal">
      <formula>#REF!</formula>
    </cfRule>
    <cfRule type="cellIs" dxfId="1250" priority="1748" operator="equal">
      <formula>#REF!</formula>
    </cfRule>
    <cfRule type="cellIs" dxfId="1249" priority="1749" operator="equal">
      <formula>#REF!</formula>
    </cfRule>
    <cfRule type="cellIs" dxfId="1248" priority="1750" operator="equal">
      <formula>#REF!</formula>
    </cfRule>
    <cfRule type="cellIs" dxfId="1247" priority="1751" operator="equal">
      <formula>#REF!</formula>
    </cfRule>
    <cfRule type="cellIs" dxfId="1246" priority="1752" operator="equal">
      <formula>#REF!</formula>
    </cfRule>
    <cfRule type="cellIs" dxfId="1245" priority="1753" operator="equal">
      <formula>#REF!</formula>
    </cfRule>
  </conditionalFormatting>
  <conditionalFormatting sqref="N65:N66 N76">
    <cfRule type="cellIs" dxfId="1244" priority="1717" operator="equal">
      <formula>#REF!</formula>
    </cfRule>
  </conditionalFormatting>
  <conditionalFormatting sqref="L76">
    <cfRule type="cellIs" dxfId="1243" priority="1711" operator="equal">
      <formula>"ALTA"</formula>
    </cfRule>
    <cfRule type="cellIs" dxfId="1242" priority="1712" operator="equal">
      <formula>"MUY ALTA"</formula>
    </cfRule>
    <cfRule type="cellIs" dxfId="1241" priority="1713" operator="equal">
      <formula>"MEDIA"</formula>
    </cfRule>
    <cfRule type="cellIs" dxfId="1240" priority="1714" operator="equal">
      <formula>"BAJA"</formula>
    </cfRule>
    <cfRule type="cellIs" dxfId="1239" priority="1715" operator="equal">
      <formula>"MUY BAJA"</formula>
    </cfRule>
  </conditionalFormatting>
  <conditionalFormatting sqref="N65:N66 N76">
    <cfRule type="cellIs" dxfId="1238" priority="1703" operator="equal">
      <formula>"CATASTRÓFICO (RC-F)"</formula>
    </cfRule>
    <cfRule type="cellIs" dxfId="1237" priority="1704" operator="equal">
      <formula>"MAYOR (RC-F)"</formula>
    </cfRule>
    <cfRule type="cellIs" dxfId="1236" priority="1705" operator="equal">
      <formula>"MODERADO (RC-F)"</formula>
    </cfRule>
    <cfRule type="cellIs" dxfId="1235" priority="1706" operator="equal">
      <formula>"CATASTRÓFICO"</formula>
    </cfRule>
    <cfRule type="cellIs" dxfId="1234" priority="1707" operator="equal">
      <formula>"MAYOR"</formula>
    </cfRule>
    <cfRule type="cellIs" dxfId="1233" priority="1708" operator="equal">
      <formula>"MODERADO"</formula>
    </cfRule>
    <cfRule type="cellIs" dxfId="1232" priority="1709" operator="equal">
      <formula>"MENOR"</formula>
    </cfRule>
    <cfRule type="cellIs" dxfId="1231" priority="1710" operator="equal">
      <formula>"LEVE"</formula>
    </cfRule>
  </conditionalFormatting>
  <conditionalFormatting sqref="Q65:Q66 AI76 Q76 AI79">
    <cfRule type="cellIs" dxfId="1230" priority="1696" operator="equal">
      <formula>"EXTREMO (RC/F)"</formula>
    </cfRule>
    <cfRule type="cellIs" dxfId="1229" priority="1697" operator="equal">
      <formula>"ALTO (RC/F)"</formula>
    </cfRule>
    <cfRule type="cellIs" dxfId="1228" priority="1698" operator="equal">
      <formula>"MODERADO (RC/F)"</formula>
    </cfRule>
    <cfRule type="cellIs" dxfId="1227" priority="1699" operator="equal">
      <formula>"EXTREMO"</formula>
    </cfRule>
    <cfRule type="cellIs" dxfId="1226" priority="1700" operator="equal">
      <formula>"ALTO"</formula>
    </cfRule>
    <cfRule type="cellIs" dxfId="1225" priority="1701" operator="equal">
      <formula>"MODERADO"</formula>
    </cfRule>
    <cfRule type="cellIs" dxfId="1224" priority="1702" operator="equal">
      <formula>"BAJO"</formula>
    </cfRule>
  </conditionalFormatting>
  <conditionalFormatting sqref="AE76 AE65:AE68">
    <cfRule type="cellIs" dxfId="1223" priority="1691" operator="equal">
      <formula>"MUY ALTA"</formula>
    </cfRule>
    <cfRule type="cellIs" dxfId="1222" priority="1692" operator="equal">
      <formula>"ALTA"</formula>
    </cfRule>
    <cfRule type="cellIs" dxfId="1221" priority="1693" operator="equal">
      <formula>"MEDIA"</formula>
    </cfRule>
    <cfRule type="cellIs" dxfId="1220" priority="1694" operator="equal">
      <formula>"BAJA"</formula>
    </cfRule>
    <cfRule type="cellIs" dxfId="1219" priority="1695" operator="equal">
      <formula>"MUY BAJA"</formula>
    </cfRule>
  </conditionalFormatting>
  <conditionalFormatting sqref="AG76 AG79">
    <cfRule type="cellIs" dxfId="1218" priority="1686" operator="equal">
      <formula>"CATASTROFICO"</formula>
    </cfRule>
    <cfRule type="cellIs" dxfId="1217" priority="1687" operator="equal">
      <formula>"MAYOR"</formula>
    </cfRule>
    <cfRule type="cellIs" dxfId="1216" priority="1688" operator="equal">
      <formula>"MODERADO"</formula>
    </cfRule>
    <cfRule type="cellIs" dxfId="1215" priority="1689" operator="equal">
      <formula>"MENOR"</formula>
    </cfRule>
    <cfRule type="cellIs" dxfId="1214" priority="1690" operator="equal">
      <formula>"LEVE"</formula>
    </cfRule>
  </conditionalFormatting>
  <conditionalFormatting sqref="L65:L66">
    <cfRule type="cellIs" dxfId="1213" priority="1681" operator="equal">
      <formula>"ALTA"</formula>
    </cfRule>
    <cfRule type="cellIs" dxfId="1212" priority="1682" operator="equal">
      <formula>"MUY ALTA"</formula>
    </cfRule>
    <cfRule type="cellIs" dxfId="1211" priority="1683" operator="equal">
      <formula>"MEDIA"</formula>
    </cfRule>
    <cfRule type="cellIs" dxfId="1210" priority="1684" operator="equal">
      <formula>"BAJA"</formula>
    </cfRule>
    <cfRule type="cellIs" dxfId="1209" priority="1685" operator="equal">
      <formula>"MUY BAJA"</formula>
    </cfRule>
  </conditionalFormatting>
  <conditionalFormatting sqref="AG65:AG66">
    <cfRule type="cellIs" dxfId="1208" priority="1676" operator="equal">
      <formula>"CATASTROFICO"</formula>
    </cfRule>
    <cfRule type="cellIs" dxfId="1207" priority="1677" operator="equal">
      <formula>"MAYOR"</formula>
    </cfRule>
    <cfRule type="cellIs" dxfId="1206" priority="1678" operator="equal">
      <formula>"MODERADO"</formula>
    </cfRule>
    <cfRule type="cellIs" dxfId="1205" priority="1679" operator="equal">
      <formula>"MENOR"</formula>
    </cfRule>
    <cfRule type="cellIs" dxfId="1204" priority="1680" operator="equal">
      <formula>"LEVE"</formula>
    </cfRule>
  </conditionalFormatting>
  <conditionalFormatting sqref="AI65:AI66">
    <cfRule type="cellIs" dxfId="1203" priority="1639" operator="equal">
      <formula>#REF!</formula>
    </cfRule>
    <cfRule type="cellIs" dxfId="1202" priority="1640" operator="equal">
      <formula>#REF!</formula>
    </cfRule>
    <cfRule type="cellIs" dxfId="1201" priority="1641" operator="equal">
      <formula>#REF!</formula>
    </cfRule>
    <cfRule type="cellIs" dxfId="1200" priority="1642" operator="equal">
      <formula>#REF!</formula>
    </cfRule>
    <cfRule type="cellIs" dxfId="1199" priority="1643" operator="equal">
      <formula>#REF!</formula>
    </cfRule>
    <cfRule type="cellIs" dxfId="1198" priority="1644" operator="equal">
      <formula>#REF!</formula>
    </cfRule>
    <cfRule type="cellIs" dxfId="1197" priority="1645" operator="equal">
      <formula>#REF!</formula>
    </cfRule>
    <cfRule type="cellIs" dxfId="1196" priority="1646" operator="equal">
      <formula>#REF!</formula>
    </cfRule>
    <cfRule type="cellIs" dxfId="1195" priority="1647" operator="equal">
      <formula>#REF!</formula>
    </cfRule>
    <cfRule type="cellIs" dxfId="1194" priority="1648" operator="equal">
      <formula>#REF!</formula>
    </cfRule>
    <cfRule type="cellIs" dxfId="1193" priority="1649" operator="equal">
      <formula>#REF!</formula>
    </cfRule>
    <cfRule type="cellIs" dxfId="1192" priority="1650" operator="equal">
      <formula>#REF!</formula>
    </cfRule>
    <cfRule type="cellIs" dxfId="1191" priority="1651" operator="equal">
      <formula>#REF!</formula>
    </cfRule>
    <cfRule type="cellIs" dxfId="1190" priority="1652" operator="equal">
      <formula>#REF!</formula>
    </cfRule>
    <cfRule type="cellIs" dxfId="1189" priority="1653" operator="equal">
      <formula>#REF!</formula>
    </cfRule>
    <cfRule type="cellIs" dxfId="1188" priority="1654" operator="equal">
      <formula>#REF!</formula>
    </cfRule>
    <cfRule type="cellIs" dxfId="1187" priority="1655" operator="equal">
      <formula>#REF!</formula>
    </cfRule>
    <cfRule type="cellIs" dxfId="1186" priority="1656" operator="equal">
      <formula>#REF!</formula>
    </cfRule>
    <cfRule type="cellIs" dxfId="1185" priority="1657" operator="equal">
      <formula>#REF!</formula>
    </cfRule>
    <cfRule type="cellIs" dxfId="1184" priority="1658" operator="equal">
      <formula>#REF!</formula>
    </cfRule>
    <cfRule type="cellIs" dxfId="1183" priority="1659" operator="equal">
      <formula>#REF!</formula>
    </cfRule>
    <cfRule type="cellIs" dxfId="1182" priority="1660" operator="equal">
      <formula>#REF!</formula>
    </cfRule>
    <cfRule type="cellIs" dxfId="1181" priority="1661" operator="equal">
      <formula>#REF!</formula>
    </cfRule>
    <cfRule type="cellIs" dxfId="1180" priority="1662" operator="equal">
      <formula>#REF!</formula>
    </cfRule>
    <cfRule type="cellIs" dxfId="1179" priority="1663" operator="equal">
      <formula>#REF!</formula>
    </cfRule>
    <cfRule type="cellIs" dxfId="1178" priority="1664" operator="equal">
      <formula>#REF!</formula>
    </cfRule>
    <cfRule type="cellIs" dxfId="1177" priority="1665" operator="equal">
      <formula>#REF!</formula>
    </cfRule>
    <cfRule type="cellIs" dxfId="1176" priority="1666" operator="equal">
      <formula>#REF!</formula>
    </cfRule>
    <cfRule type="cellIs" dxfId="1175" priority="1667" operator="equal">
      <formula>#REF!</formula>
    </cfRule>
    <cfRule type="cellIs" dxfId="1174" priority="1668" operator="equal">
      <formula>#REF!</formula>
    </cfRule>
    <cfRule type="cellIs" dxfId="1173" priority="1669" operator="equal">
      <formula>#REF!</formula>
    </cfRule>
    <cfRule type="cellIs" dxfId="1172" priority="1670" operator="equal">
      <formula>#REF!</formula>
    </cfRule>
    <cfRule type="cellIs" dxfId="1171" priority="1671" operator="equal">
      <formula>#REF!</formula>
    </cfRule>
    <cfRule type="cellIs" dxfId="1170" priority="1672" operator="equal">
      <formula>#REF!</formula>
    </cfRule>
    <cfRule type="cellIs" dxfId="1169" priority="1673" operator="equal">
      <formula>#REF!</formula>
    </cfRule>
    <cfRule type="cellIs" dxfId="1168" priority="1674" operator="equal">
      <formula>#REF!</formula>
    </cfRule>
    <cfRule type="cellIs" dxfId="1167" priority="1675" operator="equal">
      <formula>#REF!</formula>
    </cfRule>
  </conditionalFormatting>
  <conditionalFormatting sqref="AI65:AI66">
    <cfRule type="cellIs" dxfId="1166" priority="1632" operator="equal">
      <formula>"EXTREMO (RC/F)"</formula>
    </cfRule>
    <cfRule type="cellIs" dxfId="1165" priority="1633" operator="equal">
      <formula>"ALTO (RC/F)"</formula>
    </cfRule>
    <cfRule type="cellIs" dxfId="1164" priority="1634" operator="equal">
      <formula>"MODERADO (RC/F)"</formula>
    </cfRule>
    <cfRule type="cellIs" dxfId="1163" priority="1635" operator="equal">
      <formula>"EXTREMO"</formula>
    </cfRule>
    <cfRule type="cellIs" dxfId="1162" priority="1636" operator="equal">
      <formula>"ALTO"</formula>
    </cfRule>
    <cfRule type="cellIs" dxfId="1161" priority="1637" operator="equal">
      <formula>"MODERADO"</formula>
    </cfRule>
    <cfRule type="cellIs" dxfId="1160" priority="1638" operator="equal">
      <formula>"BAJO"</formula>
    </cfRule>
  </conditionalFormatting>
  <conditionalFormatting sqref="I65:I66">
    <cfRule type="cellIs" dxfId="1159" priority="1631" operator="equal">
      <formula>#REF!</formula>
    </cfRule>
  </conditionalFormatting>
  <conditionalFormatting sqref="AI69 Q69">
    <cfRule type="cellIs" dxfId="1158" priority="1593" operator="equal">
      <formula>#REF!</formula>
    </cfRule>
    <cfRule type="cellIs" dxfId="1157" priority="1595" operator="equal">
      <formula>#REF!</formula>
    </cfRule>
    <cfRule type="cellIs" dxfId="1156" priority="1596" operator="equal">
      <formula>#REF!</formula>
    </cfRule>
    <cfRule type="cellIs" dxfId="1155" priority="1597" operator="equal">
      <formula>#REF!</formula>
    </cfRule>
    <cfRule type="cellIs" dxfId="1154" priority="1598" operator="equal">
      <formula>#REF!</formula>
    </cfRule>
    <cfRule type="cellIs" dxfId="1153" priority="1599" operator="equal">
      <formula>#REF!</formula>
    </cfRule>
    <cfRule type="cellIs" dxfId="1152" priority="1600" operator="equal">
      <formula>#REF!</formula>
    </cfRule>
    <cfRule type="cellIs" dxfId="1151" priority="1601" operator="equal">
      <formula>#REF!</formula>
    </cfRule>
    <cfRule type="cellIs" dxfId="1150" priority="1602" operator="equal">
      <formula>#REF!</formula>
    </cfRule>
    <cfRule type="cellIs" dxfId="1149" priority="1603" operator="equal">
      <formula>#REF!</formula>
    </cfRule>
    <cfRule type="cellIs" dxfId="1148" priority="1604" operator="equal">
      <formula>#REF!</formula>
    </cfRule>
    <cfRule type="cellIs" dxfId="1147" priority="1605" operator="equal">
      <formula>#REF!</formula>
    </cfRule>
    <cfRule type="cellIs" dxfId="1146" priority="1606" operator="equal">
      <formula>#REF!</formula>
    </cfRule>
    <cfRule type="cellIs" dxfId="1145" priority="1607" operator="equal">
      <formula>#REF!</formula>
    </cfRule>
    <cfRule type="cellIs" dxfId="1144" priority="1608" operator="equal">
      <formula>#REF!</formula>
    </cfRule>
    <cfRule type="cellIs" dxfId="1143" priority="1609" operator="equal">
      <formula>#REF!</formula>
    </cfRule>
    <cfRule type="cellIs" dxfId="1142" priority="1610" operator="equal">
      <formula>#REF!</formula>
    </cfRule>
    <cfRule type="cellIs" dxfId="1141" priority="1611" operator="equal">
      <formula>#REF!</formula>
    </cfRule>
    <cfRule type="cellIs" dxfId="1140" priority="1612" operator="equal">
      <formula>#REF!</formula>
    </cfRule>
    <cfRule type="cellIs" dxfId="1139" priority="1613" operator="equal">
      <formula>#REF!</formula>
    </cfRule>
    <cfRule type="cellIs" dxfId="1138" priority="1614" operator="equal">
      <formula>#REF!</formula>
    </cfRule>
    <cfRule type="cellIs" dxfId="1137" priority="1615" operator="equal">
      <formula>#REF!</formula>
    </cfRule>
    <cfRule type="cellIs" dxfId="1136" priority="1616" operator="equal">
      <formula>#REF!</formula>
    </cfRule>
    <cfRule type="cellIs" dxfId="1135" priority="1617" operator="equal">
      <formula>#REF!</formula>
    </cfRule>
    <cfRule type="cellIs" dxfId="1134" priority="1618" operator="equal">
      <formula>#REF!</formula>
    </cfRule>
    <cfRule type="cellIs" dxfId="1133" priority="1619" operator="equal">
      <formula>#REF!</formula>
    </cfRule>
    <cfRule type="cellIs" dxfId="1132" priority="1620" operator="equal">
      <formula>#REF!</formula>
    </cfRule>
    <cfRule type="cellIs" dxfId="1131" priority="1621" operator="equal">
      <formula>#REF!</formula>
    </cfRule>
    <cfRule type="cellIs" dxfId="1130" priority="1622" operator="equal">
      <formula>#REF!</formula>
    </cfRule>
    <cfRule type="cellIs" dxfId="1129" priority="1623" operator="equal">
      <formula>#REF!</formula>
    </cfRule>
    <cfRule type="cellIs" dxfId="1128" priority="1624" operator="equal">
      <formula>#REF!</formula>
    </cfRule>
    <cfRule type="cellIs" dxfId="1127" priority="1625" operator="equal">
      <formula>#REF!</formula>
    </cfRule>
    <cfRule type="cellIs" dxfId="1126" priority="1626" operator="equal">
      <formula>#REF!</formula>
    </cfRule>
    <cfRule type="cellIs" dxfId="1125" priority="1627" operator="equal">
      <formula>#REF!</formula>
    </cfRule>
    <cfRule type="cellIs" dxfId="1124" priority="1628" operator="equal">
      <formula>#REF!</formula>
    </cfRule>
    <cfRule type="cellIs" dxfId="1123" priority="1629" operator="equal">
      <formula>#REF!</formula>
    </cfRule>
    <cfRule type="cellIs" dxfId="1122" priority="1630" operator="equal">
      <formula>#REF!</formula>
    </cfRule>
  </conditionalFormatting>
  <conditionalFormatting sqref="N69">
    <cfRule type="cellIs" dxfId="1121" priority="1594" operator="equal">
      <formula>#REF!</formula>
    </cfRule>
  </conditionalFormatting>
  <conditionalFormatting sqref="L69">
    <cfRule type="cellIs" dxfId="1120" priority="1588" operator="equal">
      <formula>"ALTA"</formula>
    </cfRule>
    <cfRule type="cellIs" dxfId="1119" priority="1589" operator="equal">
      <formula>"MUY ALTA"</formula>
    </cfRule>
    <cfRule type="cellIs" dxfId="1118" priority="1590" operator="equal">
      <formula>"MEDIA"</formula>
    </cfRule>
    <cfRule type="cellIs" dxfId="1117" priority="1591" operator="equal">
      <formula>"BAJA"</formula>
    </cfRule>
    <cfRule type="cellIs" dxfId="1116" priority="1592" operator="equal">
      <formula>"MUY BAJA"</formula>
    </cfRule>
  </conditionalFormatting>
  <conditionalFormatting sqref="N69">
    <cfRule type="cellIs" dxfId="1115" priority="1580" operator="equal">
      <formula>"CATASTRÓFICO (RC-F)"</formula>
    </cfRule>
    <cfRule type="cellIs" dxfId="1114" priority="1581" operator="equal">
      <formula>"MAYOR (RC-F)"</formula>
    </cfRule>
    <cfRule type="cellIs" dxfId="1113" priority="1582" operator="equal">
      <formula>"MODERADO (RC-F)"</formula>
    </cfRule>
    <cfRule type="cellIs" dxfId="1112" priority="1583" operator="equal">
      <formula>"CATASTRÓFICO"</formula>
    </cfRule>
    <cfRule type="cellIs" dxfId="1111" priority="1584" operator="equal">
      <formula>"MAYOR"</formula>
    </cfRule>
    <cfRule type="cellIs" dxfId="1110" priority="1585" operator="equal">
      <formula>"MODERADO"</formula>
    </cfRule>
    <cfRule type="cellIs" dxfId="1109" priority="1586" operator="equal">
      <formula>"MENOR"</formula>
    </cfRule>
    <cfRule type="cellIs" dxfId="1108" priority="1587" operator="equal">
      <formula>"LEVE"</formula>
    </cfRule>
  </conditionalFormatting>
  <conditionalFormatting sqref="AI69 Q69">
    <cfRule type="cellIs" dxfId="1107" priority="1573" operator="equal">
      <formula>"EXTREMO (RC/F)"</formula>
    </cfRule>
    <cfRule type="cellIs" dxfId="1106" priority="1574" operator="equal">
      <formula>"ALTO (RC/F)"</formula>
    </cfRule>
    <cfRule type="cellIs" dxfId="1105" priority="1575" operator="equal">
      <formula>"MODERADO (RC/F)"</formula>
    </cfRule>
    <cfRule type="cellIs" dxfId="1104" priority="1576" operator="equal">
      <formula>"EXTREMO"</formula>
    </cfRule>
    <cfRule type="cellIs" dxfId="1103" priority="1577" operator="equal">
      <formula>"ALTO"</formula>
    </cfRule>
    <cfRule type="cellIs" dxfId="1102" priority="1578" operator="equal">
      <formula>"MODERADO"</formula>
    </cfRule>
    <cfRule type="cellIs" dxfId="1101" priority="1579" operator="equal">
      <formula>"BAJO"</formula>
    </cfRule>
  </conditionalFormatting>
  <conditionalFormatting sqref="AE69:AE75">
    <cfRule type="cellIs" dxfId="1100" priority="1568" operator="equal">
      <formula>"MUY ALTA"</formula>
    </cfRule>
    <cfRule type="cellIs" dxfId="1099" priority="1569" operator="equal">
      <formula>"ALTA"</formula>
    </cfRule>
    <cfRule type="cellIs" dxfId="1098" priority="1570" operator="equal">
      <formula>"MEDIA"</formula>
    </cfRule>
    <cfRule type="cellIs" dxfId="1097" priority="1571" operator="equal">
      <formula>"BAJA"</formula>
    </cfRule>
    <cfRule type="cellIs" dxfId="1096" priority="1572" operator="equal">
      <formula>"MUY BAJA"</formula>
    </cfRule>
  </conditionalFormatting>
  <conditionalFormatting sqref="AG69">
    <cfRule type="cellIs" dxfId="1095" priority="1563" operator="equal">
      <formula>"CATASTROFICO"</formula>
    </cfRule>
    <cfRule type="cellIs" dxfId="1094" priority="1564" operator="equal">
      <formula>"MAYOR"</formula>
    </cfRule>
    <cfRule type="cellIs" dxfId="1093" priority="1565" operator="equal">
      <formula>"MODERADO"</formula>
    </cfRule>
    <cfRule type="cellIs" dxfId="1092" priority="1566" operator="equal">
      <formula>"MENOR"</formula>
    </cfRule>
    <cfRule type="cellIs" dxfId="1091" priority="1567" operator="equal">
      <formula>"LEVE"</formula>
    </cfRule>
  </conditionalFormatting>
  <conditionalFormatting sqref="I69">
    <cfRule type="cellIs" dxfId="1090" priority="1562" operator="equal">
      <formula>#REF!</formula>
    </cfRule>
  </conditionalFormatting>
  <conditionalFormatting sqref="K69">
    <cfRule type="cellIs" dxfId="1089" priority="1561" operator="equal">
      <formula>#REF!</formula>
    </cfRule>
  </conditionalFormatting>
  <conditionalFormatting sqref="AE79:AE81">
    <cfRule type="cellIs" dxfId="1088" priority="1556" operator="equal">
      <formula>"MUY ALTA"</formula>
    </cfRule>
    <cfRule type="cellIs" dxfId="1087" priority="1557" operator="equal">
      <formula>"ALTA"</formula>
    </cfRule>
    <cfRule type="cellIs" dxfId="1086" priority="1558" operator="equal">
      <formula>"MEDIA"</formula>
    </cfRule>
    <cfRule type="cellIs" dxfId="1085" priority="1559" operator="equal">
      <formula>"BAJA"</formula>
    </cfRule>
    <cfRule type="cellIs" dxfId="1084" priority="1560" operator="equal">
      <formula>"MUY BAJA"</formula>
    </cfRule>
  </conditionalFormatting>
  <conditionalFormatting sqref="Q42 AI42 AI45:AI46 Q45:Q46">
    <cfRule type="cellIs" dxfId="1083" priority="1518" operator="equal">
      <formula>#REF!</formula>
    </cfRule>
    <cfRule type="cellIs" dxfId="1082" priority="1520" operator="equal">
      <formula>#REF!</formula>
    </cfRule>
    <cfRule type="cellIs" dxfId="1081" priority="1521" operator="equal">
      <formula>#REF!</formula>
    </cfRule>
    <cfRule type="cellIs" dxfId="1080" priority="1522" operator="equal">
      <formula>#REF!</formula>
    </cfRule>
    <cfRule type="cellIs" dxfId="1079" priority="1523" operator="equal">
      <formula>#REF!</formula>
    </cfRule>
    <cfRule type="cellIs" dxfId="1078" priority="1524" operator="equal">
      <formula>#REF!</formula>
    </cfRule>
    <cfRule type="cellIs" dxfId="1077" priority="1525" operator="equal">
      <formula>#REF!</formula>
    </cfRule>
    <cfRule type="cellIs" dxfId="1076" priority="1526" operator="equal">
      <formula>#REF!</formula>
    </cfRule>
    <cfRule type="cellIs" dxfId="1075" priority="1527" operator="equal">
      <formula>#REF!</formula>
    </cfRule>
    <cfRule type="cellIs" dxfId="1074" priority="1528" operator="equal">
      <formula>#REF!</formula>
    </cfRule>
    <cfRule type="cellIs" dxfId="1073" priority="1529" operator="equal">
      <formula>#REF!</formula>
    </cfRule>
    <cfRule type="cellIs" dxfId="1072" priority="1530" operator="equal">
      <formula>#REF!</formula>
    </cfRule>
    <cfRule type="cellIs" dxfId="1071" priority="1531" operator="equal">
      <formula>#REF!</formula>
    </cfRule>
    <cfRule type="cellIs" dxfId="1070" priority="1532" operator="equal">
      <formula>#REF!</formula>
    </cfRule>
    <cfRule type="cellIs" dxfId="1069" priority="1533" operator="equal">
      <formula>#REF!</formula>
    </cfRule>
    <cfRule type="cellIs" dxfId="1068" priority="1534" operator="equal">
      <formula>#REF!</formula>
    </cfRule>
    <cfRule type="cellIs" dxfId="1067" priority="1535" operator="equal">
      <formula>#REF!</formula>
    </cfRule>
    <cfRule type="cellIs" dxfId="1066" priority="1536" operator="equal">
      <formula>#REF!</formula>
    </cfRule>
    <cfRule type="cellIs" dxfId="1065" priority="1537" operator="equal">
      <formula>#REF!</formula>
    </cfRule>
    <cfRule type="cellIs" dxfId="1064" priority="1538" operator="equal">
      <formula>#REF!</formula>
    </cfRule>
    <cfRule type="cellIs" dxfId="1063" priority="1539" operator="equal">
      <formula>#REF!</formula>
    </cfRule>
    <cfRule type="cellIs" dxfId="1062" priority="1540" operator="equal">
      <formula>#REF!</formula>
    </cfRule>
    <cfRule type="cellIs" dxfId="1061" priority="1541" operator="equal">
      <formula>#REF!</formula>
    </cfRule>
    <cfRule type="cellIs" dxfId="1060" priority="1542" operator="equal">
      <formula>#REF!</formula>
    </cfRule>
    <cfRule type="cellIs" dxfId="1059" priority="1543" operator="equal">
      <formula>#REF!</formula>
    </cfRule>
    <cfRule type="cellIs" dxfId="1058" priority="1544" operator="equal">
      <formula>#REF!</formula>
    </cfRule>
    <cfRule type="cellIs" dxfId="1057" priority="1545" operator="equal">
      <formula>#REF!</formula>
    </cfRule>
    <cfRule type="cellIs" dxfId="1056" priority="1546" operator="equal">
      <formula>#REF!</formula>
    </cfRule>
    <cfRule type="cellIs" dxfId="1055" priority="1547" operator="equal">
      <formula>#REF!</formula>
    </cfRule>
    <cfRule type="cellIs" dxfId="1054" priority="1548" operator="equal">
      <formula>#REF!</formula>
    </cfRule>
    <cfRule type="cellIs" dxfId="1053" priority="1549" operator="equal">
      <formula>#REF!</formula>
    </cfRule>
    <cfRule type="cellIs" dxfId="1052" priority="1550" operator="equal">
      <formula>#REF!</formula>
    </cfRule>
    <cfRule type="cellIs" dxfId="1051" priority="1551" operator="equal">
      <formula>#REF!</formula>
    </cfRule>
    <cfRule type="cellIs" dxfId="1050" priority="1552" operator="equal">
      <formula>#REF!</formula>
    </cfRule>
    <cfRule type="cellIs" dxfId="1049" priority="1553" operator="equal">
      <formula>#REF!</formula>
    </cfRule>
    <cfRule type="cellIs" dxfId="1048" priority="1554" operator="equal">
      <formula>#REF!</formula>
    </cfRule>
    <cfRule type="cellIs" dxfId="1047" priority="1555" operator="equal">
      <formula>#REF!</formula>
    </cfRule>
  </conditionalFormatting>
  <conditionalFormatting sqref="N42 N45:N46 I45:I46">
    <cfRule type="cellIs" dxfId="1046" priority="1519" operator="equal">
      <formula>#REF!</formula>
    </cfRule>
  </conditionalFormatting>
  <conditionalFormatting sqref="L42 L48 L45:L46">
    <cfRule type="cellIs" dxfId="1045" priority="1513" operator="equal">
      <formula>"ALTA"</formula>
    </cfRule>
    <cfRule type="cellIs" dxfId="1044" priority="1514" operator="equal">
      <formula>"MUY ALTA"</formula>
    </cfRule>
    <cfRule type="cellIs" dxfId="1043" priority="1515" operator="equal">
      <formula>"MEDIA"</formula>
    </cfRule>
    <cfRule type="cellIs" dxfId="1042" priority="1516" operator="equal">
      <formula>"BAJA"</formula>
    </cfRule>
    <cfRule type="cellIs" dxfId="1041" priority="1517" operator="equal">
      <formula>"MUY BAJA"</formula>
    </cfRule>
  </conditionalFormatting>
  <conditionalFormatting sqref="N42 N48 N45:N46">
    <cfRule type="cellIs" dxfId="1040" priority="1505" operator="equal">
      <formula>"CATASTRÓFICO (RC-F)"</formula>
    </cfRule>
    <cfRule type="cellIs" dxfId="1039" priority="1506" operator="equal">
      <formula>"MAYOR (RC-F)"</formula>
    </cfRule>
    <cfRule type="cellIs" dxfId="1038" priority="1507" operator="equal">
      <formula>"MODERADO (RC-F)"</formula>
    </cfRule>
    <cfRule type="cellIs" dxfId="1037" priority="1508" operator="equal">
      <formula>"CATASTRÓFICO"</formula>
    </cfRule>
    <cfRule type="cellIs" dxfId="1036" priority="1509" operator="equal">
      <formula>"MAYOR"</formula>
    </cfRule>
    <cfRule type="cellIs" dxfId="1035" priority="1510" operator="equal">
      <formula>"MODERADO"</formula>
    </cfRule>
    <cfRule type="cellIs" dxfId="1034" priority="1511" operator="equal">
      <formula>"MENOR"</formula>
    </cfRule>
    <cfRule type="cellIs" dxfId="1033" priority="1512" operator="equal">
      <formula>"LEVE"</formula>
    </cfRule>
  </conditionalFormatting>
  <conditionalFormatting sqref="Q42 AI42 Q48 AI48 AI45:AI46 Q45:Q46">
    <cfRule type="cellIs" dxfId="1032" priority="1498" operator="equal">
      <formula>"EXTREMO (RC/F)"</formula>
    </cfRule>
    <cfRule type="cellIs" dxfId="1031" priority="1499" operator="equal">
      <formula>"ALTO (RC/F)"</formula>
    </cfRule>
    <cfRule type="cellIs" dxfId="1030" priority="1500" operator="equal">
      <formula>"MODERADO (RC/F)"</formula>
    </cfRule>
    <cfRule type="cellIs" dxfId="1029" priority="1501" operator="equal">
      <formula>"EXTREMO"</formula>
    </cfRule>
    <cfRule type="cellIs" dxfId="1028" priority="1502" operator="equal">
      <formula>"ALTO"</formula>
    </cfRule>
    <cfRule type="cellIs" dxfId="1027" priority="1503" operator="equal">
      <formula>"MODERADO"</formula>
    </cfRule>
    <cfRule type="cellIs" dxfId="1026" priority="1504" operator="equal">
      <formula>"BAJO"</formula>
    </cfRule>
  </conditionalFormatting>
  <conditionalFormatting sqref="AG42 AG45 AG48">
    <cfRule type="cellIs" dxfId="1025" priority="1493" operator="equal">
      <formula>"CATASTROFICO"</formula>
    </cfRule>
    <cfRule type="cellIs" dxfId="1024" priority="1494" operator="equal">
      <formula>"MAYOR"</formula>
    </cfRule>
    <cfRule type="cellIs" dxfId="1023" priority="1495" operator="equal">
      <formula>"MODERADO"</formula>
    </cfRule>
    <cfRule type="cellIs" dxfId="1022" priority="1496" operator="equal">
      <formula>"MENOR"</formula>
    </cfRule>
    <cfRule type="cellIs" dxfId="1021" priority="1497" operator="equal">
      <formula>"LEVE"</formula>
    </cfRule>
  </conditionalFormatting>
  <conditionalFormatting sqref="I42 I48 N48">
    <cfRule type="cellIs" dxfId="1020" priority="1492" operator="equal">
      <formula>#REF!</formula>
    </cfRule>
  </conditionalFormatting>
  <conditionalFormatting sqref="AE42:AE48">
    <cfRule type="cellIs" dxfId="1019" priority="1487" operator="equal">
      <formula>"MUY ALTA"</formula>
    </cfRule>
    <cfRule type="cellIs" dxfId="1018" priority="1488" operator="equal">
      <formula>"ALTA"</formula>
    </cfRule>
    <cfRule type="cellIs" dxfId="1017" priority="1489" operator="equal">
      <formula>"MEDIA"</formula>
    </cfRule>
    <cfRule type="cellIs" dxfId="1016" priority="1490" operator="equal">
      <formula>"BAJA"</formula>
    </cfRule>
    <cfRule type="cellIs" dxfId="1015" priority="1491" operator="equal">
      <formula>"MUY BAJA"</formula>
    </cfRule>
  </conditionalFormatting>
  <conditionalFormatting sqref="Q48 AI48">
    <cfRule type="cellIs" dxfId="1014" priority="1450" operator="equal">
      <formula>#REF!</formula>
    </cfRule>
    <cfRule type="cellIs" dxfId="1013" priority="1451" operator="equal">
      <formula>#REF!</formula>
    </cfRule>
    <cfRule type="cellIs" dxfId="1012" priority="1452" operator="equal">
      <formula>#REF!</formula>
    </cfRule>
    <cfRule type="cellIs" dxfId="1011" priority="1453" operator="equal">
      <formula>#REF!</formula>
    </cfRule>
    <cfRule type="cellIs" dxfId="1010" priority="1454" operator="equal">
      <formula>#REF!</formula>
    </cfRule>
    <cfRule type="cellIs" dxfId="1009" priority="1455" operator="equal">
      <formula>#REF!</formula>
    </cfRule>
    <cfRule type="cellIs" dxfId="1008" priority="1456" operator="equal">
      <formula>#REF!</formula>
    </cfRule>
    <cfRule type="cellIs" dxfId="1007" priority="1457" operator="equal">
      <formula>#REF!</formula>
    </cfRule>
    <cfRule type="cellIs" dxfId="1006" priority="1458" operator="equal">
      <formula>#REF!</formula>
    </cfRule>
    <cfRule type="cellIs" dxfId="1005" priority="1459" operator="equal">
      <formula>#REF!</formula>
    </cfRule>
    <cfRule type="cellIs" dxfId="1004" priority="1460" operator="equal">
      <formula>#REF!</formula>
    </cfRule>
    <cfRule type="cellIs" dxfId="1003" priority="1461" operator="equal">
      <formula>#REF!</formula>
    </cfRule>
    <cfRule type="cellIs" dxfId="1002" priority="1462" operator="equal">
      <formula>#REF!</formula>
    </cfRule>
    <cfRule type="cellIs" dxfId="1001" priority="1463" operator="equal">
      <formula>#REF!</formula>
    </cfRule>
    <cfRule type="cellIs" dxfId="1000" priority="1464" operator="equal">
      <formula>#REF!</formula>
    </cfRule>
    <cfRule type="cellIs" dxfId="999" priority="1465" operator="equal">
      <formula>#REF!</formula>
    </cfRule>
    <cfRule type="cellIs" dxfId="998" priority="1466" operator="equal">
      <formula>#REF!</formula>
    </cfRule>
    <cfRule type="cellIs" dxfId="997" priority="1467" operator="equal">
      <formula>#REF!</formula>
    </cfRule>
    <cfRule type="cellIs" dxfId="996" priority="1468" operator="equal">
      <formula>#REF!</formula>
    </cfRule>
    <cfRule type="cellIs" dxfId="995" priority="1469" operator="equal">
      <formula>#REF!</formula>
    </cfRule>
    <cfRule type="cellIs" dxfId="994" priority="1470" operator="equal">
      <formula>#REF!</formula>
    </cfRule>
    <cfRule type="cellIs" dxfId="993" priority="1471" operator="equal">
      <formula>#REF!</formula>
    </cfRule>
    <cfRule type="cellIs" dxfId="992" priority="1472" operator="equal">
      <formula>#REF!</formula>
    </cfRule>
    <cfRule type="cellIs" dxfId="991" priority="1473" operator="equal">
      <formula>#REF!</formula>
    </cfRule>
    <cfRule type="cellIs" dxfId="990" priority="1474" operator="equal">
      <formula>#REF!</formula>
    </cfRule>
    <cfRule type="cellIs" dxfId="989" priority="1475" operator="equal">
      <formula>#REF!</formula>
    </cfRule>
    <cfRule type="cellIs" dxfId="988" priority="1476" operator="equal">
      <formula>#REF!</formula>
    </cfRule>
    <cfRule type="cellIs" dxfId="987" priority="1477" operator="equal">
      <formula>#REF!</formula>
    </cfRule>
    <cfRule type="cellIs" dxfId="986" priority="1478" operator="equal">
      <formula>#REF!</formula>
    </cfRule>
    <cfRule type="cellIs" dxfId="985" priority="1479" operator="equal">
      <formula>#REF!</formula>
    </cfRule>
    <cfRule type="cellIs" dxfId="984" priority="1480" operator="equal">
      <formula>#REF!</formula>
    </cfRule>
    <cfRule type="cellIs" dxfId="983" priority="1481" operator="equal">
      <formula>#REF!</formula>
    </cfRule>
    <cfRule type="cellIs" dxfId="982" priority="1482" operator="equal">
      <formula>#REF!</formula>
    </cfRule>
    <cfRule type="cellIs" dxfId="981" priority="1483" operator="equal">
      <formula>#REF!</formula>
    </cfRule>
    <cfRule type="cellIs" dxfId="980" priority="1484" operator="equal">
      <formula>#REF!</formula>
    </cfRule>
    <cfRule type="cellIs" dxfId="979" priority="1485" operator="equal">
      <formula>#REF!</formula>
    </cfRule>
    <cfRule type="cellIs" dxfId="978" priority="1486" operator="equal">
      <formula>#REF!</formula>
    </cfRule>
  </conditionalFormatting>
  <conditionalFormatting sqref="AE49">
    <cfRule type="cellIs" dxfId="977" priority="1440" operator="equal">
      <formula>"MUY ALTA"</formula>
    </cfRule>
    <cfRule type="cellIs" dxfId="976" priority="1441" operator="equal">
      <formula>"ALTA"</formula>
    </cfRule>
    <cfRule type="cellIs" dxfId="975" priority="1442" operator="equal">
      <formula>"MEDIA"</formula>
    </cfRule>
    <cfRule type="cellIs" dxfId="974" priority="1443" operator="equal">
      <formula>"BAJA"</formula>
    </cfRule>
    <cfRule type="cellIs" dxfId="973" priority="1444" operator="equal">
      <formula>"MUY BAJA"</formula>
    </cfRule>
  </conditionalFormatting>
  <conditionalFormatting sqref="Q110">
    <cfRule type="cellIs" dxfId="972" priority="958" operator="equal">
      <formula>#REF!</formula>
    </cfRule>
    <cfRule type="cellIs" dxfId="971" priority="960" operator="equal">
      <formula>#REF!</formula>
    </cfRule>
    <cfRule type="cellIs" dxfId="970" priority="961" operator="equal">
      <formula>#REF!</formula>
    </cfRule>
    <cfRule type="cellIs" dxfId="969" priority="962" operator="equal">
      <formula>#REF!</formula>
    </cfRule>
    <cfRule type="cellIs" dxfId="968" priority="963" operator="equal">
      <formula>#REF!</formula>
    </cfRule>
    <cfRule type="cellIs" dxfId="967" priority="964" operator="equal">
      <formula>#REF!</formula>
    </cfRule>
    <cfRule type="cellIs" dxfId="966" priority="965" operator="equal">
      <formula>#REF!</formula>
    </cfRule>
    <cfRule type="cellIs" dxfId="965" priority="966" operator="equal">
      <formula>#REF!</formula>
    </cfRule>
    <cfRule type="cellIs" dxfId="964" priority="967" operator="equal">
      <formula>#REF!</formula>
    </cfRule>
    <cfRule type="cellIs" dxfId="963" priority="968" operator="equal">
      <formula>#REF!</formula>
    </cfRule>
    <cfRule type="cellIs" dxfId="962" priority="969" operator="equal">
      <formula>#REF!</formula>
    </cfRule>
    <cfRule type="cellIs" dxfId="961" priority="970" operator="equal">
      <formula>#REF!</formula>
    </cfRule>
    <cfRule type="cellIs" dxfId="960" priority="971" operator="equal">
      <formula>#REF!</formula>
    </cfRule>
    <cfRule type="cellIs" dxfId="959" priority="972" operator="equal">
      <formula>#REF!</formula>
    </cfRule>
    <cfRule type="cellIs" dxfId="958" priority="973" operator="equal">
      <formula>#REF!</formula>
    </cfRule>
    <cfRule type="cellIs" dxfId="957" priority="974" operator="equal">
      <formula>#REF!</formula>
    </cfRule>
    <cfRule type="cellIs" dxfId="956" priority="975" operator="equal">
      <formula>#REF!</formula>
    </cfRule>
    <cfRule type="cellIs" dxfId="955" priority="976" operator="equal">
      <formula>#REF!</formula>
    </cfRule>
    <cfRule type="cellIs" dxfId="954" priority="977" operator="equal">
      <formula>#REF!</formula>
    </cfRule>
    <cfRule type="cellIs" dxfId="953" priority="978" operator="equal">
      <formula>#REF!</formula>
    </cfRule>
    <cfRule type="cellIs" dxfId="952" priority="979" operator="equal">
      <formula>#REF!</formula>
    </cfRule>
    <cfRule type="cellIs" dxfId="951" priority="980" operator="equal">
      <formula>#REF!</formula>
    </cfRule>
    <cfRule type="cellIs" dxfId="950" priority="981" operator="equal">
      <formula>#REF!</formula>
    </cfRule>
    <cfRule type="cellIs" dxfId="949" priority="982" operator="equal">
      <formula>#REF!</formula>
    </cfRule>
    <cfRule type="cellIs" dxfId="948" priority="983" operator="equal">
      <formula>#REF!</formula>
    </cfRule>
    <cfRule type="cellIs" dxfId="947" priority="984" operator="equal">
      <formula>#REF!</formula>
    </cfRule>
    <cfRule type="cellIs" dxfId="946" priority="985" operator="equal">
      <formula>#REF!</formula>
    </cfRule>
    <cfRule type="cellIs" dxfId="945" priority="986" operator="equal">
      <formula>#REF!</formula>
    </cfRule>
    <cfRule type="cellIs" dxfId="944" priority="987" operator="equal">
      <formula>#REF!</formula>
    </cfRule>
    <cfRule type="cellIs" dxfId="943" priority="988" operator="equal">
      <formula>#REF!</formula>
    </cfRule>
    <cfRule type="cellIs" dxfId="942" priority="989" operator="equal">
      <formula>#REF!</formula>
    </cfRule>
    <cfRule type="cellIs" dxfId="941" priority="990" operator="equal">
      <formula>#REF!</formula>
    </cfRule>
    <cfRule type="cellIs" dxfId="940" priority="991" operator="equal">
      <formula>#REF!</formula>
    </cfRule>
    <cfRule type="cellIs" dxfId="939" priority="992" operator="equal">
      <formula>#REF!</formula>
    </cfRule>
    <cfRule type="cellIs" dxfId="938" priority="993" operator="equal">
      <formula>#REF!</formula>
    </cfRule>
    <cfRule type="cellIs" dxfId="937" priority="994" operator="equal">
      <formula>#REF!</formula>
    </cfRule>
    <cfRule type="cellIs" dxfId="936" priority="995" operator="equal">
      <formula>#REF!</formula>
    </cfRule>
  </conditionalFormatting>
  <conditionalFormatting sqref="N110">
    <cfRule type="cellIs" dxfId="935" priority="959" operator="equal">
      <formula>#REF!</formula>
    </cfRule>
  </conditionalFormatting>
  <conditionalFormatting sqref="L110">
    <cfRule type="cellIs" dxfId="934" priority="953" operator="equal">
      <formula>"ALTA"</formula>
    </cfRule>
    <cfRule type="cellIs" dxfId="933" priority="954" operator="equal">
      <formula>"MUY ALTA"</formula>
    </cfRule>
    <cfRule type="cellIs" dxfId="932" priority="955" operator="equal">
      <formula>"MEDIA"</formula>
    </cfRule>
    <cfRule type="cellIs" dxfId="931" priority="956" operator="equal">
      <formula>"BAJA"</formula>
    </cfRule>
    <cfRule type="cellIs" dxfId="930" priority="957" operator="equal">
      <formula>"MUY BAJA"</formula>
    </cfRule>
  </conditionalFormatting>
  <conditionalFormatting sqref="N110">
    <cfRule type="cellIs" dxfId="929" priority="945" operator="equal">
      <formula>"CATASTRÓFICO (RC-F)"</formula>
    </cfRule>
    <cfRule type="cellIs" dxfId="928" priority="946" operator="equal">
      <formula>"MAYOR (RC-F)"</formula>
    </cfRule>
    <cfRule type="cellIs" dxfId="927" priority="947" operator="equal">
      <formula>"MODERADO (RC-F)"</formula>
    </cfRule>
    <cfRule type="cellIs" dxfId="926" priority="948" operator="equal">
      <formula>"CATASTRÓFICO"</formula>
    </cfRule>
    <cfRule type="cellIs" dxfId="925" priority="949" operator="equal">
      <formula>"MAYOR"</formula>
    </cfRule>
    <cfRule type="cellIs" dxfId="924" priority="950" operator="equal">
      <formula>"MODERADO"</formula>
    </cfRule>
    <cfRule type="cellIs" dxfId="923" priority="951" operator="equal">
      <formula>"MENOR"</formula>
    </cfRule>
    <cfRule type="cellIs" dxfId="922" priority="952" operator="equal">
      <formula>"LEVE"</formula>
    </cfRule>
  </conditionalFormatting>
  <conditionalFormatting sqref="AI110 Q110">
    <cfRule type="cellIs" dxfId="921" priority="938" operator="equal">
      <formula>"EXTREMO (RC/F)"</formula>
    </cfRule>
    <cfRule type="cellIs" dxfId="920" priority="939" operator="equal">
      <formula>"ALTO (RC/F)"</formula>
    </cfRule>
    <cfRule type="cellIs" dxfId="919" priority="940" operator="equal">
      <formula>"MODERADO (RC/F)"</formula>
    </cfRule>
    <cfRule type="cellIs" dxfId="918" priority="941" operator="equal">
      <formula>"EXTREMO"</formula>
    </cfRule>
    <cfRule type="cellIs" dxfId="917" priority="942" operator="equal">
      <formula>"ALTO"</formula>
    </cfRule>
    <cfRule type="cellIs" dxfId="916" priority="943" operator="equal">
      <formula>"MODERADO"</formula>
    </cfRule>
    <cfRule type="cellIs" dxfId="915" priority="944" operator="equal">
      <formula>"BAJO"</formula>
    </cfRule>
  </conditionalFormatting>
  <conditionalFormatting sqref="AG110 AG128 AG112 AG119 AG121 AG131 AG133">
    <cfRule type="cellIs" dxfId="914" priority="933" operator="equal">
      <formula>"CATASTROFICO"</formula>
    </cfRule>
    <cfRule type="cellIs" dxfId="913" priority="934" operator="equal">
      <formula>"MAYOR"</formula>
    </cfRule>
    <cfRule type="cellIs" dxfId="912" priority="935" operator="equal">
      <formula>"MODERADO"</formula>
    </cfRule>
    <cfRule type="cellIs" dxfId="911" priority="936" operator="equal">
      <formula>"MENOR"</formula>
    </cfRule>
    <cfRule type="cellIs" dxfId="910" priority="937" operator="equal">
      <formula>"LEVE"</formula>
    </cfRule>
  </conditionalFormatting>
  <conditionalFormatting sqref="AI110">
    <cfRule type="cellIs" dxfId="909" priority="896" operator="equal">
      <formula>#REF!</formula>
    </cfRule>
    <cfRule type="cellIs" dxfId="908" priority="897" operator="equal">
      <formula>#REF!</formula>
    </cfRule>
    <cfRule type="cellIs" dxfId="907" priority="898" operator="equal">
      <formula>#REF!</formula>
    </cfRule>
    <cfRule type="cellIs" dxfId="906" priority="899" operator="equal">
      <formula>#REF!</formula>
    </cfRule>
    <cfRule type="cellIs" dxfId="905" priority="900" operator="equal">
      <formula>#REF!</formula>
    </cfRule>
    <cfRule type="cellIs" dxfId="904" priority="901" operator="equal">
      <formula>#REF!</formula>
    </cfRule>
    <cfRule type="cellIs" dxfId="903" priority="902" operator="equal">
      <formula>#REF!</formula>
    </cfRule>
    <cfRule type="cellIs" dxfId="902" priority="903" operator="equal">
      <formula>#REF!</formula>
    </cfRule>
    <cfRule type="cellIs" dxfId="901" priority="904" operator="equal">
      <formula>#REF!</formula>
    </cfRule>
    <cfRule type="cellIs" dxfId="900" priority="905" operator="equal">
      <formula>#REF!</formula>
    </cfRule>
    <cfRule type="cellIs" dxfId="899" priority="906" operator="equal">
      <formula>#REF!</formula>
    </cfRule>
    <cfRule type="cellIs" dxfId="898" priority="907" operator="equal">
      <formula>#REF!</formula>
    </cfRule>
    <cfRule type="cellIs" dxfId="897" priority="908" operator="equal">
      <formula>#REF!</formula>
    </cfRule>
    <cfRule type="cellIs" dxfId="896" priority="909" operator="equal">
      <formula>#REF!</formula>
    </cfRule>
    <cfRule type="cellIs" dxfId="895" priority="910" operator="equal">
      <formula>#REF!</formula>
    </cfRule>
    <cfRule type="cellIs" dxfId="894" priority="911" operator="equal">
      <formula>#REF!</formula>
    </cfRule>
    <cfRule type="cellIs" dxfId="893" priority="912" operator="equal">
      <formula>#REF!</formula>
    </cfRule>
    <cfRule type="cellIs" dxfId="892" priority="913" operator="equal">
      <formula>#REF!</formula>
    </cfRule>
    <cfRule type="cellIs" dxfId="891" priority="914" operator="equal">
      <formula>#REF!</formula>
    </cfRule>
    <cfRule type="cellIs" dxfId="890" priority="915" operator="equal">
      <formula>#REF!</formula>
    </cfRule>
    <cfRule type="cellIs" dxfId="889" priority="916" operator="equal">
      <formula>#REF!</formula>
    </cfRule>
    <cfRule type="cellIs" dxfId="888" priority="917" operator="equal">
      <formula>#REF!</formula>
    </cfRule>
    <cfRule type="cellIs" dxfId="887" priority="918" operator="equal">
      <formula>#REF!</formula>
    </cfRule>
    <cfRule type="cellIs" dxfId="886" priority="919" operator="equal">
      <formula>#REF!</formula>
    </cfRule>
    <cfRule type="cellIs" dxfId="885" priority="920" operator="equal">
      <formula>#REF!</formula>
    </cfRule>
    <cfRule type="cellIs" dxfId="884" priority="921" operator="equal">
      <formula>#REF!</formula>
    </cfRule>
    <cfRule type="cellIs" dxfId="883" priority="922" operator="equal">
      <formula>#REF!</formula>
    </cfRule>
    <cfRule type="cellIs" dxfId="882" priority="923" operator="equal">
      <formula>#REF!</formula>
    </cfRule>
    <cfRule type="cellIs" dxfId="881" priority="924" operator="equal">
      <formula>#REF!</formula>
    </cfRule>
    <cfRule type="cellIs" dxfId="880" priority="925" operator="equal">
      <formula>#REF!</formula>
    </cfRule>
    <cfRule type="cellIs" dxfId="879" priority="926" operator="equal">
      <formula>#REF!</formula>
    </cfRule>
    <cfRule type="cellIs" dxfId="878" priority="927" operator="equal">
      <formula>#REF!</formula>
    </cfRule>
    <cfRule type="cellIs" dxfId="877" priority="928" operator="equal">
      <formula>#REF!</formula>
    </cfRule>
    <cfRule type="cellIs" dxfId="876" priority="929" operator="equal">
      <formula>#REF!</formula>
    </cfRule>
    <cfRule type="cellIs" dxfId="875" priority="930" operator="equal">
      <formula>#REF!</formula>
    </cfRule>
    <cfRule type="cellIs" dxfId="874" priority="931" operator="equal">
      <formula>#REF!</formula>
    </cfRule>
    <cfRule type="cellIs" dxfId="873" priority="932" operator="equal">
      <formula>#REF!</formula>
    </cfRule>
  </conditionalFormatting>
  <conditionalFormatting sqref="AE110">
    <cfRule type="cellIs" dxfId="872" priority="891" operator="equal">
      <formula>"MUY ALTA"</formula>
    </cfRule>
    <cfRule type="cellIs" dxfId="871" priority="892" operator="equal">
      <formula>"ALTA"</formula>
    </cfRule>
    <cfRule type="cellIs" dxfId="870" priority="893" operator="equal">
      <formula>"MEDIA"</formula>
    </cfRule>
    <cfRule type="cellIs" dxfId="869" priority="894" operator="equal">
      <formula>"BAJA"</formula>
    </cfRule>
    <cfRule type="cellIs" dxfId="868" priority="895" operator="equal">
      <formula>"MUY BAJA"</formula>
    </cfRule>
  </conditionalFormatting>
  <conditionalFormatting sqref="AE111:AE135">
    <cfRule type="cellIs" dxfId="867" priority="886" operator="equal">
      <formula>"MUY ALTA"</formula>
    </cfRule>
    <cfRule type="cellIs" dxfId="866" priority="887" operator="equal">
      <formula>"ALTA"</formula>
    </cfRule>
    <cfRule type="cellIs" dxfId="865" priority="888" operator="equal">
      <formula>"MEDIA"</formula>
    </cfRule>
    <cfRule type="cellIs" dxfId="864" priority="889" operator="equal">
      <formula>"BAJA"</formula>
    </cfRule>
    <cfRule type="cellIs" dxfId="863" priority="890" operator="equal">
      <formula>"MUY BAJA"</formula>
    </cfRule>
  </conditionalFormatting>
  <conditionalFormatting sqref="AI141">
    <cfRule type="cellIs" dxfId="862" priority="863" operator="equal">
      <formula>"EXTREMO (RC/F)"</formula>
    </cfRule>
    <cfRule type="cellIs" dxfId="861" priority="864" operator="equal">
      <formula>"ALTO (RC/F)"</formula>
    </cfRule>
    <cfRule type="cellIs" dxfId="860" priority="865" operator="equal">
      <formula>"MODERADO (RC/F)"</formula>
    </cfRule>
    <cfRule type="cellIs" dxfId="859" priority="866" operator="equal">
      <formula>"EXTREMO"</formula>
    </cfRule>
    <cfRule type="cellIs" dxfId="858" priority="867" operator="equal">
      <formula>"ALTO"</formula>
    </cfRule>
    <cfRule type="cellIs" dxfId="857" priority="868" operator="equal">
      <formula>"MODERADO"</formula>
    </cfRule>
    <cfRule type="cellIs" dxfId="856" priority="869" operator="equal">
      <formula>"BAJO"</formula>
    </cfRule>
  </conditionalFormatting>
  <conditionalFormatting sqref="AE145:AE146 AE139:AE143">
    <cfRule type="cellIs" dxfId="855" priority="858" operator="equal">
      <formula>"MUY ALTA"</formula>
    </cfRule>
    <cfRule type="cellIs" dxfId="854" priority="859" operator="equal">
      <formula>"ALTA"</formula>
    </cfRule>
    <cfRule type="cellIs" dxfId="853" priority="860" operator="equal">
      <formula>"MEDIA"</formula>
    </cfRule>
    <cfRule type="cellIs" dxfId="852" priority="861" operator="equal">
      <formula>"BAJA"</formula>
    </cfRule>
    <cfRule type="cellIs" dxfId="851" priority="862" operator="equal">
      <formula>"MUY BAJA"</formula>
    </cfRule>
  </conditionalFormatting>
  <conditionalFormatting sqref="AG139 AG141">
    <cfRule type="cellIs" dxfId="850" priority="853" operator="equal">
      <formula>"CATASTROFICO"</formula>
    </cfRule>
    <cfRule type="cellIs" dxfId="849" priority="854" operator="equal">
      <formula>"MAYOR"</formula>
    </cfRule>
    <cfRule type="cellIs" dxfId="848" priority="855" operator="equal">
      <formula>"MODERADO"</formula>
    </cfRule>
    <cfRule type="cellIs" dxfId="847" priority="856" operator="equal">
      <formula>"MENOR"</formula>
    </cfRule>
    <cfRule type="cellIs" dxfId="846" priority="857" operator="equal">
      <formula>"LEVE"</formula>
    </cfRule>
  </conditionalFormatting>
  <conditionalFormatting sqref="AI141">
    <cfRule type="cellIs" dxfId="845" priority="816" operator="equal">
      <formula>#REF!</formula>
    </cfRule>
    <cfRule type="cellIs" dxfId="844" priority="817" operator="equal">
      <formula>#REF!</formula>
    </cfRule>
    <cfRule type="cellIs" dxfId="843" priority="818" operator="equal">
      <formula>#REF!</formula>
    </cfRule>
    <cfRule type="cellIs" dxfId="842" priority="819" operator="equal">
      <formula>#REF!</formula>
    </cfRule>
    <cfRule type="cellIs" dxfId="841" priority="820" operator="equal">
      <formula>#REF!</formula>
    </cfRule>
    <cfRule type="cellIs" dxfId="840" priority="821" operator="equal">
      <formula>#REF!</formula>
    </cfRule>
    <cfRule type="cellIs" dxfId="839" priority="822" operator="equal">
      <formula>#REF!</formula>
    </cfRule>
    <cfRule type="cellIs" dxfId="838" priority="823" operator="equal">
      <formula>#REF!</formula>
    </cfRule>
    <cfRule type="cellIs" dxfId="837" priority="824" operator="equal">
      <formula>#REF!</formula>
    </cfRule>
    <cfRule type="cellIs" dxfId="836" priority="825" operator="equal">
      <formula>#REF!</formula>
    </cfRule>
    <cfRule type="cellIs" dxfId="835" priority="826" operator="equal">
      <formula>#REF!</formula>
    </cfRule>
    <cfRule type="cellIs" dxfId="834" priority="827" operator="equal">
      <formula>#REF!</formula>
    </cfRule>
    <cfRule type="cellIs" dxfId="833" priority="828" operator="equal">
      <formula>#REF!</formula>
    </cfRule>
    <cfRule type="cellIs" dxfId="832" priority="829" operator="equal">
      <formula>#REF!</formula>
    </cfRule>
    <cfRule type="cellIs" dxfId="831" priority="830" operator="equal">
      <formula>#REF!</formula>
    </cfRule>
    <cfRule type="cellIs" dxfId="830" priority="831" operator="equal">
      <formula>#REF!</formula>
    </cfRule>
    <cfRule type="cellIs" dxfId="829" priority="832" operator="equal">
      <formula>#REF!</formula>
    </cfRule>
    <cfRule type="cellIs" dxfId="828" priority="833" operator="equal">
      <formula>#REF!</formula>
    </cfRule>
    <cfRule type="cellIs" dxfId="827" priority="834" operator="equal">
      <formula>#REF!</formula>
    </cfRule>
    <cfRule type="cellIs" dxfId="826" priority="835" operator="equal">
      <formula>#REF!</formula>
    </cfRule>
    <cfRule type="cellIs" dxfId="825" priority="836" operator="equal">
      <formula>#REF!</formula>
    </cfRule>
    <cfRule type="cellIs" dxfId="824" priority="837" operator="equal">
      <formula>#REF!</formula>
    </cfRule>
    <cfRule type="cellIs" dxfId="823" priority="838" operator="equal">
      <formula>#REF!</formula>
    </cfRule>
    <cfRule type="cellIs" dxfId="822" priority="839" operator="equal">
      <formula>#REF!</formula>
    </cfRule>
    <cfRule type="cellIs" dxfId="821" priority="840" operator="equal">
      <formula>#REF!</formula>
    </cfRule>
    <cfRule type="cellIs" dxfId="820" priority="841" operator="equal">
      <formula>#REF!</formula>
    </cfRule>
    <cfRule type="cellIs" dxfId="819" priority="842" operator="equal">
      <formula>#REF!</formula>
    </cfRule>
    <cfRule type="cellIs" dxfId="818" priority="843" operator="equal">
      <formula>#REF!</formula>
    </cfRule>
    <cfRule type="cellIs" dxfId="817" priority="844" operator="equal">
      <formula>#REF!</formula>
    </cfRule>
    <cfRule type="cellIs" dxfId="816" priority="845" operator="equal">
      <formula>#REF!</formula>
    </cfRule>
    <cfRule type="cellIs" dxfId="815" priority="846" operator="equal">
      <formula>#REF!</formula>
    </cfRule>
    <cfRule type="cellIs" dxfId="814" priority="847" operator="equal">
      <formula>#REF!</formula>
    </cfRule>
    <cfRule type="cellIs" dxfId="813" priority="848" operator="equal">
      <formula>#REF!</formula>
    </cfRule>
    <cfRule type="cellIs" dxfId="812" priority="849" operator="equal">
      <formula>#REF!</formula>
    </cfRule>
    <cfRule type="cellIs" dxfId="811" priority="850" operator="equal">
      <formula>#REF!</formula>
    </cfRule>
    <cfRule type="cellIs" dxfId="810" priority="851" operator="equal">
      <formula>#REF!</formula>
    </cfRule>
    <cfRule type="cellIs" dxfId="809" priority="852" operator="equal">
      <formula>#REF!</formula>
    </cfRule>
  </conditionalFormatting>
  <conditionalFormatting sqref="I141">
    <cfRule type="cellIs" dxfId="808" priority="815" operator="equal">
      <formula>#REF!</formula>
    </cfRule>
  </conditionalFormatting>
  <conditionalFormatting sqref="I139:J139">
    <cfRule type="cellIs" dxfId="807" priority="814" operator="equal">
      <formula>#REF!</formula>
    </cfRule>
  </conditionalFormatting>
  <conditionalFormatting sqref="J141 J143">
    <cfRule type="cellIs" dxfId="806" priority="813" operator="equal">
      <formula>#REF!</formula>
    </cfRule>
  </conditionalFormatting>
  <conditionalFormatting sqref="Q139">
    <cfRule type="cellIs" dxfId="805" priority="775" operator="equal">
      <formula>#REF!</formula>
    </cfRule>
    <cfRule type="cellIs" dxfId="804" priority="777" operator="equal">
      <formula>#REF!</formula>
    </cfRule>
    <cfRule type="cellIs" dxfId="803" priority="778" operator="equal">
      <formula>#REF!</formula>
    </cfRule>
    <cfRule type="cellIs" dxfId="802" priority="779" operator="equal">
      <formula>#REF!</formula>
    </cfRule>
    <cfRule type="cellIs" dxfId="801" priority="780" operator="equal">
      <formula>#REF!</formula>
    </cfRule>
    <cfRule type="cellIs" dxfId="800" priority="781" operator="equal">
      <formula>#REF!</formula>
    </cfRule>
    <cfRule type="cellIs" dxfId="799" priority="782" operator="equal">
      <formula>#REF!</formula>
    </cfRule>
    <cfRule type="cellIs" dxfId="798" priority="783" operator="equal">
      <formula>#REF!</formula>
    </cfRule>
    <cfRule type="cellIs" dxfId="797" priority="784" operator="equal">
      <formula>#REF!</formula>
    </cfRule>
    <cfRule type="cellIs" dxfId="796" priority="785" operator="equal">
      <formula>#REF!</formula>
    </cfRule>
    <cfRule type="cellIs" dxfId="795" priority="786" operator="equal">
      <formula>#REF!</formula>
    </cfRule>
    <cfRule type="cellIs" dxfId="794" priority="787" operator="equal">
      <formula>#REF!</formula>
    </cfRule>
    <cfRule type="cellIs" dxfId="793" priority="788" operator="equal">
      <formula>#REF!</formula>
    </cfRule>
    <cfRule type="cellIs" dxfId="792" priority="789" operator="equal">
      <formula>#REF!</formula>
    </cfRule>
    <cfRule type="cellIs" dxfId="791" priority="790" operator="equal">
      <formula>#REF!</formula>
    </cfRule>
    <cfRule type="cellIs" dxfId="790" priority="791" operator="equal">
      <formula>#REF!</formula>
    </cfRule>
    <cfRule type="cellIs" dxfId="789" priority="792" operator="equal">
      <formula>#REF!</formula>
    </cfRule>
    <cfRule type="cellIs" dxfId="788" priority="793" operator="equal">
      <formula>#REF!</formula>
    </cfRule>
    <cfRule type="cellIs" dxfId="787" priority="794" operator="equal">
      <formula>#REF!</formula>
    </cfRule>
    <cfRule type="cellIs" dxfId="786" priority="795" operator="equal">
      <formula>#REF!</formula>
    </cfRule>
    <cfRule type="cellIs" dxfId="785" priority="796" operator="equal">
      <formula>#REF!</formula>
    </cfRule>
    <cfRule type="cellIs" dxfId="784" priority="797" operator="equal">
      <formula>#REF!</formula>
    </cfRule>
    <cfRule type="cellIs" dxfId="783" priority="798" operator="equal">
      <formula>#REF!</formula>
    </cfRule>
    <cfRule type="cellIs" dxfId="782" priority="799" operator="equal">
      <formula>#REF!</formula>
    </cfRule>
    <cfRule type="cellIs" dxfId="781" priority="800" operator="equal">
      <formula>#REF!</formula>
    </cfRule>
    <cfRule type="cellIs" dxfId="780" priority="801" operator="equal">
      <formula>#REF!</formula>
    </cfRule>
    <cfRule type="cellIs" dxfId="779" priority="802" operator="equal">
      <formula>#REF!</formula>
    </cfRule>
    <cfRule type="cellIs" dxfId="778" priority="803" operator="equal">
      <formula>#REF!</formula>
    </cfRule>
    <cfRule type="cellIs" dxfId="777" priority="804" operator="equal">
      <formula>#REF!</formula>
    </cfRule>
    <cfRule type="cellIs" dxfId="776" priority="805" operator="equal">
      <formula>#REF!</formula>
    </cfRule>
    <cfRule type="cellIs" dxfId="775" priority="806" operator="equal">
      <formula>#REF!</formula>
    </cfRule>
    <cfRule type="cellIs" dxfId="774" priority="807" operator="equal">
      <formula>#REF!</formula>
    </cfRule>
    <cfRule type="cellIs" dxfId="773" priority="808" operator="equal">
      <formula>#REF!</formula>
    </cfRule>
    <cfRule type="cellIs" dxfId="772" priority="809" operator="equal">
      <formula>#REF!</formula>
    </cfRule>
    <cfRule type="cellIs" dxfId="771" priority="810" operator="equal">
      <formula>#REF!</formula>
    </cfRule>
    <cfRule type="cellIs" dxfId="770" priority="811" operator="equal">
      <formula>#REF!</formula>
    </cfRule>
    <cfRule type="cellIs" dxfId="769" priority="812" operator="equal">
      <formula>#REF!</formula>
    </cfRule>
  </conditionalFormatting>
  <conditionalFormatting sqref="N139">
    <cfRule type="cellIs" dxfId="768" priority="776" operator="equal">
      <formula>#REF!</formula>
    </cfRule>
  </conditionalFormatting>
  <conditionalFormatting sqref="L139">
    <cfRule type="cellIs" dxfId="767" priority="770" operator="equal">
      <formula>"ALTA"</formula>
    </cfRule>
    <cfRule type="cellIs" dxfId="766" priority="771" operator="equal">
      <formula>"MUY ALTA"</formula>
    </cfRule>
    <cfRule type="cellIs" dxfId="765" priority="772" operator="equal">
      <formula>"MEDIA"</formula>
    </cfRule>
    <cfRule type="cellIs" dxfId="764" priority="773" operator="equal">
      <formula>"BAJA"</formula>
    </cfRule>
    <cfRule type="cellIs" dxfId="763" priority="774" operator="equal">
      <formula>"MUY BAJA"</formula>
    </cfRule>
  </conditionalFormatting>
  <conditionalFormatting sqref="N139">
    <cfRule type="cellIs" dxfId="762" priority="762" operator="equal">
      <formula>"CATASTRÓFICO (RC-F)"</formula>
    </cfRule>
    <cfRule type="cellIs" dxfId="761" priority="763" operator="equal">
      <formula>"MAYOR (RC-F)"</formula>
    </cfRule>
    <cfRule type="cellIs" dxfId="760" priority="764" operator="equal">
      <formula>"MODERADO (RC-F)"</formula>
    </cfRule>
    <cfRule type="cellIs" dxfId="759" priority="765" operator="equal">
      <formula>"CATASTRÓFICO"</formula>
    </cfRule>
    <cfRule type="cellIs" dxfId="758" priority="766" operator="equal">
      <formula>"MAYOR"</formula>
    </cfRule>
    <cfRule type="cellIs" dxfId="757" priority="767" operator="equal">
      <formula>"MODERADO"</formula>
    </cfRule>
    <cfRule type="cellIs" dxfId="756" priority="768" operator="equal">
      <formula>"MENOR"</formula>
    </cfRule>
    <cfRule type="cellIs" dxfId="755" priority="769" operator="equal">
      <formula>"LEVE"</formula>
    </cfRule>
  </conditionalFormatting>
  <conditionalFormatting sqref="Q139">
    <cfRule type="cellIs" dxfId="754" priority="755" operator="equal">
      <formula>"EXTREMO (RC/F)"</formula>
    </cfRule>
    <cfRule type="cellIs" dxfId="753" priority="756" operator="equal">
      <formula>"ALTO (RC/F)"</formula>
    </cfRule>
    <cfRule type="cellIs" dxfId="752" priority="757" operator="equal">
      <formula>"MODERADO (RC/F)"</formula>
    </cfRule>
    <cfRule type="cellIs" dxfId="751" priority="758" operator="equal">
      <formula>"EXTREMO"</formula>
    </cfRule>
    <cfRule type="cellIs" dxfId="750" priority="759" operator="equal">
      <formula>"ALTO"</formula>
    </cfRule>
    <cfRule type="cellIs" dxfId="749" priority="760" operator="equal">
      <formula>"MODERADO"</formula>
    </cfRule>
    <cfRule type="cellIs" dxfId="748" priority="761" operator="equal">
      <formula>"BAJO"</formula>
    </cfRule>
  </conditionalFormatting>
  <conditionalFormatting sqref="AI139">
    <cfRule type="cellIs" dxfId="747" priority="718" operator="equal">
      <formula>#REF!</formula>
    </cfRule>
    <cfRule type="cellIs" dxfId="746" priority="719"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onditionalFormatting>
  <conditionalFormatting sqref="AI139">
    <cfRule type="cellIs" dxfId="710" priority="711" operator="equal">
      <formula>"EXTREMO (RC/F)"</formula>
    </cfRule>
    <cfRule type="cellIs" dxfId="709" priority="712" operator="equal">
      <formula>"ALTO (RC/F)"</formula>
    </cfRule>
    <cfRule type="cellIs" dxfId="708" priority="713" operator="equal">
      <formula>"MODERADO (RC/F)"</formula>
    </cfRule>
    <cfRule type="cellIs" dxfId="707" priority="714" operator="equal">
      <formula>"EXTREMO"</formula>
    </cfRule>
    <cfRule type="cellIs" dxfId="706" priority="715" operator="equal">
      <formula>"ALTO"</formula>
    </cfRule>
    <cfRule type="cellIs" dxfId="705" priority="716" operator="equal">
      <formula>"MODERADO"</formula>
    </cfRule>
    <cfRule type="cellIs" dxfId="704" priority="717" operator="equal">
      <formula>"BAJO"</formula>
    </cfRule>
  </conditionalFormatting>
  <conditionalFormatting sqref="Q141 Q143">
    <cfRule type="cellIs" dxfId="703" priority="673" operator="equal">
      <formula>#REF!</formula>
    </cfRule>
    <cfRule type="cellIs" dxfId="702" priority="675" operator="equal">
      <formula>#REF!</formula>
    </cfRule>
    <cfRule type="cellIs" dxfId="701" priority="676" operator="equal">
      <formula>#REF!</formula>
    </cfRule>
    <cfRule type="cellIs" dxfId="700" priority="677" operator="equal">
      <formula>#REF!</formula>
    </cfRule>
    <cfRule type="cellIs" dxfId="699" priority="678" operator="equal">
      <formula>#REF!</formula>
    </cfRule>
    <cfRule type="cellIs" dxfId="698" priority="679" operator="equal">
      <formula>#REF!</formula>
    </cfRule>
    <cfRule type="cellIs" dxfId="697" priority="680" operator="equal">
      <formula>#REF!</formula>
    </cfRule>
    <cfRule type="cellIs" dxfId="696" priority="681" operator="equal">
      <formula>#REF!</formula>
    </cfRule>
    <cfRule type="cellIs" dxfId="695" priority="682" operator="equal">
      <formula>#REF!</formula>
    </cfRule>
    <cfRule type="cellIs" dxfId="694" priority="683" operator="equal">
      <formula>#REF!</formula>
    </cfRule>
    <cfRule type="cellIs" dxfId="693" priority="684" operator="equal">
      <formula>#REF!</formula>
    </cfRule>
    <cfRule type="cellIs" dxfId="692" priority="685" operator="equal">
      <formula>#REF!</formula>
    </cfRule>
    <cfRule type="cellIs" dxfId="691" priority="686" operator="equal">
      <formula>#REF!</formula>
    </cfRule>
    <cfRule type="cellIs" dxfId="690" priority="687" operator="equal">
      <formula>#REF!</formula>
    </cfRule>
    <cfRule type="cellIs" dxfId="689" priority="688" operator="equal">
      <formula>#REF!</formula>
    </cfRule>
    <cfRule type="cellIs" dxfId="688" priority="689" operator="equal">
      <formula>#REF!</formula>
    </cfRule>
    <cfRule type="cellIs" dxfId="687" priority="690" operator="equal">
      <formula>#REF!</formula>
    </cfRule>
    <cfRule type="cellIs" dxfId="686" priority="691" operator="equal">
      <formula>#REF!</formula>
    </cfRule>
    <cfRule type="cellIs" dxfId="685" priority="692" operator="equal">
      <formula>#REF!</formula>
    </cfRule>
    <cfRule type="cellIs" dxfId="684" priority="693" operator="equal">
      <formula>#REF!</formula>
    </cfRule>
    <cfRule type="cellIs" dxfId="683" priority="694" operator="equal">
      <formula>#REF!</formula>
    </cfRule>
    <cfRule type="cellIs" dxfId="682" priority="695" operator="equal">
      <formula>#REF!</formula>
    </cfRule>
    <cfRule type="cellIs" dxfId="681" priority="696" operator="equal">
      <formula>#REF!</formula>
    </cfRule>
    <cfRule type="cellIs" dxfId="680" priority="697" operator="equal">
      <formula>#REF!</formula>
    </cfRule>
    <cfRule type="cellIs" dxfId="679" priority="698" operator="equal">
      <formula>#REF!</formula>
    </cfRule>
    <cfRule type="cellIs" dxfId="678" priority="699" operator="equal">
      <formula>#REF!</formula>
    </cfRule>
    <cfRule type="cellIs" dxfId="677" priority="700" operator="equal">
      <formula>#REF!</formula>
    </cfRule>
    <cfRule type="cellIs" dxfId="676" priority="701" operator="equal">
      <formula>#REF!</formula>
    </cfRule>
    <cfRule type="cellIs" dxfId="675" priority="702" operator="equal">
      <formula>#REF!</formula>
    </cfRule>
    <cfRule type="cellIs" dxfId="674" priority="703" operator="equal">
      <formula>#REF!</formula>
    </cfRule>
    <cfRule type="cellIs" dxfId="673" priority="704" operator="equal">
      <formula>#REF!</formula>
    </cfRule>
    <cfRule type="cellIs" dxfId="672" priority="705" operator="equal">
      <formula>#REF!</formula>
    </cfRule>
    <cfRule type="cellIs" dxfId="671" priority="706" operator="equal">
      <formula>#REF!</formula>
    </cfRule>
    <cfRule type="cellIs" dxfId="670" priority="707" operator="equal">
      <formula>#REF!</formula>
    </cfRule>
    <cfRule type="cellIs" dxfId="669" priority="708" operator="equal">
      <formula>#REF!</formula>
    </cfRule>
    <cfRule type="cellIs" dxfId="668" priority="709" operator="equal">
      <formula>#REF!</formula>
    </cfRule>
    <cfRule type="cellIs" dxfId="667" priority="710" operator="equal">
      <formula>#REF!</formula>
    </cfRule>
  </conditionalFormatting>
  <conditionalFormatting sqref="N141 N143">
    <cfRule type="cellIs" dxfId="666" priority="674" operator="equal">
      <formula>#REF!</formula>
    </cfRule>
  </conditionalFormatting>
  <conditionalFormatting sqref="L141 L143">
    <cfRule type="cellIs" dxfId="665" priority="668" operator="equal">
      <formula>"ALTA"</formula>
    </cfRule>
    <cfRule type="cellIs" dxfId="664" priority="669" operator="equal">
      <formula>"MUY ALTA"</formula>
    </cfRule>
    <cfRule type="cellIs" dxfId="663" priority="670" operator="equal">
      <formula>"MEDIA"</formula>
    </cfRule>
    <cfRule type="cellIs" dxfId="662" priority="671" operator="equal">
      <formula>"BAJA"</formula>
    </cfRule>
    <cfRule type="cellIs" dxfId="661" priority="672" operator="equal">
      <formula>"MUY BAJA"</formula>
    </cfRule>
  </conditionalFormatting>
  <conditionalFormatting sqref="N141 N143">
    <cfRule type="cellIs" dxfId="660" priority="660" operator="equal">
      <formula>"CATASTRÓFICO (RC-F)"</formula>
    </cfRule>
    <cfRule type="cellIs" dxfId="659" priority="661" operator="equal">
      <formula>"MAYOR (RC-F)"</formula>
    </cfRule>
    <cfRule type="cellIs" dxfId="658" priority="662" operator="equal">
      <formula>"MODERADO (RC-F)"</formula>
    </cfRule>
    <cfRule type="cellIs" dxfId="657" priority="663" operator="equal">
      <formula>"CATASTRÓFICO"</formula>
    </cfRule>
    <cfRule type="cellIs" dxfId="656" priority="664" operator="equal">
      <formula>"MAYOR"</formula>
    </cfRule>
    <cfRule type="cellIs" dxfId="655" priority="665" operator="equal">
      <formula>"MODERADO"</formula>
    </cfRule>
    <cfRule type="cellIs" dxfId="654" priority="666" operator="equal">
      <formula>"MENOR"</formula>
    </cfRule>
    <cfRule type="cellIs" dxfId="653" priority="667" operator="equal">
      <formula>"LEVE"</formula>
    </cfRule>
  </conditionalFormatting>
  <conditionalFormatting sqref="Q141 Q143">
    <cfRule type="cellIs" dxfId="652" priority="653" operator="equal">
      <formula>"EXTREMO (RC/F)"</formula>
    </cfRule>
    <cfRule type="cellIs" dxfId="651" priority="654" operator="equal">
      <formula>"ALTO (RC/F)"</formula>
    </cfRule>
    <cfRule type="cellIs" dxfId="650" priority="655" operator="equal">
      <formula>"MODERADO (RC/F)"</formula>
    </cfRule>
    <cfRule type="cellIs" dxfId="649" priority="656" operator="equal">
      <formula>"EXTREMO"</formula>
    </cfRule>
    <cfRule type="cellIs" dxfId="648" priority="657" operator="equal">
      <formula>"ALTO"</formula>
    </cfRule>
    <cfRule type="cellIs" dxfId="647" priority="658" operator="equal">
      <formula>"MODERADO"</formula>
    </cfRule>
    <cfRule type="cellIs" dxfId="646" priority="659" operator="equal">
      <formula>"BAJO"</formula>
    </cfRule>
  </conditionalFormatting>
  <conditionalFormatting sqref="Q136">
    <cfRule type="cellIs" dxfId="645" priority="501" operator="equal">
      <formula>#REF!</formula>
    </cfRule>
    <cfRule type="cellIs" dxfId="644" priority="503" operator="equal">
      <formula>#REF!</formula>
    </cfRule>
    <cfRule type="cellIs" dxfId="643" priority="504" operator="equal">
      <formula>#REF!</formula>
    </cfRule>
    <cfRule type="cellIs" dxfId="642" priority="505" operator="equal">
      <formula>#REF!</formula>
    </cfRule>
    <cfRule type="cellIs" dxfId="641" priority="506" operator="equal">
      <formula>#REF!</formula>
    </cfRule>
    <cfRule type="cellIs" dxfId="640" priority="507" operator="equal">
      <formula>#REF!</formula>
    </cfRule>
    <cfRule type="cellIs" dxfId="639" priority="508" operator="equal">
      <formula>#REF!</formula>
    </cfRule>
    <cfRule type="cellIs" dxfId="638" priority="509" operator="equal">
      <formula>#REF!</formula>
    </cfRule>
    <cfRule type="cellIs" dxfId="637" priority="510" operator="equal">
      <formula>#REF!</formula>
    </cfRule>
    <cfRule type="cellIs" dxfId="636" priority="511" operator="equal">
      <formula>#REF!</formula>
    </cfRule>
    <cfRule type="cellIs" dxfId="635" priority="512" operator="equal">
      <formula>#REF!</formula>
    </cfRule>
    <cfRule type="cellIs" dxfId="634" priority="513" operator="equal">
      <formula>#REF!</formula>
    </cfRule>
    <cfRule type="cellIs" dxfId="633" priority="514" operator="equal">
      <formula>#REF!</formula>
    </cfRule>
    <cfRule type="cellIs" dxfId="632" priority="515" operator="equal">
      <formula>#REF!</formula>
    </cfRule>
    <cfRule type="cellIs" dxfId="631" priority="516" operator="equal">
      <formula>#REF!</formula>
    </cfRule>
    <cfRule type="cellIs" dxfId="630" priority="517" operator="equal">
      <formula>#REF!</formula>
    </cfRule>
    <cfRule type="cellIs" dxfId="629" priority="518" operator="equal">
      <formula>#REF!</formula>
    </cfRule>
    <cfRule type="cellIs" dxfId="628" priority="519" operator="equal">
      <formula>#REF!</formula>
    </cfRule>
    <cfRule type="cellIs" dxfId="627" priority="520" operator="equal">
      <formula>#REF!</formula>
    </cfRule>
    <cfRule type="cellIs" dxfId="626" priority="521" operator="equal">
      <formula>#REF!</formula>
    </cfRule>
    <cfRule type="cellIs" dxfId="625" priority="522" operator="equal">
      <formula>#REF!</formula>
    </cfRule>
    <cfRule type="cellIs" dxfId="624" priority="523" operator="equal">
      <formula>#REF!</formula>
    </cfRule>
    <cfRule type="cellIs" dxfId="623" priority="524" operator="equal">
      <formula>#REF!</formula>
    </cfRule>
    <cfRule type="cellIs" dxfId="622" priority="525" operator="equal">
      <formula>#REF!</formula>
    </cfRule>
    <cfRule type="cellIs" dxfId="621" priority="526" operator="equal">
      <formula>#REF!</formula>
    </cfRule>
    <cfRule type="cellIs" dxfId="620" priority="527" operator="equal">
      <formula>#REF!</formula>
    </cfRule>
    <cfRule type="cellIs" dxfId="619" priority="528" operator="equal">
      <formula>#REF!</formula>
    </cfRule>
    <cfRule type="cellIs" dxfId="618" priority="529" operator="equal">
      <formula>#REF!</formula>
    </cfRule>
    <cfRule type="cellIs" dxfId="617" priority="530" operator="equal">
      <formula>#REF!</formula>
    </cfRule>
    <cfRule type="cellIs" dxfId="616" priority="531" operator="equal">
      <formula>#REF!</formula>
    </cfRule>
    <cfRule type="cellIs" dxfId="615" priority="532" operator="equal">
      <formula>#REF!</formula>
    </cfRule>
    <cfRule type="cellIs" dxfId="614" priority="533" operator="equal">
      <formula>#REF!</formula>
    </cfRule>
    <cfRule type="cellIs" dxfId="613" priority="534" operator="equal">
      <formula>#REF!</formula>
    </cfRule>
    <cfRule type="cellIs" dxfId="612" priority="535" operator="equal">
      <formula>#REF!</formula>
    </cfRule>
    <cfRule type="cellIs" dxfId="611" priority="536" operator="equal">
      <formula>#REF!</formula>
    </cfRule>
    <cfRule type="cellIs" dxfId="610" priority="537" operator="equal">
      <formula>#REF!</formula>
    </cfRule>
    <cfRule type="cellIs" dxfId="609" priority="538" operator="equal">
      <formula>#REF!</formula>
    </cfRule>
  </conditionalFormatting>
  <conditionalFormatting sqref="N136">
    <cfRule type="cellIs" dxfId="608" priority="502" operator="equal">
      <formula>#REF!</formula>
    </cfRule>
  </conditionalFormatting>
  <conditionalFormatting sqref="L136">
    <cfRule type="cellIs" dxfId="607" priority="496" operator="equal">
      <formula>"ALTA"</formula>
    </cfRule>
    <cfRule type="cellIs" dxfId="606" priority="497" operator="equal">
      <formula>"MUY ALTA"</formula>
    </cfRule>
    <cfRule type="cellIs" dxfId="605" priority="498" operator="equal">
      <formula>"MEDIA"</formula>
    </cfRule>
    <cfRule type="cellIs" dxfId="604" priority="499" operator="equal">
      <formula>"BAJA"</formula>
    </cfRule>
    <cfRule type="cellIs" dxfId="603" priority="500" operator="equal">
      <formula>"MUY BAJA"</formula>
    </cfRule>
  </conditionalFormatting>
  <conditionalFormatting sqref="N136">
    <cfRule type="cellIs" dxfId="602" priority="488" operator="equal">
      <formula>"CATASTRÓFICO (RC-F)"</formula>
    </cfRule>
    <cfRule type="cellIs" dxfId="601" priority="489" operator="equal">
      <formula>"MAYOR (RC-F)"</formula>
    </cfRule>
    <cfRule type="cellIs" dxfId="600" priority="490" operator="equal">
      <formula>"MODERADO (RC-F)"</formula>
    </cfRule>
    <cfRule type="cellIs" dxfId="599" priority="491" operator="equal">
      <formula>"CATASTRÓFICO"</formula>
    </cfRule>
    <cfRule type="cellIs" dxfId="598" priority="492" operator="equal">
      <formula>"MAYOR"</formula>
    </cfRule>
    <cfRule type="cellIs" dxfId="597" priority="493" operator="equal">
      <formula>"MODERADO"</formula>
    </cfRule>
    <cfRule type="cellIs" dxfId="596" priority="494" operator="equal">
      <formula>"MENOR"</formula>
    </cfRule>
    <cfRule type="cellIs" dxfId="595" priority="495" operator="equal">
      <formula>"LEVE"</formula>
    </cfRule>
  </conditionalFormatting>
  <conditionalFormatting sqref="Q136">
    <cfRule type="cellIs" dxfId="594" priority="481" operator="equal">
      <formula>"EXTREMO (RC/F)"</formula>
    </cfRule>
    <cfRule type="cellIs" dxfId="593" priority="482" operator="equal">
      <formula>"ALTO (RC/F)"</formula>
    </cfRule>
    <cfRule type="cellIs" dxfId="592" priority="483" operator="equal">
      <formula>"MODERADO (RC/F)"</formula>
    </cfRule>
    <cfRule type="cellIs" dxfId="591" priority="484" operator="equal">
      <formula>"EXTREMO"</formula>
    </cfRule>
    <cfRule type="cellIs" dxfId="590" priority="485" operator="equal">
      <formula>"ALTO"</formula>
    </cfRule>
    <cfRule type="cellIs" dxfId="589" priority="486" operator="equal">
      <formula>"MODERADO"</formula>
    </cfRule>
    <cfRule type="cellIs" dxfId="588" priority="487" operator="equal">
      <formula>"BAJO"</formula>
    </cfRule>
  </conditionalFormatting>
  <conditionalFormatting sqref="Q138">
    <cfRule type="cellIs" dxfId="587" priority="615" operator="equal">
      <formula>#REF!</formula>
    </cfRule>
    <cfRule type="cellIs" dxfId="586" priority="617" operator="equal">
      <formula>#REF!</formula>
    </cfRule>
    <cfRule type="cellIs" dxfId="585" priority="618" operator="equal">
      <formula>#REF!</formula>
    </cfRule>
    <cfRule type="cellIs" dxfId="584" priority="619" operator="equal">
      <formula>#REF!</formula>
    </cfRule>
    <cfRule type="cellIs" dxfId="583" priority="620" operator="equal">
      <formula>#REF!</formula>
    </cfRule>
    <cfRule type="cellIs" dxfId="582" priority="621" operator="equal">
      <formula>#REF!</formula>
    </cfRule>
    <cfRule type="cellIs" dxfId="581" priority="622" operator="equal">
      <formula>#REF!</formula>
    </cfRule>
    <cfRule type="cellIs" dxfId="580" priority="623" operator="equal">
      <formula>#REF!</formula>
    </cfRule>
    <cfRule type="cellIs" dxfId="579" priority="624" operator="equal">
      <formula>#REF!</formula>
    </cfRule>
    <cfRule type="cellIs" dxfId="578" priority="625" operator="equal">
      <formula>#REF!</formula>
    </cfRule>
    <cfRule type="cellIs" dxfId="577" priority="626" operator="equal">
      <formula>#REF!</formula>
    </cfRule>
    <cfRule type="cellIs" dxfId="576" priority="627" operator="equal">
      <formula>#REF!</formula>
    </cfRule>
    <cfRule type="cellIs" dxfId="575" priority="628" operator="equal">
      <formula>#REF!</formula>
    </cfRule>
    <cfRule type="cellIs" dxfId="574" priority="629" operator="equal">
      <formula>#REF!</formula>
    </cfRule>
    <cfRule type="cellIs" dxfId="573" priority="630" operator="equal">
      <formula>#REF!</formula>
    </cfRule>
    <cfRule type="cellIs" dxfId="572" priority="631" operator="equal">
      <formula>#REF!</formula>
    </cfRule>
    <cfRule type="cellIs" dxfId="571" priority="632" operator="equal">
      <formula>#REF!</formula>
    </cfRule>
    <cfRule type="cellIs" dxfId="570" priority="633" operator="equal">
      <formula>#REF!</formula>
    </cfRule>
    <cfRule type="cellIs" dxfId="569" priority="634" operator="equal">
      <formula>#REF!</formula>
    </cfRule>
    <cfRule type="cellIs" dxfId="568" priority="635" operator="equal">
      <formula>#REF!</formula>
    </cfRule>
    <cfRule type="cellIs" dxfId="567" priority="636" operator="equal">
      <formula>#REF!</formula>
    </cfRule>
    <cfRule type="cellIs" dxfId="566" priority="637" operator="equal">
      <formula>#REF!</formula>
    </cfRule>
    <cfRule type="cellIs" dxfId="565" priority="638" operator="equal">
      <formula>#REF!</formula>
    </cfRule>
    <cfRule type="cellIs" dxfId="564" priority="639" operator="equal">
      <formula>#REF!</formula>
    </cfRule>
    <cfRule type="cellIs" dxfId="563" priority="640" operator="equal">
      <formula>#REF!</formula>
    </cfRule>
    <cfRule type="cellIs" dxfId="562" priority="641" operator="equal">
      <formula>#REF!</formula>
    </cfRule>
    <cfRule type="cellIs" dxfId="561" priority="642" operator="equal">
      <formula>#REF!</formula>
    </cfRule>
    <cfRule type="cellIs" dxfId="560" priority="643" operator="equal">
      <formula>#REF!</formula>
    </cfRule>
    <cfRule type="cellIs" dxfId="559" priority="644" operator="equal">
      <formula>#REF!</formula>
    </cfRule>
    <cfRule type="cellIs" dxfId="558" priority="645" operator="equal">
      <formula>#REF!</formula>
    </cfRule>
    <cfRule type="cellIs" dxfId="557" priority="646" operator="equal">
      <formula>#REF!</formula>
    </cfRule>
    <cfRule type="cellIs" dxfId="556" priority="647" operator="equal">
      <formula>#REF!</formula>
    </cfRule>
    <cfRule type="cellIs" dxfId="555" priority="648" operator="equal">
      <formula>#REF!</formula>
    </cfRule>
    <cfRule type="cellIs" dxfId="554" priority="649" operator="equal">
      <formula>#REF!</formula>
    </cfRule>
    <cfRule type="cellIs" dxfId="553" priority="650" operator="equal">
      <formula>#REF!</formula>
    </cfRule>
    <cfRule type="cellIs" dxfId="552" priority="651" operator="equal">
      <formula>#REF!</formula>
    </cfRule>
    <cfRule type="cellIs" dxfId="551" priority="652" operator="equal">
      <formula>#REF!</formula>
    </cfRule>
  </conditionalFormatting>
  <conditionalFormatting sqref="N138">
    <cfRule type="cellIs" dxfId="550" priority="616" operator="equal">
      <formula>#REF!</formula>
    </cfRule>
  </conditionalFormatting>
  <conditionalFormatting sqref="L138">
    <cfRule type="cellIs" dxfId="549" priority="610" operator="equal">
      <formula>"ALTA"</formula>
    </cfRule>
    <cfRule type="cellIs" dxfId="548" priority="611" operator="equal">
      <formula>"MUY ALTA"</formula>
    </cfRule>
    <cfRule type="cellIs" dxfId="547" priority="612" operator="equal">
      <formula>"MEDIA"</formula>
    </cfRule>
    <cfRule type="cellIs" dxfId="546" priority="613" operator="equal">
      <formula>"BAJA"</formula>
    </cfRule>
    <cfRule type="cellIs" dxfId="545" priority="614" operator="equal">
      <formula>"MUY BAJA"</formula>
    </cfRule>
  </conditionalFormatting>
  <conditionalFormatting sqref="N138">
    <cfRule type="cellIs" dxfId="544" priority="602" operator="equal">
      <formula>"CATASTRÓFICO (RC-F)"</formula>
    </cfRule>
    <cfRule type="cellIs" dxfId="543" priority="603" operator="equal">
      <formula>"MAYOR (RC-F)"</formula>
    </cfRule>
    <cfRule type="cellIs" dxfId="542" priority="604" operator="equal">
      <formula>"MODERADO (RC-F)"</formula>
    </cfRule>
    <cfRule type="cellIs" dxfId="541" priority="605" operator="equal">
      <formula>"CATASTRÓFICO"</formula>
    </cfRule>
    <cfRule type="cellIs" dxfId="540" priority="606" operator="equal">
      <formula>"MAYOR"</formula>
    </cfRule>
    <cfRule type="cellIs" dxfId="539" priority="607" operator="equal">
      <formula>"MODERADO"</formula>
    </cfRule>
    <cfRule type="cellIs" dxfId="538" priority="608" operator="equal">
      <formula>"MENOR"</formula>
    </cfRule>
    <cfRule type="cellIs" dxfId="537" priority="609" operator="equal">
      <formula>"LEVE"</formula>
    </cfRule>
  </conditionalFormatting>
  <conditionalFormatting sqref="Q138 AI138">
    <cfRule type="cellIs" dxfId="536" priority="595" operator="equal">
      <formula>"EXTREMO (RC/F)"</formula>
    </cfRule>
    <cfRule type="cellIs" dxfId="535" priority="596" operator="equal">
      <formula>"ALTO (RC/F)"</formula>
    </cfRule>
    <cfRule type="cellIs" dxfId="534" priority="597" operator="equal">
      <formula>"MODERADO (RC/F)"</formula>
    </cfRule>
    <cfRule type="cellIs" dxfId="533" priority="598" operator="equal">
      <formula>"EXTREMO"</formula>
    </cfRule>
    <cfRule type="cellIs" dxfId="532" priority="599" operator="equal">
      <formula>"ALTO"</formula>
    </cfRule>
    <cfRule type="cellIs" dxfId="531" priority="600" operator="equal">
      <formula>"MODERADO"</formula>
    </cfRule>
    <cfRule type="cellIs" dxfId="530" priority="601" operator="equal">
      <formula>"BAJO"</formula>
    </cfRule>
  </conditionalFormatting>
  <conditionalFormatting sqref="AE136:AE138">
    <cfRule type="cellIs" dxfId="529" priority="590" operator="equal">
      <formula>"MUY ALTA"</formula>
    </cfRule>
    <cfRule type="cellIs" dxfId="528" priority="591" operator="equal">
      <formula>"ALTA"</formula>
    </cfRule>
    <cfRule type="cellIs" dxfId="527" priority="592" operator="equal">
      <formula>"MEDIA"</formula>
    </cfRule>
    <cfRule type="cellIs" dxfId="526" priority="593" operator="equal">
      <formula>"BAJA"</formula>
    </cfRule>
    <cfRule type="cellIs" dxfId="525" priority="594" operator="equal">
      <formula>"MUY BAJA"</formula>
    </cfRule>
  </conditionalFormatting>
  <conditionalFormatting sqref="AG136 AG138">
    <cfRule type="cellIs" dxfId="524" priority="585" operator="equal">
      <formula>"CATASTROFICO"</formula>
    </cfRule>
    <cfRule type="cellIs" dxfId="523" priority="586" operator="equal">
      <formula>"MAYOR"</formula>
    </cfRule>
    <cfRule type="cellIs" dxfId="522" priority="587" operator="equal">
      <formula>"MODERADO"</formula>
    </cfRule>
    <cfRule type="cellIs" dxfId="521" priority="588" operator="equal">
      <formula>"MENOR"</formula>
    </cfRule>
    <cfRule type="cellIs" dxfId="520" priority="589" operator="equal">
      <formula>"LEVE"</formula>
    </cfRule>
  </conditionalFormatting>
  <conditionalFormatting sqref="AI136 AI138">
    <cfRule type="cellIs" dxfId="519" priority="548" operator="equal">
      <formula>#REF!</formula>
    </cfRule>
    <cfRule type="cellIs" dxfId="518" priority="549" operator="equal">
      <formula>#REF!</formula>
    </cfRule>
    <cfRule type="cellIs" dxfId="517" priority="550" operator="equal">
      <formula>#REF!</formula>
    </cfRule>
    <cfRule type="cellIs" dxfId="516" priority="551" operator="equal">
      <formula>#REF!</formula>
    </cfRule>
    <cfRule type="cellIs" dxfId="515" priority="552" operator="equal">
      <formula>#REF!</formula>
    </cfRule>
    <cfRule type="cellIs" dxfId="514" priority="553" operator="equal">
      <formula>#REF!</formula>
    </cfRule>
    <cfRule type="cellIs" dxfId="513" priority="554" operator="equal">
      <formula>#REF!</formula>
    </cfRule>
    <cfRule type="cellIs" dxfId="512" priority="555" operator="equal">
      <formula>#REF!</formula>
    </cfRule>
    <cfRule type="cellIs" dxfId="511" priority="556" operator="equal">
      <formula>#REF!</formula>
    </cfRule>
    <cfRule type="cellIs" dxfId="510" priority="557" operator="equal">
      <formula>#REF!</formula>
    </cfRule>
    <cfRule type="cellIs" dxfId="509" priority="558" operator="equal">
      <formula>#REF!</formula>
    </cfRule>
    <cfRule type="cellIs" dxfId="508" priority="559" operator="equal">
      <formula>#REF!</formula>
    </cfRule>
    <cfRule type="cellIs" dxfId="507" priority="560" operator="equal">
      <formula>#REF!</formula>
    </cfRule>
    <cfRule type="cellIs" dxfId="506" priority="561" operator="equal">
      <formula>#REF!</formula>
    </cfRule>
    <cfRule type="cellIs" dxfId="505" priority="562" operator="equal">
      <formula>#REF!</formula>
    </cfRule>
    <cfRule type="cellIs" dxfId="504" priority="563" operator="equal">
      <formula>#REF!</formula>
    </cfRule>
    <cfRule type="cellIs" dxfId="503" priority="564" operator="equal">
      <formula>#REF!</formula>
    </cfRule>
    <cfRule type="cellIs" dxfId="502" priority="565" operator="equal">
      <formula>#REF!</formula>
    </cfRule>
    <cfRule type="cellIs" dxfId="501" priority="566" operator="equal">
      <formula>#REF!</formula>
    </cfRule>
    <cfRule type="cellIs" dxfId="500" priority="567" operator="equal">
      <formula>#REF!</formula>
    </cfRule>
    <cfRule type="cellIs" dxfId="499" priority="568" operator="equal">
      <formula>#REF!</formula>
    </cfRule>
    <cfRule type="cellIs" dxfId="498" priority="569" operator="equal">
      <formula>#REF!</formula>
    </cfRule>
    <cfRule type="cellIs" dxfId="497" priority="570" operator="equal">
      <formula>#REF!</formula>
    </cfRule>
    <cfRule type="cellIs" dxfId="496" priority="571" operator="equal">
      <formula>#REF!</formula>
    </cfRule>
    <cfRule type="cellIs" dxfId="495" priority="572" operator="equal">
      <formula>#REF!</formula>
    </cfRule>
    <cfRule type="cellIs" dxfId="494" priority="573" operator="equal">
      <formula>#REF!</formula>
    </cfRule>
    <cfRule type="cellIs" dxfId="493" priority="574" operator="equal">
      <formula>#REF!</formula>
    </cfRule>
    <cfRule type="cellIs" dxfId="492" priority="575" operator="equal">
      <formula>#REF!</formula>
    </cfRule>
    <cfRule type="cellIs" dxfId="491" priority="576" operator="equal">
      <formula>#REF!</formula>
    </cfRule>
    <cfRule type="cellIs" dxfId="490" priority="577" operator="equal">
      <formula>#REF!</formula>
    </cfRule>
    <cfRule type="cellIs" dxfId="489" priority="578" operator="equal">
      <formula>#REF!</formula>
    </cfRule>
    <cfRule type="cellIs" dxfId="488" priority="579" operator="equal">
      <formula>#REF!</formula>
    </cfRule>
    <cfRule type="cellIs" dxfId="487" priority="580" operator="equal">
      <formula>#REF!</formula>
    </cfRule>
    <cfRule type="cellIs" dxfId="486" priority="581" operator="equal">
      <formula>#REF!</formula>
    </cfRule>
    <cfRule type="cellIs" dxfId="485" priority="582" operator="equal">
      <formula>#REF!</formula>
    </cfRule>
    <cfRule type="cellIs" dxfId="484" priority="583" operator="equal">
      <formula>#REF!</formula>
    </cfRule>
    <cfRule type="cellIs" dxfId="483" priority="584" operator="equal">
      <formula>#REF!</formula>
    </cfRule>
  </conditionalFormatting>
  <conditionalFormatting sqref="AI136">
    <cfRule type="cellIs" dxfId="482" priority="541" operator="equal">
      <formula>"EXTREMO (RC/F)"</formula>
    </cfRule>
    <cfRule type="cellIs" dxfId="481" priority="542" operator="equal">
      <formula>"ALTO (RC/F)"</formula>
    </cfRule>
    <cfRule type="cellIs" dxfId="480" priority="543" operator="equal">
      <formula>"MODERADO (RC/F)"</formula>
    </cfRule>
    <cfRule type="cellIs" dxfId="479" priority="544" operator="equal">
      <formula>"EXTREMO"</formula>
    </cfRule>
    <cfRule type="cellIs" dxfId="478" priority="545" operator="equal">
      <formula>"ALTO"</formula>
    </cfRule>
    <cfRule type="cellIs" dxfId="477" priority="546" operator="equal">
      <formula>"MODERADO"</formula>
    </cfRule>
    <cfRule type="cellIs" dxfId="476" priority="547" operator="equal">
      <formula>"BAJO"</formula>
    </cfRule>
  </conditionalFormatting>
  <conditionalFormatting sqref="I136">
    <cfRule type="cellIs" dxfId="475" priority="540" operator="equal">
      <formula>#REF!</formula>
    </cfRule>
  </conditionalFormatting>
  <conditionalFormatting sqref="J136">
    <cfRule type="cellIs" dxfId="474" priority="539" operator="equal">
      <formula>#REF!</formula>
    </cfRule>
  </conditionalFormatting>
  <conditionalFormatting sqref="Q270 Q279">
    <cfRule type="cellIs" dxfId="473" priority="443" operator="equal">
      <formula>#REF!</formula>
    </cfRule>
    <cfRule type="cellIs" dxfId="472" priority="445" operator="equal">
      <formula>#REF!</formula>
    </cfRule>
    <cfRule type="cellIs" dxfId="471" priority="446" operator="equal">
      <formula>#REF!</formula>
    </cfRule>
    <cfRule type="cellIs" dxfId="470" priority="447" operator="equal">
      <formula>#REF!</formula>
    </cfRule>
    <cfRule type="cellIs" dxfId="469" priority="448" operator="equal">
      <formula>#REF!</formula>
    </cfRule>
    <cfRule type="cellIs" dxfId="468" priority="449" operator="equal">
      <formula>#REF!</formula>
    </cfRule>
    <cfRule type="cellIs" dxfId="467" priority="450" operator="equal">
      <formula>#REF!</formula>
    </cfRule>
    <cfRule type="cellIs" dxfId="466" priority="451" operator="equal">
      <formula>#REF!</formula>
    </cfRule>
    <cfRule type="cellIs" dxfId="465" priority="452" operator="equal">
      <formula>#REF!</formula>
    </cfRule>
    <cfRule type="cellIs" dxfId="464" priority="453" operator="equal">
      <formula>#REF!</formula>
    </cfRule>
    <cfRule type="cellIs" dxfId="463" priority="454" operator="equal">
      <formula>#REF!</formula>
    </cfRule>
    <cfRule type="cellIs" dxfId="462" priority="455" operator="equal">
      <formula>#REF!</formula>
    </cfRule>
    <cfRule type="cellIs" dxfId="461" priority="456" operator="equal">
      <formula>#REF!</formula>
    </cfRule>
    <cfRule type="cellIs" dxfId="460" priority="457" operator="equal">
      <formula>#REF!</formula>
    </cfRule>
    <cfRule type="cellIs" dxfId="459" priority="458" operator="equal">
      <formula>#REF!</formula>
    </cfRule>
    <cfRule type="cellIs" dxfId="458" priority="459" operator="equal">
      <formula>#REF!</formula>
    </cfRule>
    <cfRule type="cellIs" dxfId="457" priority="460" operator="equal">
      <formula>#REF!</formula>
    </cfRule>
    <cfRule type="cellIs" dxfId="456" priority="461" operator="equal">
      <formula>#REF!</formula>
    </cfRule>
    <cfRule type="cellIs" dxfId="455" priority="462" operator="equal">
      <formula>#REF!</formula>
    </cfRule>
    <cfRule type="cellIs" dxfId="454" priority="463" operator="equal">
      <formula>#REF!</formula>
    </cfRule>
    <cfRule type="cellIs" dxfId="453" priority="464" operator="equal">
      <formula>#REF!</formula>
    </cfRule>
    <cfRule type="cellIs" dxfId="452" priority="465" operator="equal">
      <formula>#REF!</formula>
    </cfRule>
    <cfRule type="cellIs" dxfId="451" priority="466" operator="equal">
      <formula>#REF!</formula>
    </cfRule>
    <cfRule type="cellIs" dxfId="450" priority="467" operator="equal">
      <formula>#REF!</formula>
    </cfRule>
    <cfRule type="cellIs" dxfId="449" priority="468" operator="equal">
      <formula>#REF!</formula>
    </cfRule>
    <cfRule type="cellIs" dxfId="448" priority="469" operator="equal">
      <formula>#REF!</formula>
    </cfRule>
    <cfRule type="cellIs" dxfId="447" priority="470" operator="equal">
      <formula>#REF!</formula>
    </cfRule>
    <cfRule type="cellIs" dxfId="446" priority="471" operator="equal">
      <formula>#REF!</formula>
    </cfRule>
    <cfRule type="cellIs" dxfId="445" priority="472" operator="equal">
      <formula>#REF!</formula>
    </cfRule>
    <cfRule type="cellIs" dxfId="444" priority="473" operator="equal">
      <formula>#REF!</formula>
    </cfRule>
    <cfRule type="cellIs" dxfId="443" priority="474" operator="equal">
      <formula>#REF!</formula>
    </cfRule>
    <cfRule type="cellIs" dxfId="442" priority="475" operator="equal">
      <formula>#REF!</formula>
    </cfRule>
    <cfRule type="cellIs" dxfId="441" priority="476" operator="equal">
      <formula>#REF!</formula>
    </cfRule>
    <cfRule type="cellIs" dxfId="440" priority="477" operator="equal">
      <formula>#REF!</formula>
    </cfRule>
    <cfRule type="cellIs" dxfId="439" priority="478" operator="equal">
      <formula>#REF!</formula>
    </cfRule>
    <cfRule type="cellIs" dxfId="438" priority="479" operator="equal">
      <formula>#REF!</formula>
    </cfRule>
    <cfRule type="cellIs" dxfId="437" priority="480" operator="equal">
      <formula>#REF!</formula>
    </cfRule>
  </conditionalFormatting>
  <conditionalFormatting sqref="I270 N270 I279 N279">
    <cfRule type="cellIs" dxfId="436" priority="444" operator="equal">
      <formula>#REF!</formula>
    </cfRule>
  </conditionalFormatting>
  <conditionalFormatting sqref="L270 L279">
    <cfRule type="cellIs" dxfId="435" priority="438" operator="equal">
      <formula>"ALTA"</formula>
    </cfRule>
    <cfRule type="cellIs" dxfId="434" priority="439" operator="equal">
      <formula>"MUY ALTA"</formula>
    </cfRule>
    <cfRule type="cellIs" dxfId="433" priority="440" operator="equal">
      <formula>"MEDIA"</formula>
    </cfRule>
    <cfRule type="cellIs" dxfId="432" priority="441" operator="equal">
      <formula>"BAJA"</formula>
    </cfRule>
    <cfRule type="cellIs" dxfId="431" priority="442" operator="equal">
      <formula>"MUY BAJA"</formula>
    </cfRule>
  </conditionalFormatting>
  <conditionalFormatting sqref="N270 N279">
    <cfRule type="cellIs" dxfId="430" priority="430" operator="equal">
      <formula>"CATASTRÓFICO (RC-F)"</formula>
    </cfRule>
    <cfRule type="cellIs" dxfId="429" priority="431" operator="equal">
      <formula>"MAYOR (RC-F)"</formula>
    </cfRule>
    <cfRule type="cellIs" dxfId="428" priority="432" operator="equal">
      <formula>"MODERADO (RC-F)"</formula>
    </cfRule>
    <cfRule type="cellIs" dxfId="427" priority="433" operator="equal">
      <formula>"CATASTRÓFICO"</formula>
    </cfRule>
    <cfRule type="cellIs" dxfId="426" priority="434" operator="equal">
      <formula>"MAYOR"</formula>
    </cfRule>
    <cfRule type="cellIs" dxfId="425" priority="435" operator="equal">
      <formula>"MODERADO"</formula>
    </cfRule>
    <cfRule type="cellIs" dxfId="424" priority="436" operator="equal">
      <formula>"MENOR"</formula>
    </cfRule>
    <cfRule type="cellIs" dxfId="423" priority="437" operator="equal">
      <formula>"LEVE"</formula>
    </cfRule>
  </conditionalFormatting>
  <conditionalFormatting sqref="Q270 AI270:AI272 Q279 AI279">
    <cfRule type="cellIs" dxfId="422" priority="423" operator="equal">
      <formula>"EXTREMO (RC/F)"</formula>
    </cfRule>
    <cfRule type="cellIs" dxfId="421" priority="424" operator="equal">
      <formula>"ALTO (RC/F)"</formula>
    </cfRule>
    <cfRule type="cellIs" dxfId="420" priority="425" operator="equal">
      <formula>"MODERADO (RC/F)"</formula>
    </cfRule>
    <cfRule type="cellIs" dxfId="419" priority="426" operator="equal">
      <formula>"EXTREMO"</formula>
    </cfRule>
    <cfRule type="cellIs" dxfId="418" priority="427" operator="equal">
      <formula>"ALTO"</formula>
    </cfRule>
    <cfRule type="cellIs" dxfId="417" priority="428" operator="equal">
      <formula>"MODERADO"</formula>
    </cfRule>
    <cfRule type="cellIs" dxfId="416" priority="429" operator="equal">
      <formula>"BAJO"</formula>
    </cfRule>
  </conditionalFormatting>
  <conditionalFormatting sqref="AE272:AE279">
    <cfRule type="cellIs" dxfId="415" priority="418" operator="equal">
      <formula>"MUY ALTA"</formula>
    </cfRule>
    <cfRule type="cellIs" dxfId="414" priority="419" operator="equal">
      <formula>"ALTA"</formula>
    </cfRule>
    <cfRule type="cellIs" dxfId="413" priority="420" operator="equal">
      <formula>"MEDIA"</formula>
    </cfRule>
    <cfRule type="cellIs" dxfId="412" priority="421" operator="equal">
      <formula>"BAJA"</formula>
    </cfRule>
    <cfRule type="cellIs" dxfId="411" priority="422" operator="equal">
      <formula>"MUY BAJA"</formula>
    </cfRule>
  </conditionalFormatting>
  <conditionalFormatting sqref="AG270:AG272 AG279">
    <cfRule type="cellIs" dxfId="410" priority="413" operator="equal">
      <formula>"CATASTROFICO"</formula>
    </cfRule>
    <cfRule type="cellIs" dxfId="409" priority="414" operator="equal">
      <formula>"MAYOR"</formula>
    </cfRule>
    <cfRule type="cellIs" dxfId="408" priority="415" operator="equal">
      <formula>"MODERADO"</formula>
    </cfRule>
    <cfRule type="cellIs" dxfId="407" priority="416" operator="equal">
      <formula>"MENOR"</formula>
    </cfRule>
    <cfRule type="cellIs" dxfId="406" priority="417" operator="equal">
      <formula>"LEVE"</formula>
    </cfRule>
  </conditionalFormatting>
  <conditionalFormatting sqref="AI270:AI272 AI279">
    <cfRule type="cellIs" dxfId="405" priority="376" operator="equal">
      <formula>#REF!</formula>
    </cfRule>
    <cfRule type="cellIs" dxfId="404" priority="377" operator="equal">
      <formula>#REF!</formula>
    </cfRule>
    <cfRule type="cellIs" dxfId="403" priority="378" operator="equal">
      <formula>#REF!</formula>
    </cfRule>
    <cfRule type="cellIs" dxfId="402" priority="379" operator="equal">
      <formula>#REF!</formula>
    </cfRule>
    <cfRule type="cellIs" dxfId="401" priority="380" operator="equal">
      <formula>#REF!</formula>
    </cfRule>
    <cfRule type="cellIs" dxfId="400" priority="381" operator="equal">
      <formula>#REF!</formula>
    </cfRule>
    <cfRule type="cellIs" dxfId="399" priority="382" operator="equal">
      <formula>#REF!</formula>
    </cfRule>
    <cfRule type="cellIs" dxfId="398" priority="383" operator="equal">
      <formula>#REF!</formula>
    </cfRule>
    <cfRule type="cellIs" dxfId="397" priority="384" operator="equal">
      <formula>#REF!</formula>
    </cfRule>
    <cfRule type="cellIs" dxfId="396" priority="385" operator="equal">
      <formula>#REF!</formula>
    </cfRule>
    <cfRule type="cellIs" dxfId="395" priority="386" operator="equal">
      <formula>#REF!</formula>
    </cfRule>
    <cfRule type="cellIs" dxfId="394" priority="387" operator="equal">
      <formula>#REF!</formula>
    </cfRule>
    <cfRule type="cellIs" dxfId="393" priority="388" operator="equal">
      <formula>#REF!</formula>
    </cfRule>
    <cfRule type="cellIs" dxfId="392" priority="389" operator="equal">
      <formula>#REF!</formula>
    </cfRule>
    <cfRule type="cellIs" dxfId="391" priority="390" operator="equal">
      <formula>#REF!</formula>
    </cfRule>
    <cfRule type="cellIs" dxfId="390" priority="391" operator="equal">
      <formula>#REF!</formula>
    </cfRule>
    <cfRule type="cellIs" dxfId="389" priority="392" operator="equal">
      <formula>#REF!</formula>
    </cfRule>
    <cfRule type="cellIs" dxfId="388" priority="393" operator="equal">
      <formula>#REF!</formula>
    </cfRule>
    <cfRule type="cellIs" dxfId="387" priority="394" operator="equal">
      <formula>#REF!</formula>
    </cfRule>
    <cfRule type="cellIs" dxfId="386" priority="395" operator="equal">
      <formula>#REF!</formula>
    </cfRule>
    <cfRule type="cellIs" dxfId="385" priority="396" operator="equal">
      <formula>#REF!</formula>
    </cfRule>
    <cfRule type="cellIs" dxfId="384" priority="397" operator="equal">
      <formula>#REF!</formula>
    </cfRule>
    <cfRule type="cellIs" dxfId="383" priority="398" operator="equal">
      <formula>#REF!</formula>
    </cfRule>
    <cfRule type="cellIs" dxfId="382" priority="399" operator="equal">
      <formula>#REF!</formula>
    </cfRule>
    <cfRule type="cellIs" dxfId="381" priority="400" operator="equal">
      <formula>#REF!</formula>
    </cfRule>
    <cfRule type="cellIs" dxfId="380" priority="401" operator="equal">
      <formula>#REF!</formula>
    </cfRule>
    <cfRule type="cellIs" dxfId="379" priority="402" operator="equal">
      <formula>#REF!</formula>
    </cfRule>
    <cfRule type="cellIs" dxfId="378" priority="403" operator="equal">
      <formula>#REF!</formula>
    </cfRule>
    <cfRule type="cellIs" dxfId="377" priority="404" operator="equal">
      <formula>#REF!</formula>
    </cfRule>
    <cfRule type="cellIs" dxfId="376" priority="405" operator="equal">
      <formula>#REF!</formula>
    </cfRule>
    <cfRule type="cellIs" dxfId="375" priority="406" operator="equal">
      <formula>#REF!</formula>
    </cfRule>
    <cfRule type="cellIs" dxfId="374" priority="407" operator="equal">
      <formula>#REF!</formula>
    </cfRule>
    <cfRule type="cellIs" dxfId="373" priority="408" operator="equal">
      <formula>#REF!</formula>
    </cfRule>
    <cfRule type="cellIs" dxfId="372" priority="409" operator="equal">
      <formula>#REF!</formula>
    </cfRule>
    <cfRule type="cellIs" dxfId="371" priority="410" operator="equal">
      <formula>#REF!</formula>
    </cfRule>
    <cfRule type="cellIs" dxfId="370" priority="411" operator="equal">
      <formula>#REF!</formula>
    </cfRule>
    <cfRule type="cellIs" dxfId="369" priority="412" operator="equal">
      <formula>#REF!</formula>
    </cfRule>
  </conditionalFormatting>
  <conditionalFormatting sqref="AG273:AG275">
    <cfRule type="cellIs" dxfId="368" priority="371" operator="equal">
      <formula>"CATASTROFICO"</formula>
    </cfRule>
    <cfRule type="cellIs" dxfId="367" priority="372" operator="equal">
      <formula>"MAYOR"</formula>
    </cfRule>
    <cfRule type="cellIs" dxfId="366" priority="373" operator="equal">
      <formula>"MODERADO"</formula>
    </cfRule>
    <cfRule type="cellIs" dxfId="365" priority="374" operator="equal">
      <formula>"MENOR"</formula>
    </cfRule>
    <cfRule type="cellIs" dxfId="364" priority="375" operator="equal">
      <formula>"LEVE"</formula>
    </cfRule>
  </conditionalFormatting>
  <conditionalFormatting sqref="AI273:AI275">
    <cfRule type="cellIs" dxfId="363" priority="334" operator="equal">
      <formula>#REF!</formula>
    </cfRule>
    <cfRule type="cellIs" dxfId="362" priority="335" operator="equal">
      <formula>#REF!</formula>
    </cfRule>
    <cfRule type="cellIs" dxfId="361" priority="336" operator="equal">
      <formula>#REF!</formula>
    </cfRule>
    <cfRule type="cellIs" dxfId="360" priority="337" operator="equal">
      <formula>#REF!</formula>
    </cfRule>
    <cfRule type="cellIs" dxfId="359" priority="338" operator="equal">
      <formula>#REF!</formula>
    </cfRule>
    <cfRule type="cellIs" dxfId="358" priority="339" operator="equal">
      <formula>#REF!</formula>
    </cfRule>
    <cfRule type="cellIs" dxfId="357" priority="340" operator="equal">
      <formula>#REF!</formula>
    </cfRule>
    <cfRule type="cellIs" dxfId="356" priority="341" operator="equal">
      <formula>#REF!</formula>
    </cfRule>
    <cfRule type="cellIs" dxfId="355" priority="342" operator="equal">
      <formula>#REF!</formula>
    </cfRule>
    <cfRule type="cellIs" dxfId="354" priority="343" operator="equal">
      <formula>#REF!</formula>
    </cfRule>
    <cfRule type="cellIs" dxfId="353" priority="344" operator="equal">
      <formula>#REF!</formula>
    </cfRule>
    <cfRule type="cellIs" dxfId="352" priority="345" operator="equal">
      <formula>#REF!</formula>
    </cfRule>
    <cfRule type="cellIs" dxfId="351" priority="346" operator="equal">
      <formula>#REF!</formula>
    </cfRule>
    <cfRule type="cellIs" dxfId="350" priority="347" operator="equal">
      <formula>#REF!</formula>
    </cfRule>
    <cfRule type="cellIs" dxfId="349" priority="348" operator="equal">
      <formula>#REF!</formula>
    </cfRule>
    <cfRule type="cellIs" dxfId="348" priority="349" operator="equal">
      <formula>#REF!</formula>
    </cfRule>
    <cfRule type="cellIs" dxfId="347" priority="350" operator="equal">
      <formula>#REF!</formula>
    </cfRule>
    <cfRule type="cellIs" dxfId="346" priority="351" operator="equal">
      <formula>#REF!</formula>
    </cfRule>
    <cfRule type="cellIs" dxfId="345" priority="352" operator="equal">
      <formula>#REF!</formula>
    </cfRule>
    <cfRule type="cellIs" dxfId="344" priority="353" operator="equal">
      <formula>#REF!</formula>
    </cfRule>
    <cfRule type="cellIs" dxfId="343" priority="354" operator="equal">
      <formula>#REF!</formula>
    </cfRule>
    <cfRule type="cellIs" dxfId="342" priority="355" operator="equal">
      <formula>#REF!</formula>
    </cfRule>
    <cfRule type="cellIs" dxfId="341" priority="356" operator="equal">
      <formula>#REF!</formula>
    </cfRule>
    <cfRule type="cellIs" dxfId="340" priority="357" operator="equal">
      <formula>#REF!</formula>
    </cfRule>
    <cfRule type="cellIs" dxfId="339" priority="358" operator="equal">
      <formula>#REF!</formula>
    </cfRule>
    <cfRule type="cellIs" dxfId="338" priority="359" operator="equal">
      <formula>#REF!</formula>
    </cfRule>
    <cfRule type="cellIs" dxfId="337" priority="360" operator="equal">
      <formula>#REF!</formula>
    </cfRule>
    <cfRule type="cellIs" dxfId="336" priority="361" operator="equal">
      <formula>#REF!</formula>
    </cfRule>
    <cfRule type="cellIs" dxfId="335" priority="362" operator="equal">
      <formula>#REF!</formula>
    </cfRule>
    <cfRule type="cellIs" dxfId="334" priority="363" operator="equal">
      <formula>#REF!</formula>
    </cfRule>
    <cfRule type="cellIs" dxfId="333" priority="364" operator="equal">
      <formula>#REF!</formula>
    </cfRule>
    <cfRule type="cellIs" dxfId="332" priority="365" operator="equal">
      <formula>#REF!</formula>
    </cfRule>
    <cfRule type="cellIs" dxfId="331" priority="366" operator="equal">
      <formula>#REF!</formula>
    </cfRule>
    <cfRule type="cellIs" dxfId="330" priority="367" operator="equal">
      <formula>#REF!</formula>
    </cfRule>
    <cfRule type="cellIs" dxfId="329" priority="368" operator="equal">
      <formula>#REF!</formula>
    </cfRule>
    <cfRule type="cellIs" dxfId="328" priority="369" operator="equal">
      <formula>#REF!</formula>
    </cfRule>
    <cfRule type="cellIs" dxfId="327" priority="370" operator="equal">
      <formula>#REF!</formula>
    </cfRule>
  </conditionalFormatting>
  <conditionalFormatting sqref="AI273:AI275">
    <cfRule type="cellIs" dxfId="326" priority="327" operator="equal">
      <formula>"EXTREMO (RC/F)"</formula>
    </cfRule>
    <cfRule type="cellIs" dxfId="325" priority="328" operator="equal">
      <formula>"ALTO (RC/F)"</formula>
    </cfRule>
    <cfRule type="cellIs" dxfId="324" priority="329" operator="equal">
      <formula>"MODERADO (RC/F)"</formula>
    </cfRule>
    <cfRule type="cellIs" dxfId="323" priority="330" operator="equal">
      <formula>"EXTREMO"</formula>
    </cfRule>
    <cfRule type="cellIs" dxfId="322" priority="331" operator="equal">
      <formula>"ALTO"</formula>
    </cfRule>
    <cfRule type="cellIs" dxfId="321" priority="332" operator="equal">
      <formula>"MODERADO"</formula>
    </cfRule>
    <cfRule type="cellIs" dxfId="320" priority="333" operator="equal">
      <formula>"BAJO"</formula>
    </cfRule>
  </conditionalFormatting>
  <conditionalFormatting sqref="AI276:AI279">
    <cfRule type="cellIs" dxfId="319" priority="320" operator="equal">
      <formula>"EXTREMO (RC/F)"</formula>
    </cfRule>
    <cfRule type="cellIs" dxfId="318" priority="321" operator="equal">
      <formula>"ALTO (RC/F)"</formula>
    </cfRule>
    <cfRule type="cellIs" dxfId="317" priority="322" operator="equal">
      <formula>"MODERADO (RC/F)"</formula>
    </cfRule>
    <cfRule type="cellIs" dxfId="316" priority="323" operator="equal">
      <formula>"EXTREMO"</formula>
    </cfRule>
    <cfRule type="cellIs" dxfId="315" priority="324" operator="equal">
      <formula>"ALTO"</formula>
    </cfRule>
    <cfRule type="cellIs" dxfId="314" priority="325" operator="equal">
      <formula>"MODERADO"</formula>
    </cfRule>
    <cfRule type="cellIs" dxfId="313" priority="326" operator="equal">
      <formula>"BAJO"</formula>
    </cfRule>
  </conditionalFormatting>
  <conditionalFormatting sqref="AG276:AG279">
    <cfRule type="cellIs" dxfId="312" priority="315" operator="equal">
      <formula>"CATASTROFICO"</formula>
    </cfRule>
    <cfRule type="cellIs" dxfId="311" priority="316" operator="equal">
      <formula>"MAYOR"</formula>
    </cfRule>
    <cfRule type="cellIs" dxfId="310" priority="317" operator="equal">
      <formula>"MODERADO"</formula>
    </cfRule>
    <cfRule type="cellIs" dxfId="309" priority="318" operator="equal">
      <formula>"MENOR"</formula>
    </cfRule>
    <cfRule type="cellIs" dxfId="308" priority="319" operator="equal">
      <formula>"LEVE"</formula>
    </cfRule>
  </conditionalFormatting>
  <conditionalFormatting sqref="AI276:AI279">
    <cfRule type="cellIs" dxfId="307" priority="278" operator="equal">
      <formula>#REF!</formula>
    </cfRule>
    <cfRule type="cellIs" dxfId="306" priority="279" operator="equal">
      <formula>#REF!</formula>
    </cfRule>
    <cfRule type="cellIs" dxfId="305" priority="280" operator="equal">
      <formula>#REF!</formula>
    </cfRule>
    <cfRule type="cellIs" dxfId="304" priority="281" operator="equal">
      <formula>#REF!</formula>
    </cfRule>
    <cfRule type="cellIs" dxfId="303" priority="282" operator="equal">
      <formula>#REF!</formula>
    </cfRule>
    <cfRule type="cellIs" dxfId="302" priority="283" operator="equal">
      <formula>#REF!</formula>
    </cfRule>
    <cfRule type="cellIs" dxfId="301" priority="284" operator="equal">
      <formula>#REF!</formula>
    </cfRule>
    <cfRule type="cellIs" dxfId="300" priority="285" operator="equal">
      <formula>#REF!</formula>
    </cfRule>
    <cfRule type="cellIs" dxfId="299" priority="286" operator="equal">
      <formula>#REF!</formula>
    </cfRule>
    <cfRule type="cellIs" dxfId="298" priority="287" operator="equal">
      <formula>#REF!</formula>
    </cfRule>
    <cfRule type="cellIs" dxfId="297" priority="288" operator="equal">
      <formula>#REF!</formula>
    </cfRule>
    <cfRule type="cellIs" dxfId="296" priority="289" operator="equal">
      <formula>#REF!</formula>
    </cfRule>
    <cfRule type="cellIs" dxfId="295" priority="290" operator="equal">
      <formula>#REF!</formula>
    </cfRule>
    <cfRule type="cellIs" dxfId="294" priority="291" operator="equal">
      <formula>#REF!</formula>
    </cfRule>
    <cfRule type="cellIs" dxfId="293" priority="292" operator="equal">
      <formula>#REF!</formula>
    </cfRule>
    <cfRule type="cellIs" dxfId="292" priority="293" operator="equal">
      <formula>#REF!</formula>
    </cfRule>
    <cfRule type="cellIs" dxfId="291" priority="294" operator="equal">
      <formula>#REF!</formula>
    </cfRule>
    <cfRule type="cellIs" dxfId="290" priority="295" operator="equal">
      <formula>#REF!</formula>
    </cfRule>
    <cfRule type="cellIs" dxfId="289" priority="296" operator="equal">
      <formula>#REF!</formula>
    </cfRule>
    <cfRule type="cellIs" dxfId="288" priority="297" operator="equal">
      <formula>#REF!</formula>
    </cfRule>
    <cfRule type="cellIs" dxfId="287" priority="298" operator="equal">
      <formula>#REF!</formula>
    </cfRule>
    <cfRule type="cellIs" dxfId="286" priority="299" operator="equal">
      <formula>#REF!</formula>
    </cfRule>
    <cfRule type="cellIs" dxfId="285" priority="300" operator="equal">
      <formula>#REF!</formula>
    </cfRule>
    <cfRule type="cellIs" dxfId="284" priority="301" operator="equal">
      <formula>#REF!</formula>
    </cfRule>
    <cfRule type="cellIs" dxfId="283" priority="302" operator="equal">
      <formula>#REF!</formula>
    </cfRule>
    <cfRule type="cellIs" dxfId="282" priority="303" operator="equal">
      <formula>#REF!</formula>
    </cfRule>
    <cfRule type="cellIs" dxfId="281" priority="304" operator="equal">
      <formula>#REF!</formula>
    </cfRule>
    <cfRule type="cellIs" dxfId="280" priority="305" operator="equal">
      <formula>#REF!</formula>
    </cfRule>
    <cfRule type="cellIs" dxfId="279" priority="306" operator="equal">
      <formula>#REF!</formula>
    </cfRule>
    <cfRule type="cellIs" dxfId="278" priority="307" operator="equal">
      <formula>#REF!</formula>
    </cfRule>
    <cfRule type="cellIs" dxfId="277" priority="308" operator="equal">
      <formula>#REF!</formula>
    </cfRule>
    <cfRule type="cellIs" dxfId="276" priority="309" operator="equal">
      <formula>#REF!</formula>
    </cfRule>
    <cfRule type="cellIs" dxfId="275" priority="310" operator="equal">
      <formula>#REF!</formula>
    </cfRule>
    <cfRule type="cellIs" dxfId="274" priority="311" operator="equal">
      <formula>#REF!</formula>
    </cfRule>
    <cfRule type="cellIs" dxfId="273" priority="312" operator="equal">
      <formula>#REF!</formula>
    </cfRule>
    <cfRule type="cellIs" dxfId="272" priority="313" operator="equal">
      <formula>#REF!</formula>
    </cfRule>
    <cfRule type="cellIs" dxfId="271" priority="314" operator="equal">
      <formula>#REF!</formula>
    </cfRule>
  </conditionalFormatting>
  <conditionalFormatting sqref="K270">
    <cfRule type="cellIs" dxfId="270" priority="277" operator="equal">
      <formula>#REF!</formula>
    </cfRule>
  </conditionalFormatting>
  <conditionalFormatting sqref="P270">
    <cfRule type="cellIs" dxfId="269" priority="276" operator="equal">
      <formula>#REF!</formula>
    </cfRule>
  </conditionalFormatting>
  <conditionalFormatting sqref="AE270">
    <cfRule type="cellIs" dxfId="268" priority="271" operator="equal">
      <formula>"MUY ALTO"</formula>
    </cfRule>
    <cfRule type="cellIs" dxfId="267" priority="272" operator="equal">
      <formula>"ALTO"</formula>
    </cfRule>
    <cfRule type="cellIs" dxfId="266" priority="273" operator="equal">
      <formula>"MEDIA"</formula>
    </cfRule>
    <cfRule type="cellIs" dxfId="265" priority="274" operator="equal">
      <formula>"BAJA"</formula>
    </cfRule>
    <cfRule type="cellIs" dxfId="264" priority="275" operator="equal">
      <formula>"MUY BAJA"</formula>
    </cfRule>
  </conditionalFormatting>
  <conditionalFormatting sqref="Q133">
    <cfRule type="cellIs" dxfId="263" priority="228" operator="equal">
      <formula>#REF!</formula>
    </cfRule>
    <cfRule type="cellIs" dxfId="262" priority="229" operator="equal">
      <formula>#REF!</formula>
    </cfRule>
    <cfRule type="cellIs" dxfId="261" priority="230" operator="equal">
      <formula>#REF!</formula>
    </cfRule>
    <cfRule type="cellIs" dxfId="260" priority="231" operator="equal">
      <formula>#REF!</formula>
    </cfRule>
    <cfRule type="cellIs" dxfId="259" priority="232" operator="equal">
      <formula>#REF!</formula>
    </cfRule>
    <cfRule type="cellIs" dxfId="258" priority="233" operator="equal">
      <formula>#REF!</formula>
    </cfRule>
    <cfRule type="cellIs" dxfId="257" priority="234" operator="equal">
      <formula>#REF!</formula>
    </cfRule>
    <cfRule type="cellIs" dxfId="256" priority="235" operator="equal">
      <formula>#REF!</formula>
    </cfRule>
    <cfRule type="cellIs" dxfId="255" priority="236" operator="equal">
      <formula>#REF!</formula>
    </cfRule>
    <cfRule type="cellIs" dxfId="254" priority="237" operator="equal">
      <formula>#REF!</formula>
    </cfRule>
    <cfRule type="cellIs" dxfId="253" priority="238" operator="equal">
      <formula>#REF!</formula>
    </cfRule>
    <cfRule type="cellIs" dxfId="252" priority="239" operator="equal">
      <formula>#REF!</formula>
    </cfRule>
    <cfRule type="cellIs" dxfId="251" priority="240" operator="equal">
      <formula>#REF!</formula>
    </cfRule>
    <cfRule type="cellIs" dxfId="250" priority="241" operator="equal">
      <formula>#REF!</formula>
    </cfRule>
    <cfRule type="cellIs" dxfId="249" priority="242" operator="equal">
      <formula>#REF!</formula>
    </cfRule>
    <cfRule type="cellIs" dxfId="248" priority="243" operator="equal">
      <formula>#REF!</formula>
    </cfRule>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ellIs" dxfId="237" priority="254" operator="equal">
      <formula>#REF!</formula>
    </cfRule>
    <cfRule type="cellIs" dxfId="236" priority="255" operator="equal">
      <formula>#REF!</formula>
    </cfRule>
    <cfRule type="cellIs" dxfId="235" priority="256" operator="equal">
      <formula>#REF!</formula>
    </cfRule>
    <cfRule type="cellIs" dxfId="234" priority="257" operator="equal">
      <formula>#REF!</formula>
    </cfRule>
    <cfRule type="cellIs" dxfId="233" priority="258" operator="equal">
      <formula>#REF!</formula>
    </cfRule>
    <cfRule type="cellIs" dxfId="232" priority="259" operator="equal">
      <formula>#REF!</formula>
    </cfRule>
    <cfRule type="cellIs" dxfId="231" priority="260" operator="equal">
      <formula>#REF!</formula>
    </cfRule>
    <cfRule type="cellIs" dxfId="230" priority="261" operator="equal">
      <formula>#REF!</formula>
    </cfRule>
    <cfRule type="cellIs" dxfId="229" priority="262" operator="equal">
      <formula>#REF!</formula>
    </cfRule>
    <cfRule type="cellIs" dxfId="228" priority="263" operator="equal">
      <formula>#REF!</formula>
    </cfRule>
    <cfRule type="cellIs" dxfId="227" priority="264" operator="equal">
      <formula>#REF!</formula>
    </cfRule>
  </conditionalFormatting>
  <conditionalFormatting sqref="Q133">
    <cfRule type="cellIs" dxfId="226" priority="221" operator="equal">
      <formula>"EXTREMO (RC/F)"</formula>
    </cfRule>
    <cfRule type="cellIs" dxfId="225" priority="222" operator="equal">
      <formula>"ALTO (RC/F)"</formula>
    </cfRule>
    <cfRule type="cellIs" dxfId="224" priority="223" operator="equal">
      <formula>"MODERADO (RC/F)"</formula>
    </cfRule>
    <cfRule type="cellIs" dxfId="223" priority="224" operator="equal">
      <formula>"EXTREMO"</formula>
    </cfRule>
    <cfRule type="cellIs" dxfId="222" priority="225" operator="equal">
      <formula>"ALTO"</formula>
    </cfRule>
    <cfRule type="cellIs" dxfId="221" priority="226" operator="equal">
      <formula>"MODERADO"</formula>
    </cfRule>
    <cfRule type="cellIs" dxfId="220" priority="227" operator="equal">
      <formula>"BAJO"</formula>
    </cfRule>
  </conditionalFormatting>
  <conditionalFormatting sqref="Q131">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fRule type="cellIs" dxfId="214" priority="189" operator="equal">
      <formula>#REF!</formula>
    </cfRule>
    <cfRule type="cellIs" dxfId="213" priority="190" operator="equal">
      <formula>#REF!</formula>
    </cfRule>
    <cfRule type="cellIs" dxfId="212" priority="191" operator="equal">
      <formula>#REF!</formula>
    </cfRule>
    <cfRule type="cellIs" dxfId="211" priority="192" operator="equal">
      <formula>#REF!</formula>
    </cfRule>
    <cfRule type="cellIs" dxfId="210" priority="193" operator="equal">
      <formula>#REF!</formula>
    </cfRule>
    <cfRule type="cellIs" dxfId="209" priority="194" operator="equal">
      <formula>#REF!</formula>
    </cfRule>
    <cfRule type="cellIs" dxfId="208" priority="195" operator="equal">
      <formula>#REF!</formula>
    </cfRule>
    <cfRule type="cellIs" dxfId="207" priority="196" operator="equal">
      <formula>#REF!</formula>
    </cfRule>
    <cfRule type="cellIs" dxfId="206" priority="197" operator="equal">
      <formula>#REF!</formula>
    </cfRule>
    <cfRule type="cellIs" dxfId="205" priority="198" operator="equal">
      <formula>#REF!</formula>
    </cfRule>
    <cfRule type="cellIs" dxfId="204" priority="199" operator="equal">
      <formula>#REF!</formula>
    </cfRule>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ellIs" dxfId="193" priority="210" operator="equal">
      <formula>#REF!</formula>
    </cfRule>
    <cfRule type="cellIs" dxfId="192" priority="211" operator="equal">
      <formula>#REF!</formula>
    </cfRule>
    <cfRule type="cellIs" dxfId="191" priority="212" operator="equal">
      <formula>#REF!</formula>
    </cfRule>
    <cfRule type="cellIs" dxfId="190" priority="213" operator="equal">
      <formula>#REF!</formula>
    </cfRule>
    <cfRule type="cellIs" dxfId="189" priority="214" operator="equal">
      <formula>#REF!</formula>
    </cfRule>
    <cfRule type="cellIs" dxfId="188" priority="215" operator="equal">
      <formula>#REF!</formula>
    </cfRule>
    <cfRule type="cellIs" dxfId="187" priority="216" operator="equal">
      <formula>#REF!</formula>
    </cfRule>
    <cfRule type="cellIs" dxfId="186" priority="217" operator="equal">
      <formula>#REF!</formula>
    </cfRule>
    <cfRule type="cellIs" dxfId="185" priority="218" operator="equal">
      <formula>#REF!</formula>
    </cfRule>
    <cfRule type="cellIs" dxfId="184" priority="219" operator="equal">
      <formula>#REF!</formula>
    </cfRule>
    <cfRule type="cellIs" dxfId="183" priority="220" operator="equal">
      <formula>#REF!</formula>
    </cfRule>
  </conditionalFormatting>
  <conditionalFormatting sqref="Q131">
    <cfRule type="cellIs" dxfId="182" priority="177" operator="equal">
      <formula>"EXTREMO (RC/F)"</formula>
    </cfRule>
    <cfRule type="cellIs" dxfId="181" priority="178" operator="equal">
      <formula>"ALTO (RC/F)"</formula>
    </cfRule>
    <cfRule type="cellIs" dxfId="180" priority="179" operator="equal">
      <formula>"MODERADO (RC/F)"</formula>
    </cfRule>
    <cfRule type="cellIs" dxfId="179" priority="180" operator="equal">
      <formula>"EXTREMO"</formula>
    </cfRule>
    <cfRule type="cellIs" dxfId="178" priority="181" operator="equal">
      <formula>"ALTO"</formula>
    </cfRule>
    <cfRule type="cellIs" dxfId="177" priority="182" operator="equal">
      <formula>"MODERADO"</formula>
    </cfRule>
    <cfRule type="cellIs" dxfId="176" priority="183" operator="equal">
      <formula>"BAJO"</formula>
    </cfRule>
  </conditionalFormatting>
  <conditionalFormatting sqref="Q128">
    <cfRule type="cellIs" dxfId="175" priority="140" operator="equal">
      <formula>#REF!</formula>
    </cfRule>
    <cfRule type="cellIs" dxfId="174" priority="141" operator="equal">
      <formula>#REF!</formula>
    </cfRule>
    <cfRule type="cellIs" dxfId="173" priority="142" operator="equal">
      <formula>#REF!</formula>
    </cfRule>
    <cfRule type="cellIs" dxfId="172" priority="143" operator="equal">
      <formula>#REF!</formula>
    </cfRule>
    <cfRule type="cellIs" dxfId="171" priority="144" operator="equal">
      <formula>#REF!</formula>
    </cfRule>
    <cfRule type="cellIs" dxfId="170" priority="145" operator="equal">
      <formula>#REF!</formula>
    </cfRule>
    <cfRule type="cellIs" dxfId="169" priority="146" operator="equal">
      <formula>#REF!</formula>
    </cfRule>
    <cfRule type="cellIs" dxfId="168" priority="147" operator="equal">
      <formula>#REF!</formula>
    </cfRule>
    <cfRule type="cellIs" dxfId="167" priority="148" operator="equal">
      <formula>#REF!</formula>
    </cfRule>
    <cfRule type="cellIs" dxfId="166" priority="149" operator="equal">
      <formula>#REF!</formula>
    </cfRule>
    <cfRule type="cellIs" dxfId="165" priority="150" operator="equal">
      <formula>#REF!</formula>
    </cfRule>
    <cfRule type="cellIs" dxfId="164" priority="151" operator="equal">
      <formula>#REF!</formula>
    </cfRule>
    <cfRule type="cellIs" dxfId="163" priority="152" operator="equal">
      <formula>#REF!</formula>
    </cfRule>
    <cfRule type="cellIs" dxfId="162" priority="153" operator="equal">
      <formula>#REF!</formula>
    </cfRule>
    <cfRule type="cellIs" dxfId="161" priority="154" operator="equal">
      <formula>#REF!</formula>
    </cfRule>
    <cfRule type="cellIs" dxfId="160" priority="155" operator="equal">
      <formula>#REF!</formula>
    </cfRule>
    <cfRule type="cellIs" dxfId="159" priority="156" operator="equal">
      <formula>#REF!</formula>
    </cfRule>
    <cfRule type="cellIs" dxfId="158" priority="157" operator="equal">
      <formula>#REF!</formula>
    </cfRule>
    <cfRule type="cellIs" dxfId="157" priority="158" operator="equal">
      <formula>#REF!</formula>
    </cfRule>
    <cfRule type="cellIs" dxfId="156" priority="159" operator="equal">
      <formula>#REF!</formula>
    </cfRule>
    <cfRule type="cellIs" dxfId="155" priority="160" operator="equal">
      <formula>#REF!</formula>
    </cfRule>
    <cfRule type="cellIs" dxfId="154" priority="161" operator="equal">
      <formula>#REF!</formula>
    </cfRule>
    <cfRule type="cellIs" dxfId="153" priority="162" operator="equal">
      <formula>#REF!</formula>
    </cfRule>
    <cfRule type="cellIs" dxfId="152" priority="163" operator="equal">
      <formula>#REF!</formula>
    </cfRule>
    <cfRule type="cellIs" dxfId="151" priority="164" operator="equal">
      <formula>#REF!</formula>
    </cfRule>
    <cfRule type="cellIs" dxfId="150" priority="165" operator="equal">
      <formula>#REF!</formula>
    </cfRule>
    <cfRule type="cellIs" dxfId="149" priority="166" operator="equal">
      <formula>#REF!</formula>
    </cfRule>
    <cfRule type="cellIs" dxfId="148" priority="167" operator="equal">
      <formula>#REF!</formula>
    </cfRule>
    <cfRule type="cellIs" dxfId="147" priority="168" operator="equal">
      <formula>#REF!</formula>
    </cfRule>
    <cfRule type="cellIs" dxfId="146" priority="169" operator="equal">
      <formula>#REF!</formula>
    </cfRule>
    <cfRule type="cellIs" dxfId="145" priority="170" operator="equal">
      <formula>#REF!</formula>
    </cfRule>
    <cfRule type="cellIs" dxfId="144" priority="171" operator="equal">
      <formula>#REF!</formula>
    </cfRule>
    <cfRule type="cellIs" dxfId="143" priority="172" operator="equal">
      <formula>#REF!</formula>
    </cfRule>
    <cfRule type="cellIs" dxfId="142" priority="173" operator="equal">
      <formula>#REF!</formula>
    </cfRule>
    <cfRule type="cellIs" dxfId="141" priority="174" operator="equal">
      <formula>#REF!</formula>
    </cfRule>
    <cfRule type="cellIs" dxfId="140" priority="175" operator="equal">
      <formula>#REF!</formula>
    </cfRule>
    <cfRule type="cellIs" dxfId="139" priority="176" operator="equal">
      <formula>#REF!</formula>
    </cfRule>
  </conditionalFormatting>
  <conditionalFormatting sqref="Q128">
    <cfRule type="cellIs" dxfId="138" priority="133" operator="equal">
      <formula>"EXTREMO (RC/F)"</formula>
    </cfRule>
    <cfRule type="cellIs" dxfId="137" priority="134" operator="equal">
      <formula>"ALTO (RC/F)"</formula>
    </cfRule>
    <cfRule type="cellIs" dxfId="136" priority="135" operator="equal">
      <formula>"MODERADO (RC/F)"</formula>
    </cfRule>
    <cfRule type="cellIs" dxfId="135" priority="136" operator="equal">
      <formula>"EXTREMO"</formula>
    </cfRule>
    <cfRule type="cellIs" dxfId="134" priority="137" operator="equal">
      <formula>"ALTO"</formula>
    </cfRule>
    <cfRule type="cellIs" dxfId="133" priority="138" operator="equal">
      <formula>"MODERADO"</formula>
    </cfRule>
    <cfRule type="cellIs" dxfId="132" priority="139" operator="equal">
      <formula>"BAJO"</formula>
    </cfRule>
  </conditionalFormatting>
  <conditionalFormatting sqref="Q119">
    <cfRule type="cellIs" dxfId="131" priority="96" operator="equal">
      <formula>#REF!</formula>
    </cfRule>
    <cfRule type="cellIs" dxfId="130" priority="97" operator="equal">
      <formula>#REF!</formula>
    </cfRule>
    <cfRule type="cellIs" dxfId="129" priority="98" operator="equal">
      <formula>#REF!</formula>
    </cfRule>
    <cfRule type="cellIs" dxfId="128" priority="99" operator="equal">
      <formula>#REF!</formula>
    </cfRule>
    <cfRule type="cellIs" dxfId="127" priority="100" operator="equal">
      <formula>#REF!</formula>
    </cfRule>
    <cfRule type="cellIs" dxfId="126" priority="101" operator="equal">
      <formula>#REF!</formula>
    </cfRule>
    <cfRule type="cellIs" dxfId="125" priority="102" operator="equal">
      <formula>#REF!</formula>
    </cfRule>
    <cfRule type="cellIs" dxfId="124" priority="103" operator="equal">
      <formula>#REF!</formula>
    </cfRule>
    <cfRule type="cellIs" dxfId="123" priority="104" operator="equal">
      <formula>#REF!</formula>
    </cfRule>
    <cfRule type="cellIs" dxfId="122" priority="105" operator="equal">
      <formula>#REF!</formula>
    </cfRule>
    <cfRule type="cellIs" dxfId="121" priority="106" operator="equal">
      <formula>#REF!</formula>
    </cfRule>
    <cfRule type="cellIs" dxfId="120" priority="107" operator="equal">
      <formula>#REF!</formula>
    </cfRule>
    <cfRule type="cellIs" dxfId="119" priority="108" operator="equal">
      <formula>#REF!</formula>
    </cfRule>
    <cfRule type="cellIs" dxfId="118" priority="109" operator="equal">
      <formula>#REF!</formula>
    </cfRule>
    <cfRule type="cellIs" dxfId="117" priority="110" operator="equal">
      <formula>#REF!</formula>
    </cfRule>
    <cfRule type="cellIs" dxfId="116" priority="111" operator="equal">
      <formula>#REF!</formula>
    </cfRule>
    <cfRule type="cellIs" dxfId="115" priority="112" operator="equal">
      <formula>#REF!</formula>
    </cfRule>
    <cfRule type="cellIs" dxfId="114" priority="113" operator="equal">
      <formula>#REF!</formula>
    </cfRule>
    <cfRule type="cellIs" dxfId="113" priority="114" operator="equal">
      <formula>#REF!</formula>
    </cfRule>
    <cfRule type="cellIs" dxfId="112" priority="115" operator="equal">
      <formula>#REF!</formula>
    </cfRule>
    <cfRule type="cellIs" dxfId="111" priority="116" operator="equal">
      <formula>#REF!</formula>
    </cfRule>
    <cfRule type="cellIs" dxfId="110" priority="117" operator="equal">
      <formula>#REF!</formula>
    </cfRule>
    <cfRule type="cellIs" dxfId="109" priority="118" operator="equal">
      <formula>#REF!</formula>
    </cfRule>
    <cfRule type="cellIs" dxfId="108" priority="119" operator="equal">
      <formula>#REF!</formula>
    </cfRule>
    <cfRule type="cellIs" dxfId="107" priority="120" operator="equal">
      <formula>#REF!</formula>
    </cfRule>
    <cfRule type="cellIs" dxfId="106" priority="121" operator="equal">
      <formula>#REF!</formula>
    </cfRule>
    <cfRule type="cellIs" dxfId="105" priority="122" operator="equal">
      <formula>#REF!</formula>
    </cfRule>
    <cfRule type="cellIs" dxfId="104" priority="123" operator="equal">
      <formula>#REF!</formula>
    </cfRule>
    <cfRule type="cellIs" dxfId="103" priority="124" operator="equal">
      <formula>#REF!</formula>
    </cfRule>
    <cfRule type="cellIs" dxfId="102" priority="125" operator="equal">
      <formula>#REF!</formula>
    </cfRule>
    <cfRule type="cellIs" dxfId="101" priority="126" operator="equal">
      <formula>#REF!</formula>
    </cfRule>
    <cfRule type="cellIs" dxfId="100" priority="127" operator="equal">
      <formula>#REF!</formula>
    </cfRule>
    <cfRule type="cellIs" dxfId="99" priority="128" operator="equal">
      <formula>#REF!</formula>
    </cfRule>
    <cfRule type="cellIs" dxfId="98" priority="129" operator="equal">
      <formula>#REF!</formula>
    </cfRule>
    <cfRule type="cellIs" dxfId="97" priority="130" operator="equal">
      <formula>#REF!</formula>
    </cfRule>
    <cfRule type="cellIs" dxfId="96" priority="131" operator="equal">
      <formula>#REF!</formula>
    </cfRule>
    <cfRule type="cellIs" dxfId="95" priority="132" operator="equal">
      <formula>#REF!</formula>
    </cfRule>
  </conditionalFormatting>
  <conditionalFormatting sqref="Q119">
    <cfRule type="cellIs" dxfId="94" priority="89" operator="equal">
      <formula>"EXTREMO (RC/F)"</formula>
    </cfRule>
    <cfRule type="cellIs" dxfId="93" priority="90" operator="equal">
      <formula>"ALTO (RC/F)"</formula>
    </cfRule>
    <cfRule type="cellIs" dxfId="92" priority="91" operator="equal">
      <formula>"MODERADO (RC/F)"</formula>
    </cfRule>
    <cfRule type="cellIs" dxfId="91" priority="92" operator="equal">
      <formula>"EXTREMO"</formula>
    </cfRule>
    <cfRule type="cellIs" dxfId="90" priority="93" operator="equal">
      <formula>"ALTO"</formula>
    </cfRule>
    <cfRule type="cellIs" dxfId="89" priority="94" operator="equal">
      <formula>"MODERADO"</formula>
    </cfRule>
    <cfRule type="cellIs" dxfId="88" priority="95" operator="equal">
      <formula>"BAJO"</formula>
    </cfRule>
  </conditionalFormatting>
  <conditionalFormatting sqref="Q121">
    <cfRule type="cellIs" dxfId="87" priority="52" operator="equal">
      <formula>#REF!</formula>
    </cfRule>
    <cfRule type="cellIs" dxfId="86" priority="53" operator="equal">
      <formula>#REF!</formula>
    </cfRule>
    <cfRule type="cellIs" dxfId="85" priority="54" operator="equal">
      <formula>#REF!</formula>
    </cfRule>
    <cfRule type="cellIs" dxfId="84" priority="55" operator="equal">
      <formula>#REF!</formula>
    </cfRule>
    <cfRule type="cellIs" dxfId="83" priority="56" operator="equal">
      <formula>#REF!</formula>
    </cfRule>
    <cfRule type="cellIs" dxfId="82" priority="57" operator="equal">
      <formula>#REF!</formula>
    </cfRule>
    <cfRule type="cellIs" dxfId="81" priority="58" operator="equal">
      <formula>#REF!</formula>
    </cfRule>
    <cfRule type="cellIs" dxfId="80" priority="59" operator="equal">
      <formula>#REF!</formula>
    </cfRule>
    <cfRule type="cellIs" dxfId="79" priority="60" operator="equal">
      <formula>#REF!</formula>
    </cfRule>
    <cfRule type="cellIs" dxfId="78" priority="61" operator="equal">
      <formula>#REF!</formula>
    </cfRule>
    <cfRule type="cellIs" dxfId="77" priority="62" operator="equal">
      <formula>#REF!</formula>
    </cfRule>
    <cfRule type="cellIs" dxfId="76" priority="63" operator="equal">
      <formula>#REF!</formula>
    </cfRule>
    <cfRule type="cellIs" dxfId="75" priority="64" operator="equal">
      <formula>#REF!</formula>
    </cfRule>
    <cfRule type="cellIs" dxfId="74" priority="65" operator="equal">
      <formula>#REF!</formula>
    </cfRule>
    <cfRule type="cellIs" dxfId="73" priority="66" operator="equal">
      <formula>#REF!</formula>
    </cfRule>
    <cfRule type="cellIs" dxfId="72" priority="67" operator="equal">
      <formula>#REF!</formula>
    </cfRule>
    <cfRule type="cellIs" dxfId="71" priority="68" operator="equal">
      <formula>#REF!</formula>
    </cfRule>
    <cfRule type="cellIs" dxfId="70" priority="69" operator="equal">
      <formula>#REF!</formula>
    </cfRule>
    <cfRule type="cellIs" dxfId="69" priority="70" operator="equal">
      <formula>#REF!</formula>
    </cfRule>
    <cfRule type="cellIs" dxfId="68" priority="71" operator="equal">
      <formula>#REF!</formula>
    </cfRule>
    <cfRule type="cellIs" dxfId="67" priority="72" operator="equal">
      <formula>#REF!</formula>
    </cfRule>
    <cfRule type="cellIs" dxfId="66" priority="73" operator="equal">
      <formula>#REF!</formula>
    </cfRule>
    <cfRule type="cellIs" dxfId="65" priority="74" operator="equal">
      <formula>#REF!</formula>
    </cfRule>
    <cfRule type="cellIs" dxfId="64" priority="75" operator="equal">
      <formula>#REF!</formula>
    </cfRule>
    <cfRule type="cellIs" dxfId="63" priority="76" operator="equal">
      <formula>#REF!</formula>
    </cfRule>
    <cfRule type="cellIs" dxfId="62" priority="77" operator="equal">
      <formula>#REF!</formula>
    </cfRule>
    <cfRule type="cellIs" dxfId="61" priority="78" operator="equal">
      <formula>#REF!</formula>
    </cfRule>
    <cfRule type="cellIs" dxfId="60" priority="79" operator="equal">
      <formula>#REF!</formula>
    </cfRule>
    <cfRule type="cellIs" dxfId="59" priority="80" operator="equal">
      <formula>#REF!</formula>
    </cfRule>
    <cfRule type="cellIs" dxfId="58" priority="81" operator="equal">
      <formula>#REF!</formula>
    </cfRule>
    <cfRule type="cellIs" dxfId="57" priority="82" operator="equal">
      <formula>#REF!</formula>
    </cfRule>
    <cfRule type="cellIs" dxfId="56" priority="83" operator="equal">
      <formula>#REF!</formula>
    </cfRule>
    <cfRule type="cellIs" dxfId="55" priority="84" operator="equal">
      <formula>#REF!</formula>
    </cfRule>
    <cfRule type="cellIs" dxfId="54" priority="85" operator="equal">
      <formula>#REF!</formula>
    </cfRule>
    <cfRule type="cellIs" dxfId="53" priority="86" operator="equal">
      <formula>#REF!</formula>
    </cfRule>
    <cfRule type="cellIs" dxfId="52" priority="87" operator="equal">
      <formula>#REF!</formula>
    </cfRule>
    <cfRule type="cellIs" dxfId="51" priority="88" operator="equal">
      <formula>#REF!</formula>
    </cfRule>
  </conditionalFormatting>
  <conditionalFormatting sqref="Q121">
    <cfRule type="cellIs" dxfId="50" priority="45" operator="equal">
      <formula>"EXTREMO (RC/F)"</formula>
    </cfRule>
    <cfRule type="cellIs" dxfId="49" priority="46" operator="equal">
      <formula>"ALTO (RC/F)"</formula>
    </cfRule>
    <cfRule type="cellIs" dxfId="48" priority="47" operator="equal">
      <formula>"MODERADO (RC/F)"</formula>
    </cfRule>
    <cfRule type="cellIs" dxfId="47" priority="48" operator="equal">
      <formula>"EXTREMO"</formula>
    </cfRule>
    <cfRule type="cellIs" dxfId="46" priority="49" operator="equal">
      <formula>"ALTO"</formula>
    </cfRule>
    <cfRule type="cellIs" dxfId="45" priority="50" operator="equal">
      <formula>"MODERADO"</formula>
    </cfRule>
    <cfRule type="cellIs" dxfId="44" priority="51" operator="equal">
      <formula>"BAJO"</formula>
    </cfRule>
  </conditionalFormatting>
  <conditionalFormatting sqref="Q112">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112">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4">
    <dataValidation type="list" allowBlank="1" showInputMessage="1" showErrorMessage="1" sqref="Z297 AB289 L295 X289 Z289 S297 AB297 S289 X297 U297:V297 L50:L64 N50:N64 Q50:Q64 J50:J64 U50:V64 X50:X64 F50:F64 S50:S64 AB50:AB64 Z50:Z64 AI50:AJ64" xr:uid="{00000000-0002-0000-0000-000000000000}">
      <formula1>#REF!</formula1>
    </dataValidation>
    <dataValidation type="list" allowBlank="1" showInputMessage="1" showErrorMessage="1" sqref="N181:N182" xr:uid="{514AE8BE-D407-4F54-8360-77782BB54C81}">
      <formula1>"LEVE,MENOR,MODERADO,MAYOR,CATASTROFICO"</formula1>
    </dataValidation>
    <dataValidation type="list" allowBlank="1" showInputMessage="1" showErrorMessage="1" sqref="AI155:AI157 AI181:AI182" xr:uid="{343B612A-2B27-4B8A-BAD1-D2A9C16C98E2}">
      <formula1>"EXTREMO,ALTO,MODERADO,BAJO"</formula1>
    </dataValidation>
    <dataValidation allowBlank="1" showInputMessage="1" showErrorMessage="1" sqref="I119 I121" xr:uid="{E4733A89-273B-49ED-8485-515FF1C5EB29}"/>
  </dataValidations>
  <hyperlinks>
    <hyperlink ref="BG95" r:id="rId1" display="https://mincitco-my.sharepoint.com/:f:/g/personal/mrchacon_mincit_gov_co/EptRBrXzlqVEiUQ8fczuWnoBijJPHESM2tlRn8PVNRsbDg?e=7GoNTM" xr:uid="{38F7776D-F827-4B15-9F1B-C7848F950A9F}"/>
    <hyperlink ref="BG96" r:id="rId2" display="https://mincitco-my.sharepoint.com/:f:/g/personal/mrchacon_mincit_gov_co/EptRBrXzlqVEiUQ8fczuWnoBijJPHESM2tlRn8PVNRsbDg?e=7GoNTM" xr:uid="{6AACFB1C-7DF6-4469-9EC7-2522A96B3A65}"/>
    <hyperlink ref="BG97" r:id="rId3" display="https://mincitco-my.sharepoint.com/:f:/g/personal/mrchacon_mincit_gov_co/EptRBrXzlqVEiUQ8fczuWnoBijJPHESM2tlRn8PVNRsbDg?e=7GoNTM" xr:uid="{7A96BE9B-6CFA-4606-9F01-7840AC110D45}"/>
    <hyperlink ref="BG98" r:id="rId4" display="https://mincitco-my.sharepoint.com/:f:/g/personal/mrchacon_mincit_gov_co/EptRBrXzlqVEiUQ8fczuWnoBijJPHESM2tlRn8PVNRsbDg?e=7GoNTM" xr:uid="{5C24B966-1FC6-4CBD-AF73-7A914279E4F3}"/>
    <hyperlink ref="BG99" r:id="rId5" display="https://mincitco-my.sharepoint.com/:f:/g/personal/mrchacon_mincit_gov_co/EptRBrXzlqVEiUQ8fczuWnoBijJPHESM2tlRn8PVNRsbDg?e=7GoNTM" xr:uid="{C6FEF286-A8EF-4ADE-9260-2450F0D3A991}"/>
    <hyperlink ref="BG100" r:id="rId6" display="https://mincitco-my.sharepoint.com/:f:/g/personal/mrchacon_mincit_gov_co/EptRBrXzlqVEiUQ8fczuWnoBijJPHESM2tlRn8PVNRsbDg?e=7GoNTM" xr:uid="{F3BDFA0C-5891-4A02-8879-6A4373CC235E}"/>
  </hyperlinks>
  <pageMargins left="0.31496062992125984" right="0.31496062992125984" top="0.59055118110236227" bottom="0.74803149606299213" header="0.19685039370078741" footer="0.31496062992125984"/>
  <pageSetup scale="50" orientation="landscape" r:id="rId7"/>
  <drawing r:id="rId8"/>
  <legacyDrawing r:id="rId9"/>
  <legacyDrawingHF r:id="rId10"/>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Z188:Z210 N188 N208 N206 N194 N201:N202 L188 L208 L206 L194 L201:L202 F188 F194:F202 F206:F210 Q188 Q206 Q208 Q194 Q201:Q202 AI188:AJ188 AI206:AJ206 AI208:AJ208 AI194:AJ194 X188:X210 J188 J208 J206 J194 J201:J202 U188:V210 AB188:AB210 S188:S210 AI201:AJ202</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N306 N281 N287 N289:N302 N309:N312 L306 L281 L287 L289:L294 L298:L302 L309:L312 J306 J281 J287 J289:J302 J309:J312 AI287:AJ287 Q306 AI306:AJ306 AI281:AJ281 Q281 Q287 AI289:AJ302 Q289:Q302 Q309:Q312 AI309:AJ312 S281:S288 S290:S296 S298:S313 X281:X288 X290:X296 X298:X313 U281:V296 U298:V313 Z281:Z288 Z290:Z296 Z298:Z313 AB281:AB288 AB290:AB296 AB298:AB313 F281:F298 F300:F302 F304:F313</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J255:J256 L255:L256 Z255:Z256 AI255:AJ255 N255:N256 S259:S260 AI259 AB259:AB260 Z259:Z260 X259:X260 S255:S256 U255:V256 X255:X256 AB255:AB256 Q255:Q256 AI261 U259:V260</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AI259 L259:L261 AI261 AI250:AJ250 J250 L250 N250 J254:J257 L254:L257 N254:N257 Q254:Q257 AI254:AJ257 J259:J261 Q259:Q261 N259:N261 S268 X268 Z268 U268:V268 AB268 S265:S266 X265:X266 Z265:Z266 Z250:Z263 U265:V266 AB265:AB266 X250:X263 S250:S263 AB250:AB263 U250:V263</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AJ259 AJ261</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F250 F252 U250:V263 N259:N261 N250 N254:N257 L259:L261 L250 L254:L257 J250 J254:J257 J259:J261 AI259 F254:F257 Q254:Q257 AI261 Q259:Q261 AI250:AJ250 AI254:AJ257 S268 S265:S266 X268 X265:X266 U268:V268 U265:V266 Z268 Z265:Z266 AB268 AB265:AB266 AB250:AB263 Z250:Z263 X250:X263 S250:S263 F259:F269</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Z240 Z242:Z249 N244:N245 N240 N242 L244:L245 L240 L242 F244:F245 F240 F242 Q244:Q245 Q242 Q240 AI244:AJ244 AI240:AJ240 AI242:AJ242 J244:J245 J240 J242 U240:V240 U242:V249 AB240 AB242:AB249 S240 S242:S249 X240 X242:X249</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F220:F225 F211 F235:F236 F227 F230 F232 N220 N235 N211 N225 L220 L235 L211 L225 J220 J235 J211 J225 Q220 Q225 Q235 Q211 AI220:AJ220 AI211:AJ211 AI235:AJ235 AI225:AJ225 AB211:AB239 S211:S239 X211:X239 U211:V239 Z211:Z239</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Z181:Z187 X181:X187 N183:N184 N186 L181 L183:L184 L186 F181 F186 F183:F184 AJ181 Q186 Q183:Q184 U181:V187 AB181:AB187 S181:S187 AI183:AJ184 AI186:AJ186 J181 J183:J184 J186</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F147:F148 F158 F163 AB147:AB180 AI147:AJ147 AI150:AJ150 AI158:AJ158 AI167:AJ167 AI171:AJ171 F153 J147 J150 J155 J158 L147:O147 Q147 L150 N150:O150 Q150 F150:F151 F170:F171 U147:Z180 S147:S180 AJ155 L158 F155:F156 J170:J171 N158:O158 Q158 L171 Q155 N155:O155 L155 L167 N167:O167 Q167 J167:J168 F167:F168 N171:O171 Q171 Z79</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F82:F85 F87:F93 J82:J94 S103:S104 X107:X109 X103:X104 U107:V109 U103:V104 Z107:Z109 Z103:Z104 AB107:AB109 AB103:AB104 F104:F109 N82:N88 L82:L88 Q82:Q88 AI82:AJ88 AI95:AJ100 N95:N100 F95 F97:F98 U82:V101 S82:S101 AB82:AB101 Z82:Z101 L95:L101 Q95:Q101 X82:X101 F100:F101 J101:J109 X66 S107:S109</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AI101:AJ101 N101:N109</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N173:N178 N180 L173:L178 L180 Q173:Q178 Q180 AI173:AJ178 AI180:AJ180 F173 F176 J173:J178 J180 F178:F180 AB173:AB180 U173:V180 S173:S180 Z173:Z180 X173:X180 N42 N48 N45:N46 L42 L48 L45:L46 Q42 Q48 Q45:Q46 AI42:AJ42 AI48:AJ48 AI45:AJ46 F42:F43 F45:F46 J42 J48 J45:J46 U42:V49 S42:S49 F48 AB42:AB49 X42:X49 Z42:Z49</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F73:F81 N65:N66 N69 N76 L65:L66 L69 L76 Q65:Q66 Q69 Q76 AI65:AJ66 AI69:AJ69 AI76:AJ76 J65:J66 J69 J76 F65:F69 Z65:Z76 S65:S76 X67:X76 X65 U65:V76 AB65:AB76 S79:S81 U79:V81 X79:X81 Z80:Z81 AB79:AB81 AI79:AJ79</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Z125:Z126 S116:S117 X116:X117 U116:V117 Z116:Z119 V118 F127:F135 AB116:AB119 S119 X119 U119:V119 F119:F124 AB134 Z110:Z111 AB125:AB126 S125:S126 X125:X126 U125:V126 V133:V135 Z134 S134 X134 U134 V120 V122:V124 AB121:AB122 S121 X121 U121:V121 Z121:Z122 V110:V115 F110:F117 AB110:AB111 U110:U111 X110:X114 S110:S111 AI110:AJ110 Q110 J110 L110 N110 V127:V128 V130:V131 AB129 S129 X129 U129:V129 Z129</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AB136:AB142 U145:V146 U136:V143 F143:F146 F136:F139 F141 AJ143 AI136:AJ139 AI141:AJ141 N143 N136:N139 N141 L143 L136:L139 L141 Q143 Q136:Q139 Q141 J143 J136:J139 J141 S145:S146 S136:S143 X145:X146 X136:X143 Z145:Z146 Z136:Z143</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X270:X279 N270 N279 L270 L279 J270 J279 Z270:Z280 Q279 S270 S272:S279 U270 U272:U279 F278:F280 F276 AB270 AB272:AB279 AI270:AJ279 V270:V279 F270:F274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zoomScale="55" zoomScaleNormal="55" workbookViewId="0">
      <selection activeCell="E18" sqref="E18"/>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181"/>
      <c r="B1" s="181"/>
      <c r="C1" s="181"/>
      <c r="D1" s="181"/>
      <c r="E1" s="274" t="s">
        <v>1214</v>
      </c>
      <c r="F1" s="274"/>
      <c r="G1" s="274"/>
      <c r="H1" s="274"/>
      <c r="I1" s="274"/>
    </row>
    <row r="3" spans="1:9" x14ac:dyDescent="0.35">
      <c r="A3" s="275" t="s">
        <v>1215</v>
      </c>
      <c r="B3" s="275"/>
      <c r="C3" s="275"/>
      <c r="D3" s="275"/>
      <c r="E3" s="275"/>
      <c r="F3" s="275"/>
      <c r="G3" s="275"/>
      <c r="H3" s="275"/>
    </row>
    <row r="4" spans="1:9" x14ac:dyDescent="0.35">
      <c r="G4" s="276" t="s">
        <v>1216</v>
      </c>
      <c r="H4" s="277"/>
    </row>
    <row r="5" spans="1:9" ht="15.75" customHeight="1" x14ac:dyDescent="0.35">
      <c r="G5" s="87" t="s">
        <v>1217</v>
      </c>
      <c r="H5" s="88"/>
    </row>
    <row r="6" spans="1:9" ht="15.75" customHeight="1" x14ac:dyDescent="0.35">
      <c r="G6" s="87" t="s">
        <v>1218</v>
      </c>
      <c r="H6" s="89"/>
    </row>
    <row r="7" spans="1:9" x14ac:dyDescent="0.35">
      <c r="G7" s="87" t="s">
        <v>1219</v>
      </c>
      <c r="H7" s="90"/>
    </row>
    <row r="8" spans="1:9" x14ac:dyDescent="0.35">
      <c r="G8" s="87" t="s">
        <v>1213</v>
      </c>
      <c r="H8" s="91"/>
    </row>
    <row r="10" spans="1:9" ht="15.5" x14ac:dyDescent="0.35">
      <c r="B10" s="278" t="s">
        <v>1220</v>
      </c>
      <c r="C10" s="278"/>
      <c r="D10" s="278"/>
      <c r="E10" s="278"/>
      <c r="F10" s="278"/>
      <c r="G10" s="278"/>
      <c r="H10" s="278"/>
      <c r="I10" s="278"/>
    </row>
    <row r="11" spans="1:9" ht="9" customHeight="1" thickBot="1" x14ac:dyDescent="0.4"/>
    <row r="12" spans="1:9" ht="15" thickBot="1" x14ac:dyDescent="0.4">
      <c r="B12" s="279" t="s">
        <v>26</v>
      </c>
      <c r="C12" s="280"/>
      <c r="D12" s="281" t="s">
        <v>1221</v>
      </c>
      <c r="E12" s="282"/>
      <c r="F12" s="282"/>
      <c r="G12" s="282"/>
      <c r="H12" s="283"/>
    </row>
    <row r="13" spans="1:9" ht="15" thickBot="1" x14ac:dyDescent="0.4">
      <c r="B13" s="140" t="s">
        <v>1222</v>
      </c>
      <c r="C13" s="141" t="s">
        <v>1223</v>
      </c>
      <c r="D13" s="284"/>
      <c r="E13" s="285"/>
      <c r="F13" s="285"/>
      <c r="G13" s="285"/>
      <c r="H13" s="286"/>
    </row>
    <row r="14" spans="1:9" ht="100" customHeight="1" thickBot="1" x14ac:dyDescent="0.4">
      <c r="B14" s="139" t="s">
        <v>1224</v>
      </c>
      <c r="C14" s="92">
        <v>1</v>
      </c>
      <c r="D14" s="97" t="s">
        <v>863</v>
      </c>
      <c r="E14" s="98" t="s">
        <v>1708</v>
      </c>
      <c r="F14" s="98" t="s">
        <v>1185</v>
      </c>
      <c r="G14" s="98" t="s">
        <v>1359</v>
      </c>
      <c r="H14" s="99"/>
    </row>
    <row r="15" spans="1:9" ht="100" customHeight="1" thickBot="1" x14ac:dyDescent="0.4">
      <c r="B15" s="139" t="s">
        <v>1225</v>
      </c>
      <c r="C15" s="92">
        <v>0.8</v>
      </c>
      <c r="D15" s="100" t="s">
        <v>1711</v>
      </c>
      <c r="E15" s="94" t="s">
        <v>1709</v>
      </c>
      <c r="F15" s="101" t="s">
        <v>1723</v>
      </c>
      <c r="G15" s="101" t="s">
        <v>423</v>
      </c>
      <c r="H15" s="102"/>
    </row>
    <row r="16" spans="1:9" ht="100" customHeight="1" thickBot="1" x14ac:dyDescent="0.4">
      <c r="B16" s="139" t="s">
        <v>1226</v>
      </c>
      <c r="C16" s="92">
        <v>0.6</v>
      </c>
      <c r="D16" s="100" t="s">
        <v>1712</v>
      </c>
      <c r="E16" s="94" t="s">
        <v>1720</v>
      </c>
      <c r="F16" s="94" t="s">
        <v>1716</v>
      </c>
      <c r="G16" s="101" t="s">
        <v>1717</v>
      </c>
      <c r="H16" s="102"/>
    </row>
    <row r="17" spans="2:8" ht="100" customHeight="1" thickBot="1" x14ac:dyDescent="0.4">
      <c r="B17" s="139" t="s">
        <v>1227</v>
      </c>
      <c r="C17" s="92">
        <v>0.4</v>
      </c>
      <c r="D17" s="103" t="s">
        <v>1718</v>
      </c>
      <c r="E17" s="94" t="s">
        <v>1721</v>
      </c>
      <c r="F17" s="94" t="s">
        <v>1736</v>
      </c>
      <c r="G17" s="101" t="s">
        <v>1655</v>
      </c>
      <c r="H17" s="102"/>
    </row>
    <row r="18" spans="2:8" ht="100" customHeight="1" thickBot="1" x14ac:dyDescent="0.4">
      <c r="B18" s="139" t="s">
        <v>1228</v>
      </c>
      <c r="C18" s="92">
        <v>0.2</v>
      </c>
      <c r="D18" s="95" t="s">
        <v>1719</v>
      </c>
      <c r="E18" s="95" t="s">
        <v>1722</v>
      </c>
      <c r="F18" s="96" t="s">
        <v>1724</v>
      </c>
      <c r="G18" s="104"/>
      <c r="H18" s="105"/>
    </row>
    <row r="19" spans="2:8" ht="15" thickBot="1" x14ac:dyDescent="0.4">
      <c r="B19" s="272" t="s">
        <v>28</v>
      </c>
      <c r="C19" s="141" t="s">
        <v>1222</v>
      </c>
      <c r="D19" s="141" t="s">
        <v>1229</v>
      </c>
      <c r="E19" s="141" t="s">
        <v>1230</v>
      </c>
      <c r="F19" s="141" t="s">
        <v>1219</v>
      </c>
      <c r="G19" s="141" t="s">
        <v>1231</v>
      </c>
      <c r="H19" s="141" t="s">
        <v>1232</v>
      </c>
    </row>
    <row r="20" spans="2:8" ht="15" thickBot="1" x14ac:dyDescent="0.4">
      <c r="B20" s="273"/>
      <c r="C20" s="141" t="s">
        <v>1223</v>
      </c>
      <c r="D20" s="93">
        <v>0.2</v>
      </c>
      <c r="E20" s="93">
        <v>0.4</v>
      </c>
      <c r="F20" s="93">
        <v>0.6</v>
      </c>
      <c r="G20" s="93">
        <v>0.8</v>
      </c>
      <c r="H20" s="93">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4" zoomScale="60" zoomScaleNormal="60" workbookViewId="0">
      <selection activeCell="G18" sqref="G18"/>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181"/>
      <c r="B1" s="181"/>
      <c r="C1" s="181"/>
      <c r="D1" s="181"/>
      <c r="E1" s="274" t="s">
        <v>1214</v>
      </c>
      <c r="F1" s="274"/>
      <c r="G1" s="274"/>
      <c r="H1" s="274"/>
      <c r="I1" s="274"/>
    </row>
    <row r="3" spans="1:9" x14ac:dyDescent="0.35">
      <c r="A3" s="275" t="s">
        <v>1215</v>
      </c>
      <c r="B3" s="275"/>
      <c r="C3" s="275"/>
      <c r="D3" s="275"/>
      <c r="E3" s="275"/>
      <c r="F3" s="275"/>
      <c r="G3" s="275"/>
      <c r="H3" s="275"/>
    </row>
    <row r="4" spans="1:9" x14ac:dyDescent="0.35">
      <c r="G4" s="276" t="s">
        <v>1216</v>
      </c>
      <c r="H4" s="277"/>
    </row>
    <row r="5" spans="1:9" ht="15.75" customHeight="1" x14ac:dyDescent="0.35">
      <c r="G5" s="87" t="s">
        <v>1217</v>
      </c>
      <c r="H5" s="88"/>
    </row>
    <row r="6" spans="1:9" ht="15.75" customHeight="1" x14ac:dyDescent="0.35">
      <c r="G6" s="87" t="s">
        <v>1218</v>
      </c>
      <c r="H6" s="89"/>
    </row>
    <row r="7" spans="1:9" x14ac:dyDescent="0.35">
      <c r="G7" s="87" t="s">
        <v>1219</v>
      </c>
      <c r="H7" s="90"/>
    </row>
    <row r="8" spans="1:9" x14ac:dyDescent="0.35">
      <c r="G8" s="87" t="s">
        <v>1213</v>
      </c>
      <c r="H8" s="91"/>
    </row>
    <row r="10" spans="1:9" ht="15.5" x14ac:dyDescent="0.35">
      <c r="B10" s="278" t="s">
        <v>1220</v>
      </c>
      <c r="C10" s="278"/>
      <c r="D10" s="278"/>
      <c r="E10" s="278"/>
      <c r="F10" s="278"/>
      <c r="G10" s="278"/>
      <c r="H10" s="278"/>
      <c r="I10" s="278"/>
    </row>
    <row r="11" spans="1:9" ht="9" customHeight="1" thickBot="1" x14ac:dyDescent="0.4"/>
    <row r="12" spans="1:9" ht="15" thickBot="1" x14ac:dyDescent="0.4">
      <c r="B12" s="279" t="s">
        <v>26</v>
      </c>
      <c r="C12" s="280"/>
      <c r="D12" s="281" t="s">
        <v>1221</v>
      </c>
      <c r="E12" s="282"/>
      <c r="F12" s="282"/>
      <c r="G12" s="282"/>
      <c r="H12" s="283"/>
    </row>
    <row r="13" spans="1:9" ht="15" thickBot="1" x14ac:dyDescent="0.4">
      <c r="B13" s="140" t="s">
        <v>1222</v>
      </c>
      <c r="C13" s="141" t="s">
        <v>1223</v>
      </c>
      <c r="D13" s="284"/>
      <c r="E13" s="285"/>
      <c r="F13" s="285"/>
      <c r="G13" s="285"/>
      <c r="H13" s="286"/>
    </row>
    <row r="14" spans="1:9" ht="100" customHeight="1" thickBot="1" x14ac:dyDescent="0.4">
      <c r="B14" s="139" t="s">
        <v>1224</v>
      </c>
      <c r="C14" s="92">
        <v>1</v>
      </c>
      <c r="D14" s="97"/>
      <c r="E14" s="98"/>
      <c r="F14" s="98"/>
      <c r="G14" s="98"/>
      <c r="H14" s="99"/>
    </row>
    <row r="15" spans="1:9" ht="100" customHeight="1" thickBot="1" x14ac:dyDescent="0.4">
      <c r="B15" s="139" t="s">
        <v>1225</v>
      </c>
      <c r="C15" s="92">
        <v>0.8</v>
      </c>
      <c r="D15" s="100"/>
      <c r="E15" s="94"/>
      <c r="F15" s="101"/>
      <c r="G15" s="101"/>
      <c r="H15" s="102"/>
    </row>
    <row r="16" spans="1:9" ht="100" customHeight="1" thickBot="1" x14ac:dyDescent="0.4">
      <c r="B16" s="139" t="s">
        <v>1226</v>
      </c>
      <c r="C16" s="92">
        <v>0.6</v>
      </c>
      <c r="D16" s="100"/>
      <c r="E16" s="94"/>
      <c r="F16" s="94" t="s">
        <v>1729</v>
      </c>
      <c r="G16" s="101"/>
      <c r="H16" s="102"/>
    </row>
    <row r="17" spans="2:8" ht="100" customHeight="1" thickBot="1" x14ac:dyDescent="0.4">
      <c r="B17" s="139" t="s">
        <v>1227</v>
      </c>
      <c r="C17" s="92">
        <v>0.4</v>
      </c>
      <c r="D17" s="103" t="s">
        <v>1713</v>
      </c>
      <c r="E17" s="94" t="s">
        <v>1726</v>
      </c>
      <c r="F17" s="94" t="s">
        <v>1725</v>
      </c>
      <c r="G17" s="101" t="s">
        <v>1620</v>
      </c>
      <c r="H17" s="102"/>
    </row>
    <row r="18" spans="2:8" ht="100" customHeight="1" thickBot="1" x14ac:dyDescent="0.4">
      <c r="B18" s="139" t="s">
        <v>1228</v>
      </c>
      <c r="C18" s="92">
        <v>0.2</v>
      </c>
      <c r="D18" s="95" t="s">
        <v>1727</v>
      </c>
      <c r="E18" s="95" t="s">
        <v>1728</v>
      </c>
      <c r="F18" s="96" t="s">
        <v>1737</v>
      </c>
      <c r="G18" s="104" t="s">
        <v>1710</v>
      </c>
      <c r="H18" s="105"/>
    </row>
    <row r="19" spans="2:8" ht="15" thickBot="1" x14ac:dyDescent="0.4">
      <c r="B19" s="272" t="s">
        <v>28</v>
      </c>
      <c r="C19" s="141" t="s">
        <v>1222</v>
      </c>
      <c r="D19" s="141" t="s">
        <v>1229</v>
      </c>
      <c r="E19" s="141" t="s">
        <v>1230</v>
      </c>
      <c r="F19" s="141" t="s">
        <v>1219</v>
      </c>
      <c r="G19" s="141" t="s">
        <v>1231</v>
      </c>
      <c r="H19" s="141" t="s">
        <v>1232</v>
      </c>
    </row>
    <row r="20" spans="2:8" ht="15" thickBot="1" x14ac:dyDescent="0.4">
      <c r="B20" s="273"/>
      <c r="C20" s="141" t="s">
        <v>1223</v>
      </c>
      <c r="D20" s="93">
        <v>0.2</v>
      </c>
      <c r="E20" s="93">
        <v>0.4</v>
      </c>
      <c r="F20" s="93">
        <v>0.6</v>
      </c>
      <c r="G20" s="93">
        <v>0.8</v>
      </c>
      <c r="H20" s="93">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mavar</cp:lastModifiedBy>
  <dcterms:created xsi:type="dcterms:W3CDTF">2022-07-06T06:28:45Z</dcterms:created>
  <dcterms:modified xsi:type="dcterms:W3CDTF">2023-08-03T21:23:02Z</dcterms:modified>
</cp:coreProperties>
</file>