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mincitco-my.sharepoint.com/personal/mrchacon_mincit_gov_co/Documents/1. GTI - PGD - PSD/1. GTI - PGD/MSPI 2- Operación 2024/3 Activos - Riesgos/Riesgos SPI/Tratamiento RSPI 2024 - 2025/"/>
    </mc:Choice>
  </mc:AlternateContent>
  <xr:revisionPtr revIDLastSave="7" documentId="8_{F7002455-0F45-4ED2-98EE-35F1FD2F23D9}" xr6:coauthVersionLast="47" xr6:coauthVersionMax="47" xr10:uidLastSave="{E3C1591F-E0BA-45E8-9066-B457BB2E16E4}"/>
  <bookViews>
    <workbookView xWindow="-120" yWindow="-120" windowWidth="20730" windowHeight="11040" tabRatio="702" xr2:uid="{00000000-000D-0000-FFFF-FFFF00000000}"/>
  </bookViews>
  <sheets>
    <sheet name="Matriz Riesgos " sheetId="1" r:id="rId1"/>
    <sheet name="Datos Validacion" sheetId="8" state="hidden" r:id="rId2"/>
    <sheet name="ZONAS DE RIESGO" sheetId="10" state="hidden" r:id="rId3"/>
    <sheet name="Mapa Riesgo Residual" sheetId="13" state="hidden" r:id="rId4"/>
    <sheet name="Tablas Prob-Imp" sheetId="9" state="hidden" r:id="rId5"/>
    <sheet name="Tipos de riesgos" sheetId="6" state="hidden" r:id="rId6"/>
    <sheet name="Eval Controles" sheetId="11" state="hidden" r:id="rId7"/>
    <sheet name="Plantilla Indicador R" sheetId="12" state="hidden" r:id="rId8"/>
  </sheets>
  <externalReferences>
    <externalReference r:id="rId9"/>
  </externalReferences>
  <definedNames>
    <definedName name="_xlnm._FilterDatabase" localSheetId="0" hidden="1">'Matriz Riesgos '!$B$7:$CK$396</definedName>
    <definedName name="_ftn1" localSheetId="5">'Tipos de riesgos'!#REF!</definedName>
    <definedName name="_ftnref1" localSheetId="5">'Tipos de riesgos'!$A$3</definedName>
    <definedName name="_Hlk36563630" localSheetId="6">'Eval Controles'!#REF!</definedName>
    <definedName name="_Toc40698339" localSheetId="5">'Tipos de riesgos'!$A$1</definedName>
    <definedName name="_Toc40698345" localSheetId="2">'ZONAS DE RIESGO'!#REF!</definedName>
    <definedName name="_xlnm.Print_Area" localSheetId="0">'Matriz Riesgos '!$A$1:$CI$400</definedName>
    <definedName name="Confidencialidad">[1]Listas!$AX$74:$AX$79</definedName>
    <definedName name="Dato_Abierto_P">[1]Listas!$BD$74:$BD$76</definedName>
    <definedName name="Disponibilidad">[1]Listas!$BB$74:$BB$79</definedName>
    <definedName name="Estado">[1]Listas!$F$74:$F$78</definedName>
    <definedName name="Etiquetado">[1]Listas!$AT$74:$AT$79</definedName>
    <definedName name="Formato">[1]Listas!$J$74:$J$87</definedName>
    <definedName name="Frecuencia">[1]Listas!$AL$74:$AL$84</definedName>
    <definedName name="Idioma">[1]Listas!$L$74:$L$81</definedName>
    <definedName name="Integridad">[1]Listas!$AZ$74:$AZ$79</definedName>
    <definedName name="Medio_Conservacion">[1]Listas!$H$74:$H$81</definedName>
    <definedName name="Plazo_clasificacion">[1]Listas!$AV$74:$AV$77</definedName>
    <definedName name="Privacidad">[1]Listas!$R$74:$R$79</definedName>
    <definedName name="Procesos">#REF!</definedName>
    <definedName name="RNDB">[1]Listas!$BF$74:$BF$76</definedName>
    <definedName name="Tipo_Activos">[1]Listas!$AP$74:$AP$81</definedName>
    <definedName name="_xlnm.Print_Titles" localSheetId="0">'Matriz Riesgos '!$1:$7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396" i="1" l="1"/>
  <c r="BC392" i="1" s="1"/>
  <c r="BC388" i="1" s="1"/>
  <c r="BC384" i="1" s="1"/>
  <c r="BC380" i="1" s="1"/>
  <c r="BC376" i="1" s="1"/>
  <c r="BC372" i="1" s="1"/>
  <c r="BC368" i="1" s="1"/>
  <c r="BC364" i="1" s="1"/>
  <c r="BC360" i="1" s="1"/>
  <c r="BC356" i="1" s="1"/>
  <c r="BC352" i="1" s="1"/>
  <c r="BC348" i="1" s="1"/>
  <c r="BC344" i="1" s="1"/>
  <c r="BC340" i="1" s="1"/>
  <c r="BC336" i="1" s="1"/>
  <c r="BC332" i="1" s="1"/>
  <c r="BC328" i="1" s="1"/>
  <c r="BC324" i="1" s="1"/>
  <c r="BC320" i="1" s="1"/>
  <c r="BC316" i="1" s="1"/>
  <c r="BC312" i="1" s="1"/>
  <c r="BC308" i="1" s="1"/>
  <c r="BC304" i="1" s="1"/>
  <c r="BC300" i="1" s="1"/>
  <c r="BC296" i="1" s="1"/>
  <c r="BC292" i="1" s="1"/>
  <c r="BC288" i="1" s="1"/>
  <c r="BC284" i="1" s="1"/>
  <c r="BC280" i="1" s="1"/>
  <c r="BC276" i="1" s="1"/>
  <c r="BC272" i="1" s="1"/>
  <c r="BC268" i="1" s="1"/>
  <c r="BC264" i="1" s="1"/>
  <c r="BC260" i="1" s="1"/>
  <c r="BC256" i="1" s="1"/>
  <c r="BC252" i="1" s="1"/>
  <c r="BC248" i="1" s="1"/>
  <c r="BC244" i="1" s="1"/>
  <c r="BC240" i="1" s="1"/>
  <c r="BC236" i="1" s="1"/>
  <c r="BC232" i="1" s="1"/>
  <c r="BC228" i="1" s="1"/>
  <c r="BC224" i="1" s="1"/>
  <c r="BC220" i="1" s="1"/>
  <c r="BC216" i="1" s="1"/>
  <c r="BC212" i="1" s="1"/>
  <c r="BC208" i="1" s="1"/>
  <c r="BC204" i="1" s="1"/>
  <c r="BC200" i="1" s="1"/>
  <c r="BC196" i="1" s="1"/>
  <c r="BC192" i="1" s="1"/>
  <c r="BC188" i="1" s="1"/>
  <c r="BC184" i="1" s="1"/>
  <c r="BC180" i="1" s="1"/>
  <c r="BC176" i="1" s="1"/>
  <c r="BC172" i="1" s="1"/>
  <c r="BC168" i="1" s="1"/>
  <c r="BC164" i="1" s="1"/>
  <c r="BC160" i="1" s="1"/>
  <c r="BC156" i="1" s="1"/>
  <c r="BC152" i="1" s="1"/>
  <c r="BC148" i="1" s="1"/>
  <c r="BC144" i="1" s="1"/>
  <c r="BC140" i="1" s="1"/>
  <c r="BC136" i="1" s="1"/>
  <c r="BC132" i="1" s="1"/>
  <c r="BC128" i="1" s="1"/>
  <c r="BC124" i="1" s="1"/>
  <c r="BC120" i="1" s="1"/>
  <c r="BC116" i="1" s="1"/>
  <c r="BC112" i="1" s="1"/>
  <c r="BC108" i="1" s="1"/>
  <c r="BC104" i="1" s="1"/>
  <c r="BC100" i="1" s="1"/>
  <c r="BC96" i="1" s="1"/>
  <c r="BC92" i="1" s="1"/>
  <c r="BC88" i="1" s="1"/>
  <c r="BC84" i="1" s="1"/>
  <c r="BC80" i="1" s="1"/>
  <c r="BC76" i="1" s="1"/>
  <c r="BC72" i="1" s="1"/>
  <c r="BC68" i="1" s="1"/>
  <c r="BC64" i="1" s="1"/>
  <c r="BC60" i="1" s="1"/>
  <c r="BC56" i="1" s="1"/>
  <c r="BC52" i="1" s="1"/>
  <c r="BC48" i="1" s="1"/>
  <c r="BC44" i="1" s="1"/>
  <c r="BC40" i="1" s="1"/>
  <c r="BC36" i="1" s="1"/>
  <c r="BC32" i="1" s="1"/>
  <c r="BC28" i="1" s="1"/>
  <c r="BC24" i="1" s="1"/>
  <c r="BC20" i="1" s="1"/>
  <c r="BC16" i="1" s="1"/>
  <c r="BC12" i="1" s="1"/>
  <c r="BC8" i="1" s="1"/>
  <c r="BC395" i="1"/>
  <c r="BC391" i="1" s="1"/>
  <c r="BC387" i="1" s="1"/>
  <c r="BC383" i="1" s="1"/>
  <c r="BC379" i="1" s="1"/>
  <c r="BC375" i="1" s="1"/>
  <c r="BC371" i="1" s="1"/>
  <c r="BC367" i="1" s="1"/>
  <c r="BC363" i="1" s="1"/>
  <c r="BC359" i="1" s="1"/>
  <c r="BC355" i="1" s="1"/>
  <c r="BC351" i="1" s="1"/>
  <c r="BC347" i="1" s="1"/>
  <c r="BC343" i="1" s="1"/>
  <c r="BC339" i="1" s="1"/>
  <c r="BC335" i="1" s="1"/>
  <c r="BC331" i="1" s="1"/>
  <c r="BC327" i="1" s="1"/>
  <c r="BC323" i="1" s="1"/>
  <c r="BC319" i="1" s="1"/>
  <c r="BC315" i="1" s="1"/>
  <c r="BC311" i="1" s="1"/>
  <c r="BC307" i="1" s="1"/>
  <c r="BC303" i="1" s="1"/>
  <c r="BC299" i="1" s="1"/>
  <c r="BC295" i="1" s="1"/>
  <c r="BC291" i="1" s="1"/>
  <c r="BC287" i="1" s="1"/>
  <c r="BC283" i="1" s="1"/>
  <c r="BC279" i="1" s="1"/>
  <c r="BC275" i="1" s="1"/>
  <c r="BC271" i="1" s="1"/>
  <c r="BC267" i="1" s="1"/>
  <c r="BC263" i="1" s="1"/>
  <c r="BC259" i="1" s="1"/>
  <c r="BC255" i="1" s="1"/>
  <c r="BC251" i="1" s="1"/>
  <c r="BC247" i="1" s="1"/>
  <c r="BC243" i="1" s="1"/>
  <c r="BC239" i="1" s="1"/>
  <c r="BC235" i="1" s="1"/>
  <c r="BC231" i="1" s="1"/>
  <c r="BC227" i="1" s="1"/>
  <c r="BC223" i="1" s="1"/>
  <c r="BC219" i="1" s="1"/>
  <c r="BC215" i="1" s="1"/>
  <c r="BC211" i="1" s="1"/>
  <c r="BC207" i="1" s="1"/>
  <c r="BC203" i="1" s="1"/>
  <c r="BC199" i="1" s="1"/>
  <c r="BC195" i="1" s="1"/>
  <c r="BC191" i="1" s="1"/>
  <c r="BC187" i="1" s="1"/>
  <c r="BC183" i="1" s="1"/>
  <c r="BC179" i="1" s="1"/>
  <c r="BC175" i="1" s="1"/>
  <c r="BC171" i="1" s="1"/>
  <c r="BC167" i="1" s="1"/>
  <c r="BC163" i="1" s="1"/>
  <c r="BC159" i="1" s="1"/>
  <c r="BC155" i="1" s="1"/>
  <c r="BC151" i="1" s="1"/>
  <c r="BC147" i="1" s="1"/>
  <c r="BC143" i="1" s="1"/>
  <c r="BC139" i="1" s="1"/>
  <c r="BC135" i="1" s="1"/>
  <c r="BC131" i="1" s="1"/>
  <c r="BC127" i="1" s="1"/>
  <c r="BC123" i="1" s="1"/>
  <c r="BC119" i="1" s="1"/>
  <c r="BC115" i="1" s="1"/>
  <c r="BC111" i="1" s="1"/>
  <c r="BC107" i="1" s="1"/>
  <c r="BC103" i="1" s="1"/>
  <c r="BC99" i="1" s="1"/>
  <c r="BC95" i="1" s="1"/>
  <c r="BC91" i="1" s="1"/>
  <c r="BC87" i="1" s="1"/>
  <c r="BC83" i="1" s="1"/>
  <c r="BC79" i="1" s="1"/>
  <c r="BC75" i="1" s="1"/>
  <c r="BC71" i="1" s="1"/>
  <c r="BC67" i="1" s="1"/>
  <c r="BC63" i="1" s="1"/>
  <c r="BC59" i="1" s="1"/>
  <c r="BC55" i="1" s="1"/>
  <c r="BC51" i="1" s="1"/>
  <c r="BC47" i="1" s="1"/>
  <c r="BC43" i="1" s="1"/>
  <c r="BC39" i="1" s="1"/>
  <c r="BC35" i="1" s="1"/>
  <c r="BC31" i="1" s="1"/>
  <c r="BC27" i="1" s="1"/>
  <c r="BC23" i="1" s="1"/>
  <c r="BC19" i="1" s="1"/>
  <c r="BC15" i="1" s="1"/>
  <c r="BC11" i="1" s="1"/>
  <c r="BC394" i="1"/>
  <c r="BC393" i="1"/>
  <c r="BC390" i="1"/>
  <c r="BC386" i="1" s="1"/>
  <c r="BC382" i="1" s="1"/>
  <c r="BC378" i="1" s="1"/>
  <c r="BC374" i="1" s="1"/>
  <c r="BC370" i="1" s="1"/>
  <c r="BC366" i="1" s="1"/>
  <c r="BC362" i="1" s="1"/>
  <c r="BC358" i="1" s="1"/>
  <c r="BC354" i="1" s="1"/>
  <c r="BC350" i="1" s="1"/>
  <c r="BC346" i="1" s="1"/>
  <c r="BC342" i="1" s="1"/>
  <c r="BC338" i="1" s="1"/>
  <c r="BC334" i="1" s="1"/>
  <c r="BC330" i="1" s="1"/>
  <c r="BC326" i="1" s="1"/>
  <c r="BC322" i="1" s="1"/>
  <c r="BC318" i="1" s="1"/>
  <c r="BC314" i="1" s="1"/>
  <c r="BC310" i="1" s="1"/>
  <c r="BC306" i="1" s="1"/>
  <c r="BC302" i="1" s="1"/>
  <c r="BC298" i="1" s="1"/>
  <c r="BC294" i="1" s="1"/>
  <c r="BC290" i="1" s="1"/>
  <c r="BC286" i="1" s="1"/>
  <c r="BC282" i="1" s="1"/>
  <c r="BC278" i="1" s="1"/>
  <c r="BC274" i="1" s="1"/>
  <c r="BC270" i="1" s="1"/>
  <c r="BC266" i="1" s="1"/>
  <c r="BC262" i="1" s="1"/>
  <c r="BC258" i="1" s="1"/>
  <c r="BC254" i="1" s="1"/>
  <c r="BC250" i="1" s="1"/>
  <c r="BC246" i="1" s="1"/>
  <c r="BC242" i="1" s="1"/>
  <c r="BC238" i="1" s="1"/>
  <c r="BC234" i="1" s="1"/>
  <c r="BC230" i="1" s="1"/>
  <c r="BC226" i="1" s="1"/>
  <c r="BC222" i="1" s="1"/>
  <c r="BC218" i="1" s="1"/>
  <c r="BC214" i="1" s="1"/>
  <c r="BC210" i="1" s="1"/>
  <c r="BC206" i="1" s="1"/>
  <c r="BC202" i="1" s="1"/>
  <c r="BC198" i="1" s="1"/>
  <c r="BC194" i="1" s="1"/>
  <c r="BC190" i="1" s="1"/>
  <c r="BC186" i="1" s="1"/>
  <c r="BC182" i="1" s="1"/>
  <c r="BC178" i="1" s="1"/>
  <c r="BC174" i="1" s="1"/>
  <c r="BC170" i="1" s="1"/>
  <c r="BC166" i="1" s="1"/>
  <c r="BC162" i="1" s="1"/>
  <c r="BC158" i="1" s="1"/>
  <c r="BC154" i="1" s="1"/>
  <c r="BC150" i="1" s="1"/>
  <c r="BC146" i="1" s="1"/>
  <c r="BC142" i="1" s="1"/>
  <c r="BC138" i="1" s="1"/>
  <c r="BC134" i="1" s="1"/>
  <c r="BC130" i="1" s="1"/>
  <c r="BC126" i="1" s="1"/>
  <c r="BC122" i="1" s="1"/>
  <c r="BC118" i="1" s="1"/>
  <c r="BC114" i="1" s="1"/>
  <c r="BC110" i="1" s="1"/>
  <c r="BC106" i="1" s="1"/>
  <c r="BC102" i="1" s="1"/>
  <c r="BC98" i="1" s="1"/>
  <c r="BC94" i="1" s="1"/>
  <c r="BC90" i="1" s="1"/>
  <c r="BC86" i="1" s="1"/>
  <c r="BC82" i="1" s="1"/>
  <c r="BC78" i="1" s="1"/>
  <c r="BC74" i="1" s="1"/>
  <c r="BC70" i="1" s="1"/>
  <c r="BC66" i="1" s="1"/>
  <c r="BC62" i="1" s="1"/>
  <c r="BC58" i="1" s="1"/>
  <c r="BC54" i="1" s="1"/>
  <c r="BC50" i="1" s="1"/>
  <c r="BC46" i="1" s="1"/>
  <c r="BC42" i="1" s="1"/>
  <c r="BC38" i="1" s="1"/>
  <c r="BC34" i="1" s="1"/>
  <c r="BC30" i="1" s="1"/>
  <c r="BC26" i="1" s="1"/>
  <c r="BC22" i="1" s="1"/>
  <c r="BC18" i="1" s="1"/>
  <c r="BC14" i="1" s="1"/>
  <c r="BC10" i="1" s="1"/>
  <c r="BC389" i="1"/>
  <c r="BC385" i="1" s="1"/>
  <c r="BC381" i="1" s="1"/>
  <c r="BC377" i="1" s="1"/>
  <c r="BC373" i="1" s="1"/>
  <c r="BC369" i="1" s="1"/>
  <c r="BC365" i="1" s="1"/>
  <c r="BC361" i="1" s="1"/>
  <c r="BC357" i="1" s="1"/>
  <c r="BC353" i="1" s="1"/>
  <c r="BC349" i="1" s="1"/>
  <c r="BC345" i="1" s="1"/>
  <c r="BC341" i="1" s="1"/>
  <c r="BC337" i="1" s="1"/>
  <c r="BC333" i="1" s="1"/>
  <c r="BC329" i="1" s="1"/>
  <c r="BC325" i="1" s="1"/>
  <c r="BC321" i="1" s="1"/>
  <c r="BC317" i="1" s="1"/>
  <c r="BC313" i="1" s="1"/>
  <c r="BC309" i="1" s="1"/>
  <c r="BC305" i="1" s="1"/>
  <c r="BC301" i="1" s="1"/>
  <c r="BC297" i="1" s="1"/>
  <c r="BC293" i="1" s="1"/>
  <c r="BC289" i="1" s="1"/>
  <c r="BC285" i="1" s="1"/>
  <c r="BC281" i="1" s="1"/>
  <c r="BC277" i="1" s="1"/>
  <c r="BC273" i="1" s="1"/>
  <c r="BC269" i="1" s="1"/>
  <c r="BC265" i="1" s="1"/>
  <c r="BC261" i="1" s="1"/>
  <c r="BC257" i="1" s="1"/>
  <c r="BC253" i="1" s="1"/>
  <c r="BC249" i="1" s="1"/>
  <c r="BC245" i="1" s="1"/>
  <c r="BC241" i="1" s="1"/>
  <c r="BC237" i="1" s="1"/>
  <c r="BC233" i="1" s="1"/>
  <c r="BC229" i="1" s="1"/>
  <c r="BC225" i="1" s="1"/>
  <c r="BC221" i="1" s="1"/>
  <c r="BC217" i="1" s="1"/>
  <c r="BC213" i="1" s="1"/>
  <c r="BC209" i="1" s="1"/>
  <c r="BC205" i="1" s="1"/>
  <c r="BC201" i="1" s="1"/>
  <c r="BC197" i="1" s="1"/>
  <c r="BC193" i="1" s="1"/>
  <c r="BC189" i="1" s="1"/>
  <c r="BC185" i="1" s="1"/>
  <c r="BC181" i="1" s="1"/>
  <c r="BC177" i="1" s="1"/>
  <c r="BC173" i="1" s="1"/>
  <c r="BC169" i="1" s="1"/>
  <c r="BC165" i="1" s="1"/>
  <c r="BC161" i="1" s="1"/>
  <c r="BC157" i="1" s="1"/>
  <c r="BC153" i="1" s="1"/>
  <c r="BC149" i="1" s="1"/>
  <c r="BC145" i="1" s="1"/>
  <c r="BC141" i="1" s="1"/>
  <c r="BC137" i="1" s="1"/>
  <c r="BC133" i="1" s="1"/>
  <c r="BC129" i="1" s="1"/>
  <c r="BC125" i="1" s="1"/>
  <c r="BC121" i="1" s="1"/>
  <c r="BC117" i="1" s="1"/>
  <c r="BC113" i="1" s="1"/>
  <c r="BC109" i="1" s="1"/>
  <c r="BC105" i="1" s="1"/>
  <c r="BC101" i="1" s="1"/>
  <c r="BC97" i="1" s="1"/>
  <c r="BC93" i="1" s="1"/>
  <c r="BC89" i="1" s="1"/>
  <c r="BC85" i="1" s="1"/>
  <c r="BC81" i="1" s="1"/>
  <c r="BC77" i="1" s="1"/>
  <c r="BC73" i="1" s="1"/>
  <c r="BC69" i="1" s="1"/>
  <c r="BC65" i="1" s="1"/>
  <c r="BC61" i="1" s="1"/>
  <c r="BC57" i="1" s="1"/>
  <c r="BC53" i="1" s="1"/>
  <c r="BC49" i="1" s="1"/>
  <c r="BC45" i="1" s="1"/>
  <c r="BC41" i="1" s="1"/>
  <c r="BC37" i="1" s="1"/>
  <c r="BC33" i="1" s="1"/>
  <c r="BC29" i="1" s="1"/>
  <c r="BC25" i="1" s="1"/>
  <c r="BC21" i="1" s="1"/>
  <c r="BC17" i="1" s="1"/>
  <c r="BC13" i="1" s="1"/>
  <c r="BC9" i="1" s="1"/>
  <c r="CK397" i="1"/>
  <c r="CJ397" i="1"/>
  <c r="BG285" i="1"/>
  <c r="BG286" i="1" s="1"/>
  <c r="BE286" i="1"/>
  <c r="BD286" i="1"/>
  <c r="BE285" i="1"/>
  <c r="BD285" i="1"/>
  <c r="BA285" i="1"/>
  <c r="BA286" i="1" s="1"/>
  <c r="AZ285" i="1"/>
  <c r="AZ286" i="1" s="1"/>
  <c r="AY285" i="1"/>
  <c r="AY286" i="1" s="1"/>
  <c r="BG284" i="1"/>
  <c r="BE284" i="1"/>
  <c r="BD284" i="1"/>
  <c r="BA284" i="1"/>
  <c r="AZ284" i="1"/>
  <c r="AY284" i="1"/>
  <c r="BG282" i="1"/>
  <c r="BG281" i="1"/>
  <c r="BG280" i="1"/>
  <c r="BG279" i="1"/>
  <c r="BG278" i="1"/>
  <c r="BG277" i="1"/>
  <c r="BG276" i="1"/>
  <c r="BG275" i="1"/>
  <c r="BG274" i="1"/>
  <c r="BG273" i="1"/>
  <c r="BG272" i="1"/>
  <c r="BG271" i="1"/>
  <c r="BG270" i="1"/>
  <c r="BG269" i="1"/>
  <c r="BG268" i="1"/>
  <c r="BG267" i="1"/>
  <c r="BG266" i="1"/>
  <c r="BG265" i="1"/>
  <c r="BG264" i="1"/>
  <c r="BG263" i="1"/>
  <c r="BG262" i="1"/>
  <c r="BG261" i="1"/>
  <c r="BG260" i="1"/>
  <c r="BG259" i="1"/>
  <c r="BG258" i="1"/>
  <c r="BG257" i="1"/>
  <c r="BG256" i="1"/>
  <c r="BG255" i="1"/>
  <c r="BG254" i="1"/>
  <c r="BE279" i="1"/>
  <c r="BD279" i="1"/>
  <c r="BE278" i="1"/>
  <c r="BD278" i="1"/>
  <c r="BE277" i="1"/>
  <c r="BD277" i="1"/>
  <c r="BE276" i="1"/>
  <c r="BD276" i="1"/>
  <c r="BE275" i="1"/>
  <c r="BD275" i="1"/>
  <c r="BE274" i="1"/>
  <c r="BD274" i="1"/>
  <c r="BE273" i="1"/>
  <c r="BD273" i="1"/>
  <c r="BE272" i="1"/>
  <c r="BD272" i="1"/>
  <c r="BE271" i="1"/>
  <c r="BD271" i="1"/>
  <c r="BE270" i="1"/>
  <c r="BD270" i="1"/>
  <c r="BE269" i="1"/>
  <c r="BD269" i="1"/>
  <c r="BE268" i="1"/>
  <c r="BD268" i="1"/>
  <c r="BE267" i="1"/>
  <c r="BD267" i="1"/>
  <c r="BE266" i="1"/>
  <c r="BD266" i="1"/>
  <c r="BE265" i="1"/>
  <c r="BD265" i="1"/>
  <c r="BE264" i="1"/>
  <c r="BD264" i="1"/>
  <c r="BE263" i="1"/>
  <c r="BD263" i="1"/>
  <c r="BE262" i="1"/>
  <c r="BD262" i="1"/>
  <c r="BE261" i="1"/>
  <c r="BD261" i="1"/>
  <c r="BE260" i="1"/>
  <c r="BD260" i="1"/>
  <c r="BE259" i="1"/>
  <c r="BD259" i="1"/>
  <c r="BE258" i="1"/>
  <c r="BD258" i="1"/>
  <c r="BE257" i="1"/>
  <c r="BD257" i="1"/>
  <c r="BE256" i="1"/>
  <c r="BD256" i="1"/>
  <c r="BE255" i="1"/>
  <c r="BD255" i="1"/>
  <c r="BA279" i="1"/>
  <c r="AZ279" i="1"/>
  <c r="AY279" i="1"/>
  <c r="BA278" i="1"/>
  <c r="AZ278" i="1"/>
  <c r="AY278" i="1"/>
  <c r="BA277" i="1"/>
  <c r="AZ277" i="1"/>
  <c r="AY277" i="1"/>
  <c r="BA276" i="1"/>
  <c r="AZ276" i="1"/>
  <c r="AY276" i="1"/>
  <c r="BA275" i="1"/>
  <c r="AZ275" i="1"/>
  <c r="AY275" i="1"/>
  <c r="BA274" i="1"/>
  <c r="AZ274" i="1"/>
  <c r="AY274" i="1"/>
  <c r="BA273" i="1"/>
  <c r="AZ273" i="1"/>
  <c r="AY273" i="1"/>
  <c r="BA272" i="1"/>
  <c r="AZ272" i="1"/>
  <c r="AY272" i="1"/>
  <c r="BA271" i="1"/>
  <c r="AZ271" i="1"/>
  <c r="AY271" i="1"/>
  <c r="BA270" i="1"/>
  <c r="AZ270" i="1"/>
  <c r="AY270" i="1"/>
  <c r="BA269" i="1"/>
  <c r="AZ269" i="1"/>
  <c r="AY269" i="1"/>
  <c r="BA268" i="1"/>
  <c r="AZ268" i="1"/>
  <c r="AY268" i="1"/>
  <c r="BA267" i="1"/>
  <c r="AZ267" i="1"/>
  <c r="AY267" i="1"/>
  <c r="BA266" i="1"/>
  <c r="AZ266" i="1"/>
  <c r="AY266" i="1"/>
  <c r="BA265" i="1"/>
  <c r="AZ265" i="1"/>
  <c r="AY265" i="1"/>
  <c r="BA264" i="1"/>
  <c r="AZ264" i="1"/>
  <c r="AY264" i="1"/>
  <c r="BA263" i="1"/>
  <c r="AZ263" i="1"/>
  <c r="AY263" i="1"/>
  <c r="BA262" i="1"/>
  <c r="AZ262" i="1"/>
  <c r="AY262" i="1"/>
  <c r="BA261" i="1"/>
  <c r="AZ261" i="1"/>
  <c r="AY261" i="1"/>
  <c r="BA260" i="1"/>
  <c r="AZ260" i="1"/>
  <c r="AY260" i="1"/>
  <c r="BA259" i="1"/>
  <c r="AZ259" i="1"/>
  <c r="AY259" i="1"/>
  <c r="BA258" i="1"/>
  <c r="AZ258" i="1"/>
  <c r="AY258" i="1"/>
  <c r="BA257" i="1"/>
  <c r="AZ257" i="1"/>
  <c r="AY257" i="1"/>
  <c r="BA256" i="1"/>
  <c r="AZ256" i="1"/>
  <c r="AY256" i="1"/>
  <c r="BA255" i="1"/>
  <c r="AZ255" i="1"/>
  <c r="AY255" i="1"/>
  <c r="BF254" i="1"/>
  <c r="BE254" i="1"/>
  <c r="BD254" i="1"/>
  <c r="AZ254" i="1"/>
  <c r="BA254" i="1"/>
  <c r="AY254" i="1"/>
  <c r="BD8" i="1"/>
  <c r="BE8" i="1"/>
  <c r="BG8" i="1"/>
  <c r="BH8" i="1"/>
  <c r="BI8" i="1"/>
  <c r="BJ8" i="1"/>
  <c r="BK8" i="1"/>
  <c r="BL8" i="1"/>
  <c r="BM8" i="1"/>
  <c r="BN8" i="1"/>
  <c r="BO8" i="1"/>
  <c r="BP8" i="1"/>
  <c r="BQ8" i="1"/>
  <c r="BR8" i="1"/>
  <c r="BS8" i="1"/>
  <c r="BT8" i="1"/>
  <c r="BU8" i="1"/>
  <c r="BV8" i="1"/>
  <c r="BW8" i="1"/>
  <c r="BX8" i="1"/>
  <c r="BY8" i="1"/>
  <c r="BZ8" i="1"/>
  <c r="CA8" i="1"/>
  <c r="CB8" i="1"/>
  <c r="CC8" i="1"/>
  <c r="CD8" i="1"/>
  <c r="CE8" i="1"/>
  <c r="CF8" i="1"/>
  <c r="CG8" i="1"/>
  <c r="CH8" i="1"/>
  <c r="BA8" i="1"/>
  <c r="BA9" i="1" s="1"/>
  <c r="BA10" i="1" s="1"/>
  <c r="BA11" i="1" s="1"/>
  <c r="AZ8" i="1"/>
  <c r="AZ9" i="1" s="1"/>
  <c r="AZ10" i="1" s="1"/>
  <c r="AZ11" i="1" s="1"/>
  <c r="AY8" i="1"/>
  <c r="AY9" i="1"/>
  <c r="AY10" i="1" s="1"/>
  <c r="AY11" i="1" s="1"/>
  <c r="BG344" i="1"/>
  <c r="BG345" i="1" s="1"/>
  <c r="BG346" i="1" s="1"/>
  <c r="BG347" i="1" s="1"/>
  <c r="BG348" i="1" s="1"/>
  <c r="BG349" i="1" s="1"/>
  <c r="BG350" i="1" s="1"/>
  <c r="BG351" i="1" s="1"/>
  <c r="BG352" i="1" s="1"/>
  <c r="BG353" i="1" s="1"/>
  <c r="BG354" i="1" s="1"/>
  <c r="BG355" i="1" s="1"/>
  <c r="BG356" i="1" s="1"/>
  <c r="BG357" i="1" s="1"/>
  <c r="BG358" i="1" s="1"/>
  <c r="BG359" i="1" s="1"/>
  <c r="BG360" i="1" s="1"/>
  <c r="BG361" i="1" s="1"/>
  <c r="BG362" i="1" s="1"/>
  <c r="BE344" i="1"/>
  <c r="BE345" i="1" s="1"/>
  <c r="BE346" i="1" s="1"/>
  <c r="BE347" i="1" s="1"/>
  <c r="BE348" i="1" s="1"/>
  <c r="BE349" i="1" s="1"/>
  <c r="BE350" i="1" s="1"/>
  <c r="BE351" i="1" s="1"/>
  <c r="BE352" i="1" s="1"/>
  <c r="BE353" i="1" s="1"/>
  <c r="BE354" i="1" s="1"/>
  <c r="BE355" i="1" s="1"/>
  <c r="BE356" i="1" s="1"/>
  <c r="BE357" i="1" s="1"/>
  <c r="BE358" i="1" s="1"/>
  <c r="BE359" i="1" s="1"/>
  <c r="BE360" i="1" s="1"/>
  <c r="BE361" i="1" s="1"/>
  <c r="BE362" i="1" s="1"/>
  <c r="BD344" i="1"/>
  <c r="BD345" i="1" s="1"/>
  <c r="BD346" i="1" s="1"/>
  <c r="BD347" i="1" s="1"/>
  <c r="BD348" i="1" s="1"/>
  <c r="BD349" i="1" s="1"/>
  <c r="BD350" i="1" s="1"/>
  <c r="BD351" i="1" s="1"/>
  <c r="BD352" i="1" s="1"/>
  <c r="BD353" i="1" s="1"/>
  <c r="BD354" i="1" s="1"/>
  <c r="BD355" i="1" s="1"/>
  <c r="BD356" i="1" s="1"/>
  <c r="BD357" i="1" s="1"/>
  <c r="BD358" i="1" s="1"/>
  <c r="BD359" i="1" s="1"/>
  <c r="BD360" i="1" s="1"/>
  <c r="BD361" i="1" s="1"/>
  <c r="BD362" i="1" s="1"/>
  <c r="BA344" i="1"/>
  <c r="BA345" i="1" s="1"/>
  <c r="BA346" i="1" s="1"/>
  <c r="BA347" i="1" s="1"/>
  <c r="BA348" i="1" s="1"/>
  <c r="BA349" i="1" s="1"/>
  <c r="BA350" i="1" s="1"/>
  <c r="BA351" i="1" s="1"/>
  <c r="BA352" i="1" s="1"/>
  <c r="BA353" i="1" s="1"/>
  <c r="BA354" i="1" s="1"/>
  <c r="BA355" i="1" s="1"/>
  <c r="BA356" i="1" s="1"/>
  <c r="BA357" i="1" s="1"/>
  <c r="BA358" i="1" s="1"/>
  <c r="BA359" i="1" s="1"/>
  <c r="BA360" i="1" s="1"/>
  <c r="BA361" i="1" s="1"/>
  <c r="BA362" i="1" s="1"/>
  <c r="AZ344" i="1"/>
  <c r="AZ345" i="1" s="1"/>
  <c r="AZ346" i="1" s="1"/>
  <c r="AZ347" i="1" s="1"/>
  <c r="AZ348" i="1" s="1"/>
  <c r="AZ349" i="1" s="1"/>
  <c r="AZ350" i="1" s="1"/>
  <c r="AZ351" i="1" s="1"/>
  <c r="AZ352" i="1" s="1"/>
  <c r="AZ353" i="1" s="1"/>
  <c r="AZ354" i="1" s="1"/>
  <c r="AZ355" i="1" s="1"/>
  <c r="AZ356" i="1" s="1"/>
  <c r="AZ357" i="1" s="1"/>
  <c r="AZ358" i="1" s="1"/>
  <c r="AZ359" i="1" s="1"/>
  <c r="AZ360" i="1" s="1"/>
  <c r="AZ361" i="1" s="1"/>
  <c r="AZ362" i="1" s="1"/>
  <c r="AY344" i="1"/>
  <c r="AY345" i="1" s="1"/>
  <c r="AY346" i="1" s="1"/>
  <c r="AY347" i="1" s="1"/>
  <c r="AY348" i="1" s="1"/>
  <c r="AY349" i="1" s="1"/>
  <c r="AY350" i="1" s="1"/>
  <c r="AY351" i="1" s="1"/>
  <c r="AY352" i="1" s="1"/>
  <c r="AY353" i="1" s="1"/>
  <c r="AY354" i="1" s="1"/>
  <c r="AY355" i="1" s="1"/>
  <c r="AY356" i="1" s="1"/>
  <c r="AY357" i="1" s="1"/>
  <c r="AY358" i="1" s="1"/>
  <c r="AY359" i="1" s="1"/>
  <c r="AY360" i="1" s="1"/>
  <c r="AY361" i="1" s="1"/>
  <c r="AY362" i="1" s="1"/>
  <c r="BG323" i="1"/>
  <c r="BG324" i="1" s="1"/>
  <c r="BG325" i="1" s="1"/>
  <c r="BG326" i="1" s="1"/>
  <c r="BG327" i="1" s="1"/>
  <c r="BG328" i="1" s="1"/>
  <c r="BG329" i="1" s="1"/>
  <c r="BG330" i="1" s="1"/>
  <c r="BG331" i="1" s="1"/>
  <c r="BG332" i="1" s="1"/>
  <c r="BG333" i="1" s="1"/>
  <c r="BG334" i="1" s="1"/>
  <c r="BG335" i="1" s="1"/>
  <c r="BG336" i="1" s="1"/>
  <c r="BG337" i="1" s="1"/>
  <c r="BG338" i="1" s="1"/>
  <c r="BG339" i="1" s="1"/>
  <c r="BG322" i="1"/>
  <c r="BE322" i="1"/>
  <c r="BE323" i="1" s="1"/>
  <c r="BE324" i="1" s="1"/>
  <c r="BE325" i="1" s="1"/>
  <c r="BE326" i="1" s="1"/>
  <c r="BE327" i="1" s="1"/>
  <c r="BE328" i="1" s="1"/>
  <c r="BE329" i="1" s="1"/>
  <c r="BE330" i="1" s="1"/>
  <c r="BE331" i="1" s="1"/>
  <c r="BE332" i="1" s="1"/>
  <c r="BE333" i="1" s="1"/>
  <c r="BE334" i="1" s="1"/>
  <c r="BE335" i="1" s="1"/>
  <c r="BE336" i="1" s="1"/>
  <c r="BE337" i="1" s="1"/>
  <c r="BE338" i="1" s="1"/>
  <c r="BE339" i="1" s="1"/>
  <c r="BD322" i="1"/>
  <c r="BD323" i="1" s="1"/>
  <c r="BD324" i="1" s="1"/>
  <c r="BD325" i="1" s="1"/>
  <c r="BD326" i="1" s="1"/>
  <c r="BD327" i="1" s="1"/>
  <c r="BD328" i="1" s="1"/>
  <c r="BD329" i="1" s="1"/>
  <c r="BD330" i="1" s="1"/>
  <c r="BD331" i="1" s="1"/>
  <c r="BD332" i="1" s="1"/>
  <c r="BD333" i="1" s="1"/>
  <c r="BD334" i="1" s="1"/>
  <c r="BD335" i="1" s="1"/>
  <c r="BD336" i="1" s="1"/>
  <c r="BD337" i="1" s="1"/>
  <c r="BD338" i="1" s="1"/>
  <c r="BD339" i="1" s="1"/>
  <c r="BA322" i="1"/>
  <c r="BA323" i="1" s="1"/>
  <c r="BA324" i="1" s="1"/>
  <c r="BA325" i="1" s="1"/>
  <c r="BA326" i="1" s="1"/>
  <c r="BA327" i="1" s="1"/>
  <c r="BA328" i="1" s="1"/>
  <c r="BA329" i="1" s="1"/>
  <c r="BA330" i="1" s="1"/>
  <c r="BA331" i="1" s="1"/>
  <c r="BA332" i="1" s="1"/>
  <c r="BA333" i="1" s="1"/>
  <c r="BA334" i="1" s="1"/>
  <c r="BA335" i="1" s="1"/>
  <c r="BA336" i="1" s="1"/>
  <c r="BA337" i="1" s="1"/>
  <c r="BA338" i="1" s="1"/>
  <c r="BA339" i="1" s="1"/>
  <c r="AZ322" i="1"/>
  <c r="AZ323" i="1" s="1"/>
  <c r="AZ324" i="1" s="1"/>
  <c r="AZ325" i="1" s="1"/>
  <c r="AZ326" i="1" s="1"/>
  <c r="AZ327" i="1" s="1"/>
  <c r="AZ328" i="1" s="1"/>
  <c r="AZ329" i="1" s="1"/>
  <c r="AZ330" i="1" s="1"/>
  <c r="AZ331" i="1" s="1"/>
  <c r="AZ332" i="1" s="1"/>
  <c r="AZ333" i="1" s="1"/>
  <c r="AZ334" i="1" s="1"/>
  <c r="AZ335" i="1" s="1"/>
  <c r="AZ336" i="1" s="1"/>
  <c r="AZ337" i="1" s="1"/>
  <c r="AZ338" i="1" s="1"/>
  <c r="AZ339" i="1" s="1"/>
  <c r="AY322" i="1"/>
  <c r="AY323" i="1" s="1"/>
  <c r="AY324" i="1" s="1"/>
  <c r="AY325" i="1" s="1"/>
  <c r="AY326" i="1" s="1"/>
  <c r="AY327" i="1" s="1"/>
  <c r="AY328" i="1" s="1"/>
  <c r="AY329" i="1" s="1"/>
  <c r="AY330" i="1" s="1"/>
  <c r="AY331" i="1" s="1"/>
  <c r="AY332" i="1" s="1"/>
  <c r="AY333" i="1" s="1"/>
  <c r="AY334" i="1" s="1"/>
  <c r="AY335" i="1" s="1"/>
  <c r="AY336" i="1" s="1"/>
  <c r="AY337" i="1" s="1"/>
  <c r="AY338" i="1" s="1"/>
  <c r="AY339" i="1" s="1"/>
  <c r="BE318" i="1"/>
  <c r="BG316" i="1"/>
  <c r="BE316" i="1"/>
  <c r="BA316" i="1"/>
  <c r="AZ316" i="1"/>
  <c r="BD181" i="1"/>
  <c r="BD182" i="1" s="1"/>
  <c r="BD183" i="1" s="1"/>
  <c r="BE181" i="1"/>
  <c r="BE182" i="1" s="1"/>
  <c r="BE183" i="1" s="1"/>
  <c r="BG181" i="1"/>
  <c r="BG182" i="1" s="1"/>
  <c r="BG183" i="1" s="1"/>
  <c r="BG179" i="1" s="1"/>
  <c r="BG184" i="1" s="1"/>
  <c r="BG185" i="1" s="1"/>
  <c r="BG186" i="1" s="1"/>
  <c r="BG187" i="1" s="1"/>
  <c r="BG188" i="1" s="1"/>
  <c r="BG189" i="1" s="1"/>
  <c r="BG190" i="1" s="1"/>
  <c r="BG191" i="1" s="1"/>
  <c r="BG192" i="1" s="1"/>
  <c r="BG193" i="1" s="1"/>
  <c r="BG194" i="1" s="1"/>
  <c r="BG195" i="1" s="1"/>
  <c r="BG196" i="1" s="1"/>
  <c r="BG197" i="1" s="1"/>
  <c r="BG198" i="1" s="1"/>
  <c r="BA181" i="1"/>
  <c r="BA182" i="1" s="1"/>
  <c r="BA183" i="1" s="1"/>
  <c r="AZ181" i="1"/>
  <c r="AZ182" i="1" s="1"/>
  <c r="AZ183" i="1" s="1"/>
  <c r="AY181" i="1"/>
  <c r="AY182" i="1" s="1"/>
  <c r="AY183" i="1" s="1"/>
  <c r="BG162" i="1"/>
  <c r="BG317" i="1" s="1"/>
  <c r="BE162" i="1"/>
  <c r="BA162" i="1"/>
  <c r="AZ162" i="1"/>
  <c r="AY162" i="1"/>
  <c r="BD164" i="1"/>
  <c r="BD165" i="1" s="1"/>
  <c r="BD166" i="1" s="1"/>
  <c r="BD167" i="1" s="1"/>
  <c r="BD168" i="1" s="1"/>
  <c r="BD169" i="1" s="1"/>
  <c r="BE164" i="1"/>
  <c r="BE165" i="1" s="1"/>
  <c r="BG164" i="1"/>
  <c r="BG165" i="1" s="1"/>
  <c r="BG166" i="1" s="1"/>
  <c r="BG167" i="1" s="1"/>
  <c r="BG168" i="1" s="1"/>
  <c r="BG169" i="1" s="1"/>
  <c r="BG170" i="1" s="1"/>
  <c r="BG171" i="1" s="1"/>
  <c r="BG172" i="1" s="1"/>
  <c r="BG173" i="1" s="1"/>
  <c r="BG174" i="1" s="1"/>
  <c r="BG175" i="1" s="1"/>
  <c r="BG176" i="1" s="1"/>
  <c r="BG177" i="1" s="1"/>
  <c r="BG178" i="1" s="1"/>
  <c r="BA164" i="1"/>
  <c r="BA165" i="1" s="1"/>
  <c r="BA166" i="1" s="1"/>
  <c r="BA167" i="1" s="1"/>
  <c r="BA168" i="1" s="1"/>
  <c r="BA169" i="1" s="1"/>
  <c r="BA170" i="1" s="1"/>
  <c r="BA171" i="1" s="1"/>
  <c r="BA172" i="1" s="1"/>
  <c r="BA173" i="1" s="1"/>
  <c r="BA174" i="1" s="1"/>
  <c r="BA175" i="1" s="1"/>
  <c r="BA176" i="1" s="1"/>
  <c r="BA177" i="1" s="1"/>
  <c r="BA178" i="1" s="1"/>
  <c r="AZ164" i="1"/>
  <c r="AZ165" i="1" s="1"/>
  <c r="AZ166" i="1" s="1"/>
  <c r="AZ167" i="1" s="1"/>
  <c r="AZ168" i="1" s="1"/>
  <c r="AZ169" i="1" s="1"/>
  <c r="AZ170" i="1" s="1"/>
  <c r="AZ171" i="1" s="1"/>
  <c r="AZ172" i="1" s="1"/>
  <c r="AZ173" i="1" s="1"/>
  <c r="AZ174" i="1" s="1"/>
  <c r="AZ175" i="1" s="1"/>
  <c r="AZ176" i="1" s="1"/>
  <c r="AZ177" i="1" s="1"/>
  <c r="AZ178" i="1" s="1"/>
  <c r="AY164" i="1"/>
  <c r="AY165" i="1" s="1"/>
  <c r="AY166" i="1" s="1"/>
  <c r="AY167" i="1" s="1"/>
  <c r="AY168" i="1" s="1"/>
  <c r="AY169" i="1" s="1"/>
  <c r="AY170" i="1" s="1"/>
  <c r="AY171" i="1" s="1"/>
  <c r="AY172" i="1" s="1"/>
  <c r="AY173" i="1" s="1"/>
  <c r="AY174" i="1" s="1"/>
  <c r="AY175" i="1" s="1"/>
  <c r="AY176" i="1" s="1"/>
  <c r="AY177" i="1" s="1"/>
  <c r="AY178" i="1" s="1"/>
  <c r="BE144" i="1"/>
  <c r="BE145" i="1" s="1"/>
  <c r="BE146" i="1" s="1"/>
  <c r="BE147" i="1" s="1"/>
  <c r="BE148" i="1" s="1"/>
  <c r="BE149" i="1" s="1"/>
  <c r="BE150" i="1" s="1"/>
  <c r="BE151" i="1" s="1"/>
  <c r="BE152" i="1" s="1"/>
  <c r="BE153" i="1" s="1"/>
  <c r="BE154" i="1" s="1"/>
  <c r="BE155" i="1" s="1"/>
  <c r="BE156" i="1" s="1"/>
  <c r="BE157" i="1" s="1"/>
  <c r="BE158" i="1" s="1"/>
  <c r="BE159" i="1" s="1"/>
  <c r="BE160" i="1" s="1"/>
  <c r="BD143" i="1"/>
  <c r="BD144" i="1" s="1"/>
  <c r="BD145" i="1" s="1"/>
  <c r="BD146" i="1" s="1"/>
  <c r="BD147" i="1" s="1"/>
  <c r="BD148" i="1" s="1"/>
  <c r="BD149" i="1" s="1"/>
  <c r="BD150" i="1" s="1"/>
  <c r="BD151" i="1" s="1"/>
  <c r="BD152" i="1" s="1"/>
  <c r="BD153" i="1" s="1"/>
  <c r="BD154" i="1" s="1"/>
  <c r="BD155" i="1" s="1"/>
  <c r="BD156" i="1" s="1"/>
  <c r="BD157" i="1" s="1"/>
  <c r="BD158" i="1" s="1"/>
  <c r="BD159" i="1" s="1"/>
  <c r="BD160" i="1" s="1"/>
  <c r="BE143" i="1"/>
  <c r="BG143" i="1"/>
  <c r="BG144" i="1" s="1"/>
  <c r="BG145" i="1" s="1"/>
  <c r="BG146" i="1" s="1"/>
  <c r="BG147" i="1" s="1"/>
  <c r="BG148" i="1" s="1"/>
  <c r="BG149" i="1" s="1"/>
  <c r="BG150" i="1" s="1"/>
  <c r="BG151" i="1" s="1"/>
  <c r="BG152" i="1" s="1"/>
  <c r="BG153" i="1" s="1"/>
  <c r="BG154" i="1" s="1"/>
  <c r="BG155" i="1" s="1"/>
  <c r="BG156" i="1" s="1"/>
  <c r="BG157" i="1" s="1"/>
  <c r="BG158" i="1" s="1"/>
  <c r="BG159" i="1" s="1"/>
  <c r="BG160" i="1" s="1"/>
  <c r="BA143" i="1"/>
  <c r="BA144" i="1" s="1"/>
  <c r="BA145" i="1" s="1"/>
  <c r="BA146" i="1" s="1"/>
  <c r="BA147" i="1" s="1"/>
  <c r="BA148" i="1" s="1"/>
  <c r="BA149" i="1" s="1"/>
  <c r="BA150" i="1" s="1"/>
  <c r="BA151" i="1" s="1"/>
  <c r="BA152" i="1" s="1"/>
  <c r="BA153" i="1" s="1"/>
  <c r="BA154" i="1" s="1"/>
  <c r="BA155" i="1" s="1"/>
  <c r="BA156" i="1" s="1"/>
  <c r="BA157" i="1" s="1"/>
  <c r="BA158" i="1" s="1"/>
  <c r="BA159" i="1" s="1"/>
  <c r="BA160" i="1" s="1"/>
  <c r="AZ143" i="1"/>
  <c r="AZ144" i="1" s="1"/>
  <c r="AZ145" i="1" s="1"/>
  <c r="AZ146" i="1" s="1"/>
  <c r="AZ147" i="1" s="1"/>
  <c r="AZ148" i="1" s="1"/>
  <c r="AZ149" i="1" s="1"/>
  <c r="AZ150" i="1" s="1"/>
  <c r="AZ151" i="1" s="1"/>
  <c r="AZ152" i="1" s="1"/>
  <c r="AZ153" i="1" s="1"/>
  <c r="AZ154" i="1" s="1"/>
  <c r="AZ155" i="1" s="1"/>
  <c r="AZ156" i="1" s="1"/>
  <c r="AZ157" i="1" s="1"/>
  <c r="AZ158" i="1" s="1"/>
  <c r="AZ159" i="1" s="1"/>
  <c r="AZ160" i="1" s="1"/>
  <c r="AY143" i="1"/>
  <c r="AY144" i="1" s="1"/>
  <c r="AY145" i="1" s="1"/>
  <c r="AY146" i="1" s="1"/>
  <c r="AY147" i="1" s="1"/>
  <c r="AY148" i="1" s="1"/>
  <c r="AY149" i="1" s="1"/>
  <c r="AY150" i="1" s="1"/>
  <c r="AY151" i="1" s="1"/>
  <c r="AY152" i="1" s="1"/>
  <c r="AY153" i="1" s="1"/>
  <c r="AY154" i="1" s="1"/>
  <c r="AY155" i="1" s="1"/>
  <c r="AY156" i="1" s="1"/>
  <c r="AY157" i="1" s="1"/>
  <c r="AY158" i="1" s="1"/>
  <c r="AY159" i="1" s="1"/>
  <c r="AY160" i="1" s="1"/>
  <c r="BD119" i="1"/>
  <c r="BD120" i="1" s="1"/>
  <c r="BD121" i="1" s="1"/>
  <c r="BD122" i="1" s="1"/>
  <c r="BD123" i="1" s="1"/>
  <c r="BD124" i="1" s="1"/>
  <c r="BD125" i="1" s="1"/>
  <c r="BD126" i="1" s="1"/>
  <c r="BD127" i="1" s="1"/>
  <c r="BD128" i="1" s="1"/>
  <c r="BD129" i="1" s="1"/>
  <c r="BD130" i="1" s="1"/>
  <c r="BD131" i="1" s="1"/>
  <c r="BD132" i="1" s="1"/>
  <c r="BD133" i="1" s="1"/>
  <c r="BD134" i="1" s="1"/>
  <c r="BD135" i="1" s="1"/>
  <c r="BD136" i="1" s="1"/>
  <c r="BD137" i="1" s="1"/>
  <c r="BD138" i="1" s="1"/>
  <c r="BD139" i="1" s="1"/>
  <c r="BD140" i="1" s="1"/>
  <c r="BD141" i="1" s="1"/>
  <c r="BD315" i="1" s="1"/>
  <c r="BE119" i="1"/>
  <c r="BE120" i="1" s="1"/>
  <c r="BE121" i="1" s="1"/>
  <c r="BE122" i="1" s="1"/>
  <c r="BE123" i="1" s="1"/>
  <c r="BE124" i="1" s="1"/>
  <c r="BE125" i="1" s="1"/>
  <c r="BE126" i="1" s="1"/>
  <c r="BE127" i="1" s="1"/>
  <c r="BE128" i="1" s="1"/>
  <c r="BE129" i="1" s="1"/>
  <c r="BE130" i="1" s="1"/>
  <c r="BE131" i="1" s="1"/>
  <c r="BE132" i="1" s="1"/>
  <c r="BE133" i="1" s="1"/>
  <c r="BE134" i="1" s="1"/>
  <c r="BE135" i="1" s="1"/>
  <c r="BE136" i="1" s="1"/>
  <c r="BE137" i="1" s="1"/>
  <c r="BE138" i="1" s="1"/>
  <c r="BE139" i="1" s="1"/>
  <c r="BE140" i="1" s="1"/>
  <c r="BE141" i="1" s="1"/>
  <c r="BE315" i="1" s="1"/>
  <c r="BG119" i="1"/>
  <c r="BG120" i="1" s="1"/>
  <c r="BG121" i="1" s="1"/>
  <c r="BG122" i="1" s="1"/>
  <c r="BG123" i="1" s="1"/>
  <c r="BG124" i="1" s="1"/>
  <c r="BG125" i="1" s="1"/>
  <c r="BG126" i="1" s="1"/>
  <c r="BG127" i="1" s="1"/>
  <c r="BG128" i="1" s="1"/>
  <c r="BG129" i="1" s="1"/>
  <c r="BG130" i="1" s="1"/>
  <c r="BG131" i="1" s="1"/>
  <c r="BG132" i="1" s="1"/>
  <c r="BG133" i="1" s="1"/>
  <c r="BG134" i="1" s="1"/>
  <c r="BG135" i="1" s="1"/>
  <c r="BG136" i="1" s="1"/>
  <c r="BG137" i="1" s="1"/>
  <c r="BG138" i="1" s="1"/>
  <c r="BG139" i="1" s="1"/>
  <c r="BG140" i="1" s="1"/>
  <c r="BG141" i="1" s="1"/>
  <c r="BA119" i="1"/>
  <c r="BA120" i="1" s="1"/>
  <c r="BA121" i="1" s="1"/>
  <c r="BA122" i="1" s="1"/>
  <c r="BA123" i="1" s="1"/>
  <c r="BA124" i="1" s="1"/>
  <c r="BA125" i="1" s="1"/>
  <c r="BA126" i="1" s="1"/>
  <c r="BA127" i="1" s="1"/>
  <c r="BA128" i="1" s="1"/>
  <c r="BA129" i="1" s="1"/>
  <c r="BA130" i="1" s="1"/>
  <c r="BA131" i="1" s="1"/>
  <c r="BA132" i="1" s="1"/>
  <c r="BA133" i="1" s="1"/>
  <c r="BA134" i="1" s="1"/>
  <c r="BA135" i="1" s="1"/>
  <c r="BA136" i="1" s="1"/>
  <c r="BA137" i="1" s="1"/>
  <c r="BA138" i="1" s="1"/>
  <c r="BA139" i="1" s="1"/>
  <c r="BA140" i="1" s="1"/>
  <c r="BA141" i="1" s="1"/>
  <c r="BA315" i="1" s="1"/>
  <c r="AZ119" i="1"/>
  <c r="AZ120" i="1" s="1"/>
  <c r="AZ121" i="1" s="1"/>
  <c r="AZ122" i="1" s="1"/>
  <c r="AZ123" i="1" s="1"/>
  <c r="AZ124" i="1" s="1"/>
  <c r="AZ125" i="1" s="1"/>
  <c r="AZ126" i="1" s="1"/>
  <c r="AZ127" i="1" s="1"/>
  <c r="AZ128" i="1" s="1"/>
  <c r="AZ129" i="1" s="1"/>
  <c r="AZ130" i="1" s="1"/>
  <c r="AZ131" i="1" s="1"/>
  <c r="AZ132" i="1" s="1"/>
  <c r="AZ133" i="1" s="1"/>
  <c r="AZ134" i="1" s="1"/>
  <c r="AZ135" i="1" s="1"/>
  <c r="AZ136" i="1" s="1"/>
  <c r="AZ137" i="1" s="1"/>
  <c r="AZ138" i="1" s="1"/>
  <c r="AZ139" i="1" s="1"/>
  <c r="AZ140" i="1" s="1"/>
  <c r="AZ141" i="1" s="1"/>
  <c r="AZ315" i="1" s="1"/>
  <c r="BD115" i="1"/>
  <c r="BE115" i="1"/>
  <c r="BG115" i="1"/>
  <c r="BA115" i="1"/>
  <c r="AZ115" i="1"/>
  <c r="AY115" i="1"/>
  <c r="BG33" i="1"/>
  <c r="BG34" i="1" s="1"/>
  <c r="BG35" i="1" s="1"/>
  <c r="BG36" i="1" s="1"/>
  <c r="BG37" i="1" s="1"/>
  <c r="BG38" i="1" s="1"/>
  <c r="BG39" i="1" s="1"/>
  <c r="BG40" i="1" s="1"/>
  <c r="BG24" i="1" s="1"/>
  <c r="BG41" i="1" s="1"/>
  <c r="BG42" i="1" s="1"/>
  <c r="BG43" i="1" s="1"/>
  <c r="BG44" i="1" s="1"/>
  <c r="BG45" i="1" s="1"/>
  <c r="BG46" i="1" s="1"/>
  <c r="BG47" i="1" s="1"/>
  <c r="BG48" i="1" s="1"/>
  <c r="BG49" i="1" s="1"/>
  <c r="BG50" i="1" s="1"/>
  <c r="BG51" i="1" s="1"/>
  <c r="BG52" i="1" s="1"/>
  <c r="BG53" i="1" s="1"/>
  <c r="BG54" i="1" s="1"/>
  <c r="BG55" i="1" s="1"/>
  <c r="BG56" i="1" s="1"/>
  <c r="BG57" i="1" s="1"/>
  <c r="BG58" i="1" s="1"/>
  <c r="BG59" i="1" s="1"/>
  <c r="BG60" i="1" s="1"/>
  <c r="BG61" i="1" s="1"/>
  <c r="BG62" i="1" s="1"/>
  <c r="BG63" i="1" s="1"/>
  <c r="BG64" i="1" s="1"/>
  <c r="BG65" i="1" s="1"/>
  <c r="BG66" i="1" s="1"/>
  <c r="BG25" i="1" s="1"/>
  <c r="BG67" i="1" s="1"/>
  <c r="BG68" i="1" s="1"/>
  <c r="BG69" i="1" s="1"/>
  <c r="BG70" i="1" s="1"/>
  <c r="BG71" i="1" s="1"/>
  <c r="BG72" i="1" s="1"/>
  <c r="BG73" i="1" s="1"/>
  <c r="BG74" i="1" s="1"/>
  <c r="BG75" i="1" s="1"/>
  <c r="BG76" i="1" s="1"/>
  <c r="BG77" i="1" s="1"/>
  <c r="BG78" i="1" s="1"/>
  <c r="BG79" i="1" s="1"/>
  <c r="BG80" i="1" s="1"/>
  <c r="BG81" i="1" s="1"/>
  <c r="BG82" i="1" s="1"/>
  <c r="BG83" i="1" s="1"/>
  <c r="BG26" i="1" s="1"/>
  <c r="BG84" i="1" s="1"/>
  <c r="BG85" i="1" s="1"/>
  <c r="BG86" i="1" s="1"/>
  <c r="BG87" i="1" s="1"/>
  <c r="BG88" i="1" s="1"/>
  <c r="BG89" i="1" s="1"/>
  <c r="BG90" i="1" s="1"/>
  <c r="BG91" i="1" s="1"/>
  <c r="BG92" i="1" s="1"/>
  <c r="BG93" i="1" s="1"/>
  <c r="BG94" i="1" s="1"/>
  <c r="BG29" i="1"/>
  <c r="BG30" i="1" s="1"/>
  <c r="BG31" i="1" s="1"/>
  <c r="BG23" i="1" s="1"/>
  <c r="BG32" i="1" s="1"/>
  <c r="BA29" i="1"/>
  <c r="BA30" i="1" s="1"/>
  <c r="BA31" i="1" s="1"/>
  <c r="AZ29" i="1"/>
  <c r="AZ30" i="1" s="1"/>
  <c r="AZ31" i="1" s="1"/>
  <c r="BD28" i="1"/>
  <c r="BD29" i="1" s="1"/>
  <c r="BD30" i="1" s="1"/>
  <c r="BD31" i="1" s="1"/>
  <c r="BE28" i="1"/>
  <c r="BE29" i="1" s="1"/>
  <c r="BE30" i="1" s="1"/>
  <c r="BE31" i="1" s="1"/>
  <c r="BA28" i="1"/>
  <c r="AZ28" i="1"/>
  <c r="AY28" i="1"/>
  <c r="AY29" i="1" s="1"/>
  <c r="AY30" i="1" s="1"/>
  <c r="AY31" i="1" s="1"/>
  <c r="BD13" i="1"/>
  <c r="BA13" i="1"/>
  <c r="AZ13" i="1"/>
  <c r="AY13" i="1"/>
  <c r="BE13" i="1"/>
  <c r="BE201" i="1"/>
  <c r="BD201" i="1"/>
  <c r="BA203" i="1"/>
  <c r="BA206" i="1" s="1"/>
  <c r="AY203" i="1"/>
  <c r="AY206" i="1" s="1"/>
  <c r="AK22" i="1"/>
  <c r="AI8" i="1"/>
  <c r="AK8" i="1"/>
  <c r="AI13" i="1"/>
  <c r="AK13" i="1"/>
  <c r="AI199" i="1"/>
  <c r="AK199" i="1"/>
  <c r="AI14" i="1"/>
  <c r="AK14" i="1"/>
  <c r="AI15" i="1"/>
  <c r="AK15" i="1"/>
  <c r="AI9" i="1"/>
  <c r="AK9" i="1"/>
  <c r="AI10" i="1"/>
  <c r="AK10" i="1"/>
  <c r="Z228" i="1"/>
  <c r="Z227" i="1"/>
  <c r="Z226" i="1"/>
  <c r="Z218" i="1"/>
  <c r="Z366" i="1"/>
  <c r="X366" i="1"/>
  <c r="Z365" i="1"/>
  <c r="X365" i="1"/>
  <c r="Z370" i="1"/>
  <c r="X370" i="1"/>
  <c r="Z225" i="1"/>
  <c r="Z224" i="1"/>
  <c r="Z223" i="1"/>
  <c r="Z222" i="1"/>
  <c r="Z221" i="1"/>
  <c r="Z369" i="1"/>
  <c r="Z220" i="1"/>
  <c r="Z219" i="1"/>
  <c r="X219" i="1"/>
  <c r="Z368" i="1"/>
  <c r="X368" i="1"/>
  <c r="Z296" i="1"/>
  <c r="X296" i="1"/>
  <c r="Z313" i="1"/>
  <c r="X313" i="1"/>
  <c r="Z312" i="1"/>
  <c r="X312" i="1"/>
  <c r="Z311" i="1"/>
  <c r="X311" i="1"/>
  <c r="Z294" i="1"/>
  <c r="X294" i="1"/>
  <c r="Z310" i="1"/>
  <c r="X310" i="1"/>
  <c r="Z309" i="1"/>
  <c r="X309" i="1"/>
  <c r="Z308" i="1"/>
  <c r="X308" i="1"/>
  <c r="Z307" i="1"/>
  <c r="X307" i="1"/>
  <c r="Z305" i="1"/>
  <c r="X305" i="1"/>
  <c r="Z292" i="1"/>
  <c r="X292" i="1"/>
  <c r="Z386" i="1"/>
  <c r="X386" i="1"/>
  <c r="Z385" i="1"/>
  <c r="X385" i="1"/>
  <c r="Z381" i="1"/>
  <c r="X381" i="1"/>
  <c r="Z380" i="1"/>
  <c r="X380" i="1"/>
  <c r="Z377" i="1"/>
  <c r="X377" i="1"/>
  <c r="Z342" i="1"/>
  <c r="X342" i="1"/>
  <c r="Z341" i="1"/>
  <c r="X341" i="1"/>
  <c r="Z371" i="1"/>
  <c r="X371" i="1"/>
  <c r="Z364" i="1"/>
  <c r="X364" i="1"/>
  <c r="Z340" i="1"/>
  <c r="X340" i="1"/>
  <c r="Z314" i="1"/>
  <c r="X314" i="1"/>
  <c r="Z295" i="1"/>
  <c r="X295" i="1"/>
  <c r="Z293" i="1"/>
  <c r="X293" i="1"/>
  <c r="Z306" i="1"/>
  <c r="X306" i="1"/>
  <c r="Z192" i="1"/>
  <c r="X192" i="1"/>
  <c r="Z195" i="1"/>
  <c r="Z194" i="1"/>
  <c r="Z160" i="1"/>
  <c r="X160" i="1"/>
  <c r="Z286" i="1"/>
  <c r="X286" i="1"/>
  <c r="Z159" i="1"/>
  <c r="X159" i="1"/>
  <c r="Z158" i="1"/>
  <c r="X158" i="1"/>
  <c r="Z157" i="1"/>
  <c r="X157" i="1"/>
  <c r="Z156" i="1"/>
  <c r="X156" i="1"/>
  <c r="Z155" i="1"/>
  <c r="X155" i="1"/>
  <c r="Z229" i="1"/>
  <c r="X229" i="1"/>
  <c r="Z154" i="1"/>
  <c r="X154" i="1"/>
  <c r="Z153" i="1"/>
  <c r="X153" i="1"/>
  <c r="Z152" i="1"/>
  <c r="X152" i="1"/>
  <c r="Z241" i="1"/>
  <c r="X241" i="1"/>
  <c r="Z240" i="1"/>
  <c r="X240" i="1"/>
  <c r="Z239" i="1"/>
  <c r="X239" i="1"/>
  <c r="Z238" i="1"/>
  <c r="X238" i="1"/>
  <c r="Z237" i="1"/>
  <c r="X237" i="1"/>
  <c r="Z110" i="1"/>
  <c r="X110" i="1"/>
  <c r="Z109" i="1"/>
  <c r="X109" i="1"/>
  <c r="Z108" i="1"/>
  <c r="X108" i="1"/>
  <c r="Z106" i="1"/>
  <c r="X106" i="1"/>
  <c r="Z105" i="1"/>
  <c r="X105" i="1"/>
  <c r="Z104" i="1"/>
  <c r="X104" i="1"/>
  <c r="Z103" i="1"/>
  <c r="X103" i="1"/>
  <c r="Z102" i="1"/>
  <c r="X102" i="1"/>
  <c r="Z99" i="1"/>
  <c r="X99" i="1"/>
  <c r="Z98" i="1"/>
  <c r="X98" i="1"/>
  <c r="Z97" i="1"/>
  <c r="X97" i="1"/>
  <c r="Z96" i="1"/>
  <c r="X96" i="1"/>
  <c r="Z95" i="1"/>
  <c r="X95" i="1"/>
  <c r="Z94" i="1"/>
  <c r="X94" i="1"/>
  <c r="Z93" i="1"/>
  <c r="X93" i="1"/>
  <c r="Z90" i="1"/>
  <c r="X90" i="1"/>
  <c r="Z89" i="1"/>
  <c r="X89" i="1"/>
  <c r="Z88" i="1"/>
  <c r="X88" i="1"/>
  <c r="Z87" i="1"/>
  <c r="X87" i="1"/>
  <c r="Z85" i="1"/>
  <c r="X85" i="1"/>
  <c r="Z83" i="1"/>
  <c r="X83" i="1"/>
  <c r="Z82" i="1"/>
  <c r="X82" i="1"/>
  <c r="Z81" i="1"/>
  <c r="X81" i="1"/>
  <c r="Z80" i="1"/>
  <c r="X80" i="1"/>
  <c r="Z21" i="1"/>
  <c r="Z20" i="1"/>
  <c r="Z11" i="1"/>
  <c r="X11" i="1"/>
  <c r="Z10" i="1"/>
  <c r="X10" i="1"/>
  <c r="Z9" i="1"/>
  <c r="X9" i="1"/>
  <c r="Z339" i="1"/>
  <c r="X339" i="1"/>
  <c r="Z338" i="1"/>
  <c r="X338" i="1"/>
  <c r="Z337" i="1"/>
  <c r="X337" i="1"/>
  <c r="Z336" i="1"/>
  <c r="X336" i="1"/>
  <c r="Z335" i="1"/>
  <c r="X335" i="1"/>
  <c r="Z334" i="1"/>
  <c r="X334" i="1"/>
  <c r="Z333" i="1"/>
  <c r="X333" i="1"/>
  <c r="Z332" i="1"/>
  <c r="X332" i="1"/>
  <c r="Z331" i="1"/>
  <c r="X331" i="1"/>
  <c r="Z330" i="1"/>
  <c r="X330" i="1"/>
  <c r="Z329" i="1"/>
  <c r="X329" i="1"/>
  <c r="Z107" i="1"/>
  <c r="X107" i="1"/>
  <c r="Z101" i="1"/>
  <c r="X101" i="1"/>
  <c r="Z100" i="1"/>
  <c r="X100" i="1"/>
  <c r="Z92" i="1"/>
  <c r="X92" i="1"/>
  <c r="Z91" i="1"/>
  <c r="X91" i="1"/>
  <c r="Z86" i="1"/>
  <c r="X86" i="1"/>
  <c r="Z84" i="1"/>
  <c r="X84" i="1"/>
  <c r="Z178" i="1"/>
  <c r="X178" i="1"/>
  <c r="Z162" i="1"/>
  <c r="X162" i="1"/>
  <c r="Z177" i="1"/>
  <c r="X177" i="1"/>
  <c r="Z176" i="1"/>
  <c r="X176" i="1"/>
  <c r="Z175" i="1"/>
  <c r="X175" i="1"/>
  <c r="Z174" i="1"/>
  <c r="X174" i="1"/>
  <c r="Z173" i="1"/>
  <c r="X173" i="1"/>
  <c r="Z172" i="1"/>
  <c r="Z171" i="1"/>
  <c r="Z170" i="1"/>
  <c r="Z161" i="1"/>
  <c r="Z169" i="1"/>
  <c r="Z393" i="1"/>
  <c r="X393" i="1"/>
  <c r="Z392" i="1"/>
  <c r="X392" i="1"/>
  <c r="Z391" i="1"/>
  <c r="X391" i="1"/>
  <c r="Z388" i="1"/>
  <c r="X388" i="1"/>
  <c r="Z387" i="1"/>
  <c r="X387" i="1"/>
  <c r="Z384" i="1"/>
  <c r="X384" i="1"/>
  <c r="Z383" i="1"/>
  <c r="X383" i="1"/>
  <c r="Z379" i="1"/>
  <c r="X379" i="1"/>
  <c r="Z378" i="1"/>
  <c r="X378" i="1"/>
  <c r="Z376" i="1"/>
  <c r="X376" i="1"/>
  <c r="Z374" i="1"/>
  <c r="X374" i="1"/>
  <c r="Z390" i="1"/>
  <c r="X390" i="1"/>
  <c r="Z389" i="1"/>
  <c r="X389" i="1"/>
  <c r="Z382" i="1"/>
  <c r="X382" i="1"/>
  <c r="Z375" i="1"/>
  <c r="X375" i="1"/>
  <c r="Z372" i="1"/>
  <c r="X372" i="1"/>
  <c r="Z367" i="1"/>
  <c r="X367" i="1"/>
  <c r="Z360" i="1"/>
  <c r="X360" i="1"/>
  <c r="Z116" i="1"/>
  <c r="X116" i="1"/>
  <c r="Z279" i="1"/>
  <c r="X279" i="1"/>
  <c r="Z278" i="1"/>
  <c r="X278" i="1"/>
  <c r="Z277" i="1"/>
  <c r="X277" i="1"/>
  <c r="Z276" i="1"/>
  <c r="X276" i="1"/>
  <c r="Z275" i="1"/>
  <c r="X275" i="1"/>
  <c r="Z274" i="1"/>
  <c r="X274" i="1"/>
  <c r="Z320" i="1"/>
  <c r="X320" i="1"/>
  <c r="Z273" i="1"/>
  <c r="X273" i="1"/>
  <c r="Z272" i="1"/>
  <c r="X272" i="1"/>
  <c r="Z270" i="1"/>
  <c r="X270" i="1"/>
  <c r="Z269" i="1"/>
  <c r="X269" i="1"/>
  <c r="Z268" i="1"/>
  <c r="X268" i="1"/>
  <c r="Z266" i="1"/>
  <c r="X266" i="1"/>
  <c r="Z265" i="1"/>
  <c r="X265" i="1"/>
  <c r="Z271" i="1"/>
  <c r="Z282" i="1"/>
  <c r="Z267" i="1"/>
  <c r="Z198" i="1"/>
  <c r="X198" i="1"/>
  <c r="Z197" i="1"/>
  <c r="X197" i="1"/>
  <c r="Z141" i="1"/>
  <c r="X141" i="1"/>
  <c r="Z140" i="1"/>
  <c r="X140" i="1"/>
  <c r="Z139" i="1"/>
  <c r="X139" i="1"/>
  <c r="Z138" i="1"/>
  <c r="X138" i="1"/>
  <c r="Z137" i="1"/>
  <c r="X137" i="1"/>
  <c r="Z136" i="1"/>
  <c r="X136" i="1"/>
  <c r="Z193" i="1"/>
  <c r="X193" i="1"/>
  <c r="Z135" i="1"/>
  <c r="X135" i="1"/>
  <c r="Z134" i="1"/>
  <c r="X134" i="1"/>
  <c r="Z133" i="1"/>
  <c r="X133" i="1"/>
  <c r="Z191" i="1"/>
  <c r="Z132" i="1"/>
  <c r="Z131" i="1"/>
  <c r="Z130" i="1"/>
  <c r="Z129" i="1"/>
  <c r="Z128" i="1"/>
  <c r="Z127" i="1"/>
  <c r="Z126" i="1"/>
  <c r="Z190" i="1"/>
  <c r="Z189" i="1"/>
  <c r="Z188" i="1"/>
  <c r="BA317" i="1" l="1"/>
  <c r="BE317" i="1"/>
  <c r="BD318" i="1"/>
  <c r="AZ340" i="1"/>
  <c r="AZ363" i="1" s="1"/>
  <c r="AZ364" i="1" s="1"/>
  <c r="AZ365" i="1" s="1"/>
  <c r="AZ366" i="1" s="1"/>
  <c r="AZ367" i="1" s="1"/>
  <c r="AZ368" i="1" s="1"/>
  <c r="AZ369" i="1" s="1"/>
  <c r="AZ370" i="1" s="1"/>
  <c r="AY179" i="1"/>
  <c r="AZ179" i="1"/>
  <c r="BG318" i="1"/>
  <c r="BA179" i="1"/>
  <c r="AZ318" i="1"/>
  <c r="BA318" i="1"/>
  <c r="AZ317" i="1"/>
  <c r="BA319" i="1"/>
  <c r="BG340" i="1"/>
  <c r="BG363" i="1" s="1"/>
  <c r="BG364" i="1" s="1"/>
  <c r="BG365" i="1" s="1"/>
  <c r="BG366" i="1" s="1"/>
  <c r="BG367" i="1" s="1"/>
  <c r="BG368" i="1" s="1"/>
  <c r="BG369" i="1" s="1"/>
  <c r="BG370" i="1" s="1"/>
  <c r="AY340" i="1"/>
  <c r="AY363" i="1" s="1"/>
  <c r="AY364" i="1" s="1"/>
  <c r="AY365" i="1" s="1"/>
  <c r="AY366" i="1" s="1"/>
  <c r="AY367" i="1" s="1"/>
  <c r="AY368" i="1" s="1"/>
  <c r="AY369" i="1" s="1"/>
  <c r="AY370" i="1" s="1"/>
  <c r="BA340" i="1"/>
  <c r="BA363" i="1" s="1"/>
  <c r="BA364" i="1" s="1"/>
  <c r="BA365" i="1" s="1"/>
  <c r="BA366" i="1" s="1"/>
  <c r="BA367" i="1" s="1"/>
  <c r="BA368" i="1" s="1"/>
  <c r="BA369" i="1" s="1"/>
  <c r="BA370" i="1" s="1"/>
  <c r="AY209" i="1"/>
  <c r="AY184" i="1"/>
  <c r="AY185" i="1" s="1"/>
  <c r="AY186" i="1" s="1"/>
  <c r="AY187" i="1" s="1"/>
  <c r="AY188" i="1" s="1"/>
  <c r="AY189" i="1" s="1"/>
  <c r="AY190" i="1" s="1"/>
  <c r="AY191" i="1" s="1"/>
  <c r="AY192" i="1" s="1"/>
  <c r="AY193" i="1" s="1"/>
  <c r="AY194" i="1" s="1"/>
  <c r="AY195" i="1" s="1"/>
  <c r="AY196" i="1" s="1"/>
  <c r="BE166" i="1"/>
  <c r="BE167" i="1" s="1"/>
  <c r="BE168" i="1" s="1"/>
  <c r="BE169" i="1" s="1"/>
  <c r="BE170" i="1" s="1"/>
  <c r="BE171" i="1" s="1"/>
  <c r="BE172" i="1" s="1"/>
  <c r="BE173" i="1" s="1"/>
  <c r="BE174" i="1" s="1"/>
  <c r="BE175" i="1" s="1"/>
  <c r="BE176" i="1" s="1"/>
  <c r="BE177" i="1" s="1"/>
  <c r="BE178" i="1" s="1"/>
  <c r="BE179" i="1" s="1"/>
  <c r="BE184" i="1" s="1"/>
  <c r="BE185" i="1" s="1"/>
  <c r="BE186" i="1" s="1"/>
  <c r="BE187" i="1" s="1"/>
  <c r="BE188" i="1" s="1"/>
  <c r="BE189" i="1" s="1"/>
  <c r="BE190" i="1" s="1"/>
  <c r="BE191" i="1" s="1"/>
  <c r="BE192" i="1" s="1"/>
  <c r="BE193" i="1" s="1"/>
  <c r="BE194" i="1" s="1"/>
  <c r="BE195" i="1" s="1"/>
  <c r="BE196" i="1" s="1"/>
  <c r="BE197" i="1" s="1"/>
  <c r="BE198" i="1" s="1"/>
  <c r="BE320" i="1"/>
  <c r="AZ184" i="1"/>
  <c r="AZ185" i="1" s="1"/>
  <c r="AZ186" i="1" s="1"/>
  <c r="AZ187" i="1" s="1"/>
  <c r="AZ188" i="1" s="1"/>
  <c r="AZ189" i="1" s="1"/>
  <c r="AZ190" i="1" s="1"/>
  <c r="AZ191" i="1" s="1"/>
  <c r="AZ192" i="1" s="1"/>
  <c r="AZ193" i="1" s="1"/>
  <c r="AZ194" i="1" s="1"/>
  <c r="AZ195" i="1" s="1"/>
  <c r="AZ196" i="1" s="1"/>
  <c r="AZ197" i="1" s="1"/>
  <c r="AZ198" i="1" s="1"/>
  <c r="BD340" i="1"/>
  <c r="BD363" i="1" s="1"/>
  <c r="BD364" i="1" s="1"/>
  <c r="BD365" i="1" s="1"/>
  <c r="BD366" i="1" s="1"/>
  <c r="BD367" i="1" s="1"/>
  <c r="BD368" i="1" s="1"/>
  <c r="BD369" i="1" s="1"/>
  <c r="BD370" i="1" s="1"/>
  <c r="BA184" i="1"/>
  <c r="BA185" i="1" s="1"/>
  <c r="BA186" i="1" s="1"/>
  <c r="BA187" i="1" s="1"/>
  <c r="BA188" i="1" s="1"/>
  <c r="BA189" i="1" s="1"/>
  <c r="BA190" i="1" s="1"/>
  <c r="BA191" i="1" s="1"/>
  <c r="BA192" i="1" s="1"/>
  <c r="BA193" i="1" s="1"/>
  <c r="BA194" i="1" s="1"/>
  <c r="BA195" i="1" s="1"/>
  <c r="BA196" i="1" s="1"/>
  <c r="BE340" i="1"/>
  <c r="BE363" i="1" s="1"/>
  <c r="BE364" i="1" s="1"/>
  <c r="BE365" i="1" s="1"/>
  <c r="BE366" i="1" s="1"/>
  <c r="BE367" i="1" s="1"/>
  <c r="BE368" i="1" s="1"/>
  <c r="BE369" i="1" s="1"/>
  <c r="BE370" i="1" s="1"/>
  <c r="BG297" i="1"/>
  <c r="BG298" i="1"/>
  <c r="BG290" i="1"/>
  <c r="BG301" i="1"/>
  <c r="BG291" i="1"/>
  <c r="BG304" i="1"/>
  <c r="BG295" i="1"/>
  <c r="BG294" i="1"/>
  <c r="AZ319" i="1"/>
  <c r="BD319" i="1"/>
  <c r="BG320" i="1"/>
  <c r="BG296" i="1"/>
  <c r="BE319" i="1"/>
  <c r="BD161" i="1"/>
  <c r="BG288" i="1"/>
  <c r="BG299" i="1"/>
  <c r="BG289" i="1"/>
  <c r="BG300" i="1"/>
  <c r="BG302" i="1"/>
  <c r="BG292" i="1"/>
  <c r="BG293" i="1"/>
  <c r="AZ320" i="1"/>
  <c r="BG319" i="1"/>
  <c r="BA320" i="1"/>
  <c r="BG287" i="1"/>
  <c r="BD320" i="1"/>
  <c r="Z253" i="1"/>
  <c r="X253" i="1"/>
  <c r="Z252" i="1"/>
  <c r="X252" i="1"/>
  <c r="Z113" i="1"/>
  <c r="X113" i="1"/>
  <c r="Z251" i="1"/>
  <c r="X251" i="1"/>
  <c r="Z196" i="1"/>
  <c r="X196" i="1"/>
  <c r="Z112" i="1"/>
  <c r="X112" i="1"/>
  <c r="Z250" i="1"/>
  <c r="X250" i="1"/>
  <c r="Z249" i="1"/>
  <c r="X249" i="1"/>
  <c r="Z16" i="1"/>
  <c r="X16" i="1"/>
  <c r="X21" i="1"/>
  <c r="Z247" i="1"/>
  <c r="X247" i="1"/>
  <c r="X195" i="1"/>
  <c r="Z246" i="1"/>
  <c r="X246" i="1"/>
  <c r="X194" i="1"/>
  <c r="Z245" i="1"/>
  <c r="X245" i="1"/>
  <c r="Z111" i="1"/>
  <c r="X111" i="1"/>
  <c r="Z244" i="1"/>
  <c r="X244" i="1"/>
  <c r="Z243" i="1"/>
  <c r="X243" i="1"/>
  <c r="Z15" i="1"/>
  <c r="X15" i="1"/>
  <c r="X191" i="1"/>
  <c r="Z242" i="1"/>
  <c r="X242" i="1"/>
  <c r="X132" i="1"/>
  <c r="X131" i="1"/>
  <c r="X130" i="1"/>
  <c r="Z14" i="1"/>
  <c r="X14" i="1"/>
  <c r="Z373" i="1"/>
  <c r="X373" i="1"/>
  <c r="X228" i="1"/>
  <c r="X271" i="1"/>
  <c r="X129" i="1"/>
  <c r="Z396" i="1"/>
  <c r="X396" i="1"/>
  <c r="X128" i="1"/>
  <c r="Z395" i="1"/>
  <c r="X395" i="1"/>
  <c r="Z394" i="1"/>
  <c r="X394" i="1"/>
  <c r="X172" i="1"/>
  <c r="X171" i="1"/>
  <c r="X170" i="1"/>
  <c r="X227" i="1"/>
  <c r="X226" i="1"/>
  <c r="X127" i="1"/>
  <c r="X126" i="1"/>
  <c r="X282" i="1"/>
  <c r="X190" i="1"/>
  <c r="X161" i="1"/>
  <c r="X225" i="1"/>
  <c r="X224" i="1"/>
  <c r="X267" i="1"/>
  <c r="Z26" i="1"/>
  <c r="X26" i="1"/>
  <c r="X169" i="1"/>
  <c r="X189" i="1"/>
  <c r="X188" i="1"/>
  <c r="X223" i="1"/>
  <c r="X222" i="1"/>
  <c r="X221" i="1"/>
  <c r="Z125" i="1"/>
  <c r="X125" i="1"/>
  <c r="X369" i="1"/>
  <c r="X220" i="1"/>
  <c r="X20" i="1"/>
  <c r="X218" i="1"/>
  <c r="Z199" i="1"/>
  <c r="X199" i="1"/>
  <c r="Z217" i="1"/>
  <c r="X217" i="1"/>
  <c r="Z349" i="1"/>
  <c r="X349" i="1"/>
  <c r="Z304" i="1"/>
  <c r="X304" i="1"/>
  <c r="Z363" i="1"/>
  <c r="X363" i="1"/>
  <c r="Z328" i="1"/>
  <c r="X328" i="1"/>
  <c r="Z319" i="1"/>
  <c r="X319" i="1"/>
  <c r="Z187" i="1"/>
  <c r="X187" i="1"/>
  <c r="Z79" i="1"/>
  <c r="X79" i="1"/>
  <c r="Z78" i="1"/>
  <c r="X78" i="1"/>
  <c r="Z77" i="1"/>
  <c r="X77" i="1"/>
  <c r="Z76" i="1"/>
  <c r="X76" i="1"/>
  <c r="Z75" i="1"/>
  <c r="X75" i="1"/>
  <c r="Z168" i="1"/>
  <c r="X168" i="1"/>
  <c r="Z264" i="1"/>
  <c r="X264" i="1"/>
  <c r="Z216" i="1"/>
  <c r="X216" i="1"/>
  <c r="Z124" i="1"/>
  <c r="X124" i="1"/>
  <c r="Z151" i="1"/>
  <c r="X151" i="1"/>
  <c r="Z303" i="1"/>
  <c r="X303" i="1"/>
  <c r="Z362" i="1"/>
  <c r="X362" i="1"/>
  <c r="Z361" i="1"/>
  <c r="X361" i="1"/>
  <c r="Z291" i="1"/>
  <c r="X291" i="1"/>
  <c r="Z231" i="1"/>
  <c r="X231" i="1"/>
  <c r="Z327" i="1"/>
  <c r="X327" i="1"/>
  <c r="Z326" i="1"/>
  <c r="X326" i="1"/>
  <c r="Z318" i="1"/>
  <c r="X318" i="1"/>
  <c r="Z281" i="1"/>
  <c r="X281" i="1"/>
  <c r="Z74" i="1"/>
  <c r="X74" i="1"/>
  <c r="Z73" i="1"/>
  <c r="X73" i="1"/>
  <c r="Z72" i="1"/>
  <c r="X72" i="1"/>
  <c r="Z71" i="1"/>
  <c r="X71" i="1"/>
  <c r="Z70" i="1"/>
  <c r="X70" i="1"/>
  <c r="Z69" i="1"/>
  <c r="X69" i="1"/>
  <c r="Z68" i="1"/>
  <c r="X68" i="1"/>
  <c r="Z67" i="1"/>
  <c r="X67" i="1"/>
  <c r="Z215" i="1"/>
  <c r="X215" i="1"/>
  <c r="Z19" i="1"/>
  <c r="X19" i="1"/>
  <c r="Z263" i="1"/>
  <c r="X263" i="1"/>
  <c r="Z214" i="1"/>
  <c r="X214" i="1"/>
  <c r="Z213" i="1"/>
  <c r="X213" i="1"/>
  <c r="Z262" i="1"/>
  <c r="X262" i="1"/>
  <c r="Z123" i="1"/>
  <c r="X123" i="1"/>
  <c r="Z13" i="1"/>
  <c r="X13" i="1"/>
  <c r="Z25" i="1"/>
  <c r="X25" i="1"/>
  <c r="Z150" i="1"/>
  <c r="X150" i="1"/>
  <c r="Z149" i="1"/>
  <c r="X149" i="1"/>
  <c r="Z8" i="1"/>
  <c r="X8" i="1"/>
  <c r="Z359" i="1"/>
  <c r="X359" i="1"/>
  <c r="Z302" i="1"/>
  <c r="X302" i="1"/>
  <c r="Z358" i="1"/>
  <c r="X358" i="1"/>
  <c r="Z357" i="1"/>
  <c r="X357" i="1"/>
  <c r="Z186" i="1"/>
  <c r="X186" i="1"/>
  <c r="Z185" i="1"/>
  <c r="X185" i="1"/>
  <c r="Z184" i="1"/>
  <c r="X184" i="1"/>
  <c r="Z66" i="1"/>
  <c r="X66" i="1"/>
  <c r="Z65" i="1"/>
  <c r="X65" i="1"/>
  <c r="Z64" i="1"/>
  <c r="X64" i="1"/>
  <c r="Z63" i="1"/>
  <c r="X63" i="1"/>
  <c r="Z167" i="1"/>
  <c r="X167" i="1"/>
  <c r="Z166" i="1"/>
  <c r="X166" i="1"/>
  <c r="Z122" i="1"/>
  <c r="X122" i="1"/>
  <c r="Z121" i="1"/>
  <c r="X121" i="1"/>
  <c r="Z12" i="1"/>
  <c r="X12" i="1"/>
  <c r="Z285" i="1"/>
  <c r="X285" i="1"/>
  <c r="Z148" i="1"/>
  <c r="X148" i="1"/>
  <c r="Z147" i="1"/>
  <c r="X147" i="1"/>
  <c r="Z146" i="1"/>
  <c r="X146" i="1"/>
  <c r="Z356" i="1"/>
  <c r="X356" i="1"/>
  <c r="Z317" i="1"/>
  <c r="X317" i="1"/>
  <c r="Z62" i="1"/>
  <c r="X62" i="1"/>
  <c r="Z61" i="1"/>
  <c r="X61" i="1"/>
  <c r="Z60" i="1"/>
  <c r="X60" i="1"/>
  <c r="Z261" i="1"/>
  <c r="X261" i="1"/>
  <c r="Z179" i="1"/>
  <c r="X179" i="1"/>
  <c r="Z284" i="1"/>
  <c r="X284" i="1"/>
  <c r="Z301" i="1"/>
  <c r="X301" i="1"/>
  <c r="Z59" i="1"/>
  <c r="X59" i="1"/>
  <c r="Z58" i="1"/>
  <c r="X58" i="1"/>
  <c r="Z145" i="1"/>
  <c r="X145" i="1"/>
  <c r="Z300" i="1"/>
  <c r="X300" i="1"/>
  <c r="Z355" i="1"/>
  <c r="X355" i="1"/>
  <c r="Z354" i="1"/>
  <c r="X354" i="1"/>
  <c r="Z353" i="1"/>
  <c r="X353" i="1"/>
  <c r="Z290" i="1"/>
  <c r="X290" i="1"/>
  <c r="Z289" i="1"/>
  <c r="X289" i="1"/>
  <c r="Z325" i="1"/>
  <c r="X325" i="1"/>
  <c r="Z183" i="1"/>
  <c r="X183" i="1"/>
  <c r="Z57" i="1"/>
  <c r="X57" i="1"/>
  <c r="Z56" i="1"/>
  <c r="X56" i="1"/>
  <c r="Z55" i="1"/>
  <c r="X55" i="1"/>
  <c r="Z18" i="1"/>
  <c r="X18" i="1"/>
  <c r="Z165" i="1"/>
  <c r="X165" i="1"/>
  <c r="Z260" i="1"/>
  <c r="X260" i="1"/>
  <c r="Z259" i="1"/>
  <c r="X259" i="1"/>
  <c r="Z212" i="1"/>
  <c r="X212" i="1"/>
  <c r="Z211" i="1"/>
  <c r="X211" i="1"/>
  <c r="Z210" i="1"/>
  <c r="X210" i="1"/>
  <c r="Z236" i="1"/>
  <c r="X236" i="1"/>
  <c r="Z235" i="1"/>
  <c r="X235" i="1"/>
  <c r="Z352" i="1"/>
  <c r="X352" i="1"/>
  <c r="Z182" i="1"/>
  <c r="X182" i="1"/>
  <c r="Z54" i="1"/>
  <c r="X54" i="1"/>
  <c r="Z53" i="1"/>
  <c r="X53" i="1"/>
  <c r="Z52" i="1"/>
  <c r="X52" i="1"/>
  <c r="Z51" i="1"/>
  <c r="X51" i="1"/>
  <c r="Z50" i="1"/>
  <c r="X50" i="1"/>
  <c r="Z258" i="1"/>
  <c r="X258" i="1"/>
  <c r="Z209" i="1"/>
  <c r="X209" i="1"/>
  <c r="Z144" i="1"/>
  <c r="X144" i="1"/>
  <c r="Z351" i="1"/>
  <c r="X351" i="1"/>
  <c r="Z324" i="1"/>
  <c r="X324" i="1"/>
  <c r="Z49" i="1"/>
  <c r="X49" i="1"/>
  <c r="Z48" i="1"/>
  <c r="X48" i="1"/>
  <c r="Z234" i="1"/>
  <c r="X234" i="1"/>
  <c r="Z350" i="1"/>
  <c r="X350" i="1"/>
  <c r="Z181" i="1"/>
  <c r="X181" i="1"/>
  <c r="Z180" i="1"/>
  <c r="X180" i="1"/>
  <c r="Z115" i="1"/>
  <c r="X115" i="1"/>
  <c r="Z114" i="1"/>
  <c r="X114" i="1"/>
  <c r="Z47" i="1"/>
  <c r="X47" i="1"/>
  <c r="Z46" i="1"/>
  <c r="X46" i="1"/>
  <c r="Z45" i="1"/>
  <c r="X45" i="1"/>
  <c r="Z44" i="1"/>
  <c r="X44" i="1"/>
  <c r="Z43" i="1"/>
  <c r="X43" i="1"/>
  <c r="Z42" i="1"/>
  <c r="X42" i="1"/>
  <c r="Z257" i="1"/>
  <c r="X257" i="1"/>
  <c r="Z208" i="1"/>
  <c r="X208" i="1"/>
  <c r="Z207" i="1"/>
  <c r="X207" i="1"/>
  <c r="Z206" i="1"/>
  <c r="X206" i="1"/>
  <c r="Z205" i="1"/>
  <c r="X205" i="1"/>
  <c r="Z120" i="1"/>
  <c r="X120" i="1"/>
  <c r="Z119" i="1"/>
  <c r="X119" i="1"/>
  <c r="Z283" i="1"/>
  <c r="X283" i="1"/>
  <c r="Z143" i="1"/>
  <c r="X143" i="1"/>
  <c r="Z142" i="1"/>
  <c r="X142" i="1"/>
  <c r="Z299" i="1"/>
  <c r="X299" i="1"/>
  <c r="Z298" i="1"/>
  <c r="X298" i="1"/>
  <c r="Z288" i="1"/>
  <c r="X288" i="1"/>
  <c r="Z230" i="1"/>
  <c r="X230" i="1"/>
  <c r="Z323" i="1"/>
  <c r="X323" i="1"/>
  <c r="Z41" i="1"/>
  <c r="X41" i="1"/>
  <c r="Z204" i="1"/>
  <c r="X204" i="1"/>
  <c r="Z24" i="1"/>
  <c r="X24" i="1"/>
  <c r="Z40" i="1"/>
  <c r="X40" i="1"/>
  <c r="Z348" i="1"/>
  <c r="X348" i="1"/>
  <c r="Z39" i="1"/>
  <c r="X39" i="1"/>
  <c r="Z38" i="1"/>
  <c r="X38" i="1"/>
  <c r="Z37" i="1"/>
  <c r="X37" i="1"/>
  <c r="Z36" i="1"/>
  <c r="X36" i="1"/>
  <c r="Z35" i="1"/>
  <c r="X35" i="1"/>
  <c r="Z203" i="1"/>
  <c r="X203" i="1"/>
  <c r="Z22" i="1"/>
  <c r="X22" i="1"/>
  <c r="Z17" i="1"/>
  <c r="X17" i="1"/>
  <c r="Z256" i="1"/>
  <c r="X256" i="1"/>
  <c r="Z297" i="1"/>
  <c r="X297" i="1"/>
  <c r="Z347" i="1"/>
  <c r="X347" i="1"/>
  <c r="Z346" i="1"/>
  <c r="X346" i="1"/>
  <c r="Z34" i="1"/>
  <c r="X34" i="1"/>
  <c r="Z33" i="1"/>
  <c r="X33" i="1"/>
  <c r="Z164" i="1"/>
  <c r="X164" i="1"/>
  <c r="Z255" i="1"/>
  <c r="X255" i="1"/>
  <c r="Z254" i="1"/>
  <c r="X254" i="1"/>
  <c r="Z202" i="1"/>
  <c r="X202" i="1"/>
  <c r="Z345" i="1"/>
  <c r="X345" i="1"/>
  <c r="Z233" i="1"/>
  <c r="X233" i="1"/>
  <c r="Z344" i="1"/>
  <c r="X344" i="1"/>
  <c r="Z322" i="1"/>
  <c r="X322" i="1"/>
  <c r="Z321" i="1"/>
  <c r="X321" i="1"/>
  <c r="Z316" i="1"/>
  <c r="X316" i="1"/>
  <c r="Z280" i="1"/>
  <c r="X280" i="1"/>
  <c r="Z32" i="1"/>
  <c r="X32" i="1"/>
  <c r="Z163" i="1"/>
  <c r="X163" i="1"/>
  <c r="Z201" i="1"/>
  <c r="X201" i="1"/>
  <c r="Z23" i="1"/>
  <c r="X23" i="1"/>
  <c r="Z31" i="1"/>
  <c r="X31" i="1"/>
  <c r="Z30" i="1"/>
  <c r="X30" i="1"/>
  <c r="Z118" i="1"/>
  <c r="X118" i="1"/>
  <c r="Z29" i="1"/>
  <c r="X29" i="1"/>
  <c r="Z28" i="1"/>
  <c r="X28" i="1"/>
  <c r="Z343" i="1"/>
  <c r="X343" i="1"/>
  <c r="Z232" i="1"/>
  <c r="X232" i="1"/>
  <c r="Z287" i="1"/>
  <c r="X287" i="1"/>
  <c r="Z117" i="1"/>
  <c r="X117" i="1"/>
  <c r="Z315" i="1"/>
  <c r="X315" i="1"/>
  <c r="BD170" i="1" l="1"/>
  <c r="BD171" i="1" s="1"/>
  <c r="BD172" i="1" s="1"/>
  <c r="BD173" i="1" s="1"/>
  <c r="BD174" i="1" s="1"/>
  <c r="BD175" i="1" s="1"/>
  <c r="BD176" i="1" s="1"/>
  <c r="BD177" i="1" s="1"/>
  <c r="BD162" i="1" s="1"/>
  <c r="BD316" i="1"/>
  <c r="BA197" i="1"/>
  <c r="BA198" i="1" s="1"/>
  <c r="AY197" i="1"/>
  <c r="AY198" i="1" s="1"/>
  <c r="AK122" i="1"/>
  <c r="AI122" i="1"/>
  <c r="AT122" i="1"/>
  <c r="AS122" i="1" s="1"/>
  <c r="AK121" i="1"/>
  <c r="AI121" i="1"/>
  <c r="AT121" i="1"/>
  <c r="AS121" i="1" s="1"/>
  <c r="AK12" i="1"/>
  <c r="AI12" i="1"/>
  <c r="AT12" i="1"/>
  <c r="AS12" i="1" s="1"/>
  <c r="AK285" i="1"/>
  <c r="AI285" i="1"/>
  <c r="AR285" i="1"/>
  <c r="AQ285" i="1" s="1"/>
  <c r="AK148" i="1"/>
  <c r="AI148" i="1"/>
  <c r="AT148" i="1"/>
  <c r="AS148" i="1" s="1"/>
  <c r="AK147" i="1"/>
  <c r="AI147" i="1"/>
  <c r="AT147" i="1"/>
  <c r="AS147" i="1" s="1"/>
  <c r="AK146" i="1"/>
  <c r="AI146" i="1"/>
  <c r="AT146" i="1"/>
  <c r="AS146" i="1" s="1"/>
  <c r="AK356" i="1"/>
  <c r="AI356" i="1"/>
  <c r="AR356" i="1"/>
  <c r="AQ356" i="1" s="1"/>
  <c r="AK317" i="1"/>
  <c r="AI317" i="1"/>
  <c r="AT317" i="1"/>
  <c r="AS317" i="1" s="1"/>
  <c r="AK62" i="1"/>
  <c r="AI62" i="1"/>
  <c r="AT62" i="1"/>
  <c r="AS62" i="1" s="1"/>
  <c r="AT61" i="1"/>
  <c r="AS61" i="1" s="1"/>
  <c r="AK61" i="1"/>
  <c r="AI61" i="1"/>
  <c r="AK60" i="1"/>
  <c r="AI60" i="1"/>
  <c r="AT60" i="1"/>
  <c r="AS60" i="1" s="1"/>
  <c r="AK261" i="1"/>
  <c r="AI261" i="1"/>
  <c r="AT261" i="1"/>
  <c r="AS261" i="1" s="1"/>
  <c r="AT179" i="1"/>
  <c r="AS179" i="1" s="1"/>
  <c r="AK179" i="1"/>
  <c r="AI179" i="1"/>
  <c r="AK284" i="1"/>
  <c r="AI284" i="1"/>
  <c r="AR284" i="1"/>
  <c r="AQ284" i="1" s="1"/>
  <c r="AK301" i="1"/>
  <c r="AI301" i="1"/>
  <c r="AR301" i="1"/>
  <c r="AQ301" i="1" s="1"/>
  <c r="AK59" i="1"/>
  <c r="AI59" i="1"/>
  <c r="AT59" i="1"/>
  <c r="AS59" i="1" s="1"/>
  <c r="AK58" i="1"/>
  <c r="AI58" i="1"/>
  <c r="AT58" i="1"/>
  <c r="AS58" i="1" s="1"/>
  <c r="AK145" i="1"/>
  <c r="AI145" i="1"/>
  <c r="AT145" i="1"/>
  <c r="AS145" i="1" s="1"/>
  <c r="AK300" i="1"/>
  <c r="AI300" i="1"/>
  <c r="AR300" i="1"/>
  <c r="AQ300" i="1" s="1"/>
  <c r="AK355" i="1"/>
  <c r="AI355" i="1"/>
  <c r="AR355" i="1"/>
  <c r="AQ355" i="1" s="1"/>
  <c r="AK354" i="1"/>
  <c r="AI354" i="1"/>
  <c r="AR354" i="1"/>
  <c r="AQ354" i="1" s="1"/>
  <c r="AK353" i="1"/>
  <c r="AI353" i="1"/>
  <c r="AR353" i="1"/>
  <c r="AQ353" i="1" s="1"/>
  <c r="AK116" i="1"/>
  <c r="AI116" i="1"/>
  <c r="AT116" i="1"/>
  <c r="AS116" i="1" s="1"/>
  <c r="AK290" i="1"/>
  <c r="AI290" i="1"/>
  <c r="AR290" i="1"/>
  <c r="AQ290" i="1" s="1"/>
  <c r="AK289" i="1"/>
  <c r="AI289" i="1"/>
  <c r="AR289" i="1"/>
  <c r="AQ289" i="1" s="1"/>
  <c r="AK325" i="1"/>
  <c r="AI325" i="1"/>
  <c r="AR325" i="1"/>
  <c r="AQ325" i="1" s="1"/>
  <c r="AK183" i="1"/>
  <c r="AI183" i="1"/>
  <c r="AT183" i="1"/>
  <c r="AS183" i="1" s="1"/>
  <c r="AK57" i="1"/>
  <c r="AI57" i="1"/>
  <c r="AT57" i="1"/>
  <c r="AS57" i="1" s="1"/>
  <c r="AK56" i="1"/>
  <c r="AI56" i="1"/>
  <c r="AT56" i="1"/>
  <c r="AS56" i="1" s="1"/>
  <c r="AK55" i="1"/>
  <c r="AI55" i="1"/>
  <c r="AT55" i="1"/>
  <c r="AS55" i="1" s="1"/>
  <c r="AK18" i="1"/>
  <c r="AI18" i="1"/>
  <c r="AT18" i="1"/>
  <c r="AS18" i="1" s="1"/>
  <c r="AK165" i="1"/>
  <c r="AI165" i="1"/>
  <c r="AT165" i="1"/>
  <c r="AS165" i="1" s="1"/>
  <c r="AK260" i="1"/>
  <c r="AI260" i="1"/>
  <c r="AT260" i="1"/>
  <c r="AS260" i="1" s="1"/>
  <c r="AK259" i="1"/>
  <c r="AI259" i="1"/>
  <c r="AT259" i="1"/>
  <c r="AS259" i="1" s="1"/>
  <c r="AK212" i="1"/>
  <c r="AI212" i="1"/>
  <c r="AR212" i="1"/>
  <c r="AQ212" i="1" s="1"/>
  <c r="AK211" i="1"/>
  <c r="AI211" i="1"/>
  <c r="AR211" i="1"/>
  <c r="AQ211" i="1" s="1"/>
  <c r="AK210" i="1"/>
  <c r="AI210" i="1"/>
  <c r="AR210" i="1"/>
  <c r="AQ210" i="1" s="1"/>
  <c r="AK236" i="1"/>
  <c r="AI236" i="1"/>
  <c r="AT236" i="1"/>
  <c r="AS236" i="1" s="1"/>
  <c r="AK235" i="1"/>
  <c r="AI235" i="1"/>
  <c r="AT235" i="1"/>
  <c r="AS235" i="1" s="1"/>
  <c r="AK352" i="1"/>
  <c r="AI352" i="1"/>
  <c r="AR352" i="1"/>
  <c r="AQ352" i="1" s="1"/>
  <c r="AK182" i="1"/>
  <c r="AI182" i="1"/>
  <c r="AT182" i="1"/>
  <c r="AS182" i="1" s="1"/>
  <c r="AK54" i="1"/>
  <c r="AI54" i="1"/>
  <c r="AT54" i="1"/>
  <c r="AS54" i="1" s="1"/>
  <c r="AK53" i="1"/>
  <c r="AI53" i="1"/>
  <c r="AT53" i="1"/>
  <c r="AS53" i="1" s="1"/>
  <c r="AK52" i="1"/>
  <c r="AI52" i="1"/>
  <c r="AT52" i="1"/>
  <c r="AS52" i="1" s="1"/>
  <c r="AK51" i="1"/>
  <c r="AI51" i="1"/>
  <c r="AT51" i="1"/>
  <c r="AS51" i="1" s="1"/>
  <c r="AK50" i="1"/>
  <c r="AI50" i="1"/>
  <c r="AT50" i="1"/>
  <c r="AS50" i="1" s="1"/>
  <c r="AT258" i="1"/>
  <c r="AS258" i="1" s="1"/>
  <c r="AK258" i="1"/>
  <c r="AI258" i="1"/>
  <c r="AK209" i="1"/>
  <c r="AI209" i="1"/>
  <c r="AR209" i="1"/>
  <c r="AQ209" i="1" s="1"/>
  <c r="AK144" i="1"/>
  <c r="AI144" i="1"/>
  <c r="AT144" i="1"/>
  <c r="AS144" i="1" s="1"/>
  <c r="AK351" i="1"/>
  <c r="AI351" i="1"/>
  <c r="AR351" i="1"/>
  <c r="AQ351" i="1" s="1"/>
  <c r="AK324" i="1"/>
  <c r="AI324" i="1"/>
  <c r="AR324" i="1"/>
  <c r="AQ324" i="1" s="1"/>
  <c r="AK49" i="1"/>
  <c r="AI49" i="1"/>
  <c r="AT49" i="1"/>
  <c r="AS49" i="1" s="1"/>
  <c r="AK48" i="1"/>
  <c r="AI48" i="1"/>
  <c r="AT48" i="1"/>
  <c r="AS48" i="1" s="1"/>
  <c r="AK234" i="1"/>
  <c r="AI234" i="1"/>
  <c r="AT234" i="1"/>
  <c r="AS234" i="1" s="1"/>
  <c r="AK350" i="1"/>
  <c r="AI350" i="1"/>
  <c r="AR350" i="1"/>
  <c r="AQ350" i="1" s="1"/>
  <c r="AK181" i="1"/>
  <c r="AI181" i="1"/>
  <c r="AT181" i="1"/>
  <c r="AS181" i="1" s="1"/>
  <c r="AT180" i="1"/>
  <c r="AS180" i="1" s="1"/>
  <c r="AK180" i="1"/>
  <c r="AI180" i="1"/>
  <c r="AK115" i="1"/>
  <c r="AI115" i="1"/>
  <c r="AT115" i="1"/>
  <c r="AS115" i="1" s="1"/>
  <c r="AK114" i="1"/>
  <c r="AI114" i="1"/>
  <c r="AT114" i="1"/>
  <c r="AS114" i="1" s="1"/>
  <c r="AT47" i="1"/>
  <c r="AS47" i="1" s="1"/>
  <c r="AK47" i="1"/>
  <c r="AI47" i="1"/>
  <c r="AT46" i="1"/>
  <c r="AS46" i="1" s="1"/>
  <c r="AK46" i="1"/>
  <c r="AI46" i="1"/>
  <c r="AK45" i="1"/>
  <c r="AI45" i="1"/>
  <c r="AT45" i="1"/>
  <c r="AS45" i="1" s="1"/>
  <c r="AK44" i="1"/>
  <c r="AI44" i="1"/>
  <c r="AT44" i="1"/>
  <c r="AS44" i="1" s="1"/>
  <c r="AK43" i="1"/>
  <c r="AI43" i="1"/>
  <c r="AT43" i="1"/>
  <c r="AS43" i="1" s="1"/>
  <c r="AK42" i="1"/>
  <c r="AI42" i="1"/>
  <c r="AT42" i="1"/>
  <c r="AS42" i="1" s="1"/>
  <c r="AK257" i="1"/>
  <c r="AI257" i="1"/>
  <c r="AT257" i="1"/>
  <c r="AS257" i="1" s="1"/>
  <c r="AK208" i="1"/>
  <c r="AI208" i="1"/>
  <c r="AR208" i="1"/>
  <c r="AQ208" i="1" s="1"/>
  <c r="AK207" i="1"/>
  <c r="AI207" i="1"/>
  <c r="AR207" i="1"/>
  <c r="AQ207" i="1" s="1"/>
  <c r="AK206" i="1"/>
  <c r="AI206" i="1"/>
  <c r="AR206" i="1"/>
  <c r="AQ206" i="1" s="1"/>
  <c r="AK205" i="1"/>
  <c r="AI205" i="1"/>
  <c r="AR205" i="1"/>
  <c r="AQ205" i="1" s="1"/>
  <c r="AK120" i="1"/>
  <c r="AI120" i="1"/>
  <c r="AT120" i="1"/>
  <c r="AS120" i="1" s="1"/>
  <c r="AK119" i="1"/>
  <c r="AI119" i="1"/>
  <c r="AT119" i="1"/>
  <c r="AS119" i="1" s="1"/>
  <c r="AK283" i="1"/>
  <c r="AI283" i="1"/>
  <c r="AR283" i="1"/>
  <c r="AQ283" i="1" s="1"/>
  <c r="AK143" i="1"/>
  <c r="AI143" i="1"/>
  <c r="AT143" i="1"/>
  <c r="AS143" i="1" s="1"/>
  <c r="AK142" i="1"/>
  <c r="AI142" i="1"/>
  <c r="AT142" i="1"/>
  <c r="AS142" i="1" s="1"/>
  <c r="AK299" i="1"/>
  <c r="AI299" i="1"/>
  <c r="AR299" i="1"/>
  <c r="AQ299" i="1" s="1"/>
  <c r="AK298" i="1"/>
  <c r="AI298" i="1"/>
  <c r="AR298" i="1"/>
  <c r="AQ298" i="1" s="1"/>
  <c r="AK349" i="1"/>
  <c r="AI349" i="1"/>
  <c r="AR349" i="1"/>
  <c r="AQ349" i="1" s="1"/>
  <c r="AK288" i="1"/>
  <c r="AI288" i="1"/>
  <c r="AR288" i="1"/>
  <c r="AQ288" i="1" s="1"/>
  <c r="AK230" i="1"/>
  <c r="AI230" i="1"/>
  <c r="AT230" i="1"/>
  <c r="AS230" i="1" s="1"/>
  <c r="AK323" i="1"/>
  <c r="AI323" i="1"/>
  <c r="AR323" i="1"/>
  <c r="AQ323" i="1" s="1"/>
  <c r="AT41" i="1"/>
  <c r="AS41" i="1" s="1"/>
  <c r="AK41" i="1"/>
  <c r="AI41" i="1"/>
  <c r="AK204" i="1"/>
  <c r="AI204" i="1"/>
  <c r="AR204" i="1"/>
  <c r="AQ204" i="1" s="1"/>
  <c r="AK24" i="1"/>
  <c r="AI24" i="1"/>
  <c r="AT24" i="1"/>
  <c r="AS24" i="1" s="1"/>
  <c r="AK40" i="1"/>
  <c r="AI40" i="1"/>
  <c r="AT40" i="1"/>
  <c r="AS40" i="1" s="1"/>
  <c r="AK348" i="1"/>
  <c r="AI348" i="1"/>
  <c r="AR348" i="1"/>
  <c r="AQ348" i="1" s="1"/>
  <c r="AK39" i="1"/>
  <c r="AI39" i="1"/>
  <c r="AT39" i="1"/>
  <c r="AS39" i="1" s="1"/>
  <c r="AK38" i="1"/>
  <c r="AI38" i="1"/>
  <c r="AT38" i="1"/>
  <c r="AS38" i="1" s="1"/>
  <c r="AK37" i="1"/>
  <c r="AI37" i="1"/>
  <c r="AT37" i="1"/>
  <c r="AS37" i="1" s="1"/>
  <c r="AK36" i="1"/>
  <c r="AI36" i="1"/>
  <c r="AT36" i="1"/>
  <c r="AS36" i="1" s="1"/>
  <c r="AK35" i="1"/>
  <c r="AI35" i="1"/>
  <c r="AT35" i="1"/>
  <c r="AS35" i="1" s="1"/>
  <c r="AK203" i="1"/>
  <c r="AI203" i="1"/>
  <c r="AI22" i="1"/>
  <c r="AT22" i="1"/>
  <c r="AS22" i="1" s="1"/>
  <c r="AK17" i="1"/>
  <c r="AI17" i="1"/>
  <c r="AT17" i="1"/>
  <c r="AS17" i="1" s="1"/>
  <c r="AK256" i="1"/>
  <c r="AI256" i="1"/>
  <c r="AT256" i="1"/>
  <c r="AS256" i="1" s="1"/>
  <c r="AK297" i="1"/>
  <c r="AI297" i="1"/>
  <c r="AR297" i="1"/>
  <c r="AQ297" i="1" s="1"/>
  <c r="AR347" i="1"/>
  <c r="AQ347" i="1" s="1"/>
  <c r="AK347" i="1"/>
  <c r="AI347" i="1"/>
  <c r="AK346" i="1"/>
  <c r="AI346" i="1"/>
  <c r="AR346" i="1"/>
  <c r="AQ346" i="1" s="1"/>
  <c r="AT34" i="1"/>
  <c r="AS34" i="1" s="1"/>
  <c r="AK34" i="1"/>
  <c r="AI34" i="1"/>
  <c r="AK33" i="1"/>
  <c r="AI33" i="1"/>
  <c r="AT33" i="1"/>
  <c r="AS33" i="1" s="1"/>
  <c r="AK164" i="1"/>
  <c r="AI164" i="1"/>
  <c r="AT164" i="1"/>
  <c r="AS164" i="1" s="1"/>
  <c r="AK255" i="1"/>
  <c r="AI255" i="1"/>
  <c r="AT255" i="1"/>
  <c r="AS255" i="1" s="1"/>
  <c r="AK254" i="1"/>
  <c r="AI254" i="1"/>
  <c r="AT254" i="1"/>
  <c r="AS254" i="1" s="1"/>
  <c r="AK202" i="1"/>
  <c r="AI202" i="1"/>
  <c r="AR202" i="1"/>
  <c r="AQ202" i="1" s="1"/>
  <c r="AK345" i="1"/>
  <c r="AI345" i="1"/>
  <c r="AR345" i="1"/>
  <c r="AQ345" i="1" s="1"/>
  <c r="AK233" i="1"/>
  <c r="AI233" i="1"/>
  <c r="AK344" i="1"/>
  <c r="AI344" i="1"/>
  <c r="AR344" i="1"/>
  <c r="AQ344" i="1" s="1"/>
  <c r="AK322" i="1"/>
  <c r="AI322" i="1"/>
  <c r="AR322" i="1"/>
  <c r="AQ322" i="1" s="1"/>
  <c r="AK321" i="1"/>
  <c r="AI321" i="1"/>
  <c r="AK316" i="1"/>
  <c r="AI316" i="1"/>
  <c r="AT316" i="1"/>
  <c r="AS316" i="1" s="1"/>
  <c r="AK280" i="1"/>
  <c r="AI280" i="1"/>
  <c r="AT280" i="1"/>
  <c r="AS280" i="1" s="1"/>
  <c r="AK32" i="1"/>
  <c r="AI32" i="1"/>
  <c r="AT32" i="1"/>
  <c r="AS32" i="1" s="1"/>
  <c r="AK163" i="1"/>
  <c r="AI163" i="1"/>
  <c r="AT163" i="1"/>
  <c r="AS163" i="1" s="1"/>
  <c r="AK201" i="1"/>
  <c r="AI201" i="1"/>
  <c r="AR201" i="1"/>
  <c r="AQ201" i="1" s="1"/>
  <c r="AK23" i="1"/>
  <c r="AI23" i="1"/>
  <c r="AT23" i="1"/>
  <c r="AS23" i="1" s="1"/>
  <c r="AK31" i="1"/>
  <c r="AI31" i="1"/>
  <c r="AT31" i="1"/>
  <c r="AS31" i="1" s="1"/>
  <c r="AK30" i="1"/>
  <c r="AI30" i="1"/>
  <c r="AT30" i="1"/>
  <c r="AS30" i="1" s="1"/>
  <c r="AT118" i="1"/>
  <c r="AS118" i="1" s="1"/>
  <c r="AK118" i="1"/>
  <c r="AI118" i="1"/>
  <c r="AK29" i="1"/>
  <c r="AI29" i="1"/>
  <c r="AT29" i="1"/>
  <c r="AS29" i="1" s="1"/>
  <c r="AK28" i="1"/>
  <c r="AI28" i="1"/>
  <c r="AT28" i="1"/>
  <c r="AS28" i="1" s="1"/>
  <c r="AK343" i="1"/>
  <c r="AI343" i="1"/>
  <c r="AR343" i="1"/>
  <c r="AQ343" i="1" s="1"/>
  <c r="AK232" i="1"/>
  <c r="AI232" i="1"/>
  <c r="AK287" i="1"/>
  <c r="AI287" i="1"/>
  <c r="AR287" i="1"/>
  <c r="AQ287" i="1" s="1"/>
  <c r="AK117" i="1"/>
  <c r="AI117" i="1"/>
  <c r="AK315" i="1"/>
  <c r="AI315" i="1"/>
  <c r="AT315" i="1"/>
  <c r="AS315" i="1" s="1"/>
  <c r="AK27" i="1"/>
  <c r="AI27" i="1"/>
  <c r="Z27" i="1"/>
  <c r="AT27" i="1" s="1"/>
  <c r="AS27" i="1" s="1"/>
  <c r="X27" i="1"/>
  <c r="AK308" i="1"/>
  <c r="AI308" i="1"/>
  <c r="AR308" i="1"/>
  <c r="AQ308" i="1" s="1"/>
  <c r="AK370" i="1"/>
  <c r="AI370" i="1"/>
  <c r="AR370" i="1"/>
  <c r="AQ370" i="1" s="1"/>
  <c r="AK331" i="1"/>
  <c r="AI331" i="1"/>
  <c r="AR331" i="1"/>
  <c r="AQ331" i="1" s="1"/>
  <c r="AK282" i="1"/>
  <c r="AI282" i="1"/>
  <c r="AT282" i="1"/>
  <c r="AS282" i="1" s="1"/>
  <c r="AK190" i="1"/>
  <c r="AI190" i="1"/>
  <c r="AT190" i="1"/>
  <c r="AS190" i="1" s="1"/>
  <c r="AK85" i="1"/>
  <c r="AI85" i="1"/>
  <c r="AT85" i="1"/>
  <c r="AS85" i="1" s="1"/>
  <c r="AT84" i="1"/>
  <c r="AS84" i="1" s="1"/>
  <c r="AK84" i="1"/>
  <c r="AI84" i="1"/>
  <c r="AK161" i="1"/>
  <c r="AI161" i="1"/>
  <c r="AT161" i="1"/>
  <c r="AS161" i="1" s="1"/>
  <c r="AK268" i="1"/>
  <c r="AI268" i="1"/>
  <c r="AT268" i="1"/>
  <c r="AS268" i="1" s="1"/>
  <c r="AK225" i="1"/>
  <c r="AI225" i="1"/>
  <c r="AR225" i="1"/>
  <c r="AQ225" i="1" s="1"/>
  <c r="AK224" i="1"/>
  <c r="AI224" i="1"/>
  <c r="AR224" i="1"/>
  <c r="AQ224" i="1" s="1"/>
  <c r="AK267" i="1"/>
  <c r="AI267" i="1"/>
  <c r="AT267" i="1"/>
  <c r="AS267" i="1" s="1"/>
  <c r="AK26" i="1"/>
  <c r="AI26" i="1"/>
  <c r="AT26" i="1"/>
  <c r="AS26" i="1" s="1"/>
  <c r="AK83" i="1"/>
  <c r="AI83" i="1"/>
  <c r="AT83" i="1"/>
  <c r="AS83" i="1" s="1"/>
  <c r="AK169" i="1"/>
  <c r="AI169" i="1"/>
  <c r="AT169" i="1"/>
  <c r="AS169" i="1" s="1"/>
  <c r="AK238" i="1"/>
  <c r="AI238" i="1"/>
  <c r="AT238" i="1"/>
  <c r="AS238" i="1" s="1"/>
  <c r="AK189" i="1"/>
  <c r="AI189" i="1"/>
  <c r="AT189" i="1"/>
  <c r="AS189" i="1" s="1"/>
  <c r="AK188" i="1"/>
  <c r="AI188" i="1"/>
  <c r="AT188" i="1"/>
  <c r="AS188" i="1" s="1"/>
  <c r="AK82" i="1"/>
  <c r="AI82" i="1"/>
  <c r="AT82" i="1"/>
  <c r="AS82" i="1" s="1"/>
  <c r="AK223" i="1"/>
  <c r="AI223" i="1"/>
  <c r="AR223" i="1"/>
  <c r="AQ223" i="1" s="1"/>
  <c r="AK222" i="1"/>
  <c r="AI222" i="1"/>
  <c r="AR222" i="1"/>
  <c r="AQ222" i="1" s="1"/>
  <c r="AK153" i="1"/>
  <c r="AI153" i="1"/>
  <c r="AT153" i="1"/>
  <c r="AS153" i="1" s="1"/>
  <c r="AK307" i="1"/>
  <c r="AI307" i="1"/>
  <c r="AR307" i="1"/>
  <c r="AQ307" i="1" s="1"/>
  <c r="AK306" i="1"/>
  <c r="AI306" i="1"/>
  <c r="AR306" i="1"/>
  <c r="AQ306" i="1" s="1"/>
  <c r="AR330" i="1"/>
  <c r="AQ330" i="1" s="1"/>
  <c r="AK330" i="1"/>
  <c r="AI330" i="1"/>
  <c r="AK266" i="1"/>
  <c r="AI266" i="1"/>
  <c r="AT266" i="1"/>
  <c r="AS266" i="1" s="1"/>
  <c r="AK221" i="1"/>
  <c r="AI221" i="1"/>
  <c r="AR221" i="1"/>
  <c r="AQ221" i="1" s="1"/>
  <c r="AK125" i="1"/>
  <c r="AI125" i="1"/>
  <c r="AT125" i="1"/>
  <c r="AS125" i="1" s="1"/>
  <c r="AK369" i="1"/>
  <c r="AI369" i="1"/>
  <c r="AR369" i="1"/>
  <c r="AQ369" i="1" s="1"/>
  <c r="AK81" i="1"/>
  <c r="AI81" i="1"/>
  <c r="AT81" i="1"/>
  <c r="AS81" i="1" s="1"/>
  <c r="AK220" i="1"/>
  <c r="AI220" i="1"/>
  <c r="AR220" i="1"/>
  <c r="AQ220" i="1" s="1"/>
  <c r="AK329" i="1"/>
  <c r="AI329" i="1"/>
  <c r="AR329" i="1"/>
  <c r="AQ329" i="1" s="1"/>
  <c r="AK219" i="1"/>
  <c r="AI219" i="1"/>
  <c r="AR219" i="1"/>
  <c r="AQ219" i="1" s="1"/>
  <c r="AK237" i="1"/>
  <c r="AI237" i="1"/>
  <c r="AT237" i="1"/>
  <c r="AS237" i="1" s="1"/>
  <c r="AK368" i="1"/>
  <c r="AI368" i="1"/>
  <c r="AR368" i="1"/>
  <c r="AQ368" i="1" s="1"/>
  <c r="AK367" i="1"/>
  <c r="AI367" i="1"/>
  <c r="AR367" i="1"/>
  <c r="AQ367" i="1" s="1"/>
  <c r="AK80" i="1"/>
  <c r="AI80" i="1"/>
  <c r="AT80" i="1"/>
  <c r="AS80" i="1" s="1"/>
  <c r="AK20" i="1"/>
  <c r="AI20" i="1"/>
  <c r="AT20" i="1"/>
  <c r="AS20" i="1" s="1"/>
  <c r="AK265" i="1"/>
  <c r="AI265" i="1"/>
  <c r="AT265" i="1"/>
  <c r="AS265" i="1" s="1"/>
  <c r="AK218" i="1"/>
  <c r="AI218" i="1"/>
  <c r="AR218" i="1"/>
  <c r="AQ218" i="1" s="1"/>
  <c r="AK305" i="1"/>
  <c r="AI305" i="1"/>
  <c r="AR305" i="1"/>
  <c r="AQ305" i="1" s="1"/>
  <c r="AK366" i="1"/>
  <c r="AI366" i="1"/>
  <c r="AR366" i="1"/>
  <c r="AQ366" i="1" s="1"/>
  <c r="AK365" i="1"/>
  <c r="AI365" i="1"/>
  <c r="AR365" i="1"/>
  <c r="AQ365" i="1" s="1"/>
  <c r="AK292" i="1"/>
  <c r="AI292" i="1"/>
  <c r="AR292" i="1"/>
  <c r="AQ292" i="1" s="1"/>
  <c r="AR217" i="1"/>
  <c r="AQ217" i="1" s="1"/>
  <c r="AK217" i="1"/>
  <c r="AI217" i="1"/>
  <c r="AK152" i="1"/>
  <c r="AI152" i="1"/>
  <c r="AT152" i="1"/>
  <c r="AS152" i="1" s="1"/>
  <c r="AK364" i="1"/>
  <c r="AI364" i="1"/>
  <c r="AR364" i="1"/>
  <c r="AQ364" i="1" s="1"/>
  <c r="AK304" i="1"/>
  <c r="AI304" i="1"/>
  <c r="AR304" i="1"/>
  <c r="AQ304" i="1" s="1"/>
  <c r="AK363" i="1"/>
  <c r="AI363" i="1"/>
  <c r="AR363" i="1"/>
  <c r="AQ363" i="1" s="1"/>
  <c r="AK340" i="1"/>
  <c r="AI340" i="1"/>
  <c r="AR340" i="1"/>
  <c r="AQ340" i="1" s="1"/>
  <c r="AK328" i="1"/>
  <c r="AI328" i="1"/>
  <c r="AR328" i="1"/>
  <c r="AQ328" i="1" s="1"/>
  <c r="AK319" i="1"/>
  <c r="AI319" i="1"/>
  <c r="AT319" i="1"/>
  <c r="AS319" i="1" s="1"/>
  <c r="AK187" i="1"/>
  <c r="AI187" i="1"/>
  <c r="AT187" i="1"/>
  <c r="AS187" i="1" s="1"/>
  <c r="AK79" i="1"/>
  <c r="AI79" i="1"/>
  <c r="AT79" i="1"/>
  <c r="AS79" i="1" s="1"/>
  <c r="AK78" i="1"/>
  <c r="AI78" i="1"/>
  <c r="AT78" i="1"/>
  <c r="AS78" i="1" s="1"/>
  <c r="AK77" i="1"/>
  <c r="AI77" i="1"/>
  <c r="AT77" i="1"/>
  <c r="AS77" i="1" s="1"/>
  <c r="AT76" i="1"/>
  <c r="AS76" i="1" s="1"/>
  <c r="AK76" i="1"/>
  <c r="AI76" i="1"/>
  <c r="AK75" i="1"/>
  <c r="AI75" i="1"/>
  <c r="AT75" i="1"/>
  <c r="AS75" i="1" s="1"/>
  <c r="AT168" i="1"/>
  <c r="AS168" i="1" s="1"/>
  <c r="AK168" i="1"/>
  <c r="AI168" i="1"/>
  <c r="AK264" i="1"/>
  <c r="AI264" i="1"/>
  <c r="AT264" i="1"/>
  <c r="AS264" i="1" s="1"/>
  <c r="AK216" i="1"/>
  <c r="AI216" i="1"/>
  <c r="AR216" i="1"/>
  <c r="AQ216" i="1" s="1"/>
  <c r="AK124" i="1"/>
  <c r="AI124" i="1"/>
  <c r="AT124" i="1"/>
  <c r="AS124" i="1" s="1"/>
  <c r="AK151" i="1"/>
  <c r="AI151" i="1"/>
  <c r="AT151" i="1"/>
  <c r="AS151" i="1" s="1"/>
  <c r="AK303" i="1"/>
  <c r="AI303" i="1"/>
  <c r="AR303" i="1"/>
  <c r="AQ303" i="1" s="1"/>
  <c r="AK362" i="1"/>
  <c r="AI362" i="1"/>
  <c r="AR362" i="1"/>
  <c r="AQ362" i="1" s="1"/>
  <c r="AK361" i="1"/>
  <c r="AI361" i="1"/>
  <c r="AR361" i="1"/>
  <c r="AQ361" i="1" s="1"/>
  <c r="AK360" i="1"/>
  <c r="AI360" i="1"/>
  <c r="AR360" i="1"/>
  <c r="AQ360" i="1" s="1"/>
  <c r="AK291" i="1"/>
  <c r="AI291" i="1"/>
  <c r="AR291" i="1"/>
  <c r="AQ291" i="1" s="1"/>
  <c r="AK231" i="1"/>
  <c r="AI231" i="1"/>
  <c r="AT231" i="1"/>
  <c r="AS231" i="1" s="1"/>
  <c r="AR327" i="1"/>
  <c r="AQ327" i="1" s="1"/>
  <c r="AK327" i="1"/>
  <c r="AI327" i="1"/>
  <c r="AK326" i="1"/>
  <c r="AI326" i="1"/>
  <c r="AR326" i="1"/>
  <c r="AQ326" i="1" s="1"/>
  <c r="AK318" i="1"/>
  <c r="AI318" i="1"/>
  <c r="AT318" i="1"/>
  <c r="AS318" i="1" s="1"/>
  <c r="AK281" i="1"/>
  <c r="AI281" i="1"/>
  <c r="AT281" i="1"/>
  <c r="AS281" i="1" s="1"/>
  <c r="AK74" i="1"/>
  <c r="AI74" i="1"/>
  <c r="AT74" i="1"/>
  <c r="AS74" i="1" s="1"/>
  <c r="AK73" i="1"/>
  <c r="AI73" i="1"/>
  <c r="AT73" i="1"/>
  <c r="AS73" i="1" s="1"/>
  <c r="AK72" i="1"/>
  <c r="AI72" i="1"/>
  <c r="AT72" i="1"/>
  <c r="AS72" i="1" s="1"/>
  <c r="AK71" i="1"/>
  <c r="AI71" i="1"/>
  <c r="AT71" i="1"/>
  <c r="AS71" i="1" s="1"/>
  <c r="AK70" i="1"/>
  <c r="AI70" i="1"/>
  <c r="AT70" i="1"/>
  <c r="AS70" i="1" s="1"/>
  <c r="AK69" i="1"/>
  <c r="AI69" i="1"/>
  <c r="AT69" i="1"/>
  <c r="AS69" i="1" s="1"/>
  <c r="AK68" i="1"/>
  <c r="AI68" i="1"/>
  <c r="AT68" i="1"/>
  <c r="AS68" i="1" s="1"/>
  <c r="AK67" i="1"/>
  <c r="AI67" i="1"/>
  <c r="AT67" i="1"/>
  <c r="AS67" i="1" s="1"/>
  <c r="AK215" i="1"/>
  <c r="AI215" i="1"/>
  <c r="AR215" i="1"/>
  <c r="AQ215" i="1" s="1"/>
  <c r="AK19" i="1"/>
  <c r="AI19" i="1"/>
  <c r="AT19" i="1"/>
  <c r="AS19" i="1" s="1"/>
  <c r="AK263" i="1"/>
  <c r="AI263" i="1"/>
  <c r="AT263" i="1"/>
  <c r="AS263" i="1" s="1"/>
  <c r="AK214" i="1"/>
  <c r="AI214" i="1"/>
  <c r="AR214" i="1"/>
  <c r="AQ214" i="1" s="1"/>
  <c r="AK213" i="1"/>
  <c r="AI213" i="1"/>
  <c r="AR213" i="1"/>
  <c r="AQ213" i="1" s="1"/>
  <c r="AK262" i="1"/>
  <c r="AI262" i="1"/>
  <c r="AT262" i="1"/>
  <c r="AS262" i="1" s="1"/>
  <c r="AT123" i="1"/>
  <c r="AS123" i="1" s="1"/>
  <c r="AK123" i="1"/>
  <c r="AI123" i="1"/>
  <c r="AT13" i="1"/>
  <c r="AS13" i="1" s="1"/>
  <c r="AK25" i="1"/>
  <c r="AI25" i="1"/>
  <c r="AT25" i="1"/>
  <c r="AS25" i="1" s="1"/>
  <c r="AK150" i="1"/>
  <c r="AI150" i="1"/>
  <c r="AT150" i="1"/>
  <c r="AS150" i="1" s="1"/>
  <c r="AK149" i="1"/>
  <c r="AI149" i="1"/>
  <c r="AT149" i="1"/>
  <c r="AS149" i="1" s="1"/>
  <c r="AT8" i="1"/>
  <c r="AS8" i="1" s="1"/>
  <c r="AK359" i="1"/>
  <c r="AI359" i="1"/>
  <c r="AR359" i="1"/>
  <c r="AQ359" i="1" s="1"/>
  <c r="AK302" i="1"/>
  <c r="AI302" i="1"/>
  <c r="AR302" i="1"/>
  <c r="AQ302" i="1" s="1"/>
  <c r="AK358" i="1"/>
  <c r="AI358" i="1"/>
  <c r="AR358" i="1"/>
  <c r="AQ358" i="1" s="1"/>
  <c r="AK357" i="1"/>
  <c r="AI357" i="1"/>
  <c r="AR357" i="1"/>
  <c r="AQ357" i="1" s="1"/>
  <c r="AK186" i="1"/>
  <c r="AI186" i="1"/>
  <c r="AT186" i="1"/>
  <c r="AS186" i="1" s="1"/>
  <c r="AK185" i="1"/>
  <c r="AI185" i="1"/>
  <c r="AT185" i="1"/>
  <c r="AS185" i="1" s="1"/>
  <c r="AK184" i="1"/>
  <c r="AI184" i="1"/>
  <c r="AT184" i="1"/>
  <c r="AS184" i="1" s="1"/>
  <c r="AK66" i="1"/>
  <c r="AI66" i="1"/>
  <c r="AT66" i="1"/>
  <c r="AS66" i="1" s="1"/>
  <c r="AK65" i="1"/>
  <c r="AI65" i="1"/>
  <c r="AT65" i="1"/>
  <c r="AS65" i="1" s="1"/>
  <c r="AK64" i="1"/>
  <c r="AI64" i="1"/>
  <c r="AT64" i="1"/>
  <c r="AS64" i="1" s="1"/>
  <c r="AK63" i="1"/>
  <c r="AI63" i="1"/>
  <c r="AT63" i="1"/>
  <c r="AS63" i="1" s="1"/>
  <c r="AK167" i="1"/>
  <c r="AI167" i="1"/>
  <c r="AT167" i="1"/>
  <c r="AS167" i="1" s="1"/>
  <c r="AK166" i="1"/>
  <c r="AI166" i="1"/>
  <c r="AT166" i="1"/>
  <c r="AS166" i="1" s="1"/>
  <c r="AK278" i="1"/>
  <c r="AI278" i="1"/>
  <c r="AT278" i="1"/>
  <c r="AS278" i="1" s="1"/>
  <c r="AK277" i="1"/>
  <c r="AI277" i="1"/>
  <c r="AT277" i="1"/>
  <c r="AS277" i="1" s="1"/>
  <c r="AK246" i="1"/>
  <c r="AI246" i="1"/>
  <c r="AR246" i="1"/>
  <c r="AQ246" i="1" s="1"/>
  <c r="AK139" i="1"/>
  <c r="AI139" i="1"/>
  <c r="AT139" i="1"/>
  <c r="AS139" i="1" s="1"/>
  <c r="AT10" i="1"/>
  <c r="AS10" i="1" s="1"/>
  <c r="AK385" i="1"/>
  <c r="AI385" i="1"/>
  <c r="AR385" i="1"/>
  <c r="AQ385" i="1" s="1"/>
  <c r="AK384" i="1"/>
  <c r="AI384" i="1"/>
  <c r="AR384" i="1"/>
  <c r="AQ384" i="1" s="1"/>
  <c r="AK383" i="1"/>
  <c r="AI383" i="1"/>
  <c r="AR383" i="1"/>
  <c r="AQ383" i="1" s="1"/>
  <c r="AK194" i="1"/>
  <c r="AI194" i="1"/>
  <c r="AT194" i="1"/>
  <c r="AS194" i="1" s="1"/>
  <c r="AK98" i="1"/>
  <c r="AI98" i="1"/>
  <c r="AT98" i="1"/>
  <c r="AS98" i="1" s="1"/>
  <c r="AK276" i="1"/>
  <c r="AI276" i="1"/>
  <c r="AT276" i="1"/>
  <c r="AS276" i="1" s="1"/>
  <c r="AK138" i="1"/>
  <c r="AI138" i="1"/>
  <c r="AT138" i="1"/>
  <c r="AS138" i="1" s="1"/>
  <c r="AK137" i="1"/>
  <c r="AI137" i="1"/>
  <c r="AT137" i="1"/>
  <c r="AS137" i="1" s="1"/>
  <c r="AK382" i="1"/>
  <c r="AI382" i="1"/>
  <c r="AR382" i="1"/>
  <c r="AQ382" i="1" s="1"/>
  <c r="AK245" i="1"/>
  <c r="AI245" i="1"/>
  <c r="AR245" i="1"/>
  <c r="AQ245" i="1" s="1"/>
  <c r="AK136" i="1"/>
  <c r="AI136" i="1"/>
  <c r="AT136" i="1"/>
  <c r="AS136" i="1" s="1"/>
  <c r="AK381" i="1"/>
  <c r="AI381" i="1"/>
  <c r="AR381" i="1"/>
  <c r="AQ381" i="1" s="1"/>
  <c r="AK380" i="1"/>
  <c r="AI380" i="1"/>
  <c r="AR380" i="1"/>
  <c r="AQ380" i="1" s="1"/>
  <c r="AK193" i="1"/>
  <c r="AI193" i="1"/>
  <c r="AT193" i="1"/>
  <c r="AS193" i="1" s="1"/>
  <c r="AK97" i="1"/>
  <c r="AI97" i="1"/>
  <c r="AT97" i="1"/>
  <c r="AS97" i="1" s="1"/>
  <c r="AK135" i="1"/>
  <c r="AI135" i="1"/>
  <c r="AT135" i="1"/>
  <c r="AS135" i="1" s="1"/>
  <c r="AT9" i="1"/>
  <c r="AS9" i="1" s="1"/>
  <c r="AK96" i="1"/>
  <c r="AI96" i="1"/>
  <c r="AT96" i="1"/>
  <c r="AS96" i="1" s="1"/>
  <c r="AK134" i="1"/>
  <c r="AI134" i="1"/>
  <c r="AT134" i="1"/>
  <c r="AS134" i="1" s="1"/>
  <c r="AK241" i="1"/>
  <c r="AI241" i="1"/>
  <c r="AT241" i="1"/>
  <c r="AS241" i="1" s="1"/>
  <c r="AK379" i="1"/>
  <c r="AI379" i="1"/>
  <c r="AR379" i="1"/>
  <c r="AQ379" i="1" s="1"/>
  <c r="AK335" i="1"/>
  <c r="AI335" i="1"/>
  <c r="AR335" i="1"/>
  <c r="AQ335" i="1" s="1"/>
  <c r="AK95" i="1"/>
  <c r="AI95" i="1"/>
  <c r="AT95" i="1"/>
  <c r="AS95" i="1" s="1"/>
  <c r="AK275" i="1"/>
  <c r="AI275" i="1"/>
  <c r="AT275" i="1"/>
  <c r="AS275" i="1" s="1"/>
  <c r="AK159" i="1"/>
  <c r="AI159" i="1"/>
  <c r="AT159" i="1"/>
  <c r="AS159" i="1" s="1"/>
  <c r="AK240" i="1"/>
  <c r="AI240" i="1"/>
  <c r="AT240" i="1"/>
  <c r="AS240" i="1" s="1"/>
  <c r="AK378" i="1"/>
  <c r="AI378" i="1"/>
  <c r="AR378" i="1"/>
  <c r="AQ378" i="1" s="1"/>
  <c r="AK334" i="1"/>
  <c r="AI334" i="1"/>
  <c r="AR334" i="1"/>
  <c r="AQ334" i="1" s="1"/>
  <c r="AK111" i="1"/>
  <c r="AI111" i="1"/>
  <c r="AT111" i="1"/>
  <c r="AS111" i="1" s="1"/>
  <c r="AK133" i="1"/>
  <c r="AI133" i="1"/>
  <c r="AT133" i="1"/>
  <c r="AS133" i="1" s="1"/>
  <c r="AK158" i="1"/>
  <c r="AI158" i="1"/>
  <c r="AT158" i="1"/>
  <c r="AS158" i="1" s="1"/>
  <c r="AK157" i="1"/>
  <c r="AI157" i="1"/>
  <c r="AT157" i="1"/>
  <c r="AS157" i="1" s="1"/>
  <c r="AK377" i="1"/>
  <c r="AI377" i="1"/>
  <c r="AR377" i="1"/>
  <c r="AQ377" i="1" s="1"/>
  <c r="AK376" i="1"/>
  <c r="AI376" i="1"/>
  <c r="AR376" i="1"/>
  <c r="AQ376" i="1" s="1"/>
  <c r="AT192" i="1"/>
  <c r="AS192" i="1" s="1"/>
  <c r="AK192" i="1"/>
  <c r="AI192" i="1"/>
  <c r="AK175" i="1"/>
  <c r="AI175" i="1"/>
  <c r="AT175" i="1"/>
  <c r="AS175" i="1" s="1"/>
  <c r="AK244" i="1"/>
  <c r="AI244" i="1"/>
  <c r="AR244" i="1"/>
  <c r="AQ244" i="1" s="1"/>
  <c r="AK156" i="1"/>
  <c r="AI156" i="1"/>
  <c r="AT156" i="1"/>
  <c r="AS156" i="1" s="1"/>
  <c r="AK239" i="1"/>
  <c r="AI239" i="1"/>
  <c r="AT239" i="1"/>
  <c r="AS239" i="1" s="1"/>
  <c r="AK375" i="1"/>
  <c r="AI375" i="1"/>
  <c r="AR375" i="1"/>
  <c r="AQ375" i="1" s="1"/>
  <c r="AK296" i="1"/>
  <c r="AI296" i="1"/>
  <c r="AR296" i="1"/>
  <c r="AQ296" i="1" s="1"/>
  <c r="AK333" i="1"/>
  <c r="AI333" i="1"/>
  <c r="AR333" i="1"/>
  <c r="AQ333" i="1" s="1"/>
  <c r="AK174" i="1"/>
  <c r="AI174" i="1"/>
  <c r="AT174" i="1"/>
  <c r="AS174" i="1" s="1"/>
  <c r="AK274" i="1"/>
  <c r="AI274" i="1"/>
  <c r="AT274" i="1"/>
  <c r="AS274" i="1" s="1"/>
  <c r="AK243" i="1"/>
  <c r="AI243" i="1"/>
  <c r="AR243" i="1"/>
  <c r="AQ243" i="1" s="1"/>
  <c r="AT15" i="1"/>
  <c r="AS15" i="1" s="1"/>
  <c r="AK313" i="1"/>
  <c r="AI313" i="1"/>
  <c r="AR313" i="1"/>
  <c r="AQ313" i="1" s="1"/>
  <c r="AK374" i="1"/>
  <c r="AI374" i="1"/>
  <c r="AR374" i="1"/>
  <c r="AQ374" i="1" s="1"/>
  <c r="AK342" i="1"/>
  <c r="AI342" i="1"/>
  <c r="AR342" i="1"/>
  <c r="AQ342" i="1" s="1"/>
  <c r="AK295" i="1"/>
  <c r="AI295" i="1"/>
  <c r="AR295" i="1"/>
  <c r="AQ295" i="1" s="1"/>
  <c r="AK320" i="1"/>
  <c r="AI320" i="1"/>
  <c r="AT320" i="1"/>
  <c r="AS320" i="1" s="1"/>
  <c r="AK191" i="1"/>
  <c r="AI191" i="1"/>
  <c r="AT191" i="1"/>
  <c r="AS191" i="1" s="1"/>
  <c r="AK94" i="1"/>
  <c r="AI94" i="1"/>
  <c r="AT94" i="1"/>
  <c r="AS94" i="1" s="1"/>
  <c r="AK93" i="1"/>
  <c r="AI93" i="1"/>
  <c r="AT93" i="1"/>
  <c r="AS93" i="1" s="1"/>
  <c r="AK92" i="1"/>
  <c r="AI92" i="1"/>
  <c r="AT92" i="1"/>
  <c r="AS92" i="1" s="1"/>
  <c r="AK91" i="1"/>
  <c r="AI91" i="1"/>
  <c r="AT91" i="1"/>
  <c r="AS91" i="1" s="1"/>
  <c r="AK173" i="1"/>
  <c r="AI173" i="1"/>
  <c r="AT173" i="1"/>
  <c r="AS173" i="1" s="1"/>
  <c r="AK273" i="1"/>
  <c r="AI273" i="1"/>
  <c r="AT273" i="1"/>
  <c r="AS273" i="1" s="1"/>
  <c r="AK272" i="1"/>
  <c r="AI272" i="1"/>
  <c r="AT272" i="1"/>
  <c r="AS272" i="1" s="1"/>
  <c r="AK242" i="1"/>
  <c r="AI242" i="1"/>
  <c r="AR242" i="1"/>
  <c r="AQ242" i="1" s="1"/>
  <c r="AK132" i="1"/>
  <c r="AI132" i="1"/>
  <c r="AT132" i="1"/>
  <c r="AS132" i="1" s="1"/>
  <c r="AK131" i="1"/>
  <c r="AI131" i="1"/>
  <c r="AT131" i="1"/>
  <c r="AS131" i="1" s="1"/>
  <c r="AK130" i="1"/>
  <c r="AI130" i="1"/>
  <c r="AT130" i="1"/>
  <c r="AS130" i="1" s="1"/>
  <c r="AT14" i="1"/>
  <c r="AS14" i="1" s="1"/>
  <c r="AK155" i="1"/>
  <c r="AI155" i="1"/>
  <c r="AT155" i="1"/>
  <c r="AS155" i="1" s="1"/>
  <c r="AK373" i="1"/>
  <c r="AI373" i="1"/>
  <c r="AR373" i="1"/>
  <c r="AQ373" i="1" s="1"/>
  <c r="AK372" i="1"/>
  <c r="AI372" i="1"/>
  <c r="AR372" i="1"/>
  <c r="AQ372" i="1" s="1"/>
  <c r="AK341" i="1"/>
  <c r="AI341" i="1"/>
  <c r="AR341" i="1"/>
  <c r="AQ341" i="1" s="1"/>
  <c r="AK90" i="1"/>
  <c r="AI90" i="1"/>
  <c r="AT90" i="1"/>
  <c r="AS90" i="1" s="1"/>
  <c r="AK229" i="1"/>
  <c r="AI229" i="1"/>
  <c r="AR229" i="1"/>
  <c r="AQ229" i="1" s="1"/>
  <c r="AK228" i="1"/>
  <c r="AI228" i="1"/>
  <c r="AR228" i="1"/>
  <c r="AQ228" i="1" s="1"/>
  <c r="AK271" i="1"/>
  <c r="AI271" i="1"/>
  <c r="AT271" i="1"/>
  <c r="AS271" i="1" s="1"/>
  <c r="AK129" i="1"/>
  <c r="AI129" i="1"/>
  <c r="AT129" i="1"/>
  <c r="AS129" i="1" s="1"/>
  <c r="AK154" i="1"/>
  <c r="AI154" i="1"/>
  <c r="AT154" i="1"/>
  <c r="AS154" i="1" s="1"/>
  <c r="AK312" i="1"/>
  <c r="AI312" i="1"/>
  <c r="AR312" i="1"/>
  <c r="AQ312" i="1" s="1"/>
  <c r="AK396" i="1"/>
  <c r="AI396" i="1"/>
  <c r="AR396" i="1"/>
  <c r="AQ396" i="1" s="1"/>
  <c r="AK128" i="1"/>
  <c r="AI128" i="1"/>
  <c r="AT128" i="1"/>
  <c r="AS128" i="1" s="1"/>
  <c r="AK311" i="1"/>
  <c r="AI311" i="1"/>
  <c r="AR311" i="1"/>
  <c r="AQ311" i="1" s="1"/>
  <c r="AK371" i="1"/>
  <c r="AI371" i="1"/>
  <c r="AR371" i="1"/>
  <c r="AQ371" i="1" s="1"/>
  <c r="AK395" i="1"/>
  <c r="AI395" i="1"/>
  <c r="AR395" i="1"/>
  <c r="AQ395" i="1" s="1"/>
  <c r="AK394" i="1"/>
  <c r="AI394" i="1"/>
  <c r="AR394" i="1"/>
  <c r="AQ394" i="1" s="1"/>
  <c r="AK294" i="1"/>
  <c r="AI294" i="1"/>
  <c r="AR294" i="1"/>
  <c r="AQ294" i="1" s="1"/>
  <c r="AK293" i="1"/>
  <c r="AI293" i="1"/>
  <c r="AR293" i="1"/>
  <c r="AQ293" i="1" s="1"/>
  <c r="AK332" i="1"/>
  <c r="AI332" i="1"/>
  <c r="AR332" i="1"/>
  <c r="AQ332" i="1" s="1"/>
  <c r="AK89" i="1"/>
  <c r="AI89" i="1"/>
  <c r="AT89" i="1"/>
  <c r="AS89" i="1" s="1"/>
  <c r="AK88" i="1"/>
  <c r="AI88" i="1"/>
  <c r="AT88" i="1"/>
  <c r="AS88" i="1" s="1"/>
  <c r="AK87" i="1"/>
  <c r="AI87" i="1"/>
  <c r="AT87" i="1"/>
  <c r="AS87" i="1" s="1"/>
  <c r="AK86" i="1"/>
  <c r="AI86" i="1"/>
  <c r="AT86" i="1"/>
  <c r="AS86" i="1" s="1"/>
  <c r="AK172" i="1"/>
  <c r="AI172" i="1"/>
  <c r="AT172" i="1"/>
  <c r="AS172" i="1" s="1"/>
  <c r="AK171" i="1"/>
  <c r="AI171" i="1"/>
  <c r="AT171" i="1"/>
  <c r="AS171" i="1" s="1"/>
  <c r="AK170" i="1"/>
  <c r="AI170" i="1"/>
  <c r="AT170" i="1"/>
  <c r="AS170" i="1" s="1"/>
  <c r="AK270" i="1"/>
  <c r="AI270" i="1"/>
  <c r="AT270" i="1"/>
  <c r="AS270" i="1" s="1"/>
  <c r="AK269" i="1"/>
  <c r="AI269" i="1"/>
  <c r="AT269" i="1"/>
  <c r="AS269" i="1" s="1"/>
  <c r="AR227" i="1"/>
  <c r="AQ227" i="1" s="1"/>
  <c r="AK227" i="1"/>
  <c r="AI227" i="1"/>
  <c r="AK226" i="1"/>
  <c r="AI226" i="1"/>
  <c r="AR226" i="1"/>
  <c r="AQ226" i="1" s="1"/>
  <c r="AK127" i="1"/>
  <c r="AI127" i="1"/>
  <c r="AT127" i="1"/>
  <c r="AS127" i="1" s="1"/>
  <c r="AK126" i="1"/>
  <c r="AI126" i="1"/>
  <c r="AT126" i="1"/>
  <c r="AS126" i="1" s="1"/>
  <c r="AK310" i="1"/>
  <c r="AI310" i="1"/>
  <c r="AR310" i="1"/>
  <c r="AQ310" i="1" s="1"/>
  <c r="AK309" i="1"/>
  <c r="AI309" i="1"/>
  <c r="AR309" i="1"/>
  <c r="AQ309" i="1" s="1"/>
  <c r="BD178" i="1" l="1"/>
  <c r="BD179" i="1" s="1"/>
  <c r="BD184" i="1" s="1"/>
  <c r="BD185" i="1" s="1"/>
  <c r="BD186" i="1" s="1"/>
  <c r="BD187" i="1" s="1"/>
  <c r="BD188" i="1" s="1"/>
  <c r="BD189" i="1" s="1"/>
  <c r="BD190" i="1" s="1"/>
  <c r="BD191" i="1" s="1"/>
  <c r="BD192" i="1" s="1"/>
  <c r="BD193" i="1" s="1"/>
  <c r="BD194" i="1" s="1"/>
  <c r="BD195" i="1" s="1"/>
  <c r="BD196" i="1" s="1"/>
  <c r="BD197" i="1" s="1"/>
  <c r="BD198" i="1" s="1"/>
  <c r="BD317" i="1"/>
  <c r="AP325" i="1"/>
  <c r="AT325" i="1" s="1"/>
  <c r="AS325" i="1" s="1"/>
  <c r="AP36" i="1"/>
  <c r="AR36" i="1" s="1"/>
  <c r="AQ36" i="1" s="1"/>
  <c r="AP39" i="1"/>
  <c r="AR39" i="1" s="1"/>
  <c r="AQ39" i="1" s="1"/>
  <c r="AP355" i="1"/>
  <c r="AT355" i="1" s="1"/>
  <c r="AS355" i="1" s="1"/>
  <c r="AP233" i="1"/>
  <c r="AP46" i="1"/>
  <c r="AR46" i="1" s="1"/>
  <c r="AQ46" i="1" s="1"/>
  <c r="AP47" i="1"/>
  <c r="AR47" i="1" s="1"/>
  <c r="AQ47" i="1" s="1"/>
  <c r="AP180" i="1"/>
  <c r="AR180" i="1" s="1"/>
  <c r="AQ180" i="1" s="1"/>
  <c r="AP179" i="1"/>
  <c r="AR179" i="1" s="1"/>
  <c r="AQ179" i="1" s="1"/>
  <c r="AP48" i="1"/>
  <c r="AR48" i="1" s="1"/>
  <c r="AQ48" i="1" s="1"/>
  <c r="AP356" i="1"/>
  <c r="AT356" i="1" s="1"/>
  <c r="AS356" i="1" s="1"/>
  <c r="AP281" i="1"/>
  <c r="AR281" i="1" s="1"/>
  <c r="AQ281" i="1" s="1"/>
  <c r="AP326" i="1"/>
  <c r="AT326" i="1" s="1"/>
  <c r="AS326" i="1" s="1"/>
  <c r="AP303" i="1"/>
  <c r="AT303" i="1" s="1"/>
  <c r="AS303" i="1" s="1"/>
  <c r="AP329" i="1"/>
  <c r="AT329" i="1" s="1"/>
  <c r="AS329" i="1" s="1"/>
  <c r="AP121" i="1"/>
  <c r="AR121" i="1" s="1"/>
  <c r="AQ121" i="1" s="1"/>
  <c r="AP71" i="1"/>
  <c r="AR71" i="1" s="1"/>
  <c r="AQ71" i="1" s="1"/>
  <c r="AP73" i="1"/>
  <c r="AR73" i="1" s="1"/>
  <c r="AQ73" i="1" s="1"/>
  <c r="AP82" i="1"/>
  <c r="AR82" i="1" s="1"/>
  <c r="AQ82" i="1" s="1"/>
  <c r="AP189" i="1"/>
  <c r="AR189" i="1" s="1"/>
  <c r="AQ189" i="1" s="1"/>
  <c r="AP169" i="1"/>
  <c r="AR169" i="1" s="1"/>
  <c r="AQ169" i="1" s="1"/>
  <c r="AP192" i="1"/>
  <c r="AR192" i="1" s="1"/>
  <c r="AQ192" i="1" s="1"/>
  <c r="AP275" i="1"/>
  <c r="AR275" i="1" s="1"/>
  <c r="AQ275" i="1" s="1"/>
  <c r="AP95" i="1"/>
  <c r="AR95" i="1" s="1"/>
  <c r="AQ95" i="1" s="1"/>
  <c r="AP241" i="1"/>
  <c r="AR241" i="1" s="1"/>
  <c r="AQ241" i="1" s="1"/>
  <c r="AP280" i="1"/>
  <c r="AR280" i="1" s="1"/>
  <c r="AQ280" i="1" s="1"/>
  <c r="AP321" i="1"/>
  <c r="AP22" i="1"/>
  <c r="AR22" i="1" s="1"/>
  <c r="AQ22" i="1" s="1"/>
  <c r="AP35" i="1"/>
  <c r="AR35" i="1" s="1"/>
  <c r="AQ35" i="1" s="1"/>
  <c r="AP348" i="1"/>
  <c r="AT348" i="1" s="1"/>
  <c r="AS348" i="1" s="1"/>
  <c r="AP40" i="1"/>
  <c r="AR40" i="1" s="1"/>
  <c r="AQ40" i="1" s="1"/>
  <c r="AP170" i="1"/>
  <c r="AR170" i="1" s="1"/>
  <c r="AQ170" i="1" s="1"/>
  <c r="AP129" i="1"/>
  <c r="AR129" i="1" s="1"/>
  <c r="AQ129" i="1" s="1"/>
  <c r="AP90" i="1"/>
  <c r="AR90" i="1" s="1"/>
  <c r="AQ90" i="1" s="1"/>
  <c r="AP15" i="1"/>
  <c r="AR15" i="1" s="1"/>
  <c r="AQ15" i="1" s="1"/>
  <c r="AP243" i="1"/>
  <c r="AT243" i="1" s="1"/>
  <c r="AS243" i="1" s="1"/>
  <c r="AP118" i="1"/>
  <c r="AR118" i="1" s="1"/>
  <c r="AQ118" i="1" s="1"/>
  <c r="AP34" i="1"/>
  <c r="AR34" i="1" s="1"/>
  <c r="AQ34" i="1" s="1"/>
  <c r="AP347" i="1"/>
  <c r="AT347" i="1" s="1"/>
  <c r="AS347" i="1" s="1"/>
  <c r="AP230" i="1"/>
  <c r="AR230" i="1" s="1"/>
  <c r="AQ230" i="1" s="1"/>
  <c r="AP299" i="1"/>
  <c r="AT299" i="1" s="1"/>
  <c r="AS299" i="1" s="1"/>
  <c r="AP142" i="1"/>
  <c r="AR142" i="1" s="1"/>
  <c r="AQ142" i="1" s="1"/>
  <c r="AP205" i="1"/>
  <c r="AT205" i="1" s="1"/>
  <c r="AS205" i="1" s="1"/>
  <c r="AP207" i="1"/>
  <c r="AT207" i="1" s="1"/>
  <c r="AS207" i="1" s="1"/>
  <c r="AP257" i="1"/>
  <c r="AR257" i="1" s="1"/>
  <c r="AQ257" i="1" s="1"/>
  <c r="AP43" i="1"/>
  <c r="AR43" i="1" s="1"/>
  <c r="AQ43" i="1" s="1"/>
  <c r="AP53" i="1"/>
  <c r="AR53" i="1" s="1"/>
  <c r="AQ53" i="1" s="1"/>
  <c r="AP259" i="1"/>
  <c r="AR259" i="1" s="1"/>
  <c r="AQ259" i="1" s="1"/>
  <c r="AP254" i="1"/>
  <c r="AR254" i="1" s="1"/>
  <c r="AQ254" i="1" s="1"/>
  <c r="AP33" i="1"/>
  <c r="AR33" i="1" s="1"/>
  <c r="AQ33" i="1" s="1"/>
  <c r="AP147" i="1"/>
  <c r="AR147" i="1" s="1"/>
  <c r="AQ147" i="1" s="1"/>
  <c r="AP323" i="1"/>
  <c r="AT323" i="1" s="1"/>
  <c r="AS323" i="1" s="1"/>
  <c r="AP161" i="1"/>
  <c r="AR161" i="1" s="1"/>
  <c r="AQ161" i="1" s="1"/>
  <c r="AP308" i="1"/>
  <c r="AT308" i="1" s="1"/>
  <c r="AS308" i="1" s="1"/>
  <c r="AP23" i="1"/>
  <c r="AR23" i="1" s="1"/>
  <c r="AQ23" i="1" s="1"/>
  <c r="AP213" i="1"/>
  <c r="AT213" i="1" s="1"/>
  <c r="AS213" i="1" s="1"/>
  <c r="AP292" i="1"/>
  <c r="AT292" i="1" s="1"/>
  <c r="AS292" i="1" s="1"/>
  <c r="AP365" i="1"/>
  <c r="AT365" i="1" s="1"/>
  <c r="AS365" i="1" s="1"/>
  <c r="AP316" i="1"/>
  <c r="AR316" i="1" s="1"/>
  <c r="AQ316" i="1" s="1"/>
  <c r="AP345" i="1"/>
  <c r="AT345" i="1" s="1"/>
  <c r="AS345" i="1" s="1"/>
  <c r="AP164" i="1"/>
  <c r="AR164" i="1" s="1"/>
  <c r="AQ164" i="1" s="1"/>
  <c r="AP297" i="1"/>
  <c r="AT297" i="1" s="1"/>
  <c r="AS297" i="1" s="1"/>
  <c r="AP56" i="1"/>
  <c r="AR56" i="1" s="1"/>
  <c r="AQ56" i="1" s="1"/>
  <c r="AP183" i="1"/>
  <c r="AR183" i="1" s="1"/>
  <c r="AQ183" i="1" s="1"/>
  <c r="AP344" i="1"/>
  <c r="AT344" i="1" s="1"/>
  <c r="AS344" i="1" s="1"/>
  <c r="AP76" i="1"/>
  <c r="AR76" i="1" s="1"/>
  <c r="AQ76" i="1" s="1"/>
  <c r="AP217" i="1"/>
  <c r="AT217" i="1" s="1"/>
  <c r="AS217" i="1" s="1"/>
  <c r="AP153" i="1"/>
  <c r="AR153" i="1" s="1"/>
  <c r="AQ153" i="1" s="1"/>
  <c r="AP232" i="1"/>
  <c r="AP28" i="1"/>
  <c r="AR28" i="1" s="1"/>
  <c r="AQ28" i="1" s="1"/>
  <c r="AP201" i="1"/>
  <c r="AT201" i="1" s="1"/>
  <c r="AS201" i="1" s="1"/>
  <c r="AP208" i="1"/>
  <c r="AT208" i="1" s="1"/>
  <c r="AS208" i="1" s="1"/>
  <c r="AP42" i="1"/>
  <c r="AR42" i="1" s="1"/>
  <c r="AQ42" i="1" s="1"/>
  <c r="AP114" i="1"/>
  <c r="AR114" i="1" s="1"/>
  <c r="AQ114" i="1" s="1"/>
  <c r="AP352" i="1"/>
  <c r="AT352" i="1" s="1"/>
  <c r="AS352" i="1" s="1"/>
  <c r="AP211" i="1"/>
  <c r="AT211" i="1" s="1"/>
  <c r="AS211" i="1" s="1"/>
  <c r="AP354" i="1"/>
  <c r="AT354" i="1" s="1"/>
  <c r="AS354" i="1" s="1"/>
  <c r="AP58" i="1"/>
  <c r="AR58" i="1" s="1"/>
  <c r="AQ58" i="1" s="1"/>
  <c r="AP367" i="1"/>
  <c r="AT367" i="1" s="1"/>
  <c r="AS367" i="1" s="1"/>
  <c r="AP122" i="1"/>
  <c r="AR122" i="1" s="1"/>
  <c r="AQ122" i="1" s="1"/>
  <c r="AP123" i="1"/>
  <c r="AR123" i="1" s="1"/>
  <c r="AQ123" i="1" s="1"/>
  <c r="AP369" i="1"/>
  <c r="AT369" i="1" s="1"/>
  <c r="AS369" i="1" s="1"/>
  <c r="AP266" i="1"/>
  <c r="AR266" i="1" s="1"/>
  <c r="AQ266" i="1" s="1"/>
  <c r="AP289" i="1"/>
  <c r="AT289" i="1" s="1"/>
  <c r="AS289" i="1" s="1"/>
  <c r="AP353" i="1"/>
  <c r="AT353" i="1" s="1"/>
  <c r="AS353" i="1" s="1"/>
  <c r="AP145" i="1"/>
  <c r="AR145" i="1" s="1"/>
  <c r="AQ145" i="1" s="1"/>
  <c r="AP59" i="1"/>
  <c r="AR59" i="1" s="1"/>
  <c r="AQ59" i="1" s="1"/>
  <c r="AP146" i="1"/>
  <c r="AR146" i="1" s="1"/>
  <c r="AQ146" i="1" s="1"/>
  <c r="AP127" i="1"/>
  <c r="AR127" i="1" s="1"/>
  <c r="AQ127" i="1" s="1"/>
  <c r="AP271" i="1"/>
  <c r="AR271" i="1" s="1"/>
  <c r="AQ271" i="1" s="1"/>
  <c r="AP272" i="1"/>
  <c r="AR272" i="1" s="1"/>
  <c r="AQ272" i="1" s="1"/>
  <c r="AP273" i="1"/>
  <c r="AR273" i="1" s="1"/>
  <c r="AQ273" i="1" s="1"/>
  <c r="AP187" i="1"/>
  <c r="AR187" i="1" s="1"/>
  <c r="AQ187" i="1" s="1"/>
  <c r="AP152" i="1"/>
  <c r="AR152" i="1" s="1"/>
  <c r="AQ152" i="1" s="1"/>
  <c r="AP265" i="1"/>
  <c r="AR265" i="1" s="1"/>
  <c r="AQ265" i="1" s="1"/>
  <c r="AP80" i="1"/>
  <c r="AR80" i="1" s="1"/>
  <c r="AQ80" i="1" s="1"/>
  <c r="AP38" i="1"/>
  <c r="AR38" i="1" s="1"/>
  <c r="AQ38" i="1" s="1"/>
  <c r="AP41" i="1"/>
  <c r="AR41" i="1" s="1"/>
  <c r="AQ41" i="1" s="1"/>
  <c r="AP181" i="1"/>
  <c r="AR181" i="1" s="1"/>
  <c r="AQ181" i="1" s="1"/>
  <c r="AP182" i="1"/>
  <c r="AR182" i="1" s="1"/>
  <c r="AQ182" i="1" s="1"/>
  <c r="AP63" i="1"/>
  <c r="AR63" i="1" s="1"/>
  <c r="AQ63" i="1" s="1"/>
  <c r="AP64" i="1"/>
  <c r="AR64" i="1" s="1"/>
  <c r="AQ64" i="1" s="1"/>
  <c r="AP381" i="1"/>
  <c r="AT381" i="1" s="1"/>
  <c r="AS381" i="1" s="1"/>
  <c r="AP320" i="1"/>
  <c r="AR320" i="1" s="1"/>
  <c r="AQ320" i="1" s="1"/>
  <c r="AP69" i="1"/>
  <c r="AR69" i="1" s="1"/>
  <c r="AQ69" i="1" s="1"/>
  <c r="AP117" i="1"/>
  <c r="AP350" i="1"/>
  <c r="AT350" i="1" s="1"/>
  <c r="AS350" i="1" s="1"/>
  <c r="AP351" i="1"/>
  <c r="AT351" i="1" s="1"/>
  <c r="AS351" i="1" s="1"/>
  <c r="AP258" i="1"/>
  <c r="AR258" i="1" s="1"/>
  <c r="AQ258" i="1" s="1"/>
  <c r="AP57" i="1"/>
  <c r="AR57" i="1" s="1"/>
  <c r="AQ57" i="1" s="1"/>
  <c r="AP148" i="1"/>
  <c r="AR148" i="1" s="1"/>
  <c r="AQ148" i="1" s="1"/>
  <c r="AP12" i="1"/>
  <c r="AR12" i="1" s="1"/>
  <c r="AQ12" i="1" s="1"/>
  <c r="AP291" i="1"/>
  <c r="AT291" i="1" s="1"/>
  <c r="AS291" i="1" s="1"/>
  <c r="AP349" i="1"/>
  <c r="AT349" i="1" s="1"/>
  <c r="AS349" i="1" s="1"/>
  <c r="AP301" i="1"/>
  <c r="AT301" i="1" s="1"/>
  <c r="AS301" i="1" s="1"/>
  <c r="AP31" i="1"/>
  <c r="AR31" i="1" s="1"/>
  <c r="AQ31" i="1" s="1"/>
  <c r="AP98" i="1"/>
  <c r="AR98" i="1" s="1"/>
  <c r="AQ98" i="1" s="1"/>
  <c r="AP268" i="1"/>
  <c r="AR268" i="1" s="1"/>
  <c r="AQ268" i="1" s="1"/>
  <c r="AP288" i="1"/>
  <c r="AT288" i="1" s="1"/>
  <c r="AS288" i="1" s="1"/>
  <c r="AP115" i="1"/>
  <c r="AR115" i="1" s="1"/>
  <c r="AQ115" i="1" s="1"/>
  <c r="AP18" i="1"/>
  <c r="AR18" i="1" s="1"/>
  <c r="AQ18" i="1" s="1"/>
  <c r="AP116" i="1"/>
  <c r="AR116" i="1" s="1"/>
  <c r="AQ116" i="1" s="1"/>
  <c r="AP24" i="1"/>
  <c r="AR24" i="1" s="1"/>
  <c r="AQ24" i="1" s="1"/>
  <c r="AP119" i="1"/>
  <c r="AR119" i="1" s="1"/>
  <c r="AQ119" i="1" s="1"/>
  <c r="AP206" i="1"/>
  <c r="AT206" i="1" s="1"/>
  <c r="AS206" i="1" s="1"/>
  <c r="AP227" i="1"/>
  <c r="AT227" i="1" s="1"/>
  <c r="AS227" i="1" s="1"/>
  <c r="AP231" i="1"/>
  <c r="AR231" i="1" s="1"/>
  <c r="AQ231" i="1" s="1"/>
  <c r="AP84" i="1"/>
  <c r="AR84" i="1" s="1"/>
  <c r="AQ84" i="1" s="1"/>
  <c r="AP298" i="1"/>
  <c r="AT298" i="1" s="1"/>
  <c r="AS298" i="1" s="1"/>
  <c r="AP324" i="1"/>
  <c r="AT324" i="1" s="1"/>
  <c r="AS324" i="1" s="1"/>
  <c r="AP52" i="1"/>
  <c r="AR52" i="1" s="1"/>
  <c r="AQ52" i="1" s="1"/>
  <c r="AP236" i="1"/>
  <c r="AR236" i="1" s="1"/>
  <c r="AQ236" i="1" s="1"/>
  <c r="AP165" i="1"/>
  <c r="AR165" i="1" s="1"/>
  <c r="AQ165" i="1" s="1"/>
  <c r="AP62" i="1"/>
  <c r="AR62" i="1" s="1"/>
  <c r="AQ62" i="1" s="1"/>
  <c r="AP214" i="1"/>
  <c r="AT214" i="1" s="1"/>
  <c r="AS214" i="1" s="1"/>
  <c r="AP309" i="1"/>
  <c r="AT309" i="1" s="1"/>
  <c r="AS309" i="1" s="1"/>
  <c r="AP155" i="1"/>
  <c r="AR155" i="1" s="1"/>
  <c r="AQ155" i="1" s="1"/>
  <c r="AP14" i="1"/>
  <c r="AR14" i="1" s="1"/>
  <c r="AQ14" i="1" s="1"/>
  <c r="AP215" i="1"/>
  <c r="AT215" i="1" s="1"/>
  <c r="AS215" i="1" s="1"/>
  <c r="AP340" i="1"/>
  <c r="AT340" i="1" s="1"/>
  <c r="AS340" i="1" s="1"/>
  <c r="AP27" i="1"/>
  <c r="AR27" i="1" s="1"/>
  <c r="AQ27" i="1" s="1"/>
  <c r="AP29" i="1"/>
  <c r="AR29" i="1" s="1"/>
  <c r="AQ29" i="1" s="1"/>
  <c r="AP163" i="1"/>
  <c r="AR163" i="1" s="1"/>
  <c r="AQ163" i="1" s="1"/>
  <c r="AP17" i="1"/>
  <c r="AR17" i="1" s="1"/>
  <c r="AQ17" i="1" s="1"/>
  <c r="AP204" i="1"/>
  <c r="AT204" i="1" s="1"/>
  <c r="AS204" i="1" s="1"/>
  <c r="AP283" i="1"/>
  <c r="AT283" i="1" s="1"/>
  <c r="AS283" i="1" s="1"/>
  <c r="AP51" i="1"/>
  <c r="AR51" i="1" s="1"/>
  <c r="AQ51" i="1" s="1"/>
  <c r="AP54" i="1"/>
  <c r="AR54" i="1" s="1"/>
  <c r="AQ54" i="1" s="1"/>
  <c r="AP261" i="1"/>
  <c r="AR261" i="1" s="1"/>
  <c r="AQ261" i="1" s="1"/>
  <c r="AP269" i="1"/>
  <c r="AR269" i="1" s="1"/>
  <c r="AQ269" i="1" s="1"/>
  <c r="AP270" i="1"/>
  <c r="AR270" i="1" s="1"/>
  <c r="AQ270" i="1" s="1"/>
  <c r="AP332" i="1"/>
  <c r="AT332" i="1" s="1"/>
  <c r="AS332" i="1" s="1"/>
  <c r="AP394" i="1"/>
  <c r="AT394" i="1" s="1"/>
  <c r="AS394" i="1" s="1"/>
  <c r="AP130" i="1"/>
  <c r="AR130" i="1" s="1"/>
  <c r="AQ130" i="1" s="1"/>
  <c r="AP374" i="1"/>
  <c r="AT374" i="1" s="1"/>
  <c r="AS374" i="1" s="1"/>
  <c r="AP128" i="1"/>
  <c r="AR128" i="1" s="1"/>
  <c r="AQ128" i="1" s="1"/>
  <c r="AP173" i="1"/>
  <c r="AR173" i="1" s="1"/>
  <c r="AQ173" i="1" s="1"/>
  <c r="AP91" i="1"/>
  <c r="AR91" i="1" s="1"/>
  <c r="AQ91" i="1" s="1"/>
  <c r="AP156" i="1"/>
  <c r="AR156" i="1" s="1"/>
  <c r="AQ156" i="1" s="1"/>
  <c r="AP376" i="1"/>
  <c r="AT376" i="1" s="1"/>
  <c r="AS376" i="1" s="1"/>
  <c r="AP159" i="1"/>
  <c r="AR159" i="1" s="1"/>
  <c r="AQ159" i="1" s="1"/>
  <c r="AP138" i="1"/>
  <c r="AR138" i="1" s="1"/>
  <c r="AQ138" i="1" s="1"/>
  <c r="AP167" i="1"/>
  <c r="AR167" i="1" s="1"/>
  <c r="AQ167" i="1" s="1"/>
  <c r="AP67" i="1"/>
  <c r="AR67" i="1" s="1"/>
  <c r="AQ67" i="1" s="1"/>
  <c r="AP89" i="1"/>
  <c r="AR89" i="1" s="1"/>
  <c r="AQ89" i="1" s="1"/>
  <c r="AP293" i="1"/>
  <c r="AT293" i="1" s="1"/>
  <c r="AS293" i="1" s="1"/>
  <c r="AP228" i="1"/>
  <c r="AT228" i="1" s="1"/>
  <c r="AS228" i="1" s="1"/>
  <c r="AP132" i="1"/>
  <c r="AR132" i="1" s="1"/>
  <c r="AQ132" i="1" s="1"/>
  <c r="AP242" i="1"/>
  <c r="AT242" i="1" s="1"/>
  <c r="AS242" i="1" s="1"/>
  <c r="AP385" i="1"/>
  <c r="AT385" i="1" s="1"/>
  <c r="AS385" i="1" s="1"/>
  <c r="AP149" i="1"/>
  <c r="AR149" i="1" s="1"/>
  <c r="AQ149" i="1" s="1"/>
  <c r="AP131" i="1"/>
  <c r="AR131" i="1" s="1"/>
  <c r="AQ131" i="1" s="1"/>
  <c r="AP93" i="1"/>
  <c r="AR93" i="1" s="1"/>
  <c r="AQ93" i="1" s="1"/>
  <c r="AP94" i="1"/>
  <c r="AR94" i="1" s="1"/>
  <c r="AQ94" i="1" s="1"/>
  <c r="AP239" i="1"/>
  <c r="AR239" i="1" s="1"/>
  <c r="AQ239" i="1" s="1"/>
  <c r="AP244" i="1"/>
  <c r="AT244" i="1" s="1"/>
  <c r="AS244" i="1" s="1"/>
  <c r="AP157" i="1"/>
  <c r="AR157" i="1" s="1"/>
  <c r="AQ157" i="1" s="1"/>
  <c r="AP158" i="1"/>
  <c r="AR158" i="1" s="1"/>
  <c r="AQ158" i="1" s="1"/>
  <c r="AP240" i="1"/>
  <c r="AR240" i="1" s="1"/>
  <c r="AQ240" i="1" s="1"/>
  <c r="AP185" i="1"/>
  <c r="AR185" i="1" s="1"/>
  <c r="AQ185" i="1" s="1"/>
  <c r="AP358" i="1"/>
  <c r="AT358" i="1" s="1"/>
  <c r="AS358" i="1" s="1"/>
  <c r="AP359" i="1"/>
  <c r="AT359" i="1" s="1"/>
  <c r="AS359" i="1" s="1"/>
  <c r="AP262" i="1"/>
  <c r="AR262" i="1" s="1"/>
  <c r="AQ262" i="1" s="1"/>
  <c r="AP74" i="1"/>
  <c r="AR74" i="1" s="1"/>
  <c r="AQ74" i="1" s="1"/>
  <c r="AP124" i="1"/>
  <c r="AR124" i="1" s="1"/>
  <c r="AQ124" i="1" s="1"/>
  <c r="AP168" i="1"/>
  <c r="AR168" i="1" s="1"/>
  <c r="AQ168" i="1" s="1"/>
  <c r="AP79" i="1"/>
  <c r="AR79" i="1" s="1"/>
  <c r="AQ79" i="1" s="1"/>
  <c r="AP363" i="1"/>
  <c r="AT363" i="1" s="1"/>
  <c r="AS363" i="1" s="1"/>
  <c r="AP364" i="1"/>
  <c r="AT364" i="1" s="1"/>
  <c r="AS364" i="1" s="1"/>
  <c r="AP221" i="1"/>
  <c r="AT221" i="1" s="1"/>
  <c r="AS221" i="1" s="1"/>
  <c r="AP223" i="1"/>
  <c r="AT223" i="1" s="1"/>
  <c r="AS223" i="1" s="1"/>
  <c r="AP224" i="1"/>
  <c r="AT224" i="1" s="1"/>
  <c r="AS224" i="1" s="1"/>
  <c r="AP287" i="1"/>
  <c r="AT287" i="1" s="1"/>
  <c r="AS287" i="1" s="1"/>
  <c r="AP322" i="1"/>
  <c r="AT322" i="1" s="1"/>
  <c r="AS322" i="1" s="1"/>
  <c r="AP212" i="1"/>
  <c r="AT212" i="1" s="1"/>
  <c r="AS212" i="1" s="1"/>
  <c r="AP302" i="1"/>
  <c r="AT302" i="1" s="1"/>
  <c r="AS302" i="1" s="1"/>
  <c r="AP8" i="1"/>
  <c r="AR8" i="1" s="1"/>
  <c r="AQ8" i="1" s="1"/>
  <c r="AP72" i="1"/>
  <c r="AR72" i="1" s="1"/>
  <c r="AQ72" i="1" s="1"/>
  <c r="AP318" i="1"/>
  <c r="AR318" i="1" s="1"/>
  <c r="AQ318" i="1" s="1"/>
  <c r="AP362" i="1"/>
  <c r="AT362" i="1" s="1"/>
  <c r="AS362" i="1" s="1"/>
  <c r="AP77" i="1"/>
  <c r="AR77" i="1" s="1"/>
  <c r="AQ77" i="1" s="1"/>
  <c r="AP328" i="1"/>
  <c r="AT328" i="1" s="1"/>
  <c r="AS328" i="1" s="1"/>
  <c r="AP304" i="1"/>
  <c r="AT304" i="1" s="1"/>
  <c r="AS304" i="1" s="1"/>
  <c r="AP219" i="1"/>
  <c r="AT219" i="1" s="1"/>
  <c r="AS219" i="1" s="1"/>
  <c r="AP85" i="1"/>
  <c r="AR85" i="1" s="1"/>
  <c r="AQ85" i="1" s="1"/>
  <c r="AP190" i="1"/>
  <c r="AR190" i="1" s="1"/>
  <c r="AQ190" i="1" s="1"/>
  <c r="AP343" i="1"/>
  <c r="AT343" i="1" s="1"/>
  <c r="AS343" i="1" s="1"/>
  <c r="AP32" i="1"/>
  <c r="AR32" i="1" s="1"/>
  <c r="AQ32" i="1" s="1"/>
  <c r="AP184" i="1"/>
  <c r="AR184" i="1" s="1"/>
  <c r="AQ184" i="1" s="1"/>
  <c r="AP305" i="1"/>
  <c r="AT305" i="1" s="1"/>
  <c r="AS305" i="1" s="1"/>
  <c r="AP26" i="1"/>
  <c r="AR26" i="1" s="1"/>
  <c r="AQ26" i="1" s="1"/>
  <c r="AP30" i="1"/>
  <c r="AR30" i="1" s="1"/>
  <c r="AQ30" i="1" s="1"/>
  <c r="AP361" i="1"/>
  <c r="AT361" i="1" s="1"/>
  <c r="AS361" i="1" s="1"/>
  <c r="AP151" i="1"/>
  <c r="AR151" i="1" s="1"/>
  <c r="AQ151" i="1" s="1"/>
  <c r="AP20" i="1"/>
  <c r="AR20" i="1" s="1"/>
  <c r="AQ20" i="1" s="1"/>
  <c r="AP237" i="1"/>
  <c r="AR237" i="1" s="1"/>
  <c r="AQ237" i="1" s="1"/>
  <c r="AP330" i="1"/>
  <c r="AT330" i="1" s="1"/>
  <c r="AS330" i="1" s="1"/>
  <c r="AP307" i="1"/>
  <c r="AT307" i="1" s="1"/>
  <c r="AS307" i="1" s="1"/>
  <c r="AP370" i="1"/>
  <c r="AT370" i="1" s="1"/>
  <c r="AS370" i="1" s="1"/>
  <c r="AP315" i="1"/>
  <c r="AR315" i="1" s="1"/>
  <c r="AQ315" i="1" s="1"/>
  <c r="AP143" i="1"/>
  <c r="AR143" i="1" s="1"/>
  <c r="AQ143" i="1" s="1"/>
  <c r="AP209" i="1"/>
  <c r="AT209" i="1" s="1"/>
  <c r="AS209" i="1" s="1"/>
  <c r="AP50" i="1"/>
  <c r="AR50" i="1" s="1"/>
  <c r="AQ50" i="1" s="1"/>
  <c r="AP120" i="1"/>
  <c r="AR120" i="1" s="1"/>
  <c r="AQ120" i="1" s="1"/>
  <c r="AP44" i="1"/>
  <c r="AR44" i="1" s="1"/>
  <c r="AQ44" i="1" s="1"/>
  <c r="AP234" i="1"/>
  <c r="AR234" i="1" s="1"/>
  <c r="AQ234" i="1" s="1"/>
  <c r="AP49" i="1"/>
  <c r="AR49" i="1" s="1"/>
  <c r="AQ49" i="1" s="1"/>
  <c r="AP144" i="1"/>
  <c r="AR144" i="1" s="1"/>
  <c r="AQ144" i="1" s="1"/>
  <c r="AP60" i="1"/>
  <c r="AR60" i="1" s="1"/>
  <c r="AQ60" i="1" s="1"/>
  <c r="AP61" i="1"/>
  <c r="AR61" i="1" s="1"/>
  <c r="AQ61" i="1" s="1"/>
  <c r="AP203" i="1"/>
  <c r="AP290" i="1"/>
  <c r="AT290" i="1" s="1"/>
  <c r="AS290" i="1" s="1"/>
  <c r="AP284" i="1"/>
  <c r="AT284" i="1" s="1"/>
  <c r="AS284" i="1" s="1"/>
  <c r="AP317" i="1"/>
  <c r="AR317" i="1" s="1"/>
  <c r="AQ317" i="1" s="1"/>
  <c r="AP256" i="1"/>
  <c r="AR256" i="1" s="1"/>
  <c r="AQ256" i="1" s="1"/>
  <c r="AP37" i="1"/>
  <c r="AR37" i="1" s="1"/>
  <c r="AQ37" i="1" s="1"/>
  <c r="AP202" i="1"/>
  <c r="AT202" i="1" s="1"/>
  <c r="AS202" i="1" s="1"/>
  <c r="AP255" i="1"/>
  <c r="AR255" i="1" s="1"/>
  <c r="AQ255" i="1" s="1"/>
  <c r="AP346" i="1"/>
  <c r="AT346" i="1" s="1"/>
  <c r="AS346" i="1" s="1"/>
  <c r="AP45" i="1"/>
  <c r="AR45" i="1" s="1"/>
  <c r="AQ45" i="1" s="1"/>
  <c r="AP235" i="1"/>
  <c r="AR235" i="1" s="1"/>
  <c r="AQ235" i="1" s="1"/>
  <c r="AP260" i="1"/>
  <c r="AR260" i="1" s="1"/>
  <c r="AQ260" i="1" s="1"/>
  <c r="AP111" i="1"/>
  <c r="AR111" i="1" s="1"/>
  <c r="AQ111" i="1" s="1"/>
  <c r="AP166" i="1"/>
  <c r="AR166" i="1" s="1"/>
  <c r="AQ166" i="1" s="1"/>
  <c r="AP311" i="1"/>
  <c r="AT311" i="1" s="1"/>
  <c r="AS311" i="1" s="1"/>
  <c r="AP229" i="1"/>
  <c r="AT229" i="1" s="1"/>
  <c r="AS229" i="1" s="1"/>
  <c r="AP274" i="1"/>
  <c r="AR274" i="1" s="1"/>
  <c r="AQ274" i="1" s="1"/>
  <c r="AP334" i="1"/>
  <c r="AT334" i="1" s="1"/>
  <c r="AS334" i="1" s="1"/>
  <c r="AP134" i="1"/>
  <c r="AR134" i="1" s="1"/>
  <c r="AQ134" i="1" s="1"/>
  <c r="AP136" i="1"/>
  <c r="AR136" i="1" s="1"/>
  <c r="AQ136" i="1" s="1"/>
  <c r="AP372" i="1"/>
  <c r="AT372" i="1" s="1"/>
  <c r="AS372" i="1" s="1"/>
  <c r="AP87" i="1"/>
  <c r="AR87" i="1" s="1"/>
  <c r="AQ87" i="1" s="1"/>
  <c r="AP191" i="1"/>
  <c r="AR191" i="1" s="1"/>
  <c r="AQ191" i="1" s="1"/>
  <c r="AP133" i="1"/>
  <c r="AR133" i="1" s="1"/>
  <c r="AQ133" i="1" s="1"/>
  <c r="AP96" i="1"/>
  <c r="AR96" i="1" s="1"/>
  <c r="AQ96" i="1" s="1"/>
  <c r="AP135" i="1"/>
  <c r="AR135" i="1" s="1"/>
  <c r="AQ135" i="1" s="1"/>
  <c r="AP245" i="1"/>
  <c r="AT245" i="1" s="1"/>
  <c r="AS245" i="1" s="1"/>
  <c r="AP194" i="1"/>
  <c r="AR194" i="1" s="1"/>
  <c r="AQ194" i="1" s="1"/>
  <c r="AP246" i="1"/>
  <c r="AT246" i="1" s="1"/>
  <c r="AS246" i="1" s="1"/>
  <c r="AP126" i="1"/>
  <c r="AR126" i="1" s="1"/>
  <c r="AQ126" i="1" s="1"/>
  <c r="AP171" i="1"/>
  <c r="AR171" i="1" s="1"/>
  <c r="AQ171" i="1" s="1"/>
  <c r="AP341" i="1"/>
  <c r="AT341" i="1" s="1"/>
  <c r="AS341" i="1" s="1"/>
  <c r="AP276" i="1"/>
  <c r="AR276" i="1" s="1"/>
  <c r="AQ276" i="1" s="1"/>
  <c r="AP10" i="1"/>
  <c r="AR10" i="1" s="1"/>
  <c r="AQ10" i="1" s="1"/>
  <c r="AP65" i="1"/>
  <c r="AR65" i="1" s="1"/>
  <c r="AQ65" i="1" s="1"/>
  <c r="AP66" i="1"/>
  <c r="AR66" i="1" s="1"/>
  <c r="AQ66" i="1" s="1"/>
  <c r="AP360" i="1"/>
  <c r="AT360" i="1" s="1"/>
  <c r="AS360" i="1" s="1"/>
  <c r="AP19" i="1"/>
  <c r="AR19" i="1" s="1"/>
  <c r="AQ19" i="1" s="1"/>
  <c r="AP75" i="1"/>
  <c r="AR75" i="1" s="1"/>
  <c r="AQ75" i="1" s="1"/>
  <c r="AP218" i="1"/>
  <c r="AT218" i="1" s="1"/>
  <c r="AS218" i="1" s="1"/>
  <c r="AP188" i="1"/>
  <c r="AR188" i="1" s="1"/>
  <c r="AQ188" i="1" s="1"/>
  <c r="AP267" i="1"/>
  <c r="AR267" i="1" s="1"/>
  <c r="AQ267" i="1" s="1"/>
  <c r="AP282" i="1"/>
  <c r="AR282" i="1" s="1"/>
  <c r="AQ282" i="1" s="1"/>
  <c r="AP357" i="1"/>
  <c r="AT357" i="1" s="1"/>
  <c r="AS357" i="1" s="1"/>
  <c r="AP68" i="1"/>
  <c r="AR68" i="1" s="1"/>
  <c r="AQ68" i="1" s="1"/>
  <c r="AP264" i="1"/>
  <c r="AR264" i="1" s="1"/>
  <c r="AQ264" i="1" s="1"/>
  <c r="AP366" i="1"/>
  <c r="AT366" i="1" s="1"/>
  <c r="AS366" i="1" s="1"/>
  <c r="AP225" i="1"/>
  <c r="AT225" i="1" s="1"/>
  <c r="AS225" i="1" s="1"/>
  <c r="AP319" i="1"/>
  <c r="AR319" i="1" s="1"/>
  <c r="AQ319" i="1" s="1"/>
  <c r="AP199" i="1"/>
  <c r="AP125" i="1"/>
  <c r="AR125" i="1" s="1"/>
  <c r="AQ125" i="1" s="1"/>
  <c r="AP238" i="1"/>
  <c r="AR238" i="1" s="1"/>
  <c r="AQ238" i="1" s="1"/>
  <c r="AP70" i="1"/>
  <c r="AR70" i="1" s="1"/>
  <c r="AQ70" i="1" s="1"/>
  <c r="AP83" i="1"/>
  <c r="AR83" i="1" s="1"/>
  <c r="AQ83" i="1" s="1"/>
  <c r="AP186" i="1"/>
  <c r="AR186" i="1" s="1"/>
  <c r="AQ186" i="1" s="1"/>
  <c r="AP263" i="1"/>
  <c r="AR263" i="1" s="1"/>
  <c r="AQ263" i="1" s="1"/>
  <c r="AP327" i="1"/>
  <c r="AT327" i="1" s="1"/>
  <c r="AS327" i="1" s="1"/>
  <c r="AP216" i="1"/>
  <c r="AT216" i="1" s="1"/>
  <c r="AS216" i="1" s="1"/>
  <c r="AP78" i="1"/>
  <c r="AR78" i="1" s="1"/>
  <c r="AQ78" i="1" s="1"/>
  <c r="AP306" i="1"/>
  <c r="AT306" i="1" s="1"/>
  <c r="AS306" i="1" s="1"/>
  <c r="AP222" i="1"/>
  <c r="AT222" i="1" s="1"/>
  <c r="AS222" i="1" s="1"/>
  <c r="AP331" i="1"/>
  <c r="AT331" i="1" s="1"/>
  <c r="AS331" i="1" s="1"/>
  <c r="AP220" i="1"/>
  <c r="AT220" i="1" s="1"/>
  <c r="AS220" i="1" s="1"/>
  <c r="AP210" i="1"/>
  <c r="AT210" i="1" s="1"/>
  <c r="AS210" i="1" s="1"/>
  <c r="AP55" i="1"/>
  <c r="AR55" i="1" s="1"/>
  <c r="AQ55" i="1" s="1"/>
  <c r="AP300" i="1"/>
  <c r="AT300" i="1" s="1"/>
  <c r="AS300" i="1" s="1"/>
  <c r="AP285" i="1"/>
  <c r="AT285" i="1" s="1"/>
  <c r="AS285" i="1" s="1"/>
  <c r="AP310" i="1"/>
  <c r="AT310" i="1" s="1"/>
  <c r="AS310" i="1" s="1"/>
  <c r="AP396" i="1"/>
  <c r="AT396" i="1" s="1"/>
  <c r="AS396" i="1" s="1"/>
  <c r="AP375" i="1"/>
  <c r="AT375" i="1" s="1"/>
  <c r="AS375" i="1" s="1"/>
  <c r="AP86" i="1"/>
  <c r="AR86" i="1" s="1"/>
  <c r="AQ86" i="1" s="1"/>
  <c r="AP294" i="1"/>
  <c r="AT294" i="1" s="1"/>
  <c r="AS294" i="1" s="1"/>
  <c r="AP379" i="1"/>
  <c r="AT379" i="1" s="1"/>
  <c r="AS379" i="1" s="1"/>
  <c r="AP380" i="1"/>
  <c r="AT380" i="1" s="1"/>
  <c r="AS380" i="1" s="1"/>
  <c r="AP371" i="1"/>
  <c r="AT371" i="1" s="1"/>
  <c r="AS371" i="1" s="1"/>
  <c r="AP154" i="1"/>
  <c r="AR154" i="1" s="1"/>
  <c r="AQ154" i="1" s="1"/>
  <c r="AP373" i="1"/>
  <c r="AT373" i="1" s="1"/>
  <c r="AS373" i="1" s="1"/>
  <c r="AP395" i="1"/>
  <c r="AT395" i="1" s="1"/>
  <c r="AS395" i="1" s="1"/>
  <c r="AP312" i="1"/>
  <c r="AT312" i="1" s="1"/>
  <c r="AS312" i="1" s="1"/>
  <c r="AP92" i="1"/>
  <c r="AR92" i="1" s="1"/>
  <c r="AQ92" i="1" s="1"/>
  <c r="AP9" i="1"/>
  <c r="AR9" i="1" s="1"/>
  <c r="AQ9" i="1" s="1"/>
  <c r="AP383" i="1"/>
  <c r="AT383" i="1" s="1"/>
  <c r="AS383" i="1" s="1"/>
  <c r="AP226" i="1"/>
  <c r="AT226" i="1" s="1"/>
  <c r="AS226" i="1" s="1"/>
  <c r="AP172" i="1"/>
  <c r="AR172" i="1" s="1"/>
  <c r="AQ172" i="1" s="1"/>
  <c r="AP174" i="1"/>
  <c r="AR174" i="1" s="1"/>
  <c r="AQ174" i="1" s="1"/>
  <c r="AP175" i="1"/>
  <c r="AR175" i="1" s="1"/>
  <c r="AQ175" i="1" s="1"/>
  <c r="AP137" i="1"/>
  <c r="AR137" i="1" s="1"/>
  <c r="AQ137" i="1" s="1"/>
  <c r="AP382" i="1"/>
  <c r="AT382" i="1" s="1"/>
  <c r="AS382" i="1" s="1"/>
  <c r="AP313" i="1"/>
  <c r="AT313" i="1" s="1"/>
  <c r="AS313" i="1" s="1"/>
  <c r="AP378" i="1"/>
  <c r="AT378" i="1" s="1"/>
  <c r="AS378" i="1" s="1"/>
  <c r="AP384" i="1"/>
  <c r="AT384" i="1" s="1"/>
  <c r="AS384" i="1" s="1"/>
  <c r="AP139" i="1"/>
  <c r="AR139" i="1" s="1"/>
  <c r="AQ139" i="1" s="1"/>
  <c r="AP25" i="1"/>
  <c r="AR25" i="1" s="1"/>
  <c r="AQ25" i="1" s="1"/>
  <c r="AP296" i="1"/>
  <c r="AT296" i="1" s="1"/>
  <c r="AS296" i="1" s="1"/>
  <c r="AP295" i="1"/>
  <c r="AT295" i="1" s="1"/>
  <c r="AS295" i="1" s="1"/>
  <c r="AP377" i="1"/>
  <c r="AT377" i="1" s="1"/>
  <c r="AS377" i="1" s="1"/>
  <c r="AP193" i="1"/>
  <c r="AR193" i="1" s="1"/>
  <c r="AQ193" i="1" s="1"/>
  <c r="AP278" i="1"/>
  <c r="AR278" i="1" s="1"/>
  <c r="AQ278" i="1" s="1"/>
  <c r="AP150" i="1"/>
  <c r="AR150" i="1" s="1"/>
  <c r="AQ150" i="1" s="1"/>
  <c r="AP13" i="1"/>
  <c r="AR13" i="1" s="1"/>
  <c r="AQ13" i="1" s="1"/>
  <c r="AP368" i="1"/>
  <c r="AT368" i="1" s="1"/>
  <c r="AS368" i="1" s="1"/>
  <c r="AP81" i="1"/>
  <c r="AR81" i="1" s="1"/>
  <c r="AQ81" i="1" s="1"/>
  <c r="AP88" i="1"/>
  <c r="AR88" i="1" s="1"/>
  <c r="AQ88" i="1" s="1"/>
  <c r="AP333" i="1"/>
  <c r="AT333" i="1" s="1"/>
  <c r="AS333" i="1" s="1"/>
  <c r="AP335" i="1"/>
  <c r="AT335" i="1" s="1"/>
  <c r="AS335" i="1" s="1"/>
  <c r="AP342" i="1"/>
  <c r="AT342" i="1" s="1"/>
  <c r="AS342" i="1" s="1"/>
  <c r="AP277" i="1"/>
  <c r="AR277" i="1" s="1"/>
  <c r="AQ277" i="1" s="1"/>
  <c r="AP97" i="1"/>
  <c r="AR97" i="1" s="1"/>
  <c r="AQ97" i="1" s="1"/>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22" i="8"/>
  <c r="AK393" i="1"/>
  <c r="AI393" i="1"/>
  <c r="AR393" i="1"/>
  <c r="AQ393" i="1" s="1"/>
  <c r="AK392" i="1"/>
  <c r="AI392" i="1"/>
  <c r="AR392" i="1"/>
  <c r="AQ392" i="1" s="1"/>
  <c r="AK391" i="1"/>
  <c r="AI391" i="1"/>
  <c r="AR391" i="1"/>
  <c r="AQ391" i="1" s="1"/>
  <c r="AK339" i="1"/>
  <c r="AI339" i="1"/>
  <c r="AR339" i="1"/>
  <c r="AQ339" i="1" s="1"/>
  <c r="AK198" i="1"/>
  <c r="AI198" i="1"/>
  <c r="AT198" i="1"/>
  <c r="AS198" i="1" s="1"/>
  <c r="AK197" i="1"/>
  <c r="AI197" i="1"/>
  <c r="AT197" i="1"/>
  <c r="AS197" i="1" s="1"/>
  <c r="AK110" i="1"/>
  <c r="AI110" i="1"/>
  <c r="AT110" i="1"/>
  <c r="AS110" i="1" s="1"/>
  <c r="AK109" i="1"/>
  <c r="AI109" i="1"/>
  <c r="AT109" i="1"/>
  <c r="AS109" i="1" s="1"/>
  <c r="AK108" i="1"/>
  <c r="AI108" i="1"/>
  <c r="AT108" i="1"/>
  <c r="AS108" i="1" s="1"/>
  <c r="AK107" i="1"/>
  <c r="AI107" i="1"/>
  <c r="AT107" i="1"/>
  <c r="AS107" i="1" s="1"/>
  <c r="AK279" i="1"/>
  <c r="AI279" i="1"/>
  <c r="AT279" i="1"/>
  <c r="AS279" i="1" s="1"/>
  <c r="AK253" i="1"/>
  <c r="AI253" i="1"/>
  <c r="AR253" i="1"/>
  <c r="AQ253" i="1" s="1"/>
  <c r="AK252" i="1"/>
  <c r="AI252" i="1"/>
  <c r="AR252" i="1"/>
  <c r="AQ252" i="1" s="1"/>
  <c r="AK314" i="1"/>
  <c r="AI314" i="1"/>
  <c r="AR314" i="1"/>
  <c r="AQ314" i="1" s="1"/>
  <c r="AK390" i="1"/>
  <c r="AI390" i="1"/>
  <c r="AR390" i="1"/>
  <c r="AQ390" i="1" s="1"/>
  <c r="AK389" i="1"/>
  <c r="AI389" i="1"/>
  <c r="AR389" i="1"/>
  <c r="AQ389" i="1" s="1"/>
  <c r="AK338" i="1"/>
  <c r="AI338" i="1"/>
  <c r="AR338" i="1"/>
  <c r="AQ338" i="1" s="1"/>
  <c r="AK106" i="1"/>
  <c r="AI106" i="1"/>
  <c r="AT106" i="1"/>
  <c r="AS106" i="1" s="1"/>
  <c r="AK105" i="1"/>
  <c r="AI105" i="1"/>
  <c r="AT105" i="1"/>
  <c r="AS105" i="1" s="1"/>
  <c r="AK113" i="1"/>
  <c r="AI113" i="1"/>
  <c r="AT113" i="1"/>
  <c r="AS113" i="1" s="1"/>
  <c r="AK251" i="1"/>
  <c r="AI251" i="1"/>
  <c r="AR251" i="1"/>
  <c r="AQ251" i="1" s="1"/>
  <c r="AK11" i="1"/>
  <c r="AI11" i="1"/>
  <c r="AT11" i="1"/>
  <c r="AS11" i="1" s="1"/>
  <c r="AK388" i="1"/>
  <c r="AI388" i="1"/>
  <c r="AR388" i="1"/>
  <c r="AQ388" i="1" s="1"/>
  <c r="AK196" i="1"/>
  <c r="AI196" i="1"/>
  <c r="AT196" i="1"/>
  <c r="AS196" i="1" s="1"/>
  <c r="AK104" i="1"/>
  <c r="AI104" i="1"/>
  <c r="AT104" i="1"/>
  <c r="AS104" i="1" s="1"/>
  <c r="AK103" i="1"/>
  <c r="AI103" i="1"/>
  <c r="AT103" i="1"/>
  <c r="AS103" i="1" s="1"/>
  <c r="AK102" i="1"/>
  <c r="AI102" i="1"/>
  <c r="AT102" i="1"/>
  <c r="AS102" i="1" s="1"/>
  <c r="AK112" i="1"/>
  <c r="AI112" i="1"/>
  <c r="AT112" i="1"/>
  <c r="AS112" i="1" s="1"/>
  <c r="AK101" i="1"/>
  <c r="AI101" i="1"/>
  <c r="AT101" i="1"/>
  <c r="AS101" i="1" s="1"/>
  <c r="AK250" i="1"/>
  <c r="AI250" i="1"/>
  <c r="AR250" i="1"/>
  <c r="AQ250" i="1" s="1"/>
  <c r="AK160" i="1"/>
  <c r="AI160" i="1"/>
  <c r="AT160" i="1"/>
  <c r="AS160" i="1" s="1"/>
  <c r="AK178" i="1"/>
  <c r="AI178" i="1"/>
  <c r="AT178" i="1"/>
  <c r="AS178" i="1" s="1"/>
  <c r="AK249" i="1"/>
  <c r="AI249" i="1"/>
  <c r="AR249" i="1"/>
  <c r="AQ249" i="1" s="1"/>
  <c r="AK100" i="1"/>
  <c r="AI100" i="1"/>
  <c r="AT100" i="1"/>
  <c r="AS100" i="1" s="1"/>
  <c r="AK16" i="1"/>
  <c r="AI16" i="1"/>
  <c r="AT16" i="1"/>
  <c r="AS16" i="1" s="1"/>
  <c r="AK337" i="1"/>
  <c r="AI337" i="1"/>
  <c r="AR337" i="1"/>
  <c r="AQ337" i="1" s="1"/>
  <c r="AK99" i="1"/>
  <c r="AI99" i="1"/>
  <c r="AT99" i="1"/>
  <c r="AS99" i="1" s="1"/>
  <c r="AK21" i="1"/>
  <c r="AI21" i="1"/>
  <c r="AT21" i="1"/>
  <c r="AS21" i="1" s="1"/>
  <c r="AK162" i="1"/>
  <c r="AI162" i="1"/>
  <c r="AT162" i="1"/>
  <c r="AS162" i="1" s="1"/>
  <c r="AK387" i="1"/>
  <c r="AI387" i="1"/>
  <c r="AR387" i="1"/>
  <c r="AQ387" i="1" s="1"/>
  <c r="AK177" i="1"/>
  <c r="AI177" i="1"/>
  <c r="AT177" i="1"/>
  <c r="AS177" i="1" s="1"/>
  <c r="AK248" i="1"/>
  <c r="AI248" i="1"/>
  <c r="Z248" i="1"/>
  <c r="X248" i="1"/>
  <c r="AR248" i="1" s="1"/>
  <c r="AQ248" i="1" s="1"/>
  <c r="AK141" i="1"/>
  <c r="AI141" i="1"/>
  <c r="AT141" i="1"/>
  <c r="AS141" i="1" s="1"/>
  <c r="AK140" i="1"/>
  <c r="AI140" i="1"/>
  <c r="AK286" i="1"/>
  <c r="AI286" i="1"/>
  <c r="AR286" i="1"/>
  <c r="AQ286" i="1" s="1"/>
  <c r="AK247" i="1"/>
  <c r="AI247" i="1"/>
  <c r="AR247" i="1"/>
  <c r="AQ247" i="1" s="1"/>
  <c r="AK386" i="1"/>
  <c r="AI386" i="1"/>
  <c r="AR386" i="1"/>
  <c r="AQ386" i="1" s="1"/>
  <c r="AK195" i="1"/>
  <c r="AI195" i="1"/>
  <c r="AK336" i="1"/>
  <c r="AI336" i="1"/>
  <c r="AR336" i="1"/>
  <c r="AQ336" i="1" s="1"/>
  <c r="AK176" i="1"/>
  <c r="AI176" i="1"/>
  <c r="AI200" i="1"/>
  <c r="AK200" i="1"/>
  <c r="AR321" i="1" l="1"/>
  <c r="AQ321" i="1" s="1"/>
  <c r="AT321" i="1"/>
  <c r="AS321" i="1" s="1"/>
  <c r="AT233" i="1"/>
  <c r="AS233" i="1" s="1"/>
  <c r="AR233" i="1"/>
  <c r="AQ233" i="1" s="1"/>
  <c r="AT232" i="1"/>
  <c r="AS232" i="1" s="1"/>
  <c r="AR232" i="1"/>
  <c r="AQ232" i="1" s="1"/>
  <c r="AR199" i="1"/>
  <c r="AQ199" i="1" s="1"/>
  <c r="AT199" i="1"/>
  <c r="AS199" i="1" s="1"/>
  <c r="AR203" i="1"/>
  <c r="AQ203" i="1" s="1"/>
  <c r="AT203" i="1"/>
  <c r="AS203" i="1" s="1"/>
  <c r="AT117" i="1"/>
  <c r="AS117" i="1" s="1"/>
  <c r="AR117" i="1"/>
  <c r="AQ117" i="1" s="1"/>
  <c r="AP338" i="1"/>
  <c r="AT338" i="1" s="1"/>
  <c r="AS338" i="1" s="1"/>
  <c r="AP389" i="1"/>
  <c r="AT389" i="1" s="1"/>
  <c r="AS389" i="1" s="1"/>
  <c r="AP176" i="1"/>
  <c r="AR176" i="1" s="1"/>
  <c r="AQ176" i="1" s="1"/>
  <c r="AP140" i="1"/>
  <c r="AR140" i="1" s="1"/>
  <c r="AQ140" i="1" s="1"/>
  <c r="AP141" i="1"/>
  <c r="AR141" i="1" s="1"/>
  <c r="AQ141" i="1" s="1"/>
  <c r="AP388" i="1"/>
  <c r="AT388" i="1" s="1"/>
  <c r="AS388" i="1" s="1"/>
  <c r="AP16" i="1"/>
  <c r="AR16" i="1" s="1"/>
  <c r="AQ16" i="1" s="1"/>
  <c r="AP249" i="1"/>
  <c r="AT249" i="1" s="1"/>
  <c r="AS249" i="1" s="1"/>
  <c r="AP160" i="1"/>
  <c r="AR160" i="1" s="1"/>
  <c r="AQ160" i="1" s="1"/>
  <c r="AP103" i="1"/>
  <c r="AR103" i="1" s="1"/>
  <c r="AQ103" i="1" s="1"/>
  <c r="AP198" i="1"/>
  <c r="AR198" i="1" s="1"/>
  <c r="AQ198" i="1" s="1"/>
  <c r="AP339" i="1"/>
  <c r="AT339" i="1" s="1"/>
  <c r="AS339" i="1" s="1"/>
  <c r="AP337" i="1"/>
  <c r="AT337" i="1" s="1"/>
  <c r="AS337" i="1" s="1"/>
  <c r="AP195" i="1"/>
  <c r="AR195" i="1" s="1"/>
  <c r="AQ195" i="1" s="1"/>
  <c r="AP279" i="1"/>
  <c r="AR279" i="1" s="1"/>
  <c r="AQ279" i="1" s="1"/>
  <c r="AP196" i="1"/>
  <c r="AR196" i="1" s="1"/>
  <c r="AQ196" i="1" s="1"/>
  <c r="AT140" i="1"/>
  <c r="AS140" i="1" s="1"/>
  <c r="AT176" i="1"/>
  <c r="AS176" i="1" s="1"/>
  <c r="AT195" i="1"/>
  <c r="AS195" i="1" s="1"/>
  <c r="AP112" i="1"/>
  <c r="AR112" i="1" s="1"/>
  <c r="AQ112" i="1" s="1"/>
  <c r="AP197" i="1"/>
  <c r="AR197" i="1" s="1"/>
  <c r="AQ197" i="1" s="1"/>
  <c r="AP101" i="1"/>
  <c r="AR101" i="1" s="1"/>
  <c r="AQ101" i="1" s="1"/>
  <c r="AP286" i="1"/>
  <c r="AT286" i="1" s="1"/>
  <c r="AS286" i="1" s="1"/>
  <c r="AP387" i="1"/>
  <c r="AT387" i="1" s="1"/>
  <c r="AS387" i="1" s="1"/>
  <c r="AP251" i="1"/>
  <c r="AT251" i="1" s="1"/>
  <c r="AS251" i="1" s="1"/>
  <c r="AP177" i="1"/>
  <c r="AR177" i="1" s="1"/>
  <c r="AQ177" i="1" s="1"/>
  <c r="AP250" i="1"/>
  <c r="AT250" i="1" s="1"/>
  <c r="AS250" i="1" s="1"/>
  <c r="AP110" i="1"/>
  <c r="AR110" i="1" s="1"/>
  <c r="AQ110" i="1" s="1"/>
  <c r="AP247" i="1"/>
  <c r="AT247" i="1" s="1"/>
  <c r="AS247" i="1" s="1"/>
  <c r="AP107" i="1"/>
  <c r="AR107" i="1" s="1"/>
  <c r="AQ107" i="1" s="1"/>
  <c r="AP336" i="1"/>
  <c r="AT336" i="1" s="1"/>
  <c r="AS336" i="1" s="1"/>
  <c r="AP162" i="1"/>
  <c r="AR162" i="1" s="1"/>
  <c r="AQ162" i="1" s="1"/>
  <c r="AP21" i="1"/>
  <c r="AR21" i="1" s="1"/>
  <c r="AQ21" i="1" s="1"/>
  <c r="AP109" i="1"/>
  <c r="AR109" i="1" s="1"/>
  <c r="AQ109" i="1" s="1"/>
  <c r="AP105" i="1"/>
  <c r="AR105" i="1" s="1"/>
  <c r="AQ105" i="1" s="1"/>
  <c r="AP314" i="1"/>
  <c r="AT314" i="1" s="1"/>
  <c r="AS314" i="1" s="1"/>
  <c r="AP108" i="1"/>
  <c r="AR108" i="1" s="1"/>
  <c r="AQ108" i="1" s="1"/>
  <c r="AP11" i="1"/>
  <c r="AR11" i="1" s="1"/>
  <c r="AQ11" i="1" s="1"/>
  <c r="AP248" i="1"/>
  <c r="AT248" i="1" s="1"/>
  <c r="AS248" i="1" s="1"/>
  <c r="AP100" i="1"/>
  <c r="AR100" i="1" s="1"/>
  <c r="AQ100" i="1" s="1"/>
  <c r="AP106" i="1"/>
  <c r="AR106" i="1" s="1"/>
  <c r="AQ106" i="1" s="1"/>
  <c r="AP113" i="1"/>
  <c r="AR113" i="1" s="1"/>
  <c r="AQ113" i="1" s="1"/>
  <c r="AP390" i="1"/>
  <c r="AT390" i="1" s="1"/>
  <c r="AS390" i="1" s="1"/>
  <c r="AP386" i="1"/>
  <c r="AT386" i="1" s="1"/>
  <c r="AS386" i="1" s="1"/>
  <c r="AP99" i="1"/>
  <c r="AR99" i="1" s="1"/>
  <c r="AQ99" i="1" s="1"/>
  <c r="AP178" i="1"/>
  <c r="AR178" i="1" s="1"/>
  <c r="AQ178" i="1" s="1"/>
  <c r="AP253" i="1"/>
  <c r="AT253" i="1" s="1"/>
  <c r="AS253" i="1" s="1"/>
  <c r="AP392" i="1"/>
  <c r="AT392" i="1" s="1"/>
  <c r="AS392" i="1" s="1"/>
  <c r="AP391" i="1"/>
  <c r="AT391" i="1" s="1"/>
  <c r="AS391" i="1" s="1"/>
  <c r="AP104" i="1"/>
  <c r="AR104" i="1" s="1"/>
  <c r="AQ104" i="1" s="1"/>
  <c r="AP102" i="1"/>
  <c r="AR102" i="1" s="1"/>
  <c r="AQ102" i="1" s="1"/>
  <c r="AP393" i="1"/>
  <c r="AT393" i="1" s="1"/>
  <c r="AS393" i="1" s="1"/>
  <c r="AP252" i="1"/>
  <c r="AT252" i="1" s="1"/>
  <c r="AS252" i="1" s="1"/>
  <c r="AP200" i="1"/>
  <c r="Z200" i="1" l="1"/>
  <c r="X200" i="1"/>
  <c r="AT200" i="1" l="1"/>
  <c r="AS200" i="1" s="1"/>
  <c r="AR200" i="1"/>
  <c r="AQ200" i="1" s="1"/>
  <c r="AY118" i="1" l="1"/>
  <c r="AY119" i="1" l="1"/>
  <c r="AY316" i="1"/>
  <c r="AY120" i="1" l="1"/>
  <c r="AY317" i="1"/>
  <c r="AY121" i="1" l="1"/>
  <c r="AY318" i="1"/>
  <c r="AY122" i="1" l="1"/>
  <c r="AY319" i="1"/>
  <c r="AY123" i="1" l="1"/>
  <c r="AY124" i="1" s="1"/>
  <c r="AY125" i="1" s="1"/>
  <c r="AY126" i="1" s="1"/>
  <c r="AY127" i="1" s="1"/>
  <c r="AY128" i="1" s="1"/>
  <c r="AY129" i="1" s="1"/>
  <c r="AY130" i="1" s="1"/>
  <c r="AY131" i="1" s="1"/>
  <c r="AY132" i="1" s="1"/>
  <c r="AY133" i="1" s="1"/>
  <c r="AY134" i="1" s="1"/>
  <c r="AY135" i="1" s="1"/>
  <c r="AY136" i="1" s="1"/>
  <c r="AY137" i="1" s="1"/>
  <c r="AY138" i="1" s="1"/>
  <c r="AY139" i="1" s="1"/>
  <c r="AY140" i="1" s="1"/>
  <c r="AY141" i="1" s="1"/>
  <c r="AY320" i="1"/>
  <c r="AY32" i="1" l="1"/>
  <c r="AY33" i="1"/>
  <c r="AY34" i="1"/>
  <c r="AY35" i="1"/>
  <c r="AY36" i="1"/>
  <c r="AY37" i="1"/>
  <c r="AY38" i="1" s="1"/>
  <c r="AY39" i="1" s="1"/>
  <c r="AY40" i="1" s="1"/>
  <c r="AY41" i="1" s="1"/>
  <c r="AY42" i="1" s="1"/>
  <c r="AY43" i="1" s="1"/>
  <c r="AY44" i="1" s="1"/>
  <c r="AY45" i="1"/>
  <c r="AY46" i="1" s="1"/>
  <c r="AY47" i="1" s="1"/>
  <c r="AY48" i="1" s="1"/>
  <c r="AY49" i="1" s="1"/>
  <c r="AY50" i="1" s="1"/>
  <c r="AY51" i="1" s="1"/>
  <c r="AY52" i="1" s="1"/>
  <c r="AY53" i="1" s="1"/>
  <c r="AY54" i="1" s="1"/>
  <c r="AY55" i="1" s="1"/>
  <c r="AY56" i="1" s="1"/>
  <c r="AY57" i="1" s="1"/>
  <c r="AY58" i="1" s="1"/>
  <c r="AY59" i="1" s="1"/>
  <c r="AY60" i="1" s="1"/>
  <c r="AY61" i="1" s="1"/>
  <c r="AY62" i="1" s="1"/>
  <c r="AY63" i="1" s="1"/>
  <c r="AY64" i="1" s="1"/>
  <c r="AY65" i="1" s="1"/>
  <c r="AY66" i="1" s="1"/>
  <c r="AY67" i="1" s="1"/>
  <c r="AY68" i="1" s="1"/>
  <c r="AY69" i="1" s="1"/>
  <c r="AY70" i="1" s="1"/>
  <c r="AY71" i="1" s="1"/>
  <c r="AY72" i="1" s="1"/>
  <c r="AY73" i="1" s="1"/>
  <c r="AY74" i="1" s="1"/>
  <c r="AY75" i="1" s="1"/>
  <c r="AY76" i="1" s="1"/>
  <c r="AY77" i="1" s="1"/>
  <c r="AY78" i="1" s="1"/>
  <c r="AY79" i="1" s="1"/>
  <c r="AY80" i="1" s="1"/>
  <c r="AY81" i="1" s="1"/>
  <c r="AY82" i="1" s="1"/>
  <c r="AY83" i="1" s="1"/>
  <c r="AY84" i="1" s="1"/>
  <c r="AY85" i="1" s="1"/>
  <c r="AY86" i="1" s="1"/>
  <c r="AY87" i="1" s="1"/>
  <c r="AY88" i="1" s="1"/>
  <c r="AY89" i="1" s="1"/>
  <c r="AY90" i="1" s="1"/>
  <c r="AY91" i="1" s="1"/>
  <c r="AY92" i="1" s="1"/>
  <c r="AY93" i="1" s="1"/>
  <c r="AY94" i="1" s="1"/>
  <c r="AY95" i="1" s="1"/>
  <c r="AY96" i="1" s="1"/>
  <c r="AY97" i="1" s="1"/>
  <c r="AY98" i="1" s="1"/>
  <c r="AY99" i="1" s="1"/>
  <c r="AY100" i="1" s="1"/>
  <c r="AY101" i="1" s="1"/>
  <c r="AY102" i="1" s="1"/>
  <c r="AY103" i="1" s="1"/>
  <c r="AY104" i="1" s="1"/>
  <c r="AY105" i="1" s="1"/>
  <c r="AY106" i="1" s="1"/>
  <c r="AY107" i="1" s="1"/>
  <c r="AY108" i="1" s="1"/>
  <c r="AY109" i="1" s="1"/>
  <c r="AY110" i="1" s="1"/>
  <c r="AY111" i="1" s="1"/>
  <c r="AY112" i="1" s="1"/>
  <c r="AY113" i="1" s="1"/>
  <c r="AY117" i="1"/>
  <c r="AY315" i="1" s="1"/>
  <c r="BA371" i="1"/>
  <c r="BA372" i="1"/>
  <c r="BA373" i="1"/>
  <c r="BA374" i="1" s="1"/>
  <c r="BA375" i="1"/>
  <c r="BA376" i="1" s="1"/>
  <c r="BA377" i="1" s="1"/>
  <c r="BA378" i="1" s="1"/>
  <c r="BA379" i="1" s="1"/>
  <c r="BA380" i="1" s="1"/>
  <c r="BA381" i="1" s="1"/>
  <c r="BA382" i="1" s="1"/>
  <c r="BA383" i="1" s="1"/>
  <c r="BA384" i="1" s="1"/>
  <c r="BA385" i="1" s="1"/>
  <c r="BA386" i="1" s="1"/>
  <c r="BA387" i="1" s="1"/>
  <c r="BA388" i="1" s="1"/>
  <c r="BA389" i="1" s="1"/>
  <c r="BA390" i="1" s="1"/>
  <c r="BA391" i="1" s="1"/>
  <c r="BA392" i="1" s="1"/>
  <c r="BA393" i="1" s="1"/>
  <c r="BA394" i="1" s="1"/>
  <c r="BA395" i="1" s="1"/>
  <c r="BA396" i="1" s="1"/>
  <c r="BA14" i="1"/>
  <c r="BA15" i="1"/>
  <c r="BA341" i="1"/>
  <c r="BA342" i="1"/>
  <c r="BA116" i="1"/>
  <c r="AY212" i="1"/>
  <c r="AY215" i="1"/>
  <c r="AY218" i="1"/>
  <c r="AY221" i="1" s="1"/>
  <c r="AY224" i="1" s="1"/>
  <c r="AY227" i="1" s="1"/>
  <c r="AY230" i="1" s="1"/>
  <c r="AY371" i="1"/>
  <c r="AY372" i="1"/>
  <c r="AY373" i="1"/>
  <c r="AY374" i="1"/>
  <c r="AY375" i="1"/>
  <c r="AY376" i="1" s="1"/>
  <c r="AY377" i="1" s="1"/>
  <c r="AY378" i="1" s="1"/>
  <c r="AY379" i="1" s="1"/>
  <c r="AY380" i="1" s="1"/>
  <c r="AY381" i="1" s="1"/>
  <c r="AY382" i="1" s="1"/>
  <c r="AY383" i="1" s="1"/>
  <c r="AY384" i="1" s="1"/>
  <c r="AY385" i="1" s="1"/>
  <c r="AY386" i="1" s="1"/>
  <c r="AY387" i="1" s="1"/>
  <c r="AY388" i="1" s="1"/>
  <c r="AY389" i="1" s="1"/>
  <c r="AY390" i="1" s="1"/>
  <c r="AY391" i="1" s="1"/>
  <c r="AY392" i="1" s="1"/>
  <c r="AY393" i="1" s="1"/>
  <c r="AY394" i="1" s="1"/>
  <c r="AY395" i="1" s="1"/>
  <c r="AY396" i="1" s="1"/>
  <c r="AY14" i="1"/>
  <c r="AY15" i="1"/>
  <c r="AY341" i="1"/>
  <c r="AY342" i="1"/>
  <c r="AY116" i="1"/>
  <c r="BE371" i="1"/>
  <c r="BE372" i="1" s="1"/>
  <c r="BE373" i="1" s="1"/>
  <c r="BE374" i="1" s="1"/>
  <c r="BE375" i="1" s="1"/>
  <c r="BE376" i="1" s="1"/>
  <c r="BE377" i="1" s="1"/>
  <c r="BE378" i="1" s="1"/>
  <c r="BE379" i="1" s="1"/>
  <c r="BE380" i="1" s="1"/>
  <c r="BE381" i="1" s="1"/>
  <c r="BE382" i="1" s="1"/>
  <c r="BE383" i="1" s="1"/>
  <c r="BE384" i="1" s="1"/>
  <c r="BE385" i="1" s="1"/>
  <c r="BE386" i="1" s="1"/>
  <c r="BE387" i="1" s="1"/>
  <c r="BE388" i="1" s="1"/>
  <c r="BE389" i="1" s="1"/>
  <c r="BE390" i="1" s="1"/>
  <c r="BE391" i="1" s="1"/>
  <c r="BE392" i="1" s="1"/>
  <c r="BE393" i="1" s="1"/>
  <c r="BE394" i="1" s="1"/>
  <c r="BE395" i="1" s="1"/>
  <c r="BE396" i="1" s="1"/>
  <c r="BE14" i="1"/>
  <c r="BE15" i="1"/>
  <c r="BE341" i="1"/>
  <c r="BE342" i="1" s="1"/>
  <c r="BE32" i="1"/>
  <c r="BE33" i="1" s="1"/>
  <c r="BE34" i="1" s="1"/>
  <c r="BE35" i="1" s="1"/>
  <c r="BE36" i="1" s="1"/>
  <c r="BE37" i="1" s="1"/>
  <c r="BE38" i="1" s="1"/>
  <c r="BE39" i="1" s="1"/>
  <c r="BE40" i="1"/>
  <c r="BE41" i="1" s="1"/>
  <c r="BE42" i="1" s="1"/>
  <c r="BE43" i="1" s="1"/>
  <c r="BE44" i="1" s="1"/>
  <c r="BE45" i="1" s="1"/>
  <c r="BE46" i="1" s="1"/>
  <c r="BE47" i="1" s="1"/>
  <c r="BE48" i="1"/>
  <c r="BE49" i="1" s="1"/>
  <c r="BE50" i="1" s="1"/>
  <c r="BE51" i="1" s="1"/>
  <c r="BE52" i="1" s="1"/>
  <c r="BE53" i="1" s="1"/>
  <c r="BE54" i="1" s="1"/>
  <c r="BE55" i="1" s="1"/>
  <c r="BE56" i="1" s="1"/>
  <c r="BE57" i="1" s="1"/>
  <c r="BE58" i="1" s="1"/>
  <c r="BE59" i="1" s="1"/>
  <c r="BE60" i="1" s="1"/>
  <c r="BE61" i="1" s="1"/>
  <c r="BE62" i="1" s="1"/>
  <c r="BE63" i="1" s="1"/>
  <c r="BE64" i="1" s="1"/>
  <c r="BE65" i="1" s="1"/>
  <c r="BE66" i="1" s="1"/>
  <c r="BE67" i="1" s="1"/>
  <c r="BE68" i="1" s="1"/>
  <c r="BE69" i="1" s="1"/>
  <c r="BE70" i="1" s="1"/>
  <c r="BE71" i="1" s="1"/>
  <c r="BE72" i="1" s="1"/>
  <c r="BE73" i="1" s="1"/>
  <c r="BE74" i="1" s="1"/>
  <c r="BE75" i="1" s="1"/>
  <c r="BE76" i="1" s="1"/>
  <c r="BE77" i="1" s="1"/>
  <c r="BE78" i="1" s="1"/>
  <c r="BE79" i="1" s="1"/>
  <c r="BE80" i="1" s="1"/>
  <c r="BE81" i="1" s="1"/>
  <c r="BE82" i="1" s="1"/>
  <c r="BE83" i="1" s="1"/>
  <c r="BE84" i="1" s="1"/>
  <c r="BE85" i="1" s="1"/>
  <c r="BE86" i="1" s="1"/>
  <c r="BE87" i="1" s="1"/>
  <c r="BE88" i="1" s="1"/>
  <c r="BE89" i="1" s="1"/>
  <c r="BE90" i="1" s="1"/>
  <c r="BE91" i="1" s="1"/>
  <c r="BE92" i="1" s="1"/>
  <c r="BE93" i="1" s="1"/>
  <c r="BE94" i="1" s="1"/>
  <c r="BE95" i="1" s="1"/>
  <c r="BE96" i="1" s="1"/>
  <c r="BE97" i="1" s="1"/>
  <c r="BE98" i="1" s="1"/>
  <c r="BE99" i="1" s="1"/>
  <c r="BE100" i="1" s="1"/>
  <c r="BE101" i="1" s="1"/>
  <c r="BE102" i="1" s="1"/>
  <c r="BE103" i="1" s="1"/>
  <c r="BE104" i="1" s="1"/>
  <c r="BE105" i="1" s="1"/>
  <c r="BE106" i="1" s="1"/>
  <c r="BE107" i="1" s="1"/>
  <c r="BE108" i="1" s="1"/>
  <c r="BE109" i="1" s="1"/>
  <c r="BE110" i="1" s="1"/>
  <c r="BE111" i="1" s="1"/>
  <c r="BE112" i="1" s="1"/>
  <c r="BE113" i="1" s="1"/>
  <c r="BD371" i="1"/>
  <c r="BD372" i="1"/>
  <c r="BD373" i="1" s="1"/>
  <c r="BD374" i="1" s="1"/>
  <c r="BD375" i="1" s="1"/>
  <c r="BD376" i="1" s="1"/>
  <c r="BD377" i="1" s="1"/>
  <c r="BD378" i="1" s="1"/>
  <c r="BD379" i="1" s="1"/>
  <c r="BD380" i="1" s="1"/>
  <c r="BD381" i="1" s="1"/>
  <c r="BD382" i="1" s="1"/>
  <c r="BD383" i="1" s="1"/>
  <c r="BD384" i="1" s="1"/>
  <c r="BD385" i="1" s="1"/>
  <c r="BD386" i="1" s="1"/>
  <c r="BD387" i="1" s="1"/>
  <c r="BD388" i="1" s="1"/>
  <c r="BD389" i="1" s="1"/>
  <c r="BD390" i="1" s="1"/>
  <c r="BD391" i="1" s="1"/>
  <c r="BD392" i="1" s="1"/>
  <c r="BD393" i="1" s="1"/>
  <c r="BD394" i="1" s="1"/>
  <c r="BD395" i="1" s="1"/>
  <c r="BD396" i="1" s="1"/>
  <c r="BD14" i="1"/>
  <c r="BD15" i="1" s="1"/>
  <c r="BD341" i="1"/>
  <c r="BD342" i="1"/>
  <c r="BD32" i="1"/>
  <c r="BD33" i="1"/>
  <c r="BD34" i="1" s="1"/>
  <c r="BD35" i="1" s="1"/>
  <c r="BD36" i="1" s="1"/>
  <c r="BD37" i="1" s="1"/>
  <c r="BD38" i="1" s="1"/>
  <c r="BD39" i="1" s="1"/>
  <c r="BD40" i="1" s="1"/>
  <c r="BD41" i="1" s="1"/>
  <c r="BD42" i="1" s="1"/>
  <c r="BD43" i="1" s="1"/>
  <c r="BD44" i="1" s="1"/>
  <c r="BD45" i="1" s="1"/>
  <c r="BD46" i="1" s="1"/>
  <c r="BD47" i="1" s="1"/>
  <c r="BD48" i="1" s="1"/>
  <c r="BD49" i="1" s="1"/>
  <c r="BD50" i="1" s="1"/>
  <c r="BD51" i="1" s="1"/>
  <c r="BD52" i="1" s="1"/>
  <c r="BD53" i="1" s="1"/>
  <c r="BD54" i="1" s="1"/>
  <c r="BD55" i="1" s="1"/>
  <c r="BD56" i="1" s="1"/>
  <c r="BD57" i="1" s="1"/>
  <c r="BD58" i="1" s="1"/>
  <c r="BD59" i="1" s="1"/>
  <c r="BD60" i="1" s="1"/>
  <c r="BD61" i="1" s="1"/>
  <c r="BD62" i="1" s="1"/>
  <c r="BD63" i="1" s="1"/>
  <c r="BD64" i="1" s="1"/>
  <c r="BD65" i="1" s="1"/>
  <c r="BD66" i="1" s="1"/>
  <c r="BD67" i="1" s="1"/>
  <c r="BD68" i="1" s="1"/>
  <c r="BD69" i="1" s="1"/>
  <c r="BD70" i="1" s="1"/>
  <c r="BD71" i="1" s="1"/>
  <c r="BD72" i="1" s="1"/>
  <c r="BD73" i="1" s="1"/>
  <c r="BD74" i="1" s="1"/>
  <c r="BD75" i="1" s="1"/>
  <c r="BD76" i="1" s="1"/>
  <c r="BD77" i="1" s="1"/>
  <c r="BD78" i="1" s="1"/>
  <c r="BD79" i="1" s="1"/>
  <c r="BD80" i="1" s="1"/>
  <c r="BD81" i="1" s="1"/>
  <c r="BD82" i="1" s="1"/>
  <c r="BD83" i="1" s="1"/>
  <c r="BD84" i="1" s="1"/>
  <c r="BD85" i="1" s="1"/>
  <c r="BD86" i="1" s="1"/>
  <c r="BD87" i="1" s="1"/>
  <c r="BD88" i="1" s="1"/>
  <c r="BD89" i="1" s="1"/>
  <c r="BD90" i="1" s="1"/>
  <c r="BD91" i="1" s="1"/>
  <c r="BD92" i="1" s="1"/>
  <c r="BD93" i="1" s="1"/>
  <c r="BD94" i="1" s="1"/>
  <c r="BD95" i="1" s="1"/>
  <c r="BD96" i="1" s="1"/>
  <c r="BD97" i="1" s="1"/>
  <c r="BD98" i="1" s="1"/>
  <c r="BD99" i="1" s="1"/>
  <c r="BD100" i="1" s="1"/>
  <c r="BD101" i="1" s="1"/>
  <c r="BD102" i="1" s="1"/>
  <c r="BD103" i="1" s="1"/>
  <c r="BD104" i="1" s="1"/>
  <c r="BD105" i="1" s="1"/>
  <c r="BD106" i="1" s="1"/>
  <c r="BD107" i="1" s="1"/>
  <c r="BD108" i="1" s="1"/>
  <c r="BD109" i="1" s="1"/>
  <c r="BD110" i="1" s="1"/>
  <c r="BD111" i="1" s="1"/>
  <c r="BD112" i="1" s="1"/>
  <c r="BD113" i="1" s="1"/>
  <c r="BA32" i="1"/>
  <c r="BA33" i="1"/>
  <c r="BA34" i="1" s="1"/>
  <c r="BA35" i="1" s="1"/>
  <c r="BA36" i="1" s="1"/>
  <c r="BA37" i="1" s="1"/>
  <c r="BA38" i="1" s="1"/>
  <c r="BA39" i="1" s="1"/>
  <c r="BA40" i="1" s="1"/>
  <c r="BA41" i="1" s="1"/>
  <c r="BA42" i="1" s="1"/>
  <c r="BA43" i="1" s="1"/>
  <c r="BA44" i="1" s="1"/>
  <c r="BA45" i="1" s="1"/>
  <c r="BA46" i="1" s="1"/>
  <c r="BA47" i="1" s="1"/>
  <c r="BA48" i="1" s="1"/>
  <c r="BA49" i="1" s="1"/>
  <c r="BA50" i="1" s="1"/>
  <c r="BA51" i="1" s="1"/>
  <c r="BA52" i="1" s="1"/>
  <c r="BA53" i="1" s="1"/>
  <c r="BA54" i="1" s="1"/>
  <c r="BA55" i="1" s="1"/>
  <c r="BA56" i="1" s="1"/>
  <c r="BA57" i="1" s="1"/>
  <c r="BA58" i="1" s="1"/>
  <c r="BA59" i="1" s="1"/>
  <c r="BA60" i="1" s="1"/>
  <c r="BA61" i="1" s="1"/>
  <c r="BA62" i="1" s="1"/>
  <c r="BA63" i="1" s="1"/>
  <c r="BA64" i="1" s="1"/>
  <c r="BA65" i="1" s="1"/>
  <c r="BA66" i="1" s="1"/>
  <c r="BA67" i="1" s="1"/>
  <c r="BA68" i="1" s="1"/>
  <c r="BA69" i="1" s="1"/>
  <c r="BA70" i="1" s="1"/>
  <c r="BA71" i="1" s="1"/>
  <c r="BA72" i="1" s="1"/>
  <c r="BA73" i="1" s="1"/>
  <c r="BA74" i="1" s="1"/>
  <c r="BA75" i="1" s="1"/>
  <c r="BA76" i="1" s="1"/>
  <c r="BA77" i="1" s="1"/>
  <c r="BA78" i="1" s="1"/>
  <c r="BA79" i="1" s="1"/>
  <c r="BA80" i="1" s="1"/>
  <c r="BA81" i="1" s="1"/>
  <c r="BA82" i="1" s="1"/>
  <c r="BA83" i="1" s="1"/>
  <c r="BA84" i="1" s="1"/>
  <c r="BA85" i="1" s="1"/>
  <c r="BA86" i="1" s="1"/>
  <c r="BA87" i="1" s="1"/>
  <c r="BA88" i="1" s="1"/>
  <c r="BA89" i="1" s="1"/>
  <c r="BA90" i="1" s="1"/>
  <c r="BA91" i="1" s="1"/>
  <c r="BA92" i="1" s="1"/>
  <c r="BA93" i="1" s="1"/>
  <c r="BA94" i="1" s="1"/>
  <c r="BA95" i="1" s="1"/>
  <c r="BA96" i="1" s="1"/>
  <c r="BA97" i="1" s="1"/>
  <c r="BA98" i="1" s="1"/>
  <c r="BA99" i="1" s="1"/>
  <c r="BA100" i="1" s="1"/>
  <c r="BA101" i="1" s="1"/>
  <c r="BA102" i="1" s="1"/>
  <c r="BA103" i="1" s="1"/>
  <c r="BA104" i="1" s="1"/>
  <c r="BA105" i="1" s="1"/>
  <c r="BA106" i="1" s="1"/>
  <c r="BA107" i="1" s="1"/>
  <c r="BA108" i="1" s="1"/>
  <c r="BA109" i="1" s="1"/>
  <c r="BA110" i="1" s="1"/>
  <c r="BA111" i="1" s="1"/>
  <c r="BA112" i="1" s="1"/>
  <c r="BA113" i="1" s="1"/>
  <c r="AZ341" i="1"/>
  <c r="AZ342" i="1" s="1"/>
  <c r="AZ116" i="1"/>
  <c r="AZ371" i="1"/>
  <c r="AZ372" i="1" s="1"/>
  <c r="AZ373" i="1" s="1"/>
  <c r="AZ374" i="1" s="1"/>
  <c r="AZ375" i="1"/>
  <c r="AZ376" i="1" s="1"/>
  <c r="AZ377" i="1" s="1"/>
  <c r="AZ378" i="1" s="1"/>
  <c r="AZ379" i="1" s="1"/>
  <c r="AZ380" i="1" s="1"/>
  <c r="AZ381" i="1" s="1"/>
  <c r="AZ382" i="1" s="1"/>
  <c r="AZ383" i="1" s="1"/>
  <c r="AZ384" i="1" s="1"/>
  <c r="AZ385" i="1" s="1"/>
  <c r="AZ386" i="1" s="1"/>
  <c r="AZ387" i="1" s="1"/>
  <c r="AZ388" i="1" s="1"/>
  <c r="AZ389" i="1" s="1"/>
  <c r="AZ390" i="1" s="1"/>
  <c r="AZ391" i="1" s="1"/>
  <c r="AZ392" i="1" s="1"/>
  <c r="AZ393" i="1" s="1"/>
  <c r="AZ394" i="1" s="1"/>
  <c r="AZ395" i="1" s="1"/>
  <c r="AZ396" i="1" s="1"/>
  <c r="AZ14" i="1"/>
  <c r="AZ199" i="1"/>
  <c r="AZ201" i="1" s="1"/>
  <c r="AZ203" i="1" s="1"/>
  <c r="AZ206" i="1" s="1"/>
  <c r="AZ209" i="1" s="1"/>
  <c r="AZ212" i="1" s="1"/>
  <c r="AZ215" i="1" s="1"/>
  <c r="AZ218" i="1" s="1"/>
  <c r="AZ221" i="1" s="1"/>
  <c r="AZ224" i="1" s="1"/>
  <c r="AZ227" i="1" s="1"/>
  <c r="AZ230" i="1" s="1"/>
  <c r="AZ233" i="1" s="1"/>
  <c r="AZ236" i="1" s="1"/>
  <c r="AZ239" i="1" s="1"/>
  <c r="AZ242" i="1" s="1"/>
  <c r="AZ245" i="1" s="1"/>
  <c r="AZ248" i="1" s="1"/>
  <c r="AZ251" i="1" s="1"/>
  <c r="AZ15" i="1"/>
  <c r="BE305" i="1"/>
  <c r="BE288" i="1"/>
  <c r="BG95" i="1"/>
  <c r="BE301" i="1"/>
  <c r="BE298" i="1"/>
  <c r="BE297" i="1"/>
  <c r="BE9" i="1"/>
  <c r="BE10" i="1"/>
  <c r="BE11" i="1" s="1"/>
  <c r="BE23" i="1"/>
  <c r="BE24" i="1"/>
  <c r="BE25" i="1" s="1"/>
  <c r="BE26" i="1" s="1"/>
  <c r="BE302" i="1"/>
  <c r="BE291" i="1"/>
  <c r="BE202" i="1"/>
  <c r="BE203" i="1"/>
  <c r="BE307" i="1" s="1"/>
  <c r="BE116" i="1"/>
  <c r="BE199" i="1"/>
  <c r="BE303" i="1" s="1"/>
  <c r="BD202" i="1"/>
  <c r="BD203" i="1"/>
  <c r="BD116" i="1"/>
  <c r="BD199" i="1"/>
  <c r="BG371" i="1"/>
  <c r="BG341" i="1"/>
  <c r="BG342" i="1" s="1"/>
  <c r="BG372" i="1"/>
  <c r="BG373" i="1" s="1"/>
  <c r="BG374" i="1" s="1"/>
  <c r="BG375" i="1" s="1"/>
  <c r="BG96" i="1"/>
  <c r="BG97" i="1" s="1"/>
  <c r="BG98" i="1" s="1"/>
  <c r="BG99" i="1" s="1"/>
  <c r="BG100" i="1" s="1"/>
  <c r="BG101" i="1"/>
  <c r="BG102" i="1" s="1"/>
  <c r="BG103" i="1" s="1"/>
  <c r="BG104" i="1" s="1"/>
  <c r="BG105" i="1" s="1"/>
  <c r="BG106" i="1" s="1"/>
  <c r="BG107" i="1" s="1"/>
  <c r="BG108" i="1" s="1"/>
  <c r="BG109" i="1" s="1"/>
  <c r="BG110" i="1" s="1"/>
  <c r="BG111" i="1" s="1"/>
  <c r="BG112" i="1" s="1"/>
  <c r="BG113" i="1" s="1"/>
  <c r="BE299" i="1"/>
  <c r="AZ32" i="1"/>
  <c r="AZ33" i="1" s="1"/>
  <c r="AZ34" i="1" s="1"/>
  <c r="BE304" i="1"/>
  <c r="BE292" i="1"/>
  <c r="BE290" i="1"/>
  <c r="BE300" i="1"/>
  <c r="BE306" i="1"/>
  <c r="AY280" i="1"/>
  <c r="BA23" i="1"/>
  <c r="BA24" i="1" s="1"/>
  <c r="BA25" i="1" s="1"/>
  <c r="BA26" i="1" s="1"/>
  <c r="BA281" i="1"/>
  <c r="AY23" i="1"/>
  <c r="AY282" i="1"/>
  <c r="BE281" i="1"/>
  <c r="AY287" i="1"/>
  <c r="AY297" i="1"/>
  <c r="AY24" i="1"/>
  <c r="AY25" i="1"/>
  <c r="AY26" i="1" s="1"/>
  <c r="BA298" i="1"/>
  <c r="AZ289" i="1"/>
  <c r="AY301" i="1"/>
  <c r="BA307" i="1"/>
  <c r="BA295" i="1"/>
  <c r="BE294" i="1"/>
  <c r="BD296" i="1"/>
  <c r="BD9" i="1"/>
  <c r="BD10" i="1" s="1"/>
  <c r="BD11" i="1" s="1"/>
  <c r="BD23" i="1"/>
  <c r="BD24" i="1" s="1"/>
  <c r="BD25" i="1"/>
  <c r="BA280" i="1"/>
  <c r="AZ23" i="1"/>
  <c r="BA287" i="1"/>
  <c r="AZ297" i="1"/>
  <c r="AZ24" i="1"/>
  <c r="AZ25" i="1" s="1"/>
  <c r="AZ26" i="1" s="1"/>
  <c r="AY299" i="1"/>
  <c r="BA289" i="1"/>
  <c r="AZ301" i="1"/>
  <c r="AY302" i="1"/>
  <c r="AZ305" i="1"/>
  <c r="BA310" i="1"/>
  <c r="AY313" i="1"/>
  <c r="BE296" i="1"/>
  <c r="BA282" i="1"/>
  <c r="AZ287" i="1"/>
  <c r="BA297" i="1"/>
  <c r="AZ299" i="1"/>
  <c r="AY290" i="1"/>
  <c r="BA301" i="1"/>
  <c r="AZ302" i="1"/>
  <c r="AY304" i="1"/>
  <c r="AY293" i="1"/>
  <c r="BD288" i="1"/>
  <c r="BD299" i="1"/>
  <c r="BD289" i="1"/>
  <c r="BD293" i="1"/>
  <c r="BG201" i="1"/>
  <c r="BG116" i="1"/>
  <c r="BG199" i="1"/>
  <c r="BG303" i="1" s="1"/>
  <c r="AY288" i="1"/>
  <c r="BA299" i="1"/>
  <c r="AZ290" i="1"/>
  <c r="BA302" i="1"/>
  <c r="AZ304" i="1"/>
  <c r="AZ293" i="1"/>
  <c r="BE289" i="1"/>
  <c r="BD300" i="1"/>
  <c r="BD302" i="1"/>
  <c r="BD303" i="1"/>
  <c r="BD292" i="1"/>
  <c r="BD306" i="1"/>
  <c r="BE293" i="1"/>
  <c r="BG376" i="1"/>
  <c r="BG377" i="1"/>
  <c r="BG378" i="1"/>
  <c r="BG379" i="1"/>
  <c r="BG380" i="1" s="1"/>
  <c r="BG381" i="1" s="1"/>
  <c r="BG382" i="1" s="1"/>
  <c r="BG383" i="1" s="1"/>
  <c r="BG384" i="1" s="1"/>
  <c r="BG385" i="1" s="1"/>
  <c r="BG386" i="1" s="1"/>
  <c r="BG387" i="1" s="1"/>
  <c r="BG388" i="1" s="1"/>
  <c r="BG389" i="1" s="1"/>
  <c r="BG390" i="1" s="1"/>
  <c r="BG391" i="1" s="1"/>
  <c r="BG392" i="1" s="1"/>
  <c r="BG393" i="1" s="1"/>
  <c r="BG394" i="1" s="1"/>
  <c r="BG395" i="1" s="1"/>
  <c r="BG396" i="1" s="1"/>
  <c r="BD280" i="1"/>
  <c r="BD287" i="1"/>
  <c r="AZ288" i="1"/>
  <c r="BA290" i="1"/>
  <c r="AY291" i="1"/>
  <c r="BA304" i="1"/>
  <c r="BA293" i="1"/>
  <c r="AY296" i="1"/>
  <c r="AY233" i="1"/>
  <c r="BE280" i="1"/>
  <c r="BD282" i="1"/>
  <c r="BE287" i="1"/>
  <c r="BA288" i="1"/>
  <c r="AY300" i="1"/>
  <c r="AZ291" i="1"/>
  <c r="AY292" i="1"/>
  <c r="AY294" i="1"/>
  <c r="AZ296" i="1"/>
  <c r="AY236" i="1"/>
  <c r="AY239" i="1" s="1"/>
  <c r="AY242" i="1" s="1"/>
  <c r="AY245" i="1" s="1"/>
  <c r="AY248" i="1" s="1"/>
  <c r="AY251" i="1" s="1"/>
  <c r="AY281" i="1"/>
  <c r="BE282" i="1"/>
  <c r="AY298" i="1"/>
  <c r="AZ300" i="1"/>
  <c r="BA291" i="1"/>
  <c r="AZ292" i="1"/>
  <c r="AY307" i="1"/>
  <c r="AZ294" i="1"/>
  <c r="AY295" i="1"/>
  <c r="BA296" i="1"/>
  <c r="BD297" i="1"/>
  <c r="BD26" i="1"/>
  <c r="BD298" i="1"/>
  <c r="BD295" i="1"/>
  <c r="BD281" i="1"/>
  <c r="AZ298" i="1"/>
  <c r="AY289" i="1"/>
  <c r="BA300" i="1"/>
  <c r="BA292" i="1"/>
  <c r="AZ307" i="1"/>
  <c r="AY310" i="1"/>
  <c r="BA294" i="1"/>
  <c r="AZ295" i="1"/>
  <c r="BD290" i="1"/>
  <c r="BD301" i="1"/>
  <c r="BD291" i="1"/>
  <c r="BD304" i="1"/>
  <c r="BD305" i="1"/>
  <c r="BD294" i="1"/>
  <c r="BE295" i="1"/>
  <c r="AZ303" i="1" l="1"/>
  <c r="AZ202" i="1"/>
  <c r="AZ204" i="1"/>
  <c r="AZ35" i="1"/>
  <c r="AZ280" i="1"/>
  <c r="AZ310" i="1"/>
  <c r="AZ313" i="1"/>
  <c r="BG305" i="1"/>
  <c r="BG202" i="1"/>
  <c r="BD204" i="1"/>
  <c r="BD307" i="1"/>
  <c r="BE204" i="1"/>
  <c r="AZ207" i="1" l="1"/>
  <c r="AZ308" i="1"/>
  <c r="AZ205" i="1"/>
  <c r="AZ306" i="1"/>
  <c r="BD205" i="1"/>
  <c r="BD308" i="1"/>
  <c r="AZ36" i="1"/>
  <c r="AZ281" i="1"/>
  <c r="BG306" i="1"/>
  <c r="BG203" i="1"/>
  <c r="BE205" i="1"/>
  <c r="BE308" i="1"/>
  <c r="AZ309" i="1" l="1"/>
  <c r="AZ208" i="1"/>
  <c r="AZ210" i="1"/>
  <c r="AZ311" i="1"/>
  <c r="BE206" i="1"/>
  <c r="BE309" i="1"/>
  <c r="BD309" i="1"/>
  <c r="BD206" i="1"/>
  <c r="BG307" i="1"/>
  <c r="BG204" i="1"/>
  <c r="AZ37" i="1"/>
  <c r="AZ38" i="1" s="1"/>
  <c r="AZ39" i="1" s="1"/>
  <c r="AZ40" i="1" s="1"/>
  <c r="AZ41" i="1" s="1"/>
  <c r="AZ42" i="1" s="1"/>
  <c r="AZ43" i="1" s="1"/>
  <c r="AZ44" i="1" s="1"/>
  <c r="AZ45" i="1" s="1"/>
  <c r="AZ46" i="1" s="1"/>
  <c r="AZ47" i="1" s="1"/>
  <c r="AZ48" i="1" s="1"/>
  <c r="AZ49" i="1" s="1"/>
  <c r="AZ50" i="1" s="1"/>
  <c r="AZ51" i="1" s="1"/>
  <c r="AZ52" i="1" s="1"/>
  <c r="AZ53" i="1" s="1"/>
  <c r="AZ54" i="1" s="1"/>
  <c r="AZ55" i="1" s="1"/>
  <c r="AZ56" i="1" s="1"/>
  <c r="AZ57" i="1" s="1"/>
  <c r="AZ58" i="1" s="1"/>
  <c r="AZ59" i="1" s="1"/>
  <c r="AZ60" i="1" s="1"/>
  <c r="AZ61" i="1" s="1"/>
  <c r="AZ62" i="1" s="1"/>
  <c r="AZ63" i="1" s="1"/>
  <c r="AZ64" i="1" s="1"/>
  <c r="AZ65" i="1" s="1"/>
  <c r="AZ66" i="1" s="1"/>
  <c r="AZ67" i="1" s="1"/>
  <c r="AZ68" i="1" s="1"/>
  <c r="AZ69" i="1" s="1"/>
  <c r="AZ70" i="1" s="1"/>
  <c r="AZ71" i="1" s="1"/>
  <c r="AZ72" i="1" s="1"/>
  <c r="AZ73" i="1" s="1"/>
  <c r="AZ74" i="1" s="1"/>
  <c r="AZ75" i="1" s="1"/>
  <c r="AZ76" i="1" s="1"/>
  <c r="AZ77" i="1" s="1"/>
  <c r="AZ78" i="1" s="1"/>
  <c r="AZ79" i="1" s="1"/>
  <c r="AZ80" i="1" s="1"/>
  <c r="AZ81" i="1" s="1"/>
  <c r="AZ82" i="1" s="1"/>
  <c r="AZ83" i="1" s="1"/>
  <c r="AZ84" i="1" s="1"/>
  <c r="AZ85" i="1" s="1"/>
  <c r="AZ86" i="1" s="1"/>
  <c r="AZ87" i="1" s="1"/>
  <c r="AZ88" i="1" s="1"/>
  <c r="AZ89" i="1" s="1"/>
  <c r="AZ90" i="1" s="1"/>
  <c r="AZ91" i="1" s="1"/>
  <c r="AZ92" i="1" s="1"/>
  <c r="AZ93" i="1" s="1"/>
  <c r="AZ94" i="1" s="1"/>
  <c r="AZ95" i="1" s="1"/>
  <c r="AZ96" i="1" s="1"/>
  <c r="AZ97" i="1" s="1"/>
  <c r="AZ98" i="1" s="1"/>
  <c r="AZ99" i="1" s="1"/>
  <c r="AZ100" i="1" s="1"/>
  <c r="AZ101" i="1" s="1"/>
  <c r="AZ102" i="1" s="1"/>
  <c r="AZ103" i="1" s="1"/>
  <c r="AZ104" i="1" s="1"/>
  <c r="AZ105" i="1" s="1"/>
  <c r="AZ106" i="1" s="1"/>
  <c r="AZ107" i="1" s="1"/>
  <c r="AZ108" i="1" s="1"/>
  <c r="AZ109" i="1" s="1"/>
  <c r="AZ110" i="1" s="1"/>
  <c r="AZ111" i="1" s="1"/>
  <c r="AZ112" i="1" s="1"/>
  <c r="AZ113" i="1" s="1"/>
  <c r="AZ282" i="1"/>
  <c r="AZ213" i="1" l="1"/>
  <c r="AZ216" i="1" s="1"/>
  <c r="AZ219" i="1" s="1"/>
  <c r="AZ222" i="1" s="1"/>
  <c r="AZ225" i="1" s="1"/>
  <c r="AZ228" i="1" s="1"/>
  <c r="AZ231" i="1" s="1"/>
  <c r="AZ314" i="1"/>
  <c r="AZ312" i="1"/>
  <c r="AZ211" i="1"/>
  <c r="AZ214" i="1" s="1"/>
  <c r="AZ217" i="1" s="1"/>
  <c r="AZ220" i="1" s="1"/>
  <c r="AZ223" i="1" s="1"/>
  <c r="AZ226" i="1" s="1"/>
  <c r="AZ229" i="1" s="1"/>
  <c r="BD310" i="1"/>
  <c r="BD207" i="1"/>
  <c r="BE207" i="1"/>
  <c r="BE310" i="1"/>
  <c r="BG308" i="1"/>
  <c r="BG205" i="1"/>
  <c r="AZ234" i="1" l="1"/>
  <c r="AZ237" i="1" s="1"/>
  <c r="AZ240" i="1" s="1"/>
  <c r="AZ243" i="1" s="1"/>
  <c r="AZ246" i="1" s="1"/>
  <c r="AZ249" i="1" s="1"/>
  <c r="AZ252" i="1" s="1"/>
  <c r="AZ232" i="1"/>
  <c r="AZ235" i="1" s="1"/>
  <c r="AZ238" i="1" s="1"/>
  <c r="AZ241" i="1" s="1"/>
  <c r="AZ244" i="1" s="1"/>
  <c r="AZ247" i="1" s="1"/>
  <c r="AZ250" i="1" s="1"/>
  <c r="AZ253" i="1" s="1"/>
  <c r="BG309" i="1"/>
  <c r="BG206" i="1"/>
  <c r="BD208" i="1"/>
  <c r="BD311" i="1"/>
  <c r="BE311" i="1"/>
  <c r="BE208" i="1"/>
  <c r="BE209" i="1" l="1"/>
  <c r="BE312" i="1"/>
  <c r="BD209" i="1"/>
  <c r="BD312" i="1"/>
  <c r="BG207" i="1"/>
  <c r="BG310" i="1"/>
  <c r="BD313" i="1" l="1"/>
  <c r="BD210" i="1"/>
  <c r="BG208" i="1"/>
  <c r="BG311" i="1"/>
  <c r="BE210" i="1"/>
  <c r="BE313" i="1"/>
  <c r="BE314" i="1" l="1"/>
  <c r="BE211" i="1"/>
  <c r="BE212" i="1" s="1"/>
  <c r="BE213" i="1" s="1"/>
  <c r="BE214" i="1" s="1"/>
  <c r="BE215" i="1" s="1"/>
  <c r="BE216" i="1" s="1"/>
  <c r="BE217" i="1" s="1"/>
  <c r="BE218" i="1" s="1"/>
  <c r="BE219" i="1" s="1"/>
  <c r="BE220" i="1" s="1"/>
  <c r="BE221" i="1" s="1"/>
  <c r="BE222" i="1" s="1"/>
  <c r="BE223" i="1" s="1"/>
  <c r="BE224" i="1" s="1"/>
  <c r="BE225" i="1" s="1"/>
  <c r="BE226" i="1" s="1"/>
  <c r="BE227" i="1" s="1"/>
  <c r="BE228" i="1" s="1"/>
  <c r="BE229" i="1" s="1"/>
  <c r="BE230" i="1" s="1"/>
  <c r="BE231" i="1" s="1"/>
  <c r="BE232" i="1" s="1"/>
  <c r="BE233" i="1" s="1"/>
  <c r="BE234" i="1" s="1"/>
  <c r="BE235" i="1" s="1"/>
  <c r="BE236" i="1" s="1"/>
  <c r="BE237" i="1" s="1"/>
  <c r="BE238" i="1" s="1"/>
  <c r="BE239" i="1" s="1"/>
  <c r="BE240" i="1" s="1"/>
  <c r="BE241" i="1" s="1"/>
  <c r="BE242" i="1" s="1"/>
  <c r="BE243" i="1" s="1"/>
  <c r="BE244" i="1" s="1"/>
  <c r="BE245" i="1" s="1"/>
  <c r="BE246" i="1" s="1"/>
  <c r="BE247" i="1" s="1"/>
  <c r="BE248" i="1" s="1"/>
  <c r="BE249" i="1" s="1"/>
  <c r="BE250" i="1" s="1"/>
  <c r="BE251" i="1" s="1"/>
  <c r="BE252" i="1" s="1"/>
  <c r="BE253" i="1" s="1"/>
  <c r="BG209" i="1"/>
  <c r="BG312" i="1"/>
  <c r="BD211" i="1"/>
  <c r="BD212" i="1" s="1"/>
  <c r="BD213" i="1" s="1"/>
  <c r="BD214" i="1" s="1"/>
  <c r="BD215" i="1" s="1"/>
  <c r="BD216" i="1" s="1"/>
  <c r="BD217" i="1" s="1"/>
  <c r="BD218" i="1" s="1"/>
  <c r="BD219" i="1" s="1"/>
  <c r="BD220" i="1" s="1"/>
  <c r="BD221" i="1" s="1"/>
  <c r="BD222" i="1" s="1"/>
  <c r="BD223" i="1" s="1"/>
  <c r="BD224" i="1" s="1"/>
  <c r="BD225" i="1" s="1"/>
  <c r="BD226" i="1" s="1"/>
  <c r="BD227" i="1" s="1"/>
  <c r="BD228" i="1" s="1"/>
  <c r="BD229" i="1" s="1"/>
  <c r="BD230" i="1" s="1"/>
  <c r="BD231" i="1" s="1"/>
  <c r="BD232" i="1" s="1"/>
  <c r="BD233" i="1" s="1"/>
  <c r="BD234" i="1" s="1"/>
  <c r="BD235" i="1" s="1"/>
  <c r="BD236" i="1" s="1"/>
  <c r="BD237" i="1" s="1"/>
  <c r="BD238" i="1" s="1"/>
  <c r="BD239" i="1" s="1"/>
  <c r="BD240" i="1" s="1"/>
  <c r="BD241" i="1" s="1"/>
  <c r="BD242" i="1" s="1"/>
  <c r="BD243" i="1" s="1"/>
  <c r="BD244" i="1" s="1"/>
  <c r="BD245" i="1" s="1"/>
  <c r="BD246" i="1" s="1"/>
  <c r="BD247" i="1" s="1"/>
  <c r="BD248" i="1" s="1"/>
  <c r="BD249" i="1" s="1"/>
  <c r="BD250" i="1" s="1"/>
  <c r="BD251" i="1" s="1"/>
  <c r="BD252" i="1" s="1"/>
  <c r="BD253" i="1" s="1"/>
  <c r="BD314" i="1"/>
  <c r="BG313" i="1" l="1"/>
  <c r="BG210" i="1"/>
  <c r="BG211" i="1" l="1"/>
  <c r="BG212" i="1" s="1"/>
  <c r="BG213" i="1" s="1"/>
  <c r="BG214" i="1" s="1"/>
  <c r="BG215" i="1" s="1"/>
  <c r="BG216" i="1" s="1"/>
  <c r="BG217" i="1" s="1"/>
  <c r="BG218" i="1" s="1"/>
  <c r="BG219" i="1" s="1"/>
  <c r="BG220" i="1" s="1"/>
  <c r="BG221" i="1" s="1"/>
  <c r="BG222" i="1" s="1"/>
  <c r="BG223" i="1" s="1"/>
  <c r="BG224" i="1" s="1"/>
  <c r="BG225" i="1" s="1"/>
  <c r="BG226" i="1" s="1"/>
  <c r="BG227" i="1" s="1"/>
  <c r="BG228" i="1" s="1"/>
  <c r="BG229" i="1" s="1"/>
  <c r="BG230" i="1" s="1"/>
  <c r="BG231" i="1" s="1"/>
  <c r="BG232" i="1" s="1"/>
  <c r="BG233" i="1" s="1"/>
  <c r="BG234" i="1" s="1"/>
  <c r="BG235" i="1" s="1"/>
  <c r="BG236" i="1" s="1"/>
  <c r="BG237" i="1" s="1"/>
  <c r="BG238" i="1" s="1"/>
  <c r="BG239" i="1" s="1"/>
  <c r="BG240" i="1" s="1"/>
  <c r="BG241" i="1" s="1"/>
  <c r="BG242" i="1" s="1"/>
  <c r="BG243" i="1" s="1"/>
  <c r="BG244" i="1" s="1"/>
  <c r="BG245" i="1" s="1"/>
  <c r="BG246" i="1" s="1"/>
  <c r="BG247" i="1" s="1"/>
  <c r="BG248" i="1" s="1"/>
  <c r="BG249" i="1" s="1"/>
  <c r="BG250" i="1" s="1"/>
  <c r="BG251" i="1" s="1"/>
  <c r="BG252" i="1" s="1"/>
  <c r="BG253" i="1" s="1"/>
  <c r="BG314" i="1"/>
  <c r="AY199" i="1"/>
  <c r="AY202" i="1"/>
  <c r="AY205" i="1"/>
  <c r="AY208" i="1"/>
  <c r="AY211" i="1"/>
  <c r="AY214" i="1"/>
  <c r="AY217" i="1"/>
  <c r="AY220" i="1"/>
  <c r="AY223" i="1"/>
  <c r="AY226" i="1"/>
  <c r="BA199" i="1"/>
  <c r="BA201" i="1"/>
  <c r="BA204" i="1"/>
  <c r="BA207" i="1"/>
  <c r="BA311" i="1"/>
  <c r="BA209" i="1"/>
  <c r="AY201" i="1"/>
  <c r="AY305" i="1"/>
  <c r="AY204" i="1"/>
  <c r="BA210" i="1"/>
  <c r="BA213" i="1"/>
  <c r="BA216" i="1"/>
  <c r="BA219" i="1"/>
  <c r="BA222" i="1"/>
  <c r="BA225" i="1"/>
  <c r="BA228" i="1"/>
  <c r="BA231" i="1"/>
  <c r="BA234" i="1"/>
  <c r="BA237" i="1"/>
  <c r="BA240" i="1"/>
  <c r="BA243" i="1"/>
  <c r="BA246" i="1"/>
  <c r="AY207" i="1"/>
  <c r="AY210" i="1"/>
  <c r="AY213" i="1"/>
  <c r="AY216" i="1"/>
  <c r="AY219" i="1"/>
  <c r="AY222" i="1"/>
  <c r="AY225" i="1"/>
  <c r="AY228" i="1"/>
  <c r="AY231" i="1"/>
  <c r="AY232" i="1"/>
  <c r="AY235" i="1"/>
  <c r="AY238" i="1"/>
  <c r="BA202" i="1"/>
  <c r="BA205" i="1"/>
  <c r="BA208" i="1"/>
  <c r="BA211" i="1"/>
  <c r="BA214" i="1"/>
  <c r="BA217" i="1"/>
  <c r="BA220" i="1"/>
  <c r="BA223" i="1"/>
  <c r="BA226" i="1"/>
  <c r="BA229" i="1"/>
  <c r="AY309" i="1"/>
  <c r="BA232" i="1"/>
  <c r="BA235" i="1"/>
  <c r="BA238" i="1"/>
  <c r="BA241" i="1"/>
  <c r="BA244" i="1"/>
  <c r="BA247" i="1"/>
  <c r="BA250" i="1"/>
  <c r="BA253" i="1"/>
  <c r="BA212" i="1"/>
  <c r="BA215" i="1"/>
  <c r="BA218" i="1"/>
  <c r="BA221" i="1"/>
  <c r="BA224" i="1"/>
  <c r="BA227" i="1"/>
  <c r="BA230" i="1"/>
  <c r="BA233" i="1"/>
  <c r="BA236" i="1"/>
  <c r="BA305" i="1"/>
  <c r="BA314" i="1"/>
  <c r="BA239" i="1"/>
  <c r="BA242" i="1"/>
  <c r="BA245" i="1"/>
  <c r="BA248" i="1"/>
  <c r="AY241" i="1"/>
  <c r="BA308" i="1"/>
  <c r="AY234" i="1"/>
  <c r="AY237" i="1"/>
  <c r="AY240" i="1"/>
  <c r="AY243" i="1"/>
  <c r="AY246" i="1"/>
  <c r="BA309" i="1"/>
  <c r="AY229" i="1"/>
  <c r="AY306" i="1"/>
  <c r="AY314" i="1"/>
  <c r="AY308" i="1"/>
  <c r="AY244" i="1"/>
  <c r="BA313" i="1"/>
  <c r="AY247" i="1"/>
  <c r="AY250" i="1"/>
  <c r="AY253" i="1"/>
  <c r="AY249" i="1"/>
  <c r="AY252" i="1"/>
  <c r="AY312" i="1"/>
  <c r="BA249" i="1"/>
  <c r="BA252" i="1"/>
  <c r="BA312" i="1"/>
  <c r="BA251" i="1"/>
  <c r="AY311" i="1"/>
  <c r="BA306" i="1"/>
  <c r="BA303" i="1"/>
  <c r="AY3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B6" authorId="0" shapeId="0" xr:uid="{00000000-0006-0000-0000-000002000000}">
      <text>
        <r>
          <rPr>
            <sz val="9"/>
            <color indexed="81"/>
            <rFont val="Tahoma"/>
            <family val="2"/>
          </rPr>
          <t xml:space="preserve">Identificar si el riesgo a describir es para: 
Un proceso, Un proyecto de Inversión o un Sistema de Gestión. </t>
        </r>
      </text>
    </comment>
    <comment ref="C6" authorId="0" shapeId="0" xr:uid="{00000000-0006-0000-0000-000003000000}">
      <text>
        <r>
          <rPr>
            <sz val="9"/>
            <color indexed="81"/>
            <rFont val="Tahoma"/>
            <family val="2"/>
          </rPr>
          <t>Relacionar el nombre del Proceso, Sistema de Gestión o Proyecto de Inversión, según aplique. Ej: Gestión del Talento Humano</t>
        </r>
      </text>
    </comment>
    <comment ref="P6" authorId="1" shapeId="0" xr:uid="{00000000-0006-0000-0000-000004000000}">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Q6" authorId="0" shapeId="0" xr:uid="{00000000-0006-0000-0000-000005000000}">
      <text>
        <r>
          <rPr>
            <b/>
            <sz val="9"/>
            <color indexed="81"/>
            <rFont val="Tahoma"/>
            <family val="2"/>
          </rPr>
          <t>Seleccionar según corresponda</t>
        </r>
      </text>
    </comment>
    <comment ref="R6" authorId="1" shapeId="0" xr:uid="{00000000-0006-0000-0000-000006000000}">
      <text>
        <r>
          <rPr>
            <sz val="9"/>
            <color indexed="81"/>
            <rFont val="Tahoma"/>
            <family val="2"/>
          </rPr>
          <t>Seleccione según corresponda</t>
        </r>
      </text>
    </comment>
    <comment ref="S6" authorId="2" shapeId="0" xr:uid="{00000000-0006-0000-0000-000007000000}">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T6" authorId="1" shapeId="0" xr:uid="{00000000-0006-0000-0000-000008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U6" authorId="2" shapeId="0" xr:uid="{00000000-0006-0000-0000-000009000000}">
      <text>
        <r>
          <rPr>
            <sz val="9"/>
            <color indexed="81"/>
            <rFont val="Tahoma"/>
            <family val="2"/>
          </rPr>
          <t>La fuente que origina la causa es interna (del Ministerio) o externa (fuera del Ministerio)</t>
        </r>
      </text>
    </comment>
    <comment ref="V6" authorId="2" shapeId="0" xr:uid="{00000000-0006-0000-0000-00000A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W6" authorId="2" shapeId="0" xr:uid="{00000000-0006-0000-0000-00000B000000}">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Y6" authorId="2" shapeId="0" xr:uid="{00000000-0006-0000-0000-00000C000000}">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AA6" authorId="2" shapeId="0" xr:uid="{00000000-0006-0000-0000-00000D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C6" authorId="1" shapeId="0" xr:uid="{00000000-0006-0000-0000-00000E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N6" authorId="3" shapeId="0" xr:uid="{00000000-0006-0000-0000-00000F000000}">
      <text>
        <r>
          <rPr>
            <sz val="9"/>
            <color indexed="81"/>
            <rFont val="Tahoma"/>
            <family val="2"/>
          </rPr>
          <t xml:space="preserve">Considerar la documentación con la cual se soporte la efectividad del Control. 
Ej: Listas de Chequeo, registros, actas etc. </t>
        </r>
      </text>
    </comment>
    <comment ref="AQ6" authorId="2" shapeId="0" xr:uid="{00000000-0006-0000-0000-000010000000}">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S6" authorId="2" shapeId="0" xr:uid="{00000000-0006-0000-0000-000011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U6" authorId="1" shapeId="0" xr:uid="{00000000-0006-0000-0000-000012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V6" authorId="0" shapeId="0" xr:uid="{00000000-0006-0000-0000-000013000000}">
      <text>
        <r>
          <rPr>
            <b/>
            <sz val="9"/>
            <color indexed="81"/>
            <rFont val="Tahoma"/>
            <family val="2"/>
          </rPr>
          <t>Seleccione según corresponda</t>
        </r>
      </text>
    </comment>
    <comment ref="AF7" authorId="0" shapeId="0" xr:uid="{00000000-0006-0000-0000-000014000000}">
      <text>
        <r>
          <rPr>
            <sz val="9"/>
            <color indexed="81"/>
            <rFont val="Tahoma"/>
            <family val="2"/>
          </rPr>
          <t xml:space="preserve">Hace referencia a cada cuanto se ejecuta el control en terminos de tiempo. </t>
        </r>
      </text>
    </comment>
    <comment ref="AG7" authorId="0" shapeId="0" xr:uid="{00000000-0006-0000-0000-000015000000}">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AH7" authorId="1" shapeId="0" xr:uid="{00000000-0006-0000-0000-000016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AJ7" authorId="0" shapeId="0" xr:uid="{00000000-0006-0000-0000-000017000000}">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L7" authorId="0" shapeId="0" xr:uid="{00000000-0006-0000-0000-000018000000}">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<sst xmlns="http://schemas.openxmlformats.org/spreadsheetml/2006/main" count="17263" uniqueCount="1411">
  <si>
    <t>MATRIZ RIESGOS DE SEGURIDAD Y PRIVACIDAD DE LA INFORMACIÓN</t>
  </si>
  <si>
    <t>Código: GTI-FM-024
Versión: 00
Fecha de Vigencia: 09/may./2024</t>
  </si>
  <si>
    <t>FECHA DE ACTUALIZACIÓN DEL CONTENIDO:</t>
  </si>
  <si>
    <t>VERSIÓN DEL CONTENIDO:</t>
  </si>
  <si>
    <t>IDENTIFICACIÓN</t>
  </si>
  <si>
    <t>ANÁLISIS Y VALORACIÓN DEL RIESGO INHERENTE 
(Antes de controles)</t>
  </si>
  <si>
    <t>Código del Control</t>
  </si>
  <si>
    <t>DETERMINACIÓN DE CONTROLES</t>
  </si>
  <si>
    <t>VALORACIÓN DEL RIESGO RESIDUAL 
(después de controles)</t>
  </si>
  <si>
    <t xml:space="preserve">  </t>
  </si>
  <si>
    <t>TRATAMIENTO</t>
  </si>
  <si>
    <t>SEGUIMIENTO</t>
  </si>
  <si>
    <t>Tipo</t>
  </si>
  <si>
    <t>Nombre Activo</t>
  </si>
  <si>
    <t>Descripción
(Funcionalidad del Activo de Información, para qué se usa?)</t>
  </si>
  <si>
    <t>Tipo de Activo</t>
  </si>
  <si>
    <t>Estado</t>
  </si>
  <si>
    <t>Activo Asociado</t>
  </si>
  <si>
    <t>Valoración de la Criticidad</t>
  </si>
  <si>
    <t>Esceneraio de Riesgo</t>
  </si>
  <si>
    <t>Proceso</t>
  </si>
  <si>
    <t>Código del Riesgo</t>
  </si>
  <si>
    <t>Tipo de Riesgo</t>
  </si>
  <si>
    <t>Clasificación del Riesgo</t>
  </si>
  <si>
    <t>Descripción del Riesgo
(Qué, Cómo y por Qué?</t>
  </si>
  <si>
    <t>Causa(S)
(escribir una causa por fila)</t>
  </si>
  <si>
    <t>Tipo de Causa
(Externa ó
Interna)</t>
  </si>
  <si>
    <t>Consecuencias Potenciales del Riesgo</t>
  </si>
  <si>
    <t>PROBABILIDAD</t>
  </si>
  <si>
    <t>Valor númerico de la PROBABILIDAD</t>
  </si>
  <si>
    <t>IMPACTO</t>
  </si>
  <si>
    <t>Valor númerico del IMPACTO</t>
  </si>
  <si>
    <t>DESCRIPCIÓN DEL CONTROL
(Un control por cada causa, si no hay control se escribe "No existe control")</t>
  </si>
  <si>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</si>
  <si>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</si>
  <si>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</si>
  <si>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</si>
  <si>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</si>
  <si>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</si>
  <si>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</si>
  <si>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</si>
  <si>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t>NTC/IEC ISO 27001:2022 Control</t>
  </si>
  <si>
    <t>Acción de Tratamiento</t>
  </si>
  <si>
    <t>FECHA DEL REPORTE</t>
  </si>
  <si>
    <t>ACCIONES ADELANTADAS</t>
  </si>
  <si>
    <t>RESPONSABLE</t>
  </si>
  <si>
    <t>EVIDENCIA DE LAS ACCIONES ADELANTADAS</t>
  </si>
  <si>
    <r>
      <t xml:space="preserve">INDIQUE SI EL </t>
    </r>
    <r>
      <rPr>
        <b/>
        <u/>
        <sz val="7"/>
        <rFont val="Verdana Pro Cond Light"/>
        <family val="2"/>
      </rPr>
      <t xml:space="preserve">RIESGO </t>
    </r>
    <r>
      <rPr>
        <b/>
        <sz val="7"/>
        <rFont val="Verdana Pro Cond Light"/>
        <family val="2"/>
      </rPr>
      <t>SE HA MATERIALIZADO</t>
    </r>
  </si>
  <si>
    <t>ESTADO</t>
  </si>
  <si>
    <t>OBSERVACIONES Y COMENTARIOS</t>
  </si>
  <si>
    <t>Disponibiliad</t>
  </si>
  <si>
    <t>Confidencialidad</t>
  </si>
  <si>
    <t>Integridad</t>
  </si>
  <si>
    <t>Criticidad</t>
  </si>
  <si>
    <t>Amenaza</t>
  </si>
  <si>
    <t>Vulnerabilidad o Debilidad</t>
  </si>
  <si>
    <t>Riesgo Percibido</t>
  </si>
  <si>
    <t>¿El control tiene asignado un responsable?</t>
  </si>
  <si>
    <t>Cargo Ejecutor del Control</t>
  </si>
  <si>
    <t>Periodicidad
(Semanal, quincenal, mensual etc)</t>
  </si>
  <si>
    <t>Continua ó Aleatoria</t>
  </si>
  <si>
    <t>(Prevenir, Detectar o Corregir)</t>
  </si>
  <si>
    <t>Manual o Automatica</t>
  </si>
  <si>
    <t>Documentado o Sin Documentar</t>
  </si>
  <si>
    <t>Nombre del documento en el cual se encuentra formalizado el control</t>
  </si>
  <si>
    <t>Con Registro o Sin Registro</t>
  </si>
  <si>
    <t>Documento o medio de la evidencia</t>
  </si>
  <si>
    <t>SI</t>
  </si>
  <si>
    <t>NO</t>
  </si>
  <si>
    <t>¿POR QUÉ?</t>
  </si>
  <si>
    <t>FECHA</t>
  </si>
  <si>
    <t>Seguridad y Privacidad de la Información</t>
  </si>
  <si>
    <t>Almacenamiento PC / Portátil</t>
  </si>
  <si>
    <t>Información</t>
  </si>
  <si>
    <t>Vigente</t>
  </si>
  <si>
    <t>Muy Alta</t>
  </si>
  <si>
    <t>Acceso no autorizado para consultar las licencias</t>
  </si>
  <si>
    <t>Deficiencias en el control de acceso para consultar las licencias</t>
  </si>
  <si>
    <t>Indisponibilidad por péerdida o mala utilizacion del activo de información</t>
  </si>
  <si>
    <t>Estrategico GTI-CP-001 Gestión Tecnologías de la Información TI</t>
  </si>
  <si>
    <t>Riesgo de seguridad y Privacidad de la información</t>
  </si>
  <si>
    <t>RSPI - Disponibilidad, Confidencialidad y/o Integridad</t>
  </si>
  <si>
    <t>RIESGO DE GESTIÓN  
CUANTITATIVA - ECONOMICA
Pérdida de cobertura en la prestación de los servicios de la entidad ≥50%
CUALITATIVA REPUTACIONAL
Interrupción de las operaciones de la entidad por más de cinco (5) días.
RIESGO DE SEGURIDAD DE LA INFORMACIÓN - 
CUANTITATIVA - ECONOMICA
Afectación mayor o igual al 50% del presupuesto anual de seguridad digital.
CUALITATIVA REPUTACIONAL  
Afectación muy grave de la disponibilidad, confidencialidad e integridad  de la información debido al interés particular de los empleados y terceros.</t>
  </si>
  <si>
    <t>Inadecuada custodia o respaldo de la información en almacenamientos institucionales</t>
  </si>
  <si>
    <t>Interno</t>
  </si>
  <si>
    <t>Afectación de la disponibilidad de la información.</t>
  </si>
  <si>
    <t>BAJA</t>
  </si>
  <si>
    <t>MAYOR</t>
  </si>
  <si>
    <t>ALTO</t>
  </si>
  <si>
    <t>Tecnológicos-A 8.1. Dispositivos de punto final de usuario:Se debe proteger la información almacenada, procesada o accesible a través de los dispositivos de punto final del usuario..</t>
  </si>
  <si>
    <t>Responsable: Coordinador Grupo Ingeniería y Soporte Técnico, Personal tercerizado
Acción: 3 Recibir solicitud de Mantenimiento Correctivo
Complemento:Se realiza el registro en la herramienta de mesa de ayuda</t>
  </si>
  <si>
    <t>Asignado</t>
  </si>
  <si>
    <t>Adecuado</t>
  </si>
  <si>
    <t>Cuando se requiera</t>
  </si>
  <si>
    <t>Continua</t>
  </si>
  <si>
    <t>Corregir</t>
  </si>
  <si>
    <t>Manual</t>
  </si>
  <si>
    <t>Documentado</t>
  </si>
  <si>
    <t>GTI-PR-002 Gestión Operativa TI</t>
  </si>
  <si>
    <t>Con Registro</t>
  </si>
  <si>
    <t>Registro en la herramienta de mesa de ayuda</t>
  </si>
  <si>
    <t>EVITAR EL RIESGO</t>
  </si>
  <si>
    <t xml:space="preserve">Ejecutar el Mantenimiento Preventivo a Equipos Institucionales de Usuario Final </t>
  </si>
  <si>
    <t>Tratamiento RSPI 2024 - 2025</t>
  </si>
  <si>
    <t>Funcionario</t>
  </si>
  <si>
    <t>Personas</t>
  </si>
  <si>
    <t>No identificada</t>
  </si>
  <si>
    <t>No se cuenta con una persona que atienda las actividades cuando no se encuentre el ingeniero.</t>
  </si>
  <si>
    <t>Afectacion de la disponibildad del personal para el desarrollo de las actividades.</t>
  </si>
  <si>
    <t xml:space="preserve">Limitaciones en la transferencia de información institucional y conocimiento sobre la gestión </t>
  </si>
  <si>
    <t>Pérdida de la memoria institucional.</t>
  </si>
  <si>
    <t>Organizacional-A 5.16. Gestión de Identidades :Se debe gestionar el ciclo de vida completo de las identidades..</t>
  </si>
  <si>
    <t>Responsable: Coordinador Grupo Desarrollo y Mantenimiento de Aplicaciones., Coordinador Grupo Ingeniería y Soporte Técnico, Personal Tercerizado.
Acción: 6(V) Monitorear el registro de accesoso:: Se realiza seguimiento periódico a usuarios - permisos y revocación de acceso.
Complemento: Se documenta mediante reporte consolidado de accesos a servicios corporativos.</t>
  </si>
  <si>
    <t>Cuatrimestral</t>
  </si>
  <si>
    <t>Detectar</t>
  </si>
  <si>
    <t>GTI-PR-014 Control Acceso Servicios TI</t>
  </si>
  <si>
    <t>Reporte</t>
  </si>
  <si>
    <t>Monitorear accesos de los usuarios institucionales a servicios corporativos.</t>
  </si>
  <si>
    <t>Equipos de Seguridad Perimetral</t>
  </si>
  <si>
    <t>Servicios</t>
  </si>
  <si>
    <t>Eliminado</t>
  </si>
  <si>
    <t>Perdida de conectividad</t>
  </si>
  <si>
    <t>Necesita de un software especifico la visualizar la herramienta.</t>
  </si>
  <si>
    <t>Indisponibilidad del activo de información</t>
  </si>
  <si>
    <t>Indisponibilidad del servicio por desactualización de uno o varios de sus componentes</t>
  </si>
  <si>
    <t>Afectación de la confidencialidad y disponibilidad de la información.</t>
  </si>
  <si>
    <t>MUY BAJA</t>
  </si>
  <si>
    <t>Tecnológicos-A 8.20. Seguridad en Redes:Las redes y los dispositivos de red deben estar asegurados, gestionados y controlados para proteger la información de los sistemas y las aplicaciones..</t>
  </si>
  <si>
    <t>Responsable: Jefe Oficina de Sistemas de Información, Coordinador Grupo Desarrollo y Mantenimiento de Aplicaciones., Coordinador Grupo Ingeniería y Soporte Técnico, Personal Tercerizado
Acción: 12
V) Implementar la tecnología adquirida (Hardware-Software).</t>
  </si>
  <si>
    <t>Inadecuado</t>
  </si>
  <si>
    <t>Mensual</t>
  </si>
  <si>
    <t>GTI-PR-009 Asesoría y Asistencia Técnica en Materia Informática</t>
  </si>
  <si>
    <t>Certificación de recibo a satisfacción por parte del supervisor. Plataforma de contratación.</t>
  </si>
  <si>
    <t>REDUCIR EL RIESGO</t>
  </si>
  <si>
    <t>Realizar seguimiento a los ANS del servicio de monitoreo de plataforma tecnológica</t>
  </si>
  <si>
    <t>Infraestructura Tecnologica</t>
  </si>
  <si>
    <t>Afectación en disponibilidad de los servicios e infraestructura tecnológica</t>
  </si>
  <si>
    <t>Organizacional-A 5.22. Seguimiento, Revisión y Gestión de Cambios de Servicios de Proveedores:La organización debe monitorear, revisar, evaluar y gestionar regularmente el cambio en las prácticas de seguridad de la información de los proveedores y la prestación de servicios..</t>
  </si>
  <si>
    <t xml:space="preserve">Responsable: Coordinador Grupo Ingeniería y Soporte Técnico, Coordinador Grupo Desarrollo y Mantenimiento de Aplicaciones, Profesional Especializado, Personal Tercerizado..
Acción: 2 (P) Evaluar el impacto del Cambio, 3(V) Validar el Cambio y 4(H) Implementar el cambio
Complemento: Revisión y aprobación del formato GTI-FM-013	Gstión de Cambios - RFC (Request for Change)
</t>
  </si>
  <si>
    <t>Prevenir</t>
  </si>
  <si>
    <t>GTI-PR-005 Gestión de Cambios de Tecnologías de la Información</t>
  </si>
  <si>
    <t>IC-FM-024 Gestión de Cambios - Caso Herramienta Mesa de Ayuda</t>
  </si>
  <si>
    <t>Realizar mantenimiento preventivo equipos de red</t>
  </si>
  <si>
    <t>Sitio Web Externo</t>
  </si>
  <si>
    <t>Asociadas a la infraestructura de TI</t>
  </si>
  <si>
    <t>Falta de disponibilidad de la herramienta</t>
  </si>
  <si>
    <t>No contar con la información exacta de cuantas licencias estan libres.</t>
  </si>
  <si>
    <t>Indisponibilidad por afectación externa y/o limitaciones de acceso al servicio</t>
  </si>
  <si>
    <t>Interna y Externa</t>
  </si>
  <si>
    <t>Indisponibiliad de la información.</t>
  </si>
  <si>
    <t>Tecnológicos-A 8.16. Actividades de seguimiento:Se deben monitorear el comportamiento anómalo de las redes, los sistemas y las aplicaciones y se deben adoptar las medidas adecuadas para evaluar posibles incidentes de seguridad de la información..</t>
  </si>
  <si>
    <t xml:space="preserve">Responsable: Coordinador Grupo Ingeniería y Soporte Técnico, Coordinador Grupo Desarrollo y Mantenimiento de Aplicaciones, Personal Tercerizado.
Acción: 4 (V) Realizar pruebas de aseguramiento
Complemento:Se confirma que las acciones implementadas hayan dado solución al Incidente. </t>
  </si>
  <si>
    <t>GTI-PR-004 Gestión de Incidentes de Seguridad y Privacidad de la Información</t>
  </si>
  <si>
    <t>Caso Documentado Herramienta Mesa de Ayuda</t>
  </si>
  <si>
    <t>Realizar seguimiento a remediaciones de alertas reportadas por acceso a sitios web externos</t>
  </si>
  <si>
    <t>Licencia Software Específico</t>
  </si>
  <si>
    <t>Software</t>
  </si>
  <si>
    <t>Detectadas en los análisis de vulnerabilidades de la infraestructura de TI</t>
  </si>
  <si>
    <t>Indisponibilidad  por péerdida o mala utilizacion del activo de información</t>
  </si>
  <si>
    <t>Responsable: Coordinador Grupo Ingeniería y Soporte Técnico, Personal tercerizado
Acción: 6 Analizar si requiere control de Cambio
Complemento: Se debe validar si se requiere un control de cambio</t>
  </si>
  <si>
    <t>Ayuda de Memoria o Correo Electrónico</t>
  </si>
  <si>
    <t xml:space="preserve">Ejecutar el Mantenimiento Preventivo a Equipos de Usuario Final </t>
  </si>
  <si>
    <t>Aplicativo en On Premise</t>
  </si>
  <si>
    <t>Divulgación información sensible</t>
  </si>
  <si>
    <t>Falta de protección  de la información plataforma web</t>
  </si>
  <si>
    <t>Riesgo reputacional y legal al ministerio</t>
  </si>
  <si>
    <t>Estrategico IC-CP-002 Relacionamiento con la Ciudadanía</t>
  </si>
  <si>
    <t>Acceso no autorizado o inadecuado manejo de privilegios</t>
  </si>
  <si>
    <t>Tecnológicos-A 8.8. Gestión de Vulnerabilidades Técnicas:Se debe obtener información sobre las vulnerabilidades técnicas de los sistemas de información en uso, se debe evaluar la exposición de la organización a dichas vulnerabilidades y se deben adoptar las medidas apropiadas..</t>
  </si>
  <si>
    <t>Responsable: Coordinador Grupo Ingeniería y Soporte Técnico, Coordinador Grupo Desarrollo y Mantenimiento de Aplicaciones, Personal Tercerizado.
Acción: 4(V) Realizar pruebas de aseguramiento
Complemento:Se confirma que las acciones implementadas hayan dado solución al Incidente.</t>
  </si>
  <si>
    <t>Diaria</t>
  </si>
  <si>
    <t xml:space="preserve">Ejecutar el Plan de Vulnerabilidades - Instrusión </t>
  </si>
  <si>
    <t>Estrategico PE-CP-001 Direccionamiento Estratégico</t>
  </si>
  <si>
    <t>Nuevo</t>
  </si>
  <si>
    <t>Retiro del profesional</t>
  </si>
  <si>
    <t>Perdiuca de transferencia de gestión y conocimiento</t>
  </si>
  <si>
    <t xml:space="preserve">Perdida memeorai institucional </t>
  </si>
  <si>
    <t>Almacenamiento One Drive / Share Point</t>
  </si>
  <si>
    <t>Hackeo de sitios y nube web del MinCIT y cambio por otro documento.</t>
  </si>
  <si>
    <t>Sistema antihackeo desactualizado.</t>
  </si>
  <si>
    <t>Hackers interesados en desestabilizar.</t>
  </si>
  <si>
    <t>Misional DM-CP-001 Desarrollo Empresarial</t>
  </si>
  <si>
    <t>Organizacional-A 5.23.  Seguridad de la información para el uso de servicios en la nube:Los procesos de adquisición, uso, gestión y salida de los servicios en la nube se deben establecer, de acuerdo con los requisitos de seguridad de la información..</t>
  </si>
  <si>
    <t xml:space="preserve">Responsable: Coordinador Grupo Ingeniería y Soporte Técnico, Coordinador Grupo Desarrollo y Mantenimiento de Aplicaciones., Personal Tercerizado.
Acción: 3(H) Gestionar las acciones para atender el incidente.
Complemento: Monitoreo permanente de las capacidades de los almacenamientos institucionales </t>
  </si>
  <si>
    <t>Automático</t>
  </si>
  <si>
    <t>Monitorear capacidades de almacenamiento institucional</t>
  </si>
  <si>
    <t>Retiro de la  funcionaria</t>
  </si>
  <si>
    <t>Falta de transferencia de información</t>
  </si>
  <si>
    <t>Perdida de conocimiento del funcionario sobre la entidad</t>
  </si>
  <si>
    <t>Token Físico - Certificado Digital</t>
  </si>
  <si>
    <t>Hardware</t>
  </si>
  <si>
    <t>Mal uso de la firma electrónica</t>
  </si>
  <si>
    <t>otra persona use el token</t>
  </si>
  <si>
    <t>Se use para prácticas indebidas</t>
  </si>
  <si>
    <t>Misional FC-CP-001 Facilitación del Comercio y Defensa Comercial.</t>
  </si>
  <si>
    <t>Determinar los mecanismos de conservación y presenvación de los medios rollos de microfilmación</t>
  </si>
  <si>
    <t>Retiro de la entidad por terminación de contrato</t>
  </si>
  <si>
    <t>Inadecuada custodia, transferencia y conservación de la información</t>
  </si>
  <si>
    <t>Pérdida de la disponibilidad, confidencialidad e integridad de la información</t>
  </si>
  <si>
    <t xml:space="preserve">Bases de Datos Digitales / Electrónicas </t>
  </si>
  <si>
    <t>la Información registrada es falsa o incorrecta</t>
  </si>
  <si>
    <t>Falla en la certificacion digital para firmar el registro</t>
  </si>
  <si>
    <t xml:space="preserve">Imposibilidad de evaluar y registrar las solicitudes de los productores nacionales </t>
  </si>
  <si>
    <t>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t>
  </si>
  <si>
    <t>Responsable: Jefe Oficina de Sistemas de Información, Profesional Especializado
Acción: 10(H) Socializar la gestión RNBD
Complemento: El informe de gestión del Programa de Datos personales se presenta en el CIGD</t>
  </si>
  <si>
    <t>Trimestral</t>
  </si>
  <si>
    <t>GTI-PR-011 Gestión del Subsistema de Seguridad y Privacidad de la Información.</t>
  </si>
  <si>
    <t>Informe</t>
  </si>
  <si>
    <t>Realizar seguimiento al Programa de Datos Personales</t>
  </si>
  <si>
    <t>Contratista</t>
  </si>
  <si>
    <t>No disponibilidad del recurso hunano</t>
  </si>
  <si>
    <t>Toma de decisiones se aplaza</t>
  </si>
  <si>
    <t>Bloqueos en los trámites electrónicos y no aplicacion de planes de contingencia</t>
  </si>
  <si>
    <t>MEDIA</t>
  </si>
  <si>
    <t>Almacenamiento OwnCloud</t>
  </si>
  <si>
    <t>Los archivos enviados por las ensambladoras no corresponden con los solicitados en la normatividad para el informe del Porcentaje de Integracion Subregional -PIS y Valor Agregado Subregional VAS</t>
  </si>
  <si>
    <t>Documentos registrados por el usuario externo del aplicativo , que en algunos casos no cumplen los requisitos o cualidades de integridad</t>
  </si>
  <si>
    <t>Falla en la verificación del consolidado del cumplimiento del PIS y VAS.</t>
  </si>
  <si>
    <t>Tecnológicos-A 8.13. Copia de seguridad de la información:Las copias de seguridad de la información, el software y los sistemas se deben mantener y probar periódicamente de conformidad con la política específica sobre copias de seguridad sobre temas específicos..</t>
  </si>
  <si>
    <t>Responsable: Coordinador Desarrollo y Mantenimiento de Aplicaciones, Coordinador Grupo Ingenieria y Soporte Técnico, Personal Tercerizado; Profesional Especializado.
Acción: 4(V) Monitorear componentes de infraestructura y servicios de TI
Complemento:  Si se observa que la capacidad de los recursos actuales excede la demanda de disponibilidad asignada, se informa a los responsables de los aplicativos o Sistemas de información o de componente de infraestructura, a fin de que se evalúe las necesidades de capacidad y se registra el incidente en la Herramienta Mesa de Ayuda.</t>
  </si>
  <si>
    <t>GTI-PR-006 Gestión de la Capacidad de TI</t>
  </si>
  <si>
    <t>Registro de Caso en la Herramienta Mesa de Ayuda</t>
  </si>
  <si>
    <t>Realizar monitoreo a la ejecucón de copias de seguridad /backup de información</t>
  </si>
  <si>
    <t>Almacenamiento Servidor de Datos</t>
  </si>
  <si>
    <t>N/A</t>
  </si>
  <si>
    <t>Acceso no autorizado al software</t>
  </si>
  <si>
    <t>Fallas en la disponibilidad e integridad de la información.</t>
  </si>
  <si>
    <t>Tecnológicos-A 8.21. Seguridad de los servicios de red:Se deben identificar, implementar y monitorear los mecanismos de seguridad, los niveles de servicios y los requisitos de servicio de los servicios de red..</t>
  </si>
  <si>
    <t>Correo Electrónico Institucional</t>
  </si>
  <si>
    <t>Tecnológicos-A 8.7. Protección contra malware:La protección contra el malware se debe implementar y respaldar mediante la conciencia adecuada del usuario..</t>
  </si>
  <si>
    <t>Realizar seguimiento a remediaciones de alertas reportadas por amenazas de tipo Antivirus</t>
  </si>
  <si>
    <t>No disponibilidad del servidor de correos para atender las solicitudes</t>
  </si>
  <si>
    <t>Ataques por correo spam, correo no deseado</t>
  </si>
  <si>
    <t>Pérdida de tiempo y aumento de costos para los exportadores por la no atención oportuna.</t>
  </si>
  <si>
    <t xml:space="preserve">Realizar seguimiento a remediaciones de alertas reportadas por amenazas de tipo Antivirus </t>
  </si>
  <si>
    <t>Aplicativo en Nube</t>
  </si>
  <si>
    <t>Acceso no autorizaqdo al servidor por piratas informáticos</t>
  </si>
  <si>
    <t>Fallas en la disponibilidad, confidencialidad e integridad de la información.</t>
  </si>
  <si>
    <t>No disponibilidad del recurso tecnológico</t>
  </si>
  <si>
    <t>No contar con el soporte de sistemas en el sitio al cual se le brinda el soporte remoto</t>
  </si>
  <si>
    <t>Incidencias no resueltas y demoras por reprocesos documentales</t>
  </si>
  <si>
    <t>Sitio Web Institucional</t>
  </si>
  <si>
    <t>No disponibilidad de la informacion</t>
  </si>
  <si>
    <t>Guías no actualizadas, no lectura de las guías</t>
  </si>
  <si>
    <t>Desconocimiento del funcionamiento óptimo del sistema SIIS</t>
  </si>
  <si>
    <t>Alta</t>
  </si>
  <si>
    <t>Apoyo BS-CP-002 Adquisición de Bienes y Servicios</t>
  </si>
  <si>
    <t>Media</t>
  </si>
  <si>
    <t>Al encontrarse en una carpeta compartida puede ser susceptible de manipulación de la información, eliminando, modificando o incluso borrado el archivo.
Fuga de Información</t>
  </si>
  <si>
    <t>PERDIDA O ALTERACION DE INFORMACIÓN</t>
  </si>
  <si>
    <t>Desconocidas porque el repositorio es no se administra por el Ministerio</t>
  </si>
  <si>
    <t xml:space="preserve">No actualizacion oportuna de la información de la RNBD </t>
  </si>
  <si>
    <t>Indisponibilidad  del activo de información</t>
  </si>
  <si>
    <t>Retiro del Funcionario</t>
  </si>
  <si>
    <t>Falta de tranferencia de información o memorias</t>
  </si>
  <si>
    <t>Pérdida de información y conocimientos que tiene la persona respecto a la entidad y a las actividades que desde la oficina se manejan.</t>
  </si>
  <si>
    <t>Responsable: Coordinador Grupo Desarrollo y Mantenimiento de Aplicaciones., Coordinador Grupo Ingeniería y Soporte Técnico, Personal Tercerizado.
Acción: 6(V) Monitorear el registro de accesosoI: Se realiza seguimiento periódico a usuarios - permisos y revocación de acceso.
Complemento: Se documenta mediante reporte consolidado de accesos a servicios corporativos.</t>
  </si>
  <si>
    <t xml:space="preserve">Que el sismtema esta fallando y no se pueda ingresar
</t>
  </si>
  <si>
    <t>Actualización de los firewall y que puedan hacer un ataque y roben información sensible</t>
  </si>
  <si>
    <t>Perdida de la información sensible</t>
  </si>
  <si>
    <t>Indisponibilidad del servicio de aplicación o sitio web por fallas técnicas o de funcionalidad.</t>
  </si>
  <si>
    <t>Incorrecta incorporación de la información relacionada con los contratos suscritos o sus modificaciones</t>
  </si>
  <si>
    <t xml:space="preserve">Falta de confiabilidad de la información
</t>
  </si>
  <si>
    <t>Sitio Web Interinstitucional</t>
  </si>
  <si>
    <t>Incorrecta publicacón de la información relacionada con los procesos de selección adelantados</t>
  </si>
  <si>
    <t>Falta de confiabilidad de la información
Perdida, fuga o alteración de la información reportada</t>
  </si>
  <si>
    <t xml:space="preserve">Realizar seguimiento a remediaciones de eventos e incidencias reportadas en sitios web institucionales  </t>
  </si>
  <si>
    <t>Perdida de información, por daño del equipo de computo o fallas del sistema</t>
  </si>
  <si>
    <t>Daño en la unidad de almacenamiento del equipo</t>
  </si>
  <si>
    <t>Perdida de información.</t>
  </si>
  <si>
    <t>Apoyo GD-CP-003 Gestión Documental</t>
  </si>
  <si>
    <t>Física</t>
  </si>
  <si>
    <t xml:space="preserve">Perdina de informacion </t>
  </si>
  <si>
    <t xml:space="preserve"> </t>
  </si>
  <si>
    <t xml:space="preserve">Perdida de memoria institucional </t>
  </si>
  <si>
    <t>Posible afectación de la disponibilidad de la información debido a pérdida o daño del activo por fallas en la manipulación y custodia.</t>
  </si>
  <si>
    <t>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t>
  </si>
  <si>
    <t>Responsable: Coordinador Grupo Gestión Documental, Funcionario
Acción: 13(H) (V) GD-PR-010 Gestión Documental: Conservar y preservar los documentos físicos y electrónicos.
Compleemnto: Inventarios documentales/ monitoreo condiciones especiales/ control de mando</t>
  </si>
  <si>
    <t>Anual</t>
  </si>
  <si>
    <t>GD-PR-010 Organización Documental</t>
  </si>
  <si>
    <t>Inventarios documentales/ monitoreo condiciones especiales/ control de mando</t>
  </si>
  <si>
    <t xml:space="preserve">Verificar control de conservacion y preservacion documental </t>
  </si>
  <si>
    <t>Rollos de Microfilmacion - Cartuchos de Cintas</t>
  </si>
  <si>
    <t xml:space="preserve">perdida de documentos </t>
  </si>
  <si>
    <t xml:space="preserve">Debilidades de control y acceso a la documentacion del ministerio </t>
  </si>
  <si>
    <t>Inadecuada transferencia de información, manipulación y/o custodia de activos tecnológicos</t>
  </si>
  <si>
    <t>Organizacional-A 5.10. Uso aceptable de la información y otros activos asociados:Se deben identificar, documentar e implementar normas para el uso aceptable y procedimientos para el tratamiento de la información y otros activos asociados..</t>
  </si>
  <si>
    <t>Determinar el mecanismo de conservación y presenvación de los medios rollos de microfilmación</t>
  </si>
  <si>
    <t>Pérdida de la información
Divulgación de información personal</t>
  </si>
  <si>
    <t>No identificadas</t>
  </si>
  <si>
    <t>Apoyo GJ-CP-002 Gestión Juridica</t>
  </si>
  <si>
    <t>Ingeniería social</t>
  </si>
  <si>
    <t>Posible fuga de información.</t>
  </si>
  <si>
    <t>Exfuncionario</t>
  </si>
  <si>
    <t>Perder la información</t>
  </si>
  <si>
    <t xml:space="preserve"> - No realizar BackUps de la Información
 - Información no actualizada</t>
  </si>
  <si>
    <t>Apoyo GR-CP-004 Gestión de Recursos Fisicos</t>
  </si>
  <si>
    <t>Ataques Ciberneticos</t>
  </si>
  <si>
    <t>Deficiencia o inexistencia de servicio de internet</t>
  </si>
  <si>
    <t>No tener acceso al servicio</t>
  </si>
  <si>
    <t>Apoyo GR-CP-005 Gestión de Recursos Financieros</t>
  </si>
  <si>
    <t>Verificar usuarios, tipos de acceso y vigencia del mecanismo de autenticación</t>
  </si>
  <si>
    <t>Licencia Uso Firma / Certificado Digital</t>
  </si>
  <si>
    <t>PC / Portátil</t>
  </si>
  <si>
    <t xml:space="preserve">Alteración o pérdida de información por causas externas </t>
  </si>
  <si>
    <t>Perdida o Alteración de al información por mal manejo del personal con acceso al repositorio</t>
  </si>
  <si>
    <t>Afectación de la disponibilidad del activo por causas asociadas al acceso, o eventos externos no identificados</t>
  </si>
  <si>
    <t>Indisponibilidad del activo por acceso indebido, o eventos externos no identificados</t>
  </si>
  <si>
    <t>Organizacional-A 5.26. Evaluación y Decisión de Eventos de Seguridad de la Información:Los incidentes de seguridad de la información se deben responder de conformidad con los procedimientos documentados..</t>
  </si>
  <si>
    <t xml:space="preserve">daño, siniestro  o robo del portatil </t>
  </si>
  <si>
    <t xml:space="preserve">mantenimientos o soporte técnico inadecuados  </t>
  </si>
  <si>
    <t xml:space="preserve">perdida de información </t>
  </si>
  <si>
    <t>PC / Portátil Personal</t>
  </si>
  <si>
    <t xml:space="preserve">descuido en los cuidado fisicos </t>
  </si>
  <si>
    <t xml:space="preserve">perdida económica </t>
  </si>
  <si>
    <t>Responsable: Coordinador Grupo Ingeniería y Soporte Técnico, Coordinador Grupo Desarrollo y Mantenimiento de Aplicaciones, Personal Tercerizado.
Acción: 4 (H) Implementar el cambio
Complemento: Se aprueba RFC y se implmenta control de conexión a servicios.</t>
  </si>
  <si>
    <t>IC-FM-024 Gestión de Cambios - Caso Herramienta Mesa de Ayuda, Correo electrónico</t>
  </si>
  <si>
    <t>MODERADO</t>
  </si>
  <si>
    <t>Implementar control para conexión de equipos portátiles y móviles</t>
  </si>
  <si>
    <t>Interrupcion de los Servicios de Internet
fallas en los Servicios de la nube</t>
  </si>
  <si>
    <t>Borrado o alteracion de informaión por personal no autorizado</t>
  </si>
  <si>
    <t>Perdda de información</t>
  </si>
  <si>
    <t>No aplica</t>
  </si>
  <si>
    <t>fallas en el acceso publico del plan publicado en la sede electrónica</t>
  </si>
  <si>
    <t>Afectación de la disponibilidad del activo a través de la sede electrónica por causas no determinadas</t>
  </si>
  <si>
    <t xml:space="preserve">que se hackeada </t>
  </si>
  <si>
    <t>descuido en las actualizaciónes  de seguridad</t>
  </si>
  <si>
    <t xml:space="preserve">fuga de  información </t>
  </si>
  <si>
    <t>Fallas en el Servicios de Internet</t>
  </si>
  <si>
    <t xml:space="preserve">mantenimiento deficientes, fallas en las backup, poco espacio de almacenamiento, deficiente configuración o parametrizacion del Servicios. </t>
  </si>
  <si>
    <t>Demoras en la actualización de la información por parte del observatorio.</t>
  </si>
  <si>
    <t>Fallas en la operación de la plataforma (actualizaciones, capacidades, entre otros).</t>
  </si>
  <si>
    <t>Indisponibilidad de la informacion</t>
  </si>
  <si>
    <t>personas</t>
  </si>
  <si>
    <t>Retiro del contratista sin reemplazo</t>
  </si>
  <si>
    <t xml:space="preserve">Incumpliminento de las actividades del contratista
No aporpiacion de recursos suficientes para el desarrollo de las actividades del contrato </t>
  </si>
  <si>
    <t xml:space="preserve">fuga de conocimiento
no contar con las capacidades requeridas para la ejecución de las actividades del contrato </t>
  </si>
  <si>
    <t>Retiro del Profesional</t>
  </si>
  <si>
    <t>Falta de un Par Funcional - Apoyo temporal de un profesional contratista</t>
  </si>
  <si>
    <t>Afectación de la disponibilidad del activo por causas externas</t>
  </si>
  <si>
    <t>Proveedor</t>
  </si>
  <si>
    <t>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t>
  </si>
  <si>
    <t xml:space="preserve">Responsable: Jefe Oficina de Sistemas de Información, Profesional Especializado, Profesional Universitario
Acción: 12 (V) Implementar la tecnología adquirida (Hardware-Software):  Se realiza las pruebas técnicas y funcionales y atendiendo los términos establecidos en la parte contractual, certifica el recibo a satisfacción.
Complemento: Aplicativo Contratos - Supervisión  </t>
  </si>
  <si>
    <t>Revisar el cumplimiento de ANS para los servicios tecnológicos transversales</t>
  </si>
  <si>
    <t xml:space="preserve">Almacenamiento One Drive / Share Point </t>
  </si>
  <si>
    <t>Organizacional-A 5.7. Inteligencia de Amenazas:La información relativa a las amenazas a la seguridad de la información se debe recopilar y analizar para producir inteligencia de las amenazas..</t>
  </si>
  <si>
    <t>Responsable: Coordinador Grupo Ingeniería y Soporte Técnico, Coordinador Grupo Desarrollo y Mantenimiento de Aplicaciones., Personal Tercerizado.
Acción: 3(H) Gestionar las acciones para atender el incidente.
Complemento: Monitoreo permanente de la información en internet</t>
  </si>
  <si>
    <t>Monitorear la exposición de información en internet</t>
  </si>
  <si>
    <t>No contar con contrato de soporte que garantiza la sostenibilidad del producto.</t>
  </si>
  <si>
    <t>Fallas en la generación de reportes por desactualizacion de la plataforma</t>
  </si>
  <si>
    <t>HACKEO</t>
  </si>
  <si>
    <t>Pérdida de datos en el correo electrónico</t>
  </si>
  <si>
    <t>Perdida o Daño del equipo</t>
  </si>
  <si>
    <t>. Virus
. Actualización de software
. Que el disco duto se llene y no se pueda ampliar
. Daño en la batería
. Agotamiento de la memoria del equipo
. Que se bloquee el equipo y no se pueda realizar una atención remota</t>
  </si>
  <si>
    <t>Indisponibilidad de los equipos, aunado a la pérdida de los archivos de información conitenidos en los mismos.</t>
  </si>
  <si>
    <t>Pérdida de información</t>
  </si>
  <si>
    <t>Pérdida de la informacion por manipulacion inadecuada del archivo</t>
  </si>
  <si>
    <t>Perdida o alteración de la información</t>
  </si>
  <si>
    <t>No reportada por el área</t>
  </si>
  <si>
    <t>Retiro o traslado de cargo o área.</t>
  </si>
  <si>
    <t>Transferencia de información y conocimiento al retiro o tralsdao de catgo</t>
  </si>
  <si>
    <t>Afectación de la disponibilidad de la infomación institucional.</t>
  </si>
  <si>
    <t>Falta de actualización oportuna</t>
  </si>
  <si>
    <t>Modificación de la información por personas agenas al proceso</t>
  </si>
  <si>
    <t>Licencia Uso Libre</t>
  </si>
  <si>
    <t>Los datos de esta carpeta pueden ser modificados por erros</t>
  </si>
  <si>
    <t>La carpeta es manipulada por muchas personas.</t>
  </si>
  <si>
    <t>Uso no adecuado de la información.</t>
  </si>
  <si>
    <t>Estrategico TH-CP-003 Gestión del Talento Humano</t>
  </si>
  <si>
    <t>Daños del equipo</t>
  </si>
  <si>
    <t>Pérdida de la información odaño por condiciones técnicas del equipo</t>
  </si>
  <si>
    <t>Afectación de la disponibilidad de la información</t>
  </si>
  <si>
    <t>Esta información esta unificada en una carpeta del uso de todo el grupo.</t>
  </si>
  <si>
    <t>No tiene respaldo de la informacion y no posse la privacidad adecuada.</t>
  </si>
  <si>
    <t>Privacidad y perdida.</t>
  </si>
  <si>
    <t>Pérdida de la información por condiciones externas a la gestión del área.</t>
  </si>
  <si>
    <t>Problemas al acceso de la consulta de información requerida.</t>
  </si>
  <si>
    <t>Afectación en la disponibilidad, integridad y privacidad de la información.</t>
  </si>
  <si>
    <t>ACEPTAR EL RIESGO</t>
  </si>
  <si>
    <t>Catastrofes naturales y deterioro físico</t>
  </si>
  <si>
    <t>Pérdida de expediente</t>
  </si>
  <si>
    <t>Afectación en la disponbilidad e integridad de la informaión.</t>
  </si>
  <si>
    <t>Finalización del contrato, cesión del contrato, cambio en las actividades contractuales</t>
  </si>
  <si>
    <t>Transferencia de conocimiento sobre la gestión</t>
  </si>
  <si>
    <t xml:space="preserve">Afectación en la ejecución del proceso </t>
  </si>
  <si>
    <t>Pérdida del equipo u ataques cibernéticos</t>
  </si>
  <si>
    <t>Pérdida de información por daño o condiciones técnicas del equipo</t>
  </si>
  <si>
    <t>Puede percibirse una afectación en la confiabilidad de la informaión.</t>
  </si>
  <si>
    <t>Daño en servidor donde se aloja la información del coreo</t>
  </si>
  <si>
    <t>perdida de la información por daño del servidor en el que se aloja la información del correo</t>
  </si>
  <si>
    <t xml:space="preserve">Afectación en la liquidación de la nómina debido a que no se contaría con las incapacidades para ser registradas </t>
  </si>
  <si>
    <t>Disponibilidad de acceso a la página web de las administradoras</t>
  </si>
  <si>
    <t>Registro extemporáneo de las incapacidades sujetas a cobro</t>
  </si>
  <si>
    <t>Afectación en la recuperación de los recursos pagados por incapacidades</t>
  </si>
  <si>
    <t>Disponibilidad de acceso a la página webpor parte de Colpensiones</t>
  </si>
  <si>
    <t>Registro inconsistente de las novedades que se registren en la plataforma web con el objeto de depurar la deuda presunta y la deuda real</t>
  </si>
  <si>
    <t>Afectación en la historia laboral depensiones del srvidor a quien se le registro de forma errada algún tipo de novedad</t>
  </si>
  <si>
    <t>Aplicativo en Nube SaaS</t>
  </si>
  <si>
    <t>Desactualización en el versionamiento y funcionalidades del aplicativo</t>
  </si>
  <si>
    <t>Información sujeta a cambios normativos que no esté actualizada con los nuevos lineamientos generando incosistencias en la liquidación de la nómina</t>
  </si>
  <si>
    <t>Perdida de integridad y confiabilidad en la información generada desde el aplicativo</t>
  </si>
  <si>
    <t>Revisar el cumplimiento de ANS para los servicios de aplicación SaaS</t>
  </si>
  <si>
    <t>Puede perciobirse una afectación en la confiabilidad de la informaión.</t>
  </si>
  <si>
    <t>Pérdida de la información o falta de actualización del programa</t>
  </si>
  <si>
    <t>Pocas personas con capacitación para el manejo del sistema</t>
  </si>
  <si>
    <t>Mal uso o no uso de la plataforma para el fin para el que fue creado.</t>
  </si>
  <si>
    <t>Indisponibilidad en la consulta por daño en el servidor donde está albergado el aplicativo</t>
  </si>
  <si>
    <t>Daño en la base de datos que impide la consulta o recuperación de la información histórica</t>
  </si>
  <si>
    <t xml:space="preserve">Perdida de información histórica y de la posibilidad de consultas </t>
  </si>
  <si>
    <t>Extravío del dispositivo</t>
  </si>
  <si>
    <t>Falta de custodia o conservación del dispositivo</t>
  </si>
  <si>
    <t>perdida o daño del dispositivo</t>
  </si>
  <si>
    <t>Evaluación y Seguimiento ES-CP-002 Evaluación y Seguimiento</t>
  </si>
  <si>
    <t>Retiro de la persona</t>
  </si>
  <si>
    <t>No contar con la transferencia de la información y del conocimiento de su gestión, que se generó acorde con las funciones definidas.</t>
  </si>
  <si>
    <t>Perdida de disponibilidad de la  información y del conocimiento que hace parte de la  de la entidad.</t>
  </si>
  <si>
    <t>Indisponibilidad del aplicativo</t>
  </si>
  <si>
    <t>Fallas en el aplicativo</t>
  </si>
  <si>
    <t xml:space="preserve">Que no se pueda realizar el reporte, ocasionando incumplimiento de la normatividad.  </t>
  </si>
  <si>
    <t>Copias de Respaldo Deficientes.</t>
  </si>
  <si>
    <t>Misional AP-CP-002 Administración, Profundización y Aprovechamiento de Acuerdos y Relaciones Comerciales.</t>
  </si>
  <si>
    <t>Almacenamiento Nube Publica</t>
  </si>
  <si>
    <t>Uso de personal no autorizado</t>
  </si>
  <si>
    <t>Fallas o errores informaticos.</t>
  </si>
  <si>
    <t>Perdida de Información historica de la Dirección de Comercio Exterior.</t>
  </si>
  <si>
    <t>Pérdidad o fuja de información institucional</t>
  </si>
  <si>
    <t>Robo del equipo  PC</t>
  </si>
  <si>
    <t>Falla tecnológica que conduzca a pérdida de la información</t>
  </si>
  <si>
    <t>Alteración de la integridad de los documentos</t>
  </si>
  <si>
    <t xml:space="preserve">Retiro / traslado </t>
  </si>
  <si>
    <t>Transferincia de información y conocimiento de gestión</t>
  </si>
  <si>
    <t>Perdida disponibilidad de la informaciono integridad o disponibilidad de la información</t>
  </si>
  <si>
    <t>Perdida del equipo</t>
  </si>
  <si>
    <t xml:space="preserve">No hay acceso a backup de la información </t>
  </si>
  <si>
    <t>Perdida de la información</t>
  </si>
  <si>
    <t>Divulgación publica no clasificada</t>
  </si>
  <si>
    <t xml:space="preserve">Protección inadecuada de la información Clasificada </t>
  </si>
  <si>
    <t xml:space="preserve">Uso inadecuado de la información para fines distintos a la actividad del viceministerio  </t>
  </si>
  <si>
    <t>Almacenamiento Disco Duro / CD / USB</t>
  </si>
  <si>
    <t>Daño en disco duro</t>
  </si>
  <si>
    <t>Perdida de información</t>
  </si>
  <si>
    <t>Físicos-A 7.10. Medios de almacenamiento:Los medios de almacenamiento deben gestionarse a lo largo de su ciclo de vida de adquisición, uso, transporte y disposición de acuerdo con el esquema de clasificación y los requisitos de manipulación de la organización..</t>
  </si>
  <si>
    <t xml:space="preserve">Responsable: El Profesional Especializado - 
Acción:  3(v)GTI-PR-011: Desarrolla la gestión de Activos y Riesgos de la seguridad y privacidad de la información.
Complemento: Aplica formato GTI-FM-015 Inventario de Activos de Información MinCIT </t>
  </si>
  <si>
    <t>GTI-PR-011 Gestión del Subsistema de Seguridad y Privacidad de la Información</t>
  </si>
  <si>
    <t xml:space="preserve">GTI-FM-015 Inventario de Activos de Información MinCIT </t>
  </si>
  <si>
    <t>Gestionar la transferencia de la información en medios externos a repositorios de almacenamiento institucional controlado</t>
  </si>
  <si>
    <t>Pérdida de información contendia en archivos de escritorio.</t>
  </si>
  <si>
    <t>Problemas de acceso a archivos</t>
  </si>
  <si>
    <t>Indisponibildiad de la información histórica y antecedentes por cambios en la entidad responsable del Programa.</t>
  </si>
  <si>
    <t>Desactualización del Portátil</t>
  </si>
  <si>
    <t>Falta de actualización de la información que se encudentra en el One Drive del MinCIT.</t>
  </si>
  <si>
    <t>Pérdida de información y conocimientos que tiene la persona respecto a la entidad y a las actividades que desde la oficina se manejan. Igual que posible Retiro del Funcionario o Contratista.</t>
  </si>
  <si>
    <t>Desconocidas porque el repositorio no es administrado por el Ministerio</t>
  </si>
  <si>
    <t>No actualización oportuna de la información de la RNBD</t>
  </si>
  <si>
    <t>Retiro del  funcionario</t>
  </si>
  <si>
    <t>Dovulgación pública de información no clasificada</t>
  </si>
  <si>
    <t>Protección inadecuada de la información no clasificada</t>
  </si>
  <si>
    <t>Uso inadecuado de la información para fines distintos a la actividad del Viceministerio</t>
  </si>
  <si>
    <t>Que la plataforma presente algún tipo de virus ohackeo de la información</t>
  </si>
  <si>
    <t>Falencias en la plataforma de gestión documental y/o errores en el aplicativo de zonas francas</t>
  </si>
  <si>
    <t xml:space="preserve">Desconectividad a internet,o a la página web; ataque de hacker </t>
  </si>
  <si>
    <t>daño disco duro, virus.</t>
  </si>
  <si>
    <t>Daño o perdida de la información por daños en software o hardware por lo que ser recomienda realizar backups periodicos</t>
  </si>
  <si>
    <t>daño disco duro, virus y ataques ciberneticos.</t>
  </si>
  <si>
    <t>Disco Duro / CD / USB</t>
  </si>
  <si>
    <t>Fallas en el Disco Duro.</t>
  </si>
  <si>
    <t>fallas en el aplicativo</t>
  </si>
  <si>
    <t>Errores en el correcto manejo de la Caja Menor de la DCE</t>
  </si>
  <si>
    <t>Falta de respaldo de la información del Grupo de Salvaguardias, Aranceles y Comercio Exterior</t>
  </si>
  <si>
    <t>Falta de seguridad en la custodia de la información del Grupo de Salvaguardias, Aranceles y Comercio Exterior</t>
  </si>
  <si>
    <t>Retiro de la entidad o traslado de area o de cargo</t>
  </si>
  <si>
    <t>Inadecuada custodia, trasnferencia y conservación de la información</t>
  </si>
  <si>
    <t>Pérdida de la disponibilidad, confidencialidad e integridad de la informacción.</t>
  </si>
  <si>
    <t xml:space="preserve">Perdida o robo del equipo </t>
  </si>
  <si>
    <t>No haya backup del equipo</t>
  </si>
  <si>
    <t>Perdida de Información por falta de Backup</t>
  </si>
  <si>
    <t>Mal uso de la información por parte de los usuarios con suscripción</t>
  </si>
  <si>
    <t>No hay control de la utilización de los usuarios</t>
  </si>
  <si>
    <t>Los usuarios suscritos faciliten el usuario y contraseña a terceros</t>
  </si>
  <si>
    <t>Divulgación pública de informacion no clasificada</t>
  </si>
  <si>
    <t>Protección inadecuado de la información clasificada</t>
  </si>
  <si>
    <t>Uso inadecuado de la informacion para fines distintos a la actividad del viceministerio</t>
  </si>
  <si>
    <t>Cuellos de botella no detectados, trámites no finalizados.</t>
  </si>
  <si>
    <t>Trámites bloqueados o excesivamente demorados por falta de control de los cuellos de botella</t>
  </si>
  <si>
    <t>No entrega oportuna de la Administrción del Correo</t>
  </si>
  <si>
    <t>Perdida del token</t>
  </si>
  <si>
    <t>No disponiobilidad del token para la actividad diaria</t>
  </si>
  <si>
    <t>No disponiobilidad del token para la actividad diaria y sustraccion de informacion</t>
  </si>
  <si>
    <t>Información sensible no disponible</t>
  </si>
  <si>
    <t>No tener la información completa para analizar el registro de usuarios</t>
  </si>
  <si>
    <t>Usuario creado sin todos los filtros requeridos</t>
  </si>
  <si>
    <t xml:space="preserve">posibilidad de adulteracion de la informacion </t>
  </si>
  <si>
    <t>Cambio de Datos</t>
  </si>
  <si>
    <t>Adulteracion, Acceso a Informacion Clasificada</t>
  </si>
  <si>
    <t>Utilización de la información</t>
  </si>
  <si>
    <t>mala utilización de la información</t>
  </si>
  <si>
    <t>utilización de la información en prácticas indebidas</t>
  </si>
  <si>
    <t xml:space="preserve">Ataques informaticos </t>
  </si>
  <si>
    <t xml:space="preserve">Desactualización del sitio </t>
  </si>
  <si>
    <t>Indisponibilidad de acceso a la web</t>
  </si>
  <si>
    <t>Extravió o pérdida de la información guardada en los PC´s
Perdida o daño del equipo</t>
  </si>
  <si>
    <t>. Virus
. Actualización de software
. Que el disco duto se llene y no se pueda ampliar
. Agotamiento de la memoria del equipo
. Que se bloquee el equipo y no se pueda realizar una atención remota</t>
  </si>
  <si>
    <t>Misional FP-CP-002 Fortalecimiento de la Competitividad y Promoción del Turismo.</t>
  </si>
  <si>
    <t>Retiro del funcionario</t>
  </si>
  <si>
    <t>Calidad de la información, regitros o documentos de información, por deterioro</t>
  </si>
  <si>
    <t>Pérdida de información y conocimientos que tiene la persona respecto a la entidad y a las actividades que desde la oficina se manejan</t>
  </si>
  <si>
    <t>Disponibilidad a los repositorios electrónicos o físicos donde se encuentra la información.</t>
  </si>
  <si>
    <t>Calidad de la información, registros o documentos por deterioro del formato en el que se encuentra la información.</t>
  </si>
  <si>
    <t>Alteración de la integridad  y disponibilidad de los documentos que conformaban  el archivo del Consejo</t>
  </si>
  <si>
    <t>Retiro del contratista</t>
  </si>
  <si>
    <t xml:space="preserve">No aplica </t>
  </si>
  <si>
    <t>No se tiene un Bakcup de la información</t>
  </si>
  <si>
    <t>Falta de un repositorio del mininsterio para el almacenamiento de la infromación</t>
  </si>
  <si>
    <t>Ataques informáticos que puedan afectar la integridad de la información</t>
  </si>
  <si>
    <t>Que involuntariamente se altere o se elimine información</t>
  </si>
  <si>
    <t>Acceso inseguro al sistema.</t>
  </si>
  <si>
    <t>No diligenciamiento de actividades ejecutadas oportunamente.</t>
  </si>
  <si>
    <t>Fallas del sistema y que no se actulice la información.</t>
  </si>
  <si>
    <t>Muy Baja</t>
  </si>
  <si>
    <t>Equipo Microfilmación</t>
  </si>
  <si>
    <t>Perdida de la informacion</t>
  </si>
  <si>
    <t xml:space="preserve">Debilidades  en el control y acceso de la documentacion  del ministerio </t>
  </si>
  <si>
    <t xml:space="preserve">posibilidad de afectacion, reputacional y economica por sanciones de entes  de control, debido a perdida y deterioro de la documentacion </t>
  </si>
  <si>
    <t>Baja</t>
  </si>
  <si>
    <t xml:space="preserve">Daño en la unidad de almacenamiento </t>
  </si>
  <si>
    <t>Acceso no autorizado al servicio de aplicación o sitio web.</t>
  </si>
  <si>
    <t xml:space="preserve">Ejecucion y administracion de procesos </t>
  </si>
  <si>
    <t xml:space="preserve">recepcion inadecuada de los documentos al realizar la transferencia </t>
  </si>
  <si>
    <t xml:space="preserve">Perdida de memoria institucional, afectacion de la memoria institucional, perdida de confianza y credibilidad  de usuarion internos y externos </t>
  </si>
  <si>
    <t xml:space="preserve">falta de seguimiento a la documentacion en tramite </t>
  </si>
  <si>
    <t xml:space="preserve">posible afectacion  reputacional por incumplimiento legal debido a la inadecuada gestion de las comunicaciones oficiales </t>
  </si>
  <si>
    <t>Divulgación al público de las estrategias de Defensa Jurídica del Ministerio</t>
  </si>
  <si>
    <t>Afectación en el índice de litigiosidad del ministerio</t>
  </si>
  <si>
    <t>Fuga de información</t>
  </si>
  <si>
    <t>No se tiene definida una periocidad de back up para la información.</t>
  </si>
  <si>
    <t xml:space="preserve">Acceso no autorizado a la información (hora de ingreso y salida del señor Ministro y Viceministros) </t>
  </si>
  <si>
    <t>Eliminación de datos sin autorización por parte de funcionarios de la entidad</t>
  </si>
  <si>
    <t>No subir la documentación completa al sistema de las compras de elementos devolutivos y de consumo.</t>
  </si>
  <si>
    <t>No realizar la actualización del inventario y movimientos dentro del sistema.</t>
  </si>
  <si>
    <t>Deficiencia o inexistencia de servicio de internet
Pérdida de la carpeta por reescribir el nombre o cambio de posición de la misma</t>
  </si>
  <si>
    <t>No tener acceso al servicio
Modificación involuntaria de nombres o direcciones del archivo</t>
  </si>
  <si>
    <t>Perdida o daño del equipo</t>
  </si>
  <si>
    <t>Fallas técnicas del equipo (Disco duro, SO entre otros)
Obsolescencia tecnológica</t>
  </si>
  <si>
    <t>Indisponibilidad de acceso a la información del equipo (por daño de la informacion)</t>
  </si>
  <si>
    <t>Falla en los servidores de pagina web
fallas en los Servicios de la nube
insuficientes controles de seguridad</t>
  </si>
  <si>
    <t>Fallas en la comunicación para acceder al Servicios</t>
  </si>
  <si>
    <t>Indisponibilidad de acceso a la información.</t>
  </si>
  <si>
    <t xml:space="preserve">Accessos no autoirzados </t>
  </si>
  <si>
    <t>Incumplimiento de Politicas de Seguridad
Fallas en la comunicación para acceder al Servicios</t>
  </si>
  <si>
    <t>Suplantacion de identidad.
Indisponibilidad de acceso a la información.</t>
  </si>
  <si>
    <t>Versión desactualizada y mal funcionamiento</t>
  </si>
  <si>
    <t>Falta de actulaización de licencias</t>
  </si>
  <si>
    <t>Perdida de información por cambio repentino del funcionario</t>
  </si>
  <si>
    <t>Vinculaciones de corta duracion por vinculación provisional</t>
  </si>
  <si>
    <t>Que el activo de informacion cambie de empleo.</t>
  </si>
  <si>
    <t>Manejo del pesonal de la OAPS y los miembros del comité</t>
  </si>
  <si>
    <t>Responsable: Coordinador Grupo Desarrollo y Mantenimiento de Aplicaciones., Profesional Especializado
Acción: 6 Establecer el Plan de apertura, mejora y uso de datos abiertos
Complemento: Identificar los conjuntos de datos abiertos.</t>
  </si>
  <si>
    <t>GTI-PR-003 Gestión de Información</t>
  </si>
  <si>
    <t>Plan de apertura, mejora y uso de datos abiertos</t>
  </si>
  <si>
    <t>Realizar seguimiento al PAMUA - Plan de Datos Abiertos</t>
  </si>
  <si>
    <t>Ataque o robo de información de la nube</t>
  </si>
  <si>
    <t>El equipo portátil puede ser hurtado, dañado, perdido, pero la información no se guarda en él.</t>
  </si>
  <si>
    <t>Pérdida, robo, daño del equipo, y ataque o robo de información de la nube</t>
  </si>
  <si>
    <t>No existe un par o persona que apoye las tareas relacionadas con la preparación y publicación de contenidos.</t>
  </si>
  <si>
    <t>Afectación de la disponibilidad del recurso humano para atender los temas relacionados con la preparación y publicación de contenidos internos de comunicaciones.</t>
  </si>
  <si>
    <t>Manejo del pesonal de la OAPS</t>
  </si>
  <si>
    <t>perdida de información</t>
  </si>
  <si>
    <t>Conservación de la información en la Plataforma</t>
  </si>
  <si>
    <t>Ingreso de documentos en las hojas de vida sin el debido procedimiento.</t>
  </si>
  <si>
    <t xml:space="preserve">La documentación incompleta para la elaboración de las hojas de vida </t>
  </si>
  <si>
    <t>En algunos casos el mal menejo de las hojas de vida, por parte de los funcionarios.</t>
  </si>
  <si>
    <t>No poder acceder a la información por fallas en el sisitema</t>
  </si>
  <si>
    <t>Dificultades de acceso a la consulta de la información</t>
  </si>
  <si>
    <t>No se elabore acorde a la reunión adelantada o falten datos importantes al momento de redactarla.</t>
  </si>
  <si>
    <t xml:space="preserve">No elaborarla </t>
  </si>
  <si>
    <t>Pérdida de la información constitutiva de las actas por manipulación de los usuarios con acceso</t>
  </si>
  <si>
    <t>Acceso por servidor no autorizado</t>
  </si>
  <si>
    <t xml:space="preserve">Falta de disponibilidad de la información </t>
  </si>
  <si>
    <t>La carpeta aun no se encuentra con la información del 2022.</t>
  </si>
  <si>
    <t>Documentos importantes sin respaldo.</t>
  </si>
  <si>
    <t>Falta de documentos actualizados y respaldo.</t>
  </si>
  <si>
    <t>Perdida de la Información o falta de actualización del Programa.</t>
  </si>
  <si>
    <t>Una sola persona tiene acceso a esta plataforma.</t>
  </si>
  <si>
    <t>Falta de personal capacitado para manejar la información.</t>
  </si>
  <si>
    <t>daño en los PC (equipo de escritorio) o en el sistema de nómina</t>
  </si>
  <si>
    <t>perdida de la información por daño del equipo o daño del sofware</t>
  </si>
  <si>
    <t>afectacion en la disponibilidad,confidencialidad o busqueda de la información</t>
  </si>
  <si>
    <t>Vinculaciones de corta duracion por vinculación de Libre Nombremiento y Remoción</t>
  </si>
  <si>
    <t>PERDIDA DEL EQUIPO-ATAQUES CIBERNETICOS</t>
  </si>
  <si>
    <t>PERDIDA DE INFORMACIÓN O DAÑO POR CONDICIONES TÉCNICAS DEL EQUIPO</t>
  </si>
  <si>
    <t>USO INADECUADO DE LA INFORMACIÓN</t>
  </si>
  <si>
    <t>La información no es vulnerable dado a que se encuentra soportada en medio fisico y digital.</t>
  </si>
  <si>
    <t xml:space="preserve">RIESGO BAJO </t>
  </si>
  <si>
    <t xml:space="preserve">Fallas en el acceso al correo electrónico </t>
  </si>
  <si>
    <t>Acceso por servidor no autorizado a la cuenta de correo</t>
  </si>
  <si>
    <t>Inoportunidad en el trámite de la información o solicitudes allegadas al correo</t>
  </si>
  <si>
    <t>Ataques cibernéticos y disponibilidad de la plataforma</t>
  </si>
  <si>
    <t>Errores en el cargue de la información en el portal</t>
  </si>
  <si>
    <t>Los funcionarios no brinden información confiable y veraz.</t>
  </si>
  <si>
    <t>Integridad en la información</t>
  </si>
  <si>
    <t>Que no atienda a las necesidades de la población a la que vaya dirigido</t>
  </si>
  <si>
    <t>Realizar un mal diagnóstico o no basarse en experiencias ocurridas en los tiempos anteriores</t>
  </si>
  <si>
    <t>Falta de divulgación del plan</t>
  </si>
  <si>
    <t>Ataques cibernéticos</t>
  </si>
  <si>
    <t>Indisponibilidad del portal web</t>
  </si>
  <si>
    <t>Que el activo no se encuentra disponible</t>
  </si>
  <si>
    <t xml:space="preserve">Los funcionarios no actualizan esta información </t>
  </si>
  <si>
    <t xml:space="preserve">No es útil, ya que no hacen buen uso de ella. </t>
  </si>
  <si>
    <t>Los funcionarios no le dan el manejo adecuado.</t>
  </si>
  <si>
    <t xml:space="preserve">Deterioro por factores ambientales </t>
  </si>
  <si>
    <t>Que no se cuente con copias del documento</t>
  </si>
  <si>
    <t>Indisponibilidad del documento e ilegilibilidad de la información</t>
  </si>
  <si>
    <t>Al momento de ingresar o realizar una operación y consulta el  aplicativo no esté disponible</t>
  </si>
  <si>
    <t>Inconsistencias en el registro de información por fallas en la operatividad</t>
  </si>
  <si>
    <t>Imprecisión en los datos almacenados no se actualicen, lo que puede generar inconsistencia de información.</t>
  </si>
  <si>
    <t>Posibles errores en el cargue del cuestionario en el aplicativo</t>
  </si>
  <si>
    <t>Acceso no autorizado
Extravió o pérdida de carpetas</t>
  </si>
  <si>
    <t>Extravió o pérdida de carpetas</t>
  </si>
  <si>
    <t xml:space="preserve">*Pérdida de información </t>
  </si>
  <si>
    <t>Acceso a la información por parte de terceros sin autorización</t>
  </si>
  <si>
    <t>Mala manipulación de la información que se encientra en el repositorio</t>
  </si>
  <si>
    <t>Indisponibilidad de acceso al servidor, perdida de archivos, alteración en la confidencialidad de la información</t>
  </si>
  <si>
    <t xml:space="preserve">Acceso no autorizado a la información </t>
  </si>
  <si>
    <t xml:space="preserve">Posible pérdida de la información por </t>
  </si>
  <si>
    <t>media</t>
  </si>
  <si>
    <t xml:space="preserve">Varias personas teniendo acceso a estas  paginas </t>
  </si>
  <si>
    <t>fala pagina web</t>
  </si>
  <si>
    <t>*Pérdida de información por falta de backup</t>
  </si>
  <si>
    <t xml:space="preserve">Pérdida o daño </t>
  </si>
  <si>
    <t>Respaldo y disponibilidad de la información</t>
  </si>
  <si>
    <t>Pérdida de la información por ataque o por error</t>
  </si>
  <si>
    <t>Respaldo de la información  y acceso a los dispositivos de almacenamiento</t>
  </si>
  <si>
    <t>Pérdida de información contendia en archivos de escritorio.Rotación de encargados del tema (sea funcionario ocontratista).</t>
  </si>
  <si>
    <t xml:space="preserve">Indisponibildiad de la información histórica y antecedentes por cambios en los funcionarios. </t>
  </si>
  <si>
    <t>Amenazas informáticas en el One Drive del MinCIT</t>
  </si>
  <si>
    <t>no existe acceso por fuera de la entidad a los documentos que se encuentran en la carpeta compartida</t>
  </si>
  <si>
    <t>Violación de la seguridad</t>
  </si>
  <si>
    <t>Cambio de funcionarios responsables</t>
  </si>
  <si>
    <t>Ataques informáticos, caída tecnológica</t>
  </si>
  <si>
    <t>Extravió o pérdida usuario y contraseña para ingresar a la plataforma.</t>
  </si>
  <si>
    <t>Falta de respaldo de la corespsondencia de la Subdirección</t>
  </si>
  <si>
    <t>Fallas en el acceso a la consulta de la correspondencia</t>
  </si>
  <si>
    <t>Fallas en el correo electronico y base de datos</t>
  </si>
  <si>
    <t>perdida de informción personal, y posible uso indebido de los contastos del despacho de la DCE</t>
  </si>
  <si>
    <t>Que el sitio no este disponible para consulta</t>
  </si>
  <si>
    <t>Información no actualizada</t>
  </si>
  <si>
    <t>Afectación mínima de acceso a la información que no afecta el desarrollo de las tareas</t>
  </si>
  <si>
    <t>Versión  desactualizada y mal funcionamiento</t>
  </si>
  <si>
    <t>Falta de actualización de la licencia</t>
  </si>
  <si>
    <t>Fallas en el uso de software</t>
  </si>
  <si>
    <t>Todo se almacena en los equipos **Backup periódico?</t>
  </si>
  <si>
    <t xml:space="preserve">transferencia de informacion y conocimiento de la gestión </t>
  </si>
  <si>
    <t>perdida o afectacion de la información disponible, integridad y confiabilidad.</t>
  </si>
  <si>
    <t>Redes  Sociales</t>
  </si>
  <si>
    <t>Falta de aseguramiento de las cuentas de redes sociales y protección de datos en las redes sociales</t>
  </si>
  <si>
    <t>Monitorear la exposición de información en internet de las cuentas de redes sociales institucionales</t>
  </si>
  <si>
    <t>Calidad de la información, registros o documentos por deterioro del formato en el que se encuentra la ifnroamción.</t>
  </si>
  <si>
    <t>Alteración de la integridad  y disponibilidad de los documentos que conforman las el archivo del Consejo</t>
  </si>
  <si>
    <t>Asociadas a la infraestructura de TI - Copias de Respaldo Deficientes.</t>
  </si>
  <si>
    <t>Fallas en el uso del software</t>
  </si>
  <si>
    <t>Suplantación
Manipulación
Repudio
Revelación de información
Denegación de Servicios
Concesión de privilegio</t>
  </si>
  <si>
    <t>Fallos de Inyección:  Los fallos de inyección, tales como SQL, OS, y LDAP.
Fallos de Inyección: Los fallos de inyección, tales como SQL, OS, y LDAP
Secuencia de Comandos en Sitios Cruzados (XSS)
Configuración defectuosa de seguridad
Almacenamiento Criptográfico Inseguro
Fallos de restricción de acceso a URL</t>
  </si>
  <si>
    <t>Perdida y divulgación de datos y
acceso no autorizado, disponibilidad de la aplicación y robo de información</t>
  </si>
  <si>
    <t>Pérdida de la información</t>
  </si>
  <si>
    <t>Daños en los sistemas</t>
  </si>
  <si>
    <t xml:space="preserve">Pérdida de la información </t>
  </si>
  <si>
    <t>Posible afectación por un virus, daño del equipo.</t>
  </si>
  <si>
    <t>Disponibilidad por averías, daños en el equipo, o indisponibilidad de la persona encargada.</t>
  </si>
  <si>
    <t>Posible afectación por un virus, pérdida de correos.</t>
  </si>
  <si>
    <t>Solo una persona tienen acceso a ese correo</t>
  </si>
  <si>
    <t>Demora en la actualización de la información, falla/daño de la aplicación.</t>
  </si>
  <si>
    <t>imposibilidad de acceder al servidor para la publicación de los contenidos, daño del software.</t>
  </si>
  <si>
    <t>Afectación de la disponibilidad de la herramienta para publicar los contenidos internos.</t>
  </si>
  <si>
    <t>Pérdida de la información por situaciones agenas a la gestión del área o atacques cibernéticos</t>
  </si>
  <si>
    <t>Pérdida de información por borrado accidental.</t>
  </si>
  <si>
    <t>. No Hay acceso a la nube del MINCIT
. No hay categorización de la información 
. No se encunetra inventariada por el grupo de gestión Documental 
- No se asocia a un procedimiento dentro del proceso</t>
  </si>
  <si>
    <t xml:space="preserve">Pérdida de información en la pagina web, perdida del disco duro </t>
  </si>
  <si>
    <t>Hackeo de pagina web</t>
  </si>
  <si>
    <t>Daño en los servidores de la plataforma</t>
  </si>
  <si>
    <t>Demora en el seguimiento para la gestión del trámite de los decretos</t>
  </si>
  <si>
    <t>Acceso no autorizado al servidor por piratas informáticos</t>
  </si>
  <si>
    <t>Falta de controles adecuados de seguridad</t>
  </si>
  <si>
    <t>Pérdida de la información  por daño o por robo</t>
  </si>
  <si>
    <t>Acceso a los repositorios electrónicos o físicos donde se encuentra la información.</t>
  </si>
  <si>
    <t>Registros o documentos por deterioro del formato en el que se encuentra la información.</t>
  </si>
  <si>
    <t>Alteración de la integridad  y disponibilidad de los documentos que conforman  el archivo.</t>
  </si>
  <si>
    <t>Alteración de la integridad  y disponibilidad de los documentos que conformaban  el archivo.</t>
  </si>
  <si>
    <t>Disponibilidad de acceso a la ruta de ubicación de la información</t>
  </si>
  <si>
    <t>Falta de protección  de la información disco duro compartido</t>
  </si>
  <si>
    <t>Daño en el equipo que reposa la información del funcionario a cargo.
Ataques cibernéticos que vulnere el equipo del funcionario.
Eventos adversos (inundaciones, incendios, problemas eléctricos, factores atmosféricos, entre otros) que puedan ocasionar daños en los documentos en custodia.
Sustracción indebida de documentos del archivo físico</t>
  </si>
  <si>
    <t>Aplicación inadecuada del formato establecido para el préstamo de la documentación del archivo  por parte del Funcionario responsable .
No realizar copias de seguridad de la información existente.
No registro de ingreso al archivo  para el personal ajeno a la Oficina.
No existencia de un programa de prevención de emergencias y atención de desastres</t>
  </si>
  <si>
    <t>Pérdida de la integridad de la información física y digital que reposa en el archivo.</t>
  </si>
  <si>
    <t>Hackeo y bloqueo de la página</t>
  </si>
  <si>
    <t>Riesgo reputacional al ministerio</t>
  </si>
  <si>
    <t>Versión desactualizada</t>
  </si>
  <si>
    <t>Fallas en los enlaces que apuntan a los tutoriales</t>
  </si>
  <si>
    <t>Fallas en la consulta del tutorial</t>
  </si>
  <si>
    <t xml:space="preserve">Edificios / Oficinas / Archivo </t>
  </si>
  <si>
    <t>Infraestructura</t>
  </si>
  <si>
    <t>Acceso no autorizado a las áreas de acceso restringido</t>
  </si>
  <si>
    <t>Físicos-A 7.6. Trabajar en áreas seguras:Se debe diseñar e implementar medidas de seguridad para trabajar en zonas seguras..</t>
  </si>
  <si>
    <t>Terminación de contrato de prestación de Servicios</t>
  </si>
  <si>
    <t>Almacenamiento Nube No Institucional</t>
  </si>
  <si>
    <t> </t>
  </si>
  <si>
    <t>Clasificada</t>
  </si>
  <si>
    <t>privada</t>
  </si>
  <si>
    <t>Retiro</t>
  </si>
  <si>
    <t>Falta de induccion a su sucesor</t>
  </si>
  <si>
    <t>Perdida de informacion, experiencia</t>
  </si>
  <si>
    <t>No disponibilidad del canal de comunicacion</t>
  </si>
  <si>
    <t>Acumulación de correos de los usuarios por consultas y reportes del funcionamiento de SIIS</t>
  </si>
  <si>
    <t>HISTORIAL DE CAMBIOS DEL CONTENIDO</t>
  </si>
  <si>
    <t>Total Activos Consolidados por Procesos</t>
  </si>
  <si>
    <t>Total NAR - Aceptar el Riesgo</t>
  </si>
  <si>
    <t>Control Organizacional</t>
  </si>
  <si>
    <t>VERSIÓN</t>
  </si>
  <si>
    <t>DESCRIPCIÓN DEL CAMBIO</t>
  </si>
  <si>
    <r>
      <t>ELABORADO POR:</t>
    </r>
    <r>
      <rPr>
        <sz val="8"/>
        <color theme="0"/>
        <rFont val="Verdana Pro Cond Light"/>
        <family val="2"/>
      </rPr>
      <t xml:space="preserve">
(nombre y cargo)</t>
    </r>
  </si>
  <si>
    <r>
      <t>REVISADO POR</t>
    </r>
    <r>
      <rPr>
        <sz val="8"/>
        <color theme="0"/>
        <rFont val="Verdana Pro Cond Light"/>
        <family val="2"/>
      </rPr>
      <t>:
(nombre y cargo)</t>
    </r>
  </si>
  <si>
    <r>
      <t>APROBADO POR</t>
    </r>
    <r>
      <rPr>
        <sz val="8"/>
        <color theme="0"/>
        <rFont val="Verdana Pro Cond Light"/>
        <family val="2"/>
      </rPr>
      <t>:
(nombre y cargo)</t>
    </r>
  </si>
  <si>
    <t>Tipos de Activos Consolidados</t>
  </si>
  <si>
    <t>Total Activos Nuevos</t>
  </si>
  <si>
    <t>Total NAR - Evitar el Riesgo</t>
  </si>
  <si>
    <t>Control Personas</t>
  </si>
  <si>
    <t>Documentación de los Riesgos de Seguridad y Privacidad de al Información para la vigencia 2024.</t>
  </si>
  <si>
    <t>Oficina Sistemas de Información</t>
  </si>
  <si>
    <t xml:space="preserve">Total Activos Eliminados </t>
  </si>
  <si>
    <t>Total NAR - Reducir el Riesgo</t>
  </si>
  <si>
    <t>Control Físicos</t>
  </si>
  <si>
    <t>Total Activos Vigentes</t>
  </si>
  <si>
    <t>Control Tecnologico</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</si>
  <si>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</si>
  <si>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</si>
  <si>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</si>
  <si>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</si>
  <si>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</si>
  <si>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</si>
  <si>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</si>
  <si>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</si>
  <si>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</si>
  <si>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</si>
  <si>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</si>
  <si>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</si>
  <si>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</si>
  <si>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</si>
  <si>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</si>
  <si>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</si>
  <si>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</si>
  <si>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</si>
  <si>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Riesgo de corrupción</t>
  </si>
  <si>
    <t>LEVE</t>
  </si>
  <si>
    <t>BAJO</t>
  </si>
  <si>
    <t>Externo</t>
  </si>
  <si>
    <t>Riesgo de Fraude Externo</t>
  </si>
  <si>
    <t>MENOR</t>
  </si>
  <si>
    <t>No Asignado</t>
  </si>
  <si>
    <t>Aleatoria</t>
  </si>
  <si>
    <t>Sin documentar</t>
  </si>
  <si>
    <t>Sin Registro</t>
  </si>
  <si>
    <t>Riesgo de Fraude Interno</t>
  </si>
  <si>
    <t>Riesgo de Gestión</t>
  </si>
  <si>
    <t>ALTA</t>
  </si>
  <si>
    <t>EXTREMO</t>
  </si>
  <si>
    <t>COMPARTIR EL RIESGO</t>
  </si>
  <si>
    <t>MUY ALTA</t>
  </si>
  <si>
    <t>CATASTRÓFICO</t>
  </si>
  <si>
    <t>MODERADO (RC/F)</t>
  </si>
  <si>
    <t>Riesgo Fiscal</t>
  </si>
  <si>
    <t>MODERADO (RC-F)</t>
  </si>
  <si>
    <t>ALTO (RC/F)</t>
  </si>
  <si>
    <t>Riesgo Ambiental</t>
  </si>
  <si>
    <t>MAYOR (RC-F)</t>
  </si>
  <si>
    <t>EXTREMO (RC/F)</t>
  </si>
  <si>
    <t>Riesgo de Seguridad y Salud en el Trabajo</t>
  </si>
  <si>
    <t>CATASTRÓFICO (RC-F)</t>
  </si>
  <si>
    <t>Ejecución y Administración de Procesos</t>
  </si>
  <si>
    <t>Fallas Tecnólogicas</t>
  </si>
  <si>
    <t>Relaciones Laborales</t>
  </si>
  <si>
    <t>Usuarios, productos y practicas</t>
  </si>
  <si>
    <t>Legales</t>
  </si>
  <si>
    <t>SEGURIDAD Y PRIVACIDAD DE LA INFORMACIÓN</t>
  </si>
  <si>
    <t>Frecuencia del Control</t>
  </si>
  <si>
    <t>NTC/IEC ISO27001:2022 - CONTROLES</t>
  </si>
  <si>
    <t>Responsable</t>
  </si>
  <si>
    <t>Consecuencais</t>
  </si>
  <si>
    <t>Control: Acción o conjunto de acciones que minimiza la probabilidad de ocurrencia de un riesgo o el impacto producido ante su materialización.
En la descripción del control se debe asegurar que cuente con los siguientes componentes que permitan su entendimiento.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t>
  </si>
  <si>
    <t>Área/ Dependencia</t>
  </si>
  <si>
    <t>Responsable(s) del Riesgo</t>
  </si>
  <si>
    <t>Periodicidad</t>
  </si>
  <si>
    <t>Grupo de Control</t>
  </si>
  <si>
    <t xml:space="preserve">Control </t>
  </si>
  <si>
    <t xml:space="preserve">Descripción </t>
  </si>
  <si>
    <t>Control A.1. ISO/IEC27001:2022</t>
  </si>
  <si>
    <t>Probabilidad</t>
  </si>
  <si>
    <t>Impacto</t>
  </si>
  <si>
    <t>Riesgo</t>
  </si>
  <si>
    <t>Oficina Sistemas de Información - Jefatura OSI</t>
  </si>
  <si>
    <t>Almacenamiento  Share Point Área</t>
  </si>
  <si>
    <t>DM - Despacho Ministro</t>
  </si>
  <si>
    <t>RG - Ejecución y Administración de Procesos</t>
  </si>
  <si>
    <t>Organizacional</t>
  </si>
  <si>
    <t>A 5.1.  Políticas para la seguridad de la información</t>
  </si>
  <si>
    <t>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t>
  </si>
  <si>
    <t>Catastrófico</t>
  </si>
  <si>
    <t>Extremo</t>
  </si>
  <si>
    <t>Oficina Sistemas de Información - Grupo Desarrollo y Mantenimiento de Aplicaciones</t>
  </si>
  <si>
    <t>Sistema de Gestión</t>
  </si>
  <si>
    <t>Almacenamiento Externo</t>
  </si>
  <si>
    <t xml:space="preserve">DM - Oficina Asesora de Planeación Sectorial </t>
  </si>
  <si>
    <t xml:space="preserve">DM - OAPS - Oficina Asesora de Planeación Sectorial </t>
  </si>
  <si>
    <t>RG - Fallas Tecnológicas</t>
  </si>
  <si>
    <t>Semanal</t>
  </si>
  <si>
    <t>A 5.2.  Roles y responsabilidades para la seguridad de la información</t>
  </si>
  <si>
    <t>Los roles y responsabilidad de seguridad de la información se deben definir y asignar de acuerdo con las necesidades de la organización.</t>
  </si>
  <si>
    <t>Oficina Sistemas de Información - Grupo Ingeniería y Soporte Técnico</t>
  </si>
  <si>
    <t>Proyecto de Inversión</t>
  </si>
  <si>
    <t>Almacenamiento Nube Privada</t>
  </si>
  <si>
    <t>DM - Oficina Asesora Jurídica</t>
  </si>
  <si>
    <t>DM - OAJ - Oficina Asesora Jurídica</t>
  </si>
  <si>
    <t>RG - Relaciones Laborales</t>
  </si>
  <si>
    <t>Quincenal</t>
  </si>
  <si>
    <t>A 5.3. Segregación de deberes</t>
  </si>
  <si>
    <t>Los deberes y áreas de responsabilidad en conflicto deberían segregarse.</t>
  </si>
  <si>
    <t>Mayor</t>
  </si>
  <si>
    <t>Alto</t>
  </si>
  <si>
    <t>Oficina Sistemas de Información - Infraestructura Tecnológica</t>
  </si>
  <si>
    <t>Intangible</t>
  </si>
  <si>
    <t>DM - Oficina Asuntos Legales Internacionales</t>
  </si>
  <si>
    <t>DM - OAJ - Grupo Cobro Coactivo</t>
  </si>
  <si>
    <t>RG - Usuarios, Productos Y Prácticas</t>
  </si>
  <si>
    <t>A 5.4. Responsabilidades de la Dirección</t>
  </si>
  <si>
    <t>La Alta Dirección debe exigir a todo el personal la aplicación de la seguridad de la información de acuerdo con la política de seguridad de la información establecida, las políticas y los procedimientos específicos de la organización en los aspectos correspondientes.</t>
  </si>
  <si>
    <t>Oficina Sistemas de Información - Monitoreo Plataforma Tecnológica</t>
  </si>
  <si>
    <t>Almacenamiento One Drive Personal</t>
  </si>
  <si>
    <t>DM - Oficina Control Interno</t>
  </si>
  <si>
    <t>DM - OAJ - Grupo Conceptos y Asuntos Legales</t>
  </si>
  <si>
    <t>GF - Daños a Activos Fijos/ Eventos Externos</t>
  </si>
  <si>
    <t>Bimensual</t>
  </si>
  <si>
    <t>A 5.5. Contacto con las autoridades</t>
  </si>
  <si>
    <t>La organización debe establecer y mantener contacto con grupos de interés especial u otros foros y asociaciones profesionales especializados en Seguridad.</t>
  </si>
  <si>
    <t>Moderado</t>
  </si>
  <si>
    <t>Oficina Sistemas de Información - Arquitectura Empresarial</t>
  </si>
  <si>
    <t>No contar con un iventario de equipos de computo debidamente identiifcado.</t>
  </si>
  <si>
    <t>DM - Oficina Estudios Económicos</t>
  </si>
  <si>
    <t>DM - OAJ - Grupo Procesos Judiciales</t>
  </si>
  <si>
    <t>A 5.6. Contacto con grupos de interés especial</t>
  </si>
  <si>
    <t>La organización debe establecer y mantener contacto con las autoridades pertinentes.</t>
  </si>
  <si>
    <t>Oficina Sistemas de Información - Seguridad y Privacidad de la Información</t>
  </si>
  <si>
    <t>No tener control sobre los equipos que no cuentan con una identiifcacion apropiada.</t>
  </si>
  <si>
    <t>Aplicativo</t>
  </si>
  <si>
    <t>DM - Oficina Sistemas de Información</t>
  </si>
  <si>
    <t>DM - OALI - Oficina Asuntos Legales Internacionales</t>
  </si>
  <si>
    <t>RSPI - Protección y/o Tratamiento de Datos Personales</t>
  </si>
  <si>
    <t>A 5.7. Inteligencia de Amenazas</t>
  </si>
  <si>
    <t>La información relativa a las amenazas a la seguridad de la información se debe recopilar y analizar para producir inteligencia de las amenazas.</t>
  </si>
  <si>
    <t>Secretaría General - Grupo Gestión Documental</t>
  </si>
  <si>
    <t>VCE - Despacho Viceministerio Comercio Exterior</t>
  </si>
  <si>
    <t>DM - ODCI - Oficina Control Interno</t>
  </si>
  <si>
    <t>Semestral</t>
  </si>
  <si>
    <t>A 5.8. Seguridad de la información en la gestión de proyectos</t>
  </si>
  <si>
    <t>Seguridad de la información se debe integrar en la gestión de proyectos.</t>
  </si>
  <si>
    <t>Menor</t>
  </si>
  <si>
    <t>Secretaría General - Grupo Talento Humano</t>
  </si>
  <si>
    <t>Aplicativo Externo</t>
  </si>
  <si>
    <t>VCE - Negociador Internacional</t>
  </si>
  <si>
    <t>DM - OEE - Oficina Estudios Económicos</t>
  </si>
  <si>
    <t>A 5.9. Inventario de Información y Otros Activos Asociados</t>
  </si>
  <si>
    <t>Se debe elaborar y mantener un inventario de la información y otros activos asociados, incluidos los propietarios.</t>
  </si>
  <si>
    <t>Secretaría General - Grupo Juzgamiento Disciplinario</t>
  </si>
  <si>
    <t>Aplicativo Licenciado</t>
  </si>
  <si>
    <t>VCE - Consejo Superior de Comercio Exterior</t>
  </si>
  <si>
    <t>DM - OSI - Oficina Sistemas de Información</t>
  </si>
  <si>
    <t>A 5.10. Uso aceptable de la información y otros activos asociados</t>
  </si>
  <si>
    <t>Se deben identificar, documentar e implementar normas para el uso aceptable y procedimientos para el tratamiento de la información y otros activos asociados.</t>
  </si>
  <si>
    <t>Bajo</t>
  </si>
  <si>
    <t>Secretaría General - Grupo Contratos</t>
  </si>
  <si>
    <t>Acceso no autorizado a las áreas sensibles/criticas.</t>
  </si>
  <si>
    <t>Aplicativo Zonas Francas</t>
  </si>
  <si>
    <t>Leve</t>
  </si>
  <si>
    <t>VCE - Dirección Relaciones Comerciales</t>
  </si>
  <si>
    <t>DM - OSI - Grupo Desarrollo y Mantenimiento de Aplicaciones</t>
  </si>
  <si>
    <t>A 5.11. Devolución   de activos</t>
  </si>
  <si>
    <t xml:space="preserve">EL personal y otras partes interesadas, según corresponda, deben devolver todos los activos de la organización en su posesión al cambiar o terminar su empleo, contrato o acuerdo. </t>
  </si>
  <si>
    <t>Secretaría General - Grupo Administrativa</t>
  </si>
  <si>
    <t>CD</t>
  </si>
  <si>
    <t>VCE - OMC - Misión Permanente de Colombia ante la Organización Mundial del Comercio</t>
  </si>
  <si>
    <t>DM - OSI - Grupo Ingeniería y Soporte Técncio</t>
  </si>
  <si>
    <t>A .5.12. Clasificación de la información</t>
  </si>
  <si>
    <t>La información se debe clasificar de acuerdo con las necesidades de seguridad de la información de la organización sobre la base de la confidencialidad, integridad, disponibilidad y los requisitos pertinentes de las partes interesadas.</t>
  </si>
  <si>
    <t>Certificado Digital</t>
  </si>
  <si>
    <t>VCE - OCB - Oficina Comercial de Gobierno de Colombia ante la Unión Europea</t>
  </si>
  <si>
    <t>VCE - Despacho Viceministro Comercio Exterior</t>
  </si>
  <si>
    <t xml:space="preserve">A 5.13. Etiquetado de la información </t>
  </si>
  <si>
    <t>Se debe elaborar e implementar un conjunto adecuado de procedimientos para el etiquetado de la información de conformidad con el esquema de clasificación de información adoptado por la organización.</t>
  </si>
  <si>
    <t>Colaboradores: Contratista - Funcionarios</t>
  </si>
  <si>
    <t>VCE - OCW - Oficina Comercial de Colombia en Washington D.C</t>
  </si>
  <si>
    <t>A 5.14. Transferencia de información</t>
  </si>
  <si>
    <t>Las reglas, procedimientos o acuerdos de transferencia de información deben estar vigentes para todos los tipos de instalaciones de transferencia dentro de la organización y entre la organización y otras partes.</t>
  </si>
  <si>
    <t>Sistemas de Gestión SG-CP-006 Sistemas de Gestión</t>
  </si>
  <si>
    <t>VCE - Dirección Integración Económica</t>
  </si>
  <si>
    <t>VCE -  NI - Despacho Negociado Internacional</t>
  </si>
  <si>
    <t>A 5.15. Control de Acceso</t>
  </si>
  <si>
    <t>Las normas para controlar el acceso físico y lógico a la información y otros activos asociados se deben establecer e implementar sobre la base en los requisitos de seguridad empresarial y de la información.</t>
  </si>
  <si>
    <t>Correo Electrónico</t>
  </si>
  <si>
    <t>VCE - Dirección Inversión Extranjera y Servicios</t>
  </si>
  <si>
    <t>VCE - CSCE- Consejo Superior de Comercio Exterior</t>
  </si>
  <si>
    <t xml:space="preserve">A 5.16. Gestión de Identidades </t>
  </si>
  <si>
    <t>Se debe gestionar el ciclo de vida completo de las identidades.</t>
  </si>
  <si>
    <t>No Definido</t>
  </si>
  <si>
    <t>Disco Duro</t>
  </si>
  <si>
    <t>VCE - Dirección de Comercio Exterior</t>
  </si>
  <si>
    <t>A 5.17. Información de Autenticación</t>
  </si>
  <si>
    <t xml:space="preserve"> La asignación y gestión de la información de autenticación se debe controlar mediante un proceso de gestión, incluido el asesoramiento al personal sobre el manejo adecuado de la información de autenticación.</t>
  </si>
  <si>
    <t>VCE- DCE - Subdirección de Diseño y Administración de Operaciones</t>
  </si>
  <si>
    <t>A 5.18. Derechos de Acceso</t>
  </si>
  <si>
    <t>Los derechos de acceso a la información y otros activos asociados se deben aprovisionar, revisar, modificar y eliminar de acuerdo con la política y reglas específicas de la organización para el control de acceso.</t>
  </si>
  <si>
    <t>Ex Funcionario</t>
  </si>
  <si>
    <t>VCE - DCE - Subdirección de Prácticas Comerciales</t>
  </si>
  <si>
    <t>A 5.19. Seguridad de la información para las relaciones con proveedores</t>
  </si>
  <si>
    <t>Se deben definir e implementar procesos y procedimientos para gestionarlos riesgos de la información asociada con el uso de los productos o servicios del proveedor.</t>
  </si>
  <si>
    <t>VDE - Despacho Viceministerio de Desarrollo Empresarial</t>
  </si>
  <si>
    <t>A 5.20. Abordar la seguridad de la información en los acuerdos con los proveedores</t>
  </si>
  <si>
    <t>Los requisitos pertinentes de seguridad de la información se deben establecer y acordar con cada proveedor en función del tipo de relación con el proveedor.</t>
  </si>
  <si>
    <t>VDE - Dirección Productividad y Competitividad</t>
  </si>
  <si>
    <t>A 5.21. Gestión de la seguridad de la información en la cadena de suministro de las TIC</t>
  </si>
  <si>
    <t>Se deben definir e implementar procesos y procedimientos para gestionar los riesgos de seguridad de la información asociada a la cadena de suministros de productos y servicios de TIC.</t>
  </si>
  <si>
    <t>Infraestructura Física</t>
  </si>
  <si>
    <t>VDE - Dirección MiPymes</t>
  </si>
  <si>
    <t>A 5.22. Seguimiento, Revisión y Gestión de Cambios de Servicios de Proveedores</t>
  </si>
  <si>
    <t>La organización debe monitorear, revisar, evaluar y gestionar regularmente el cambio en las prácticas de seguridad de la información de los proveedores y la prestación de servicios.</t>
  </si>
  <si>
    <t>Infraestructura Seguridad Digital</t>
  </si>
  <si>
    <t>VDE - Dirección de Regulación</t>
  </si>
  <si>
    <t>A 5.23.  Seguridad de la información para el uso de servicios en la nube</t>
  </si>
  <si>
    <t>Los procesos de adquisición, uso, gestión y salida de los servicios en la nube se deben establecer, de acuerdo con los requisitos de seguridad de la información.</t>
  </si>
  <si>
    <t>VDE - DREG - Comisión Profesional de Diseño Industrial</t>
  </si>
  <si>
    <t>VCE - DCE - Comité de Importaciones</t>
  </si>
  <si>
    <t>A 5.24. Planificación y preparación de la gestión de incidentes de seguridad de la información</t>
  </si>
  <si>
    <t>La organización debe planificar, uso, gestión y salida de los servicios en la nube, se deben establecer de acuerdo con los requisitos de seguridad de la información de la organización.</t>
  </si>
  <si>
    <t>Licencia</t>
  </si>
  <si>
    <t>VDE - DREG - Consejo Técnico de la Contaduría Pública</t>
  </si>
  <si>
    <t>VCE - DCE - Subdirección de Diseño y Administración de Operaciones</t>
  </si>
  <si>
    <t>A 5.25. Respuesta a Incidentes de Seguridad de la Información</t>
  </si>
  <si>
    <t>La organización debe evaluar los eventos de seguridad de la información y debe decidir, si clasificarlos como incidentes de seguridad de la información.</t>
  </si>
  <si>
    <t>Licencia Usuario</t>
  </si>
  <si>
    <t>VT - Despacho Viceministerio de Turismo</t>
  </si>
  <si>
    <t>VCE - DCE - SDAO - Grupo Sistemas Especiales Importación - Exportación y Comercializadoras Internacionales</t>
  </si>
  <si>
    <t>A 5.26. Evaluación y Decisión de Eventos de Seguridad de la Información</t>
  </si>
  <si>
    <t>Los incidentes de seguridad de la información se deben responder de conformidad con los procedimientos documentados.</t>
  </si>
  <si>
    <t>Pasante</t>
  </si>
  <si>
    <t>VT - Dirección Calidad y Desarrollo Sostenible</t>
  </si>
  <si>
    <t>VCE - DCE - SDAO - Grupo Análisis y Gestión de la Cadena Logística de Comercio Exterior</t>
  </si>
  <si>
    <t>A 5.27.Aprender de los incidentes de seguridad de la información</t>
  </si>
  <si>
    <t>Los conocimientos adquiridos a partir de incidentes de seguridad de la información se deben utilizar para reforzar y mejorar los controles de seguridad de la información.</t>
  </si>
  <si>
    <t>PC / Portatil</t>
  </si>
  <si>
    <t>VT- Dirección Análisis Sectorial Promoción</t>
  </si>
  <si>
    <t>VCE - DCE - SDAO - Grupo Diseño Operaciones de Comercio Exterior</t>
  </si>
  <si>
    <t>A 5.28. Recolección de Evidencia</t>
  </si>
  <si>
    <t>La organización debe establecer e implementar procedimientos para la identificación, recopilación, adquisición y preservación de evidencia relacionada con eventos de seguridad de la información.</t>
  </si>
  <si>
    <t>Plataforma VUCE - Aplicación</t>
  </si>
  <si>
    <t>SG - Secretaría General</t>
  </si>
  <si>
    <t>VCE - DCE - SDAO - Grupo Registro de Productores de Bienes Nacionales</t>
  </si>
  <si>
    <t>A 5.29. Seguridad de la información durante la interrupción.</t>
  </si>
  <si>
    <t xml:space="preserve">VCE - DCE - SDAO - Grupo VUCE - Ventanilla Única de Comercio Exterior </t>
  </si>
  <si>
    <t>A 5.30.  Preparación de las TIC para la continuidad del negocio</t>
  </si>
  <si>
    <t xml:space="preserve">La preparación para las TIC se debe planificar, implementar, mantener y probar basado en los objetivos de continuidad del negocio y los requisitos de continuidad de las TIC. </t>
  </si>
  <si>
    <t>Redes Sociales</t>
  </si>
  <si>
    <t>A 5.31. Requisitos Legales, Reglamentarios y Contractuales.</t>
  </si>
  <si>
    <t>Los requisitos legales, reglamentarios y contractuales pertinentes para la seguridad de la información y el enfoque de la organización para cumplir estos requisitos se deben identificar, documentar y mantener actualizados.</t>
  </si>
  <si>
    <t>Rollos Microfilmación</t>
  </si>
  <si>
    <t>VCE - DCE - SPC - Grupo Dumping y Subvenciones</t>
  </si>
  <si>
    <t>A 5.32. Derechos de propiedad intelectual</t>
  </si>
  <si>
    <t>La organización debe implementar procedimientos apropiados para proteger derechos de propiedad intelectual.</t>
  </si>
  <si>
    <t>Servidor Datos</t>
  </si>
  <si>
    <t>VCE - DCE - SPC - Grupo Salvaguardias Aranceles y Comercio Exterior</t>
  </si>
  <si>
    <t>A 5.33. Protección de Registros</t>
  </si>
  <si>
    <t>Los registros deben estar protegidos contra pérdida, destrucción, falsificación, acceso y liberación no autorizada.</t>
  </si>
  <si>
    <t>VDE - Despacho Viceministro de Desarrollo Empresarial</t>
  </si>
  <si>
    <t>A 5.34. Privacidad y Protección de PII</t>
  </si>
  <si>
    <r>
      <t xml:space="preserve">La organización debe identificar y cumplir con los requisitos relacionados con la preservación de la privacidad y la protección de la PII de acuerdo con las leyes y regulaciones aplicables y los requisitos contractuales. </t>
    </r>
    <r>
      <rPr>
        <i/>
        <sz val="10"/>
        <color rgb="FF000000"/>
        <rFont val="Verdana Pro Cond Light"/>
        <family val="2"/>
      </rPr>
      <t>PII​ (del inglés Personally Identifiable Information). Información Personal de Identificación</t>
    </r>
  </si>
  <si>
    <t>A 5.35. Revisión independiente de la seguridad de la información</t>
  </si>
  <si>
    <t>El enfoque de la organización para administrar la seguridad de la información y su implementación, incluida las personas, los procesos y las tecnológicas, se debe revisar de forma independiente a intervalos planificados o cuando ocurra cambios significativos.</t>
  </si>
  <si>
    <t>Software Colaborativo</t>
  </si>
  <si>
    <t>VDE - DPYC - Equipo Zonas Francas</t>
  </si>
  <si>
    <t>A 5.36. Cumplimiento de Políticas, Normas y Estándares de Seguridad de la Información</t>
  </si>
  <si>
    <t>El cumplimiento de la política de seguridad de la información, el tema, las políticas específicas, las reglas y los estándares de la organización se debe revisar periódicamente.</t>
  </si>
  <si>
    <t>Traslado</t>
  </si>
  <si>
    <t>VDE - DPYC - Equipo Contratos Estabilidad Jurídica</t>
  </si>
  <si>
    <t>A 5.37. Procedimientos operativos documentados</t>
  </si>
  <si>
    <t xml:space="preserve">Los procedimientos operativos de las instalaciones de procesamiento o la información se deben documentar y poner a disposición del personal que la necesite. </t>
  </si>
  <si>
    <t xml:space="preserve">USB </t>
  </si>
  <si>
    <t>A 6.1. Selección</t>
  </si>
  <si>
    <t>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t>
  </si>
  <si>
    <t>USB SIM CARD</t>
  </si>
  <si>
    <t>VDE - DMipymes - Grupo Inclusión Social </t>
  </si>
  <si>
    <t>A 6.2. Términos y condiciones de empleo</t>
  </si>
  <si>
    <t>Los acuerdos contractuales de empleo deben establecer las responsabilidades del personal y de la organización para la seguridad de la información.</t>
  </si>
  <si>
    <t>USB Token</t>
  </si>
  <si>
    <t>VDE - DMipymes - Equipo de Formalización</t>
  </si>
  <si>
    <t>A 6.3. Concientización, educación y capacitación en seguridad de la información</t>
  </si>
  <si>
    <t xml:space="preserve">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t>
  </si>
  <si>
    <t>VDE - DMipymes - Equipo Emprendimiento</t>
  </si>
  <si>
    <t>A 6.4. Proceso Disciplinario</t>
  </si>
  <si>
    <t>Se debe formalizar y comunicar un proceso disciplinario para tomar medidas contra el personal y otras partes interesadas pertinentes que hayan cometido una violación de la política de seguridad de la información.</t>
  </si>
  <si>
    <t>A 6.5. Responsabilidades después de la terminación o cambio de empleo</t>
  </si>
  <si>
    <t>Las responsabilidades y los deberes de seguridad de la información que sigan siendo válidos después de la terminación o el cambio de empleo se deben definir, hacer cumplir y comunicar al personal pertinente y a otras partes interesadas.</t>
  </si>
  <si>
    <t>VDE - DREG - CTCP - Consejo Técnico de Contaduría Pública</t>
  </si>
  <si>
    <t>A 6.6. Acuerdos de confidencialidad o no divulgación</t>
  </si>
  <si>
    <t>Los acuerdos de confidencialidad o no divulgación que refléjenlas necesidades de la organización para la protección de la información deben ser identificados, documentados, revisados y firmados periódicamente por el personal y otras partes interesadas pertinentes.</t>
  </si>
  <si>
    <t xml:space="preserve">VDE - DREG - CPCDI -Comisión Profesional Colombiana de Diseño Industrial </t>
  </si>
  <si>
    <t>A 6.7. Trabajo Remoto</t>
  </si>
  <si>
    <t>Las medidas de seguridad se deben implementar cuando el personal trabaje de forma remota para proteger la información a la que se accede, procesa o almacena fuera de las instalaciones de la organización.</t>
  </si>
  <si>
    <t>VDE - DREG - CONPIA-Consejo Nacional de Profesiones Internacionales y Afines</t>
  </si>
  <si>
    <t>A 6.8. Informes de eventos de seguridad de la información</t>
  </si>
  <si>
    <t xml:space="preserve">La organización debe proporcionar un mecanismo para que el personal informe oportunamente sobre los eventos de seguridad de la información observados o sospechosos a través de los canales apropiados. </t>
  </si>
  <si>
    <t>VT - Despacho Viceministro de Turismo</t>
  </si>
  <si>
    <t>Físicos</t>
  </si>
  <si>
    <t>A 7.1. Perímetros de Seguridad Física</t>
  </si>
  <si>
    <t>Los perímetros de seguridad se deben definir y utilizar para proteger las zonas que contengan información y otros activos asociados.</t>
  </si>
  <si>
    <t>A 7.2. Entrada física</t>
  </si>
  <si>
    <t>Las zonas seguras deben estar protegidas por controles de entrada y puntos de acceso adecuados.</t>
  </si>
  <si>
    <t>VT - DCYDT - Grupo Planificación Desarrollo Sostenible</t>
  </si>
  <si>
    <t>A 7.3. Asegurar Oficinas, Habitaciones e Instalaciones Aseguramiento de Oficinas, Salas e Instalaciones</t>
  </si>
  <si>
    <t>Se debe diseñar e implementar la seguridad física de las oficinas, salas e instalaciones</t>
  </si>
  <si>
    <t>VT - DCYDT  - Grupo Calidad Seguridad Cooperación Internal</t>
  </si>
  <si>
    <t>A 7.4. Monitoreo de seguridad física</t>
  </si>
  <si>
    <t>Las instalaciones deben ser monitoreadas continuamente para detectar accesos físicos no autorizados.</t>
  </si>
  <si>
    <t>VT - Dirección Análisis Sectorial Promoción</t>
  </si>
  <si>
    <t>A 7.5. Protección contra amenazas físicas y ambientales</t>
  </si>
  <si>
    <t>Se debe diseñar e implementar la protección contra las amenazas físicas y medioambientales, como las catástrofes naturales y otras amenazas físicas intencionadas o no intencionadas a las infraestructuras.</t>
  </si>
  <si>
    <t>VT - DASYP  - Grupo Promoción Turística</t>
  </si>
  <si>
    <t>A 7.6. Trabajar en áreas seguras</t>
  </si>
  <si>
    <t>Se debe diseñar e implementar medidas de seguridad para trabajar en zonas seguras.</t>
  </si>
  <si>
    <t>VT - DASYP  - Grupo Análisis Sectorial y Registro Nacional Turismo RNT</t>
  </si>
  <si>
    <t>A 7.7. Limpiar escritorio y limpiar pantalla</t>
  </si>
  <si>
    <t xml:space="preserve">Se deben definir e implementar adecuadamente normas claras para los papeles y los soportes de almacenamiento extraíbles y normas claras sobre pantallas claras para las instalaciones de tratamiento de la información. </t>
  </si>
  <si>
    <t>VT - DASYP - Grupo Formalización Turística</t>
  </si>
  <si>
    <t>A 7.8. Ubicación y protección de equipos</t>
  </si>
  <si>
    <t>Emplazamiento y protección en equipos.</t>
  </si>
  <si>
    <t>SG - Despacho - Secretaría General</t>
  </si>
  <si>
    <t>A 7.9. Seguridad de activos fuera de las instalaciones</t>
  </si>
  <si>
    <t>Los activos externos deben estar protegidos.</t>
  </si>
  <si>
    <t>SG - Grupo Administrativa</t>
  </si>
  <si>
    <t>A 7.10. Medios de almacenamiento</t>
  </si>
  <si>
    <t>Los medios de almacenamiento deben gestionarse a lo largo de su ciclo de vida de adquisición, uso, transporte y disposición de acuerdo con el esquema de clasificación y los requisitos de manipulación de la organización.</t>
  </si>
  <si>
    <t>SG - Grupo Comunicaciones</t>
  </si>
  <si>
    <t>A 7.11. Servicios Públicos de apoyo (Utilidades de apoyo)</t>
  </si>
  <si>
    <t>Las instalaciones de procesamiento de la información deben estar protegidas contra los cortes de energía y otras interrupciones causadas por fallos en los servicios públicos de apoyo.</t>
  </si>
  <si>
    <t>SG - Grupo Contabilidad</t>
  </si>
  <si>
    <t>A 7.12. Seguridad del cableado</t>
  </si>
  <si>
    <t>Los cables que transportan energía, datos o servicios de información de apoyo deben estar protegidos contra la interceptación, las interferencias o los daños.</t>
  </si>
  <si>
    <t>SG - Grupo Contratos</t>
  </si>
  <si>
    <t>A 7.13. Mantenimiento de equipo</t>
  </si>
  <si>
    <t>El equipo se debe mantener correctamente para asegurar la disponibilidad, integridad y confidencialidad de la información.</t>
  </si>
  <si>
    <t>SG - Grupo Financiera</t>
  </si>
  <si>
    <t>A 7.14. Eliminación segura o reutilización de equipos</t>
  </si>
  <si>
    <t>Los elementos de los equipos que contengan medios de almacenamiento se deben verificar para asegurarse de que los datos sensibles y el software con licencia se han eliminado o sobrescrito de forma segura antes de su disposición o reutilización.</t>
  </si>
  <si>
    <t>SG - Grupo Gestion Documental</t>
  </si>
  <si>
    <t>Tecnológicos</t>
  </si>
  <si>
    <t>A 8.1. Dispositivos de punto final de usuario</t>
  </si>
  <si>
    <t>Se debe proteger la información almacenada, procesada o accesible a través de los dispositivos de punto final del usuario.</t>
  </si>
  <si>
    <t>SG - Grupo Juzgamiento Disciplinario</t>
  </si>
  <si>
    <t>A 8.2. Derechos de acceso privilegiado</t>
  </si>
  <si>
    <t>La asignación y el uso de los derechos de acceso privilegiado deben estar restringidos y gestionados.</t>
  </si>
  <si>
    <t>SG - Grupo Pasajes y Viáticos</t>
  </si>
  <si>
    <t>A 8.3. Restricción de acceso a la información</t>
  </si>
  <si>
    <t>El acceso a la información y a otros activos asociados se debe restringir de acuerdo con la política específica establecida sobre el control de acceso.</t>
  </si>
  <si>
    <t>SG - Grupo Pasivo Pensional</t>
  </si>
  <si>
    <t>A 8.4. Acceso al código fuente</t>
  </si>
  <si>
    <t>El acceso para leer o escribir sobre un código fuente, las herramientas de desarrollo, y las librerías de software se deben gestionar apropiadamente.</t>
  </si>
  <si>
    <t>SG - Grupo Relación de Ciudadano</t>
  </si>
  <si>
    <t>A 8.5. Autenticación segura</t>
  </si>
  <si>
    <t>Se deben implementar tecnología y procedimientos de autenticación seguros basados en restricciones de acceso a la información y en la política específica del tema sobre el control de acceso.</t>
  </si>
  <si>
    <t>SG - Grupo Talento Humano</t>
  </si>
  <si>
    <t>A 8.6. Gestión de capacidad</t>
  </si>
  <si>
    <t>El uso de los recursos se debe monitorear y ajustar en función de las necesidades de capacidades actuales y previstas.</t>
  </si>
  <si>
    <t>SG - Grupo Tesorería</t>
  </si>
  <si>
    <t>A 8.7. Protección contra malware</t>
  </si>
  <si>
    <t>La protección contra el malware se debe implementar y respaldar mediante la conciencia adecuada del usuario.</t>
  </si>
  <si>
    <t>No definida</t>
  </si>
  <si>
    <t>A 8.8. Gestión de Vulnerabilidades Técnicas</t>
  </si>
  <si>
    <t>Se debe obtener información sobre las vulnerabilidades técnicas de los sistemas de información en uso, se debe evaluar la exposición de la organización a dichas vulnerabilidades y se deben adoptar las medidas apropiadas.</t>
  </si>
  <si>
    <t>A 8.9. Gestión de la configuración</t>
  </si>
  <si>
    <t>Las configuraciones, incluidas las configuraciones de seguridad de hardware, software, servicios y redes se deben establecer, documentar, implementar, monitorear y revisar.</t>
  </si>
  <si>
    <t>A 8.10. Eliminación de información</t>
  </si>
  <si>
    <t xml:space="preserve">La información almacenada en los sistemas de información, dispositivos o cualquier otro medio de almacenamiento se debe eliminar cuando ya no sea necesario. </t>
  </si>
  <si>
    <t>A 8.11. Enmascaramiento de datos</t>
  </si>
  <si>
    <t xml:space="preserve">El enmascaramiento de datos se debe utilizar de acuerdo con la política específica del tema de la organización sobre el control de acceso y otras políticas relacionadas con tema específicos, y los requisitos comerciales, teniendo en cuenta la legislación aplicable.  </t>
  </si>
  <si>
    <t>A 8.12. Prevención de fuga de datos</t>
  </si>
  <si>
    <t>Las medidas de prevención de fugas de datos se deben implementar a los sistemas, redes y cualquier otro dispositivo que procese, almacene o transmita información sensible.</t>
  </si>
  <si>
    <t>A 8.13. Copia de seguridad de la información</t>
  </si>
  <si>
    <t>Las copias de seguridad de la información, el software y los sistemas se deben mantener y probar periódicamente de conformidad con la política específica sobre copias de seguridad sobre temas específicos.</t>
  </si>
  <si>
    <t>A 8.14. Redundancia de las instalaciones de procesamiento de información</t>
  </si>
  <si>
    <t>Las instalaciones de procesamiento de la información se deben implantar con redundancia suficiente para cumplir los requisitos de disponibilidad.</t>
  </si>
  <si>
    <t>A 8.15. Registro. Inicio sesión</t>
  </si>
  <si>
    <t>Los registros que guardan actividades, excepciones, fallas y otros eventos pertinentes se deben producir, almacenar, proteger y analizar.</t>
  </si>
  <si>
    <t>A 8.16. Actividades de seguimiento</t>
  </si>
  <si>
    <t>Se deben monitorear el comportamiento anómalo de las redes, los sistemas y las aplicaciones y se deben adoptar las medidas adecuadas para evaluar posibles incidentes de seguridad de la información.</t>
  </si>
  <si>
    <t>A 8.17. Sincronización de reloj</t>
  </si>
  <si>
    <t>Los relojes de los sistemas de procesamiento de información utilizados por la organización se deben sincronizar con las fuentes de tiempo aprobadas.</t>
  </si>
  <si>
    <t>A 8.18. Uso de Programas de Utilidad Privilegiados</t>
  </si>
  <si>
    <t>El uso de programas de utilidad que puedan ser capaces de anular los controles del sistema y de la aplicación debe restringirse y controlarse estrictamente.</t>
  </si>
  <si>
    <t>A 8.19. Instalación de Software en Sistemas Operacionales</t>
  </si>
  <si>
    <t>Se deben implementar procedimientos y medidas para gestionar de forma segura la instalación de programas informáticos en los sistemas operativos.</t>
  </si>
  <si>
    <t>A 8.20. Seguridad en Redes</t>
  </si>
  <si>
    <t>Las redes y los dispositivos de red deben estar asegurados, gestionados y controlados para proteger la información de los sistemas y las aplicaciones.</t>
  </si>
  <si>
    <t>A 8.21. Seguridad de los servicios de red</t>
  </si>
  <si>
    <t>Se deben identificar, implementar y monitorear los mecanismos de seguridad, los niveles de servicios y los requisitos de servicio de los servicios de red.</t>
  </si>
  <si>
    <t>A 8.22. Segregación de Redes</t>
  </si>
  <si>
    <t>Los grupos de servicios de información, los usuarios y los sistemas de información deben estar segregados en las redes de la organización.</t>
  </si>
  <si>
    <t>A 8.23. Filtrado web</t>
  </si>
  <si>
    <t>El acceso a sitios web externos se deben gestionar para reducir la exposición a contenido malicioso.</t>
  </si>
  <si>
    <t>A 8.24. Uso de criptografía</t>
  </si>
  <si>
    <t xml:space="preserve">Se deben definir e implementar normas para el uso eficaz de la criptografía, incluida la gestión de claves criptográficas. </t>
  </si>
  <si>
    <t>A 8.25. Ciclo de vida de desarrollo seguro</t>
  </si>
  <si>
    <t>Se deben establecer e implementar normas para el desarrollo seguro de software y sistemas.</t>
  </si>
  <si>
    <t>A 8.26. Requisitos de seguridad de la aplicación</t>
  </si>
  <si>
    <t>Los requisitos de seguridad de la información se deben identificar, especificar y aprobar al desarrollo o adquirir aplicaciones.</t>
  </si>
  <si>
    <t>A 8.27. Arquitectura del sistema seguro y principios de ingeniería</t>
  </si>
  <si>
    <t>Los principios para la ingeniería de sistemas seguros se deben establecer, documentar, mantener e implementar a cualquier actividad de desarrollo de sistemas de información.</t>
  </si>
  <si>
    <t>A 8.28. Codificación segura</t>
  </si>
  <si>
    <t>Los principios de codificación segura se deben implementar al desarrollo de programas informáticos.</t>
  </si>
  <si>
    <t>A 8.29. Pruebas de seguridad en desarrollo y aceptación</t>
  </si>
  <si>
    <t>Los procesos de ensayo de seguridad se deben definir e implementar en el ciclo de vida del desarrollo.</t>
  </si>
  <si>
    <t>A 8.30. Desarrollo subcontratado</t>
  </si>
  <si>
    <t>La organización debe dirigir, monitorear y revisar las actividades relacionadas con el desarrollo de sistemas subcontratados.</t>
  </si>
  <si>
    <t>A 8.31. Separación de los entornos de desarrollo, prueba y producción</t>
  </si>
  <si>
    <t>Los entornos de desarrollo, ensayo y producción deben estar separados y protegidos.</t>
  </si>
  <si>
    <t>A 8.32. Gestión del cambio</t>
  </si>
  <si>
    <t>Los cambios en las instalaciones de procesamiento y sistemas de información deben estar sujetos a procedimientos de gestión de cambios.</t>
  </si>
  <si>
    <t>A 8.33. Información de las pruebas</t>
  </si>
  <si>
    <t>La información de las pruebas se debe seleccionar, proteger y gestionar adecuadamente.</t>
  </si>
  <si>
    <t>A 8.34. Protección de los sistemas de información durante las pruebas de auditoría</t>
  </si>
  <si>
    <t>Las pruebas de auditoría y otras actividades de aseguramiento que impliquen la evaluación de los sistemas operativos se deben planificar y acordar conjuntamente entre el probador y la dirección adecuada.</t>
  </si>
  <si>
    <t>ZONA DE RIESGO</t>
  </si>
  <si>
    <t xml:space="preserve">Alto </t>
  </si>
  <si>
    <t>MAPAS DE CALOR</t>
  </si>
  <si>
    <r>
      <t xml:space="preserve">ZONAS DE </t>
    </r>
    <r>
      <rPr>
        <b/>
        <u/>
        <sz val="11"/>
        <color theme="1"/>
        <rFont val="Arial"/>
        <family val="2"/>
      </rPr>
      <t>RIESGO DE SEGURIDAD Y PRIVACIDAD DE LA INFORMACION</t>
    </r>
  </si>
  <si>
    <t>Descriptor</t>
  </si>
  <si>
    <t>Nivel</t>
  </si>
  <si>
    <t xml:space="preserve">ZONA DE RIESGO </t>
  </si>
  <si>
    <t>NIVEL DE ACEPTACIÓN DEL RIESGO RESIDUAL</t>
  </si>
  <si>
    <t>Gestión y Seguridad de la Información</t>
  </si>
  <si>
    <r>
      <t xml:space="preserve">ACEPTAR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</si>
  <si>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 - ACEPTAR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</si>
  <si>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</si>
  <si>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</si>
  <si>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MAPA DE RIESGOS RESIDUAL</t>
  </si>
  <si>
    <t>Los riesgos identificados en la Matriz de Riesgos se encuentran ubicados en el siguiente mapa:</t>
  </si>
  <si>
    <r>
      <t xml:space="preserve">ZONAS DE </t>
    </r>
    <r>
      <rPr>
        <b/>
        <u/>
        <sz val="11"/>
        <color theme="1"/>
        <rFont val="Arial"/>
        <family val="2"/>
      </rPr>
      <t>RIESGO DE SEGURIDAD Y PRIVACIDAD DE LA INFORMACIÓN</t>
    </r>
  </si>
  <si>
    <t>TABLA DE PROBABILIDAD</t>
  </si>
  <si>
    <t>TABLAS DE IMPACTO   / CONSECUENCIA RIESGOS</t>
  </si>
  <si>
    <t>FRECUENCIA DE OCURRENCIA</t>
  </si>
  <si>
    <t>NIVEL</t>
  </si>
  <si>
    <t>VALOR IMPACTO   / CONSECUENCIA RIESGOS</t>
  </si>
  <si>
    <t>FRECUENCIA DE LA ACTIVIDAD</t>
  </si>
  <si>
    <t>DESCRIPCIÓN</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</si>
  <si>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</si>
  <si>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</si>
  <si>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</si>
  <si>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</si>
  <si>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</si>
  <si>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</si>
  <si>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</si>
  <si>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</si>
  <si>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</si>
  <si>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</si>
  <si>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</si>
  <si>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</si>
  <si>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</si>
  <si>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</si>
  <si>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</si>
  <si>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</si>
  <si>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</si>
  <si>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CUANTITATIVAS - ECONOMICA</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</si>
  <si>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</si>
  <si>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</si>
  <si>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</si>
  <si>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</si>
  <si>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</si>
  <si>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</si>
  <si>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</si>
  <si>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</si>
  <si>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</si>
  <si>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</si>
  <si>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</si>
  <si>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</si>
  <si>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</si>
  <si>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</si>
  <si>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</si>
  <si>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</si>
  <si>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</si>
  <si>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</si>
  <si>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</si>
  <si>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</si>
  <si>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</si>
  <si>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</si>
  <si>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</si>
  <si>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</si>
  <si>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</si>
  <si>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</si>
  <si>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</si>
  <si>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</si>
  <si>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</si>
  <si>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</si>
  <si>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</si>
  <si>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</si>
  <si>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</si>
  <si>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</si>
  <si>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</si>
  <si>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</si>
  <si>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</si>
  <si>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</si>
  <si>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</si>
  <si>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</si>
  <si>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</si>
  <si>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</si>
  <si>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</si>
  <si>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</si>
  <si>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</si>
  <si>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</si>
  <si>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</si>
  <si>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</si>
  <si>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</si>
  <si>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</si>
  <si>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</si>
  <si>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</si>
  <si>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</si>
  <si>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</si>
  <si>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</si>
  <si>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</si>
  <si>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</si>
  <si>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</si>
  <si>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</si>
  <si>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</si>
  <si>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</si>
  <si>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</si>
  <si>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</si>
  <si>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</si>
  <si>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</si>
  <si>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</si>
  <si>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</si>
  <si>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</si>
  <si>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</si>
  <si>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</si>
  <si>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</si>
  <si>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</si>
  <si>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</si>
  <si>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</si>
  <si>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</si>
  <si>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</si>
  <si>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</si>
  <si>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</si>
  <si>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</si>
  <si>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</si>
  <si>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</si>
  <si>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</si>
  <si>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</si>
  <si>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</si>
  <si>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</si>
  <si>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</si>
  <si>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</si>
  <si>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</si>
  <si>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</si>
  <si>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</si>
  <si>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</si>
  <si>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</si>
  <si>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</si>
  <si>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</si>
  <si>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</si>
  <si>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</si>
  <si>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</si>
  <si>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</si>
  <si>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</si>
  <si>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</si>
  <si>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</si>
  <si>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</si>
  <si>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</si>
  <si>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</si>
  <si>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</si>
  <si>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</si>
  <si>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</si>
  <si>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</si>
  <si>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</si>
  <si>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</si>
  <si>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TIPOLOGÍA DE RIESGO</t>
  </si>
  <si>
    <t>Los riesgos se clasifican así:</t>
  </si>
  <si>
    <t>CLASIFICACION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</si>
  <si>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</si>
  <si>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</si>
  <si>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</si>
  <si>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</si>
  <si>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</si>
  <si>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</si>
  <si>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</si>
  <si>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</si>
  <si>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</si>
  <si>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</si>
  <si>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</si>
  <si>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RIESGO FISCAL</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</si>
  <si>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</si>
  <si>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</si>
  <si>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</si>
  <si>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</si>
  <si>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</si>
  <si>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</si>
  <si>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</si>
  <si>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</si>
  <si>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</si>
  <si>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</si>
  <si>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</si>
  <si>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</si>
  <si>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</si>
  <si>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</si>
  <si>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</si>
  <si>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</si>
  <si>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</si>
  <si>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</si>
  <si>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</si>
  <si>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</si>
  <si>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</si>
  <si>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</si>
  <si>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</si>
  <si>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</si>
  <si>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</si>
  <si>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</si>
  <si>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</si>
  <si>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</si>
  <si>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</si>
  <si>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</si>
  <si>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</si>
  <si>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</si>
  <si>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</si>
  <si>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</si>
  <si>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</si>
  <si>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</si>
  <si>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</si>
  <si>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</si>
  <si>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</si>
  <si>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</si>
  <si>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</si>
  <si>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</si>
  <si>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</si>
  <si>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</si>
  <si>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</si>
  <si>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</si>
  <si>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</si>
  <si>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</si>
  <si>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</si>
  <si>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</si>
  <si>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</si>
  <si>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</si>
  <si>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</si>
  <si>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</si>
  <si>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</si>
  <si>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</si>
  <si>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</si>
  <si>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</si>
  <si>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x</t>
  </si>
  <si>
    <t>Seguimiento IV Trimestre de 2024
Septiembre - Diciembre</t>
  </si>
  <si>
    <t>OSI - GIS</t>
  </si>
  <si>
    <t>X</t>
  </si>
  <si>
    <t>El mantenimiento preventivo o correctivo a equipos institucionales de usuario final permiten mantener la funcionalidad del equipo y actualizado el software corporativo de usuario final, antivirus/antimalware y los agentes de monitoreo de seguridad y disponibilidad del equipo.</t>
  </si>
  <si>
    <t>"En Avance"</t>
  </si>
  <si>
    <t>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t>
  </si>
  <si>
    <t xml:space="preserve">En diciembre 2024 se encuentra en proceso la adquisicón del nuevo servicio de soporte técnico y mesa de ayuda para equipos institucionales de usuario final, implementación en enero 2025. </t>
  </si>
  <si>
    <t>OSI - SPI</t>
  </si>
  <si>
    <t>En IIIC-2024, Mesa de Ayuda adelantó el soporte de los casos relacionados con transferencia de la información a otro usuario institucional o repositorios institucionales para la salvaguarda de la información y conocimiento Institucional y de backups de correo electrónico.</t>
  </si>
  <si>
    <t>OSI - GIS - SPI</t>
  </si>
  <si>
    <t>Verificar el control perimetral implementado en las instalaciones internas de la entidad</t>
  </si>
  <si>
    <t xml:space="preserve">En IIIC-2024 - como parte de la Auditoria de Gestión realizada por la OCI se adelantó la revisión de seguridad perimetral de las instalaciones de TIC. </t>
  </si>
  <si>
    <t>La verificación del control se adelantará en el IT-2025 con el Proceso Gestión Documental.</t>
  </si>
  <si>
    <t>OSI - SPI - GGD</t>
  </si>
  <si>
    <t>No se ha determinado que el Proceso Gestión Documental presente limitantes en el control para conservar o preservar información institucional.</t>
  </si>
  <si>
    <t>Coordinación con el Proceso Gestión Documental para revisar los controles de conservación y preservación de la información institucional.</t>
  </si>
  <si>
    <t xml:space="preserve">En IIIC-2024 se realizó monitoreo de usuarios institucionales a servicios de corporativos en nube O365, plataforma interinstitucional SIIF Nación, Plataforma VUCE - con CD - Token, administración servicios tecnológicos, entre otros. </t>
  </si>
  <si>
    <t>OSI - GIS - GDMA - SPI</t>
  </si>
  <si>
    <t>Se mantiene un control sobre los usuarios y accesos a nivel de servicios corporativos transversales, a plataformas institucionales o interinstitucionales, aplicaciones institucionales.</t>
  </si>
  <si>
    <t>El proceso de auditoría de gestión de la OCI en su informe final observó fortalecer la artículación y mecanismos para asegurar el mantenimiento de las áreas seguras de TI.</t>
  </si>
  <si>
    <t>Las acciones de articulación y mantenimiento se desarrollaran en 2025.</t>
  </si>
  <si>
    <t xml:space="preserve">En IIIC-2024 - como parte de la Auditoria de Gestión realizada por la OCI se adelantó la revisión de la cadena de suministro para TIC. </t>
  </si>
  <si>
    <t>El proceso de auditoría de gestión de la OCI en su informe final observó fortalecer los mecanismos para asegurar la oportunidad en la prestación de servicios y adquisición de bienes para la gestión de TI.</t>
  </si>
  <si>
    <t>El mantenimiento preventivo se adelanto acorde con lo programado en el RFC aprobado.</t>
  </si>
  <si>
    <t>"Cumplida"</t>
  </si>
  <si>
    <t>En IIIC-2024 como parte de la administración del Centro de Computo y Centros de Cableado, se adelantó el mantenimiento preventivo a equipos de comunicaciones de la red institucional.</t>
  </si>
  <si>
    <t>En IIIC-2024 la gestión de Infraestructura Tecnológica ha informado las condiciones de disponibilidad de almacenamiento en dispositivos virtualizados, en nube y en equipos On Premise, así como se ha revisado las alternativas para mejorar las capacidades institucionales.</t>
  </si>
  <si>
    <t>El monitoreo permanente permite establecer las acciones de aprovisionamiento de almacenamiento vitualizado, en servidores On premise y en los servicios en nube.</t>
  </si>
  <si>
    <t>Tratar los eventos o incidentes relacionados con  equipos y cuentas de usuario final institucional</t>
  </si>
  <si>
    <t>En IIIC-2024 Mesa de Ayuda adelantó el soporte para los casos relacionados con las alertas reportadaspor NOC/SOC sobre eventos o posibles incidentes de equipos institucionales o de cuentas de usuarios finales.</t>
  </si>
  <si>
    <t>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t>
  </si>
  <si>
    <t xml:space="preserve">OSI - GIS </t>
  </si>
  <si>
    <t>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t>
  </si>
  <si>
    <t>En IIIC-2024 se realizó seguimiento PDP, y del registro de información en RNBD.</t>
  </si>
  <si>
    <t>Se ha adelantado el reporte de bases con datos personales en RNBD-SIC y de PQR del IS-2024.</t>
  </si>
  <si>
    <t>Reporte IIS-2024 en enero 2025.</t>
  </si>
  <si>
    <t>En IIIC-2024 como parte de los compromisos PNID se definió la Hoja de Ruta de Datos Abiertos Sectorial que será ejecutada en 2025</t>
  </si>
  <si>
    <t>OSI - AE - SPI</t>
  </si>
  <si>
    <t xml:space="preserve">La HRDA del SCIT orienta sobre los mecanismos a desarrollar para la apertura de conjuntos de datos del sector y su publicación y administración de el Portal Datos Abiertos. </t>
  </si>
  <si>
    <t>Conpromiso PNID - 2025</t>
  </si>
  <si>
    <t>Las alertas reportadas radicaron casos en Mesa de Ayuda y se intervinieron las cuentas de usuarios y equipos reportados.</t>
  </si>
  <si>
    <t>En IIIC-2024 Mesa de Ayuda intervinó los equipos y cuentas de usuario final institucioanl que reprotaron alertas de malware o acceso a sitios web con sospecha de malware</t>
  </si>
  <si>
    <t>Mesa de Ayuda intervinó los equipos y usuarios finales institucionales que reportaron alertas de incidentes o eventos relacionados con la navegación a sitios web sospechosos o ejecución de cookies</t>
  </si>
  <si>
    <t>EN IIIC-2024 el Plan de Vulnerabilidades - Intrusión ejecutado resultados informados, remediaciones en ejecución.</t>
  </si>
  <si>
    <t>Se encuentra en desarrollo remediaciones que estan coordinadas con proveedores para definir remediación final.</t>
  </si>
  <si>
    <t>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t>
  </si>
  <si>
    <t>En IIIC-2024 se implemento la red movil para conexión de equipo móviles no institucionales.</t>
  </si>
  <si>
    <t>Con la red movil para conexión de equipos móviles no institucionales se  monitorea el acceso a las plataformas corporativasy aplicativos institucionales.</t>
  </si>
  <si>
    <t>C</t>
  </si>
  <si>
    <t>A</t>
  </si>
  <si>
    <t>Total Acciones</t>
  </si>
  <si>
    <r>
      <t xml:space="preserve">ZONA DE RIESGO INHERENTE 
</t>
    </r>
    <r>
      <rPr>
        <b/>
        <sz val="7"/>
        <color rgb="FF0070C0"/>
        <rFont val="Verdana Pro Cond Light"/>
        <family val="2"/>
      </rPr>
      <t xml:space="preserve">(Severidad) </t>
    </r>
  </si>
  <si>
    <r>
      <t xml:space="preserve">NIVEL DE ACEPTACIÓN DEL RIESGO 
</t>
    </r>
    <r>
      <rPr>
        <b/>
        <sz val="7"/>
        <color rgb="FF0070C0"/>
        <rFont val="Verdana Pro Cond Light"/>
        <family val="2"/>
      </rPr>
      <t>(RAE)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</si>
</sst>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2"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b/>
      <sz val="14"/>
      <color indexed="8"/>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8"/>
      <name val="Calibri"/>
      <family val="2"/>
      <scheme val="minor"/>
    </font>
    <font>
      <sz val="10"/>
      <color theme="1"/>
      <name val="Verdana Pro Cond Light"/>
      <family val="2"/>
    </font>
    <font>
      <b/>
      <sz val="10"/>
      <color theme="1"/>
      <name val="Verdana Pro Cond Light"/>
      <family val="2"/>
    </font>
    <font>
      <b/>
      <sz val="10"/>
      <name val="Verdana Pro Cond Light"/>
      <family val="2"/>
    </font>
    <font>
      <b/>
      <sz val="10"/>
      <color indexed="8"/>
      <name val="Verdana Pro Cond Light"/>
      <family val="2"/>
    </font>
    <font>
      <sz val="10"/>
      <color rgb="FF000000"/>
      <name val="Verdana Pro Cond Light"/>
      <family val="2"/>
    </font>
    <font>
      <b/>
      <sz val="10"/>
      <color rgb="FF000000"/>
      <name val="Verdana Pro Cond Light"/>
      <family val="2"/>
    </font>
    <font>
      <sz val="10"/>
      <color rgb="FF002060"/>
      <name val="Verdana Pro Cond Light"/>
      <family val="2"/>
    </font>
    <font>
      <i/>
      <sz val="10"/>
      <color rgb="FF000000"/>
      <name val="Verdana Pro Cond Light"/>
      <family val="2"/>
    </font>
    <font>
      <b/>
      <sz val="10"/>
      <color theme="5" tint="-0.499984740745262"/>
      <name val="Verdana Pro Cond Light"/>
      <family val="2"/>
    </font>
    <font>
      <b/>
      <sz val="10"/>
      <color rgb="FF0070C0"/>
      <name val="Verdana Pro Cond Light"/>
      <family val="2"/>
    </font>
    <font>
      <b/>
      <sz val="10"/>
      <color theme="9" tint="-0.249977111117893"/>
      <name val="Verdana Pro Cond Light"/>
      <family val="2"/>
    </font>
    <font>
      <b/>
      <sz val="10"/>
      <color rgb="FF7030A0"/>
      <name val="Verdana Pro Cond Light"/>
      <family val="2"/>
    </font>
    <font>
      <b/>
      <sz val="10"/>
      <color rgb="FF00B050"/>
      <name val="Verdana Pro Cond Light"/>
      <family val="2"/>
    </font>
    <font>
      <b/>
      <sz val="10"/>
      <color rgb="FF002060"/>
      <name val="Verdana Pro Cond Light"/>
      <family val="2"/>
    </font>
    <font>
      <b/>
      <sz val="10"/>
      <color rgb="FFFF0000"/>
      <name val="Verdana Pro Cond Light"/>
      <family val="2"/>
    </font>
    <font>
      <u/>
      <sz val="11"/>
      <color theme="10"/>
      <name val="Calibri"/>
      <family val="2"/>
      <scheme val="minor"/>
    </font>
    <font>
      <b/>
      <sz val="8"/>
      <color theme="0"/>
      <name val="Calibri"/>
      <family val="2"/>
      <scheme val="minor"/>
    </font>
    <font>
      <sz val="8"/>
      <color theme="1"/>
      <name val="Verdana Pro Cond Light"/>
      <family val="2"/>
    </font>
    <font>
      <sz val="8"/>
      <name val="Verdana Pro Cond Light"/>
      <family val="2"/>
    </font>
    <font>
      <b/>
      <sz val="8"/>
      <color indexed="8"/>
      <name val="Verdana Pro Cond Light"/>
      <family val="2"/>
    </font>
    <font>
      <sz val="8"/>
      <color theme="0"/>
      <name val="Verdana Pro Cond Light"/>
      <family val="2"/>
    </font>
    <font>
      <sz val="8"/>
      <color rgb="FF0070C0"/>
      <name val="Verdana Pro Cond Light"/>
      <family val="2"/>
    </font>
    <font>
      <sz val="8"/>
      <color rgb="FF002060"/>
      <name val="Verdana Pro Cond Light"/>
      <family val="2"/>
    </font>
    <font>
      <sz val="8"/>
      <color rgb="FFC00000"/>
      <name val="Verdana Pro Cond Light"/>
      <family val="2"/>
    </font>
    <font>
      <sz val="8"/>
      <color rgb="FFFF0000"/>
      <name val="Verdana Pro Cond Light"/>
      <family val="2"/>
    </font>
    <font>
      <sz val="8"/>
      <color rgb="FF7030A0"/>
      <name val="Verdana Pro Cond Light"/>
      <family val="2"/>
    </font>
    <font>
      <i/>
      <sz val="8"/>
      <name val="Verdana Pro Cond Light"/>
      <family val="2"/>
    </font>
    <font>
      <i/>
      <sz val="8"/>
      <color rgb="FF002060"/>
      <name val="Verdana Pro Cond Light"/>
      <family val="2"/>
    </font>
    <font>
      <i/>
      <sz val="8"/>
      <color theme="1"/>
      <name val="Verdana Pro Cond Light"/>
      <family val="2"/>
    </font>
    <font>
      <sz val="8"/>
      <color rgb="FFFFC000"/>
      <name val="Verdana Pro Cond Light"/>
      <family val="2"/>
    </font>
    <font>
      <b/>
      <sz val="8"/>
      <name val="Verdana Pro Cond Light"/>
      <family val="2"/>
    </font>
    <font>
      <b/>
      <sz val="8"/>
      <color theme="1"/>
      <name val="Verdana Pro Cond Light"/>
      <family val="2"/>
    </font>
    <font>
      <b/>
      <sz val="7"/>
      <name val="Verdana Pro Cond Light"/>
      <family val="2"/>
    </font>
    <font>
      <b/>
      <u/>
      <sz val="7"/>
      <name val="Verdana Pro Cond Light"/>
      <family val="2"/>
    </font>
    <font>
      <sz val="6"/>
      <color theme="0"/>
      <name val="Verdana Pro Cond Light"/>
      <family val="2"/>
    </font>
    <font>
      <b/>
      <sz val="7"/>
      <color theme="1"/>
      <name val="Verdana Pro Cond Light"/>
      <family val="2"/>
    </font>
    <font>
      <b/>
      <sz val="7"/>
      <color theme="0"/>
      <name val="Verdana Pro Cond Light"/>
      <family val="2"/>
    </font>
    <font>
      <b/>
      <sz val="7"/>
      <color rgb="FF0070C0"/>
      <name val="Verdana Pro Cond Light"/>
      <family val="2"/>
    </font>
    <font>
      <b/>
      <sz val="6"/>
      <color theme="0"/>
      <name val="Verdana Pro Cond Light"/>
      <family val="2"/>
    </font>
    <font>
      <u/>
      <sz val="8"/>
      <color rgb="FF0070C0"/>
      <name val="Verdana Pro Cond Light"/>
      <family val="2"/>
    </font>
  </fonts>
  <fills count="4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theme="8" tint="0.59999389629810485"/>
        <bgColor indexed="64"/>
      </patternFill>
    </fill>
    <fill>
      <patternFill patternType="solid">
        <fgColor rgb="FFF2F2F2"/>
        <bgColor indexed="64"/>
      </patternFill>
    </fill>
    <fill>
      <patternFill patternType="solid">
        <fgColor theme="8" tint="-0.249977111117893"/>
        <bgColor indexed="64"/>
      </patternFill>
    </fill>
    <fill>
      <patternFill patternType="solid">
        <fgColor rgb="FFDCE6F1"/>
        <bgColor rgb="FF000000"/>
      </patternFill>
    </fill>
    <fill>
      <patternFill patternType="solid">
        <fgColor rgb="FFFFC000"/>
        <bgColor rgb="FF000000"/>
      </patternFill>
    </fill>
    <fill>
      <patternFill patternType="solid">
        <fgColor rgb="FFB7DEE8"/>
        <bgColor rgb="FF000000"/>
      </patternFill>
    </fill>
    <fill>
      <patternFill patternType="solid">
        <fgColor theme="7" tint="0.79998168889431442"/>
        <bgColor indexed="64"/>
      </patternFill>
    </fill>
    <fill>
      <patternFill patternType="solid">
        <fgColor theme="9" tint="0.59999389629810485"/>
        <bgColor rgb="FF000000"/>
      </patternFill>
    </fill>
    <fill>
      <patternFill patternType="solid">
        <fgColor theme="7" tint="0.79998168889431442"/>
        <bgColor rgb="FF000000"/>
      </patternFill>
    </fill>
    <fill>
      <patternFill patternType="solid">
        <fgColor theme="9" tint="0.79998168889431442"/>
        <bgColor rgb="FF000000"/>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3366CC"/>
        <bgColor indexed="64"/>
      </patternFill>
    </fill>
    <fill>
      <patternFill patternType="solid">
        <fgColor theme="4" tint="-0.249977111117893"/>
        <bgColor indexed="64"/>
      </patternFill>
    </fill>
    <fill>
      <patternFill patternType="solid">
        <fgColor rgb="FFFFCCFF"/>
        <bgColor rgb="FF000000"/>
      </patternFill>
    </fill>
    <fill>
      <patternFill patternType="solid">
        <fgColor rgb="FFCCFFCC"/>
        <bgColor indexed="64"/>
      </patternFill>
    </fill>
    <fill>
      <patternFill patternType="solid">
        <fgColor theme="3" tint="0.59999389629810485"/>
        <bgColor rgb="FF000000"/>
      </patternFill>
    </fill>
    <fill>
      <patternFill patternType="solid">
        <fgColor theme="9" tint="0.39997558519241921"/>
        <bgColor rgb="FF000000"/>
      </patternFill>
    </fill>
    <fill>
      <patternFill patternType="solid">
        <fgColor theme="8" tint="0.39997558519241921"/>
        <bgColor rgb="FF000000"/>
      </patternFill>
    </fill>
    <fill>
      <patternFill patternType="solid">
        <fgColor theme="8" tint="0.79998168889431442"/>
        <bgColor indexed="64"/>
      </patternFill>
    </fill>
    <fill>
      <patternFill patternType="solid">
        <fgColor theme="8"/>
        <bgColor indexed="64"/>
      </patternFill>
    </fill>
    <fill>
      <patternFill patternType="solid">
        <fgColor rgb="FF00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dotted">
        <color rgb="FF4A7EFF"/>
      </left>
      <right style="dotted">
        <color rgb="FF4A7EFF"/>
      </right>
      <top style="dotted">
        <color rgb="FF4A7EFF"/>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2" fillId="0" borderId="0"/>
    <xf numFmtId="9" fontId="21" fillId="0" borderId="0" applyFont="0" applyFill="0" applyBorder="0" applyAlignment="0" applyProtection="0"/>
    <xf numFmtId="0" fontId="47" fillId="0" borderId="0" applyNumberFormat="0" applyFill="0" applyBorder="0" applyAlignment="0" applyProtection="0"/>
  </cellStyleXfs>
  <cellXfs count="484">
    <xf numFmtId="0" fontId="0" fillId="0" borderId="0" xfId="0"/>
    <xf numFmtId="0" fontId="0" fillId="0" borderId="1" xfId="0" applyBorder="1"/>
    <xf numFmtId="0" fontId="1" fillId="0" borderId="1" xfId="0" applyFont="1" applyBorder="1"/>
    <xf numFmtId="0" fontId="6" fillId="0" borderId="0" xfId="0" applyFont="1"/>
    <xf numFmtId="0" fontId="6" fillId="0" borderId="0" xfId="0" applyFont="1" applyAlignment="1">
      <alignment horizontal="justify" vertical="center"/>
    </xf>
    <xf numFmtId="0" fontId="8" fillId="0" borderId="17" xfId="0" applyFont="1" applyBorder="1" applyAlignment="1">
      <alignment horizontal="justify" vertical="center" wrapText="1"/>
    </xf>
    <xf numFmtId="0" fontId="5" fillId="0" borderId="0" xfId="0" applyFont="1"/>
    <xf numFmtId="0" fontId="10"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0"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9" fontId="6" fillId="13" borderId="29"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0" fontId="7" fillId="13" borderId="33" xfId="0" applyFont="1" applyFill="1" applyBorder="1" applyAlignment="1">
      <alignment horizontal="center" vertical="center" wrapText="1"/>
    </xf>
    <xf numFmtId="0" fontId="18" fillId="7" borderId="34"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18" fillId="6" borderId="36" xfId="0" applyFont="1" applyFill="1" applyBorder="1" applyAlignment="1">
      <alignment horizontal="center" vertical="center" wrapText="1"/>
    </xf>
    <xf numFmtId="0" fontId="18" fillId="12" borderId="37" xfId="0" applyFont="1" applyFill="1" applyBorder="1" applyAlignment="1">
      <alignment horizontal="center" vertical="center" wrapText="1"/>
    </xf>
    <xf numFmtId="0" fontId="18" fillId="12" borderId="38"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41" xfId="0" applyFont="1" applyFill="1" applyBorder="1" applyAlignment="1">
      <alignment horizontal="center" vertical="center" wrapText="1"/>
    </xf>
    <xf numFmtId="0" fontId="18" fillId="12" borderId="41"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20" fillId="0" borderId="17" xfId="0" applyFont="1" applyBorder="1" applyAlignment="1">
      <alignment horizontal="justify"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18" borderId="16"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0" fillId="18" borderId="12"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2"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0" fillId="19" borderId="15" xfId="0" applyFont="1" applyFill="1" applyBorder="1" applyAlignment="1">
      <alignment horizontal="center" vertical="center" wrapText="1"/>
    </xf>
    <xf numFmtId="0" fontId="10" fillId="12" borderId="15"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4" xfId="0" applyFont="1" applyFill="1" applyBorder="1" applyAlignment="1">
      <alignment horizontal="center" vertical="center" wrapText="1"/>
    </xf>
    <xf numFmtId="0" fontId="7" fillId="11" borderId="45" xfId="0" applyFont="1" applyFill="1" applyBorder="1" applyAlignment="1">
      <alignment horizontal="center" vertical="center" wrapText="1"/>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45" xfId="0" applyFont="1" applyBorder="1" applyAlignment="1">
      <alignment horizontal="justify" vertical="center" wrapText="1"/>
    </xf>
    <xf numFmtId="0" fontId="0" fillId="0" borderId="46" xfId="0" applyBorder="1"/>
    <xf numFmtId="0" fontId="7" fillId="0" borderId="47"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48" xfId="0" applyBorder="1"/>
    <xf numFmtId="0" fontId="7" fillId="0" borderId="49" xfId="0" applyFont="1" applyBorder="1" applyAlignment="1">
      <alignment horizontal="center" vertical="center" wrapText="1"/>
    </xf>
    <xf numFmtId="0" fontId="6" fillId="0" borderId="50" xfId="0" applyFont="1" applyBorder="1" applyAlignment="1">
      <alignment horizontal="justify" vertical="center" wrapText="1"/>
    </xf>
    <xf numFmtId="0" fontId="0" fillId="0" borderId="51" xfId="0" applyBorder="1"/>
    <xf numFmtId="0" fontId="10" fillId="20" borderId="16" xfId="0" applyFont="1" applyFill="1" applyBorder="1" applyAlignment="1">
      <alignment horizontal="center" vertical="center" wrapText="1"/>
    </xf>
    <xf numFmtId="0" fontId="19" fillId="20" borderId="12" xfId="0" applyFont="1" applyFill="1" applyBorder="1" applyAlignment="1">
      <alignment horizontal="center" vertical="center" wrapText="1"/>
    </xf>
    <xf numFmtId="0" fontId="10" fillId="20" borderId="12" xfId="0" applyFont="1" applyFill="1" applyBorder="1" applyAlignment="1">
      <alignment horizontal="center" vertical="center" wrapText="1"/>
    </xf>
    <xf numFmtId="0" fontId="8" fillId="0" borderId="17" xfId="0" applyFont="1" applyBorder="1" applyAlignment="1">
      <alignment horizontal="center" vertical="center" wrapText="1"/>
    </xf>
    <xf numFmtId="0" fontId="20" fillId="0" borderId="17" xfId="0" applyFont="1" applyBorder="1" applyAlignment="1">
      <alignment horizontal="center" vertical="center" wrapText="1"/>
    </xf>
    <xf numFmtId="9" fontId="12" fillId="0" borderId="17" xfId="0" applyNumberFormat="1" applyFont="1" applyBorder="1" applyAlignment="1">
      <alignment horizontal="center" vertical="center" wrapText="1"/>
    </xf>
    <xf numFmtId="9" fontId="20" fillId="0" borderId="17" xfId="0" applyNumberFormat="1" applyFont="1" applyBorder="1" applyAlignment="1">
      <alignment horizontal="center" vertical="center" wrapText="1"/>
    </xf>
    <xf numFmtId="0" fontId="11" fillId="18" borderId="16" xfId="0" applyFont="1" applyFill="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vertical="center" wrapText="1"/>
    </xf>
    <xf numFmtId="0" fontId="9" fillId="0" borderId="20" xfId="0" applyFont="1" applyBorder="1" applyAlignment="1">
      <alignment horizontal="center" vertical="center" wrapText="1"/>
    </xf>
    <xf numFmtId="0" fontId="34" fillId="8" borderId="2" xfId="0" applyFont="1" applyFill="1" applyBorder="1" applyAlignment="1">
      <alignment horizontal="left" vertical="center"/>
    </xf>
    <xf numFmtId="0" fontId="32" fillId="21" borderId="4" xfId="0" applyFont="1" applyFill="1" applyBorder="1" applyAlignment="1">
      <alignment horizontal="left" vertical="center"/>
    </xf>
    <xf numFmtId="0" fontId="36" fillId="0" borderId="4" xfId="0" applyFont="1" applyBorder="1" applyAlignment="1">
      <alignment horizontal="left" vertical="center"/>
    </xf>
    <xf numFmtId="0" fontId="32" fillId="3" borderId="0" xfId="0" applyFont="1" applyFill="1" applyAlignment="1">
      <alignment horizontal="left" vertical="center"/>
    </xf>
    <xf numFmtId="0" fontId="32" fillId="0" borderId="0" xfId="0" applyFont="1" applyAlignment="1">
      <alignment horizontal="left" vertical="center"/>
    </xf>
    <xf numFmtId="0" fontId="33" fillId="21" borderId="1" xfId="0" applyFont="1" applyFill="1" applyBorder="1" applyAlignment="1">
      <alignment horizontal="left" vertical="center"/>
    </xf>
    <xf numFmtId="0" fontId="32" fillId="27" borderId="3" xfId="0" applyFont="1" applyFill="1" applyBorder="1" applyAlignment="1">
      <alignment horizontal="left" vertical="center"/>
    </xf>
    <xf numFmtId="0" fontId="37" fillId="28" borderId="0" xfId="0" applyFont="1" applyFill="1" applyAlignment="1">
      <alignment horizontal="left" vertical="center"/>
    </xf>
    <xf numFmtId="0" fontId="36" fillId="28" borderId="0" xfId="0" applyFont="1" applyFill="1" applyAlignment="1">
      <alignment horizontal="left" vertical="center"/>
    </xf>
    <xf numFmtId="0" fontId="37" fillId="25" borderId="0" xfId="0" applyFont="1" applyFill="1" applyAlignment="1">
      <alignment horizontal="left" vertical="center"/>
    </xf>
    <xf numFmtId="0" fontId="36" fillId="25" borderId="0" xfId="0" applyFont="1" applyFill="1" applyAlignment="1">
      <alignment horizontal="left" vertical="center"/>
    </xf>
    <xf numFmtId="0" fontId="37" fillId="26" borderId="0" xfId="0" applyFont="1" applyFill="1" applyAlignment="1">
      <alignment horizontal="left" vertical="center"/>
    </xf>
    <xf numFmtId="0" fontId="36" fillId="0" borderId="0" xfId="0" applyFont="1" applyAlignment="1">
      <alignment horizontal="left" vertical="center"/>
    </xf>
    <xf numFmtId="0" fontId="38" fillId="0" borderId="3" xfId="0" applyFont="1" applyBorder="1" applyAlignment="1">
      <alignment horizontal="left" vertical="center"/>
    </xf>
    <xf numFmtId="0" fontId="36" fillId="24" borderId="1" xfId="0" applyFont="1" applyFill="1" applyBorder="1" applyAlignment="1">
      <alignment horizontal="left" vertical="center"/>
    </xf>
    <xf numFmtId="0" fontId="32" fillId="3" borderId="1" xfId="0" applyFont="1" applyFill="1" applyBorder="1" applyAlignment="1">
      <alignment horizontal="left" vertical="center"/>
    </xf>
    <xf numFmtId="0" fontId="33" fillId="8" borderId="0" xfId="0" applyFont="1" applyFill="1" applyAlignment="1">
      <alignment horizontal="left" vertical="center"/>
    </xf>
    <xf numFmtId="0" fontId="34" fillId="8" borderId="4" xfId="0" applyFont="1" applyFill="1" applyBorder="1" applyAlignment="1">
      <alignment horizontal="left" vertical="center"/>
    </xf>
    <xf numFmtId="0" fontId="35" fillId="2" borderId="1" xfId="0" applyFont="1" applyFill="1" applyBorder="1" applyAlignment="1">
      <alignment horizontal="left" vertical="center"/>
    </xf>
    <xf numFmtId="0" fontId="34" fillId="8" borderId="1" xfId="0" applyFont="1" applyFill="1" applyBorder="1" applyAlignment="1">
      <alignment horizontal="left" vertical="center"/>
    </xf>
    <xf numFmtId="0" fontId="32" fillId="31" borderId="4" xfId="0" applyFont="1" applyFill="1" applyBorder="1" applyAlignment="1">
      <alignment horizontal="left" vertical="center"/>
    </xf>
    <xf numFmtId="0" fontId="32" fillId="31" borderId="1" xfId="0" applyFont="1" applyFill="1" applyBorder="1" applyAlignment="1">
      <alignment horizontal="left" vertical="center"/>
    </xf>
    <xf numFmtId="0" fontId="32" fillId="21" borderId="6" xfId="0" applyFont="1" applyFill="1" applyBorder="1" applyAlignment="1">
      <alignment horizontal="left" vertical="center"/>
    </xf>
    <xf numFmtId="0" fontId="32" fillId="21" borderId="1" xfId="0" applyFont="1" applyFill="1" applyBorder="1" applyAlignment="1">
      <alignment horizontal="left" vertical="center"/>
    </xf>
    <xf numFmtId="0" fontId="32" fillId="0" borderId="4" xfId="0" applyFont="1" applyBorder="1" applyAlignment="1">
      <alignment horizontal="left" vertical="center"/>
    </xf>
    <xf numFmtId="0" fontId="32" fillId="0" borderId="1" xfId="0" applyFont="1" applyBorder="1" applyAlignment="1">
      <alignment horizontal="left" vertical="center"/>
    </xf>
    <xf numFmtId="9" fontId="32" fillId="0" borderId="1" xfId="0" applyNumberFormat="1" applyFont="1" applyBorder="1" applyAlignment="1">
      <alignment horizontal="left" vertical="center"/>
    </xf>
    <xf numFmtId="0" fontId="32" fillId="0" borderId="6" xfId="0" applyFont="1" applyBorder="1" applyAlignment="1">
      <alignment horizontal="left" vertical="center"/>
    </xf>
    <xf numFmtId="0" fontId="36" fillId="0" borderId="1" xfId="0" applyFont="1" applyBorder="1" applyAlignment="1">
      <alignment horizontal="left" vertical="center"/>
    </xf>
    <xf numFmtId="9" fontId="36" fillId="0" borderId="1" xfId="0" applyNumberFormat="1" applyFont="1" applyBorder="1" applyAlignment="1">
      <alignment horizontal="left" vertical="center"/>
    </xf>
    <xf numFmtId="9" fontId="36" fillId="0" borderId="4" xfId="0" applyNumberFormat="1" applyFont="1" applyBorder="1" applyAlignment="1">
      <alignment horizontal="left" vertical="center"/>
    </xf>
    <xf numFmtId="0" fontId="32" fillId="0" borderId="3" xfId="0" applyFont="1" applyBorder="1" applyAlignment="1">
      <alignment horizontal="left" vertical="center"/>
    </xf>
    <xf numFmtId="0" fontId="33" fillId="27" borderId="1" xfId="0" applyFont="1" applyFill="1" applyBorder="1" applyAlignment="1">
      <alignment horizontal="left" vertical="center"/>
    </xf>
    <xf numFmtId="0" fontId="37" fillId="29" borderId="1" xfId="0" applyFont="1" applyFill="1" applyBorder="1" applyAlignment="1">
      <alignment horizontal="left" vertical="center"/>
    </xf>
    <xf numFmtId="0" fontId="36" fillId="29" borderId="1" xfId="0" applyFont="1" applyFill="1" applyBorder="1" applyAlignment="1">
      <alignment horizontal="left" vertical="center"/>
    </xf>
    <xf numFmtId="0" fontId="37" fillId="30" borderId="1" xfId="0" applyFont="1" applyFill="1" applyBorder="1" applyAlignment="1">
      <alignment horizontal="left" vertical="center"/>
    </xf>
    <xf numFmtId="0" fontId="36" fillId="30" borderId="1" xfId="0" applyFont="1" applyFill="1" applyBorder="1" applyAlignment="1">
      <alignment horizontal="left" vertical="center"/>
    </xf>
    <xf numFmtId="0" fontId="37" fillId="25" borderId="1" xfId="0" applyFont="1" applyFill="1" applyBorder="1" applyAlignment="1">
      <alignment horizontal="left" vertical="center"/>
    </xf>
    <xf numFmtId="0" fontId="36" fillId="25" borderId="1" xfId="0" applyFont="1" applyFill="1" applyBorder="1" applyAlignment="1">
      <alignment horizontal="left" vertical="center"/>
    </xf>
    <xf numFmtId="0" fontId="37" fillId="26" borderId="1" xfId="0" applyFont="1" applyFill="1" applyBorder="1" applyAlignment="1">
      <alignment horizontal="left" vertical="center"/>
    </xf>
    <xf numFmtId="0" fontId="36" fillId="26" borderId="1" xfId="0" applyFont="1" applyFill="1" applyBorder="1" applyAlignment="1">
      <alignment horizontal="left" vertical="center"/>
    </xf>
    <xf numFmtId="0" fontId="32" fillId="3" borderId="1" xfId="0" applyFont="1" applyFill="1" applyBorder="1" applyAlignment="1">
      <alignment vertical="top"/>
    </xf>
    <xf numFmtId="0" fontId="37" fillId="3" borderId="1" xfId="0" applyFont="1" applyFill="1" applyBorder="1" applyAlignment="1">
      <alignment vertical="top"/>
    </xf>
    <xf numFmtId="0" fontId="36" fillId="3" borderId="1" xfId="0" applyFont="1" applyFill="1" applyBorder="1" applyAlignment="1">
      <alignment vertical="top"/>
    </xf>
    <xf numFmtId="0" fontId="33" fillId="0" borderId="1" xfId="0" applyFont="1" applyBorder="1" applyAlignment="1">
      <alignment vertical="top"/>
    </xf>
    <xf numFmtId="0" fontId="40" fillId="3" borderId="1" xfId="0" applyFont="1" applyFill="1" applyBorder="1" applyAlignment="1">
      <alignment vertical="top"/>
    </xf>
    <xf numFmtId="0" fontId="41" fillId="3" borderId="1" xfId="0" applyFont="1" applyFill="1" applyBorder="1" applyAlignment="1">
      <alignment vertical="top"/>
    </xf>
    <xf numFmtId="0" fontId="42" fillId="3" borderId="1" xfId="0" applyFont="1" applyFill="1" applyBorder="1" applyAlignment="1">
      <alignment vertical="top"/>
    </xf>
    <xf numFmtId="0" fontId="43" fillId="3" borderId="1" xfId="0" applyFont="1" applyFill="1" applyBorder="1" applyAlignment="1">
      <alignment vertical="top"/>
    </xf>
    <xf numFmtId="0" fontId="44" fillId="3" borderId="1" xfId="0" applyFont="1" applyFill="1" applyBorder="1" applyAlignment="1">
      <alignment vertical="top"/>
    </xf>
    <xf numFmtId="0" fontId="33" fillId="31" borderId="4" xfId="0" applyFont="1" applyFill="1" applyBorder="1" applyAlignment="1">
      <alignment horizontal="left" vertical="center"/>
    </xf>
    <xf numFmtId="0" fontId="46" fillId="0" borderId="3" xfId="0" applyFont="1" applyBorder="1" applyAlignment="1">
      <alignment horizontal="left" vertical="center"/>
    </xf>
    <xf numFmtId="0" fontId="45" fillId="7" borderId="3" xfId="0" applyFont="1" applyFill="1" applyBorder="1" applyAlignment="1">
      <alignment horizontal="left" vertical="center"/>
    </xf>
    <xf numFmtId="0" fontId="45" fillId="33" borderId="3" xfId="0" applyFont="1" applyFill="1" applyBorder="1" applyAlignment="1">
      <alignment horizontal="left" vertical="center"/>
    </xf>
    <xf numFmtId="0" fontId="45" fillId="19" borderId="3" xfId="0" applyFont="1" applyFill="1" applyBorder="1" applyAlignment="1">
      <alignment horizontal="left" vertical="center"/>
    </xf>
    <xf numFmtId="0" fontId="45" fillId="5" borderId="3" xfId="0" applyFont="1" applyFill="1" applyBorder="1" applyAlignment="1">
      <alignment horizontal="left" vertical="center"/>
    </xf>
    <xf numFmtId="0" fontId="48" fillId="34" borderId="56" xfId="0" applyFont="1" applyFill="1" applyBorder="1" applyAlignment="1">
      <alignment horizontal="left" vertical="top" wrapText="1"/>
    </xf>
    <xf numFmtId="0" fontId="31" fillId="3" borderId="0" xfId="0" applyFont="1" applyFill="1" applyAlignment="1">
      <alignment horizontal="left" vertical="top" wrapText="1"/>
    </xf>
    <xf numFmtId="0" fontId="31" fillId="37" borderId="0" xfId="0" applyFont="1" applyFill="1" applyAlignment="1">
      <alignment horizontal="left" vertical="top" wrapText="1"/>
    </xf>
    <xf numFmtId="0" fontId="32" fillId="8" borderId="1" xfId="0" applyFont="1" applyFill="1" applyBorder="1" applyAlignment="1">
      <alignment horizontal="left" vertical="top"/>
    </xf>
    <xf numFmtId="0" fontId="33" fillId="21" borderId="1" xfId="0" applyFont="1" applyFill="1" applyBorder="1" applyAlignment="1">
      <alignment horizontal="left" vertical="top"/>
    </xf>
    <xf numFmtId="0" fontId="32" fillId="31" borderId="1" xfId="0" applyFont="1" applyFill="1" applyBorder="1" applyAlignment="1">
      <alignment horizontal="left" vertical="top"/>
    </xf>
    <xf numFmtId="0" fontId="32" fillId="31" borderId="4" xfId="0" applyFont="1" applyFill="1" applyBorder="1" applyAlignment="1">
      <alignment horizontal="left" vertical="top"/>
    </xf>
    <xf numFmtId="0" fontId="33" fillId="31" borderId="1" xfId="0" applyFont="1" applyFill="1" applyBorder="1" applyAlignment="1">
      <alignment horizontal="center" vertical="top"/>
    </xf>
    <xf numFmtId="0" fontId="33" fillId="31" borderId="4" xfId="0" applyFont="1" applyFill="1" applyBorder="1" applyAlignment="1">
      <alignment horizontal="left" vertical="top"/>
    </xf>
    <xf numFmtId="0" fontId="32" fillId="0" borderId="0" xfId="0" applyFont="1" applyAlignment="1">
      <alignment horizontal="left" vertical="top"/>
    </xf>
    <xf numFmtId="0" fontId="36" fillId="0" borderId="53" xfId="0" applyFont="1" applyBorder="1" applyAlignment="1">
      <alignment horizontal="left" vertical="top"/>
    </xf>
    <xf numFmtId="0" fontId="38" fillId="0" borderId="3" xfId="0" applyFont="1" applyBorder="1" applyAlignment="1">
      <alignment horizontal="left" vertical="top"/>
    </xf>
    <xf numFmtId="0" fontId="33" fillId="16" borderId="3" xfId="0" applyFont="1" applyFill="1" applyBorder="1" applyAlignment="1">
      <alignment horizontal="left" vertical="top"/>
    </xf>
    <xf numFmtId="0" fontId="33" fillId="16" borderId="1" xfId="0" applyFont="1" applyFill="1" applyBorder="1" applyAlignment="1">
      <alignment horizontal="left" vertical="top"/>
    </xf>
    <xf numFmtId="0" fontId="32" fillId="3" borderId="1" xfId="0" applyFont="1" applyFill="1" applyBorder="1" applyAlignment="1">
      <alignment horizontal="left" vertical="top"/>
    </xf>
    <xf numFmtId="0" fontId="46" fillId="0" borderId="3" xfId="0" applyFont="1" applyBorder="1" applyAlignment="1">
      <alignment horizontal="left" vertical="top"/>
    </xf>
    <xf numFmtId="0" fontId="45" fillId="7" borderId="3" xfId="0" applyFont="1" applyFill="1" applyBorder="1" applyAlignment="1">
      <alignment horizontal="left" vertical="top"/>
    </xf>
    <xf numFmtId="0" fontId="45" fillId="33" borderId="3" xfId="0" applyFont="1" applyFill="1" applyBorder="1" applyAlignment="1">
      <alignment horizontal="left" vertical="top"/>
    </xf>
    <xf numFmtId="0" fontId="45" fillId="19" borderId="3" xfId="0" applyFont="1" applyFill="1" applyBorder="1" applyAlignment="1">
      <alignment horizontal="left" vertical="top"/>
    </xf>
    <xf numFmtId="0" fontId="45" fillId="5" borderId="3" xfId="0" applyFont="1" applyFill="1" applyBorder="1" applyAlignment="1">
      <alignment horizontal="left" vertical="top"/>
    </xf>
    <xf numFmtId="0" fontId="36" fillId="0" borderId="4" xfId="0" applyFont="1" applyBorder="1" applyAlignment="1">
      <alignment horizontal="left" vertical="top"/>
    </xf>
    <xf numFmtId="0" fontId="38" fillId="0" borderId="1" xfId="0" applyFont="1" applyBorder="1" applyAlignment="1">
      <alignment horizontal="left" vertical="top"/>
    </xf>
    <xf numFmtId="0" fontId="32" fillId="16" borderId="3" xfId="0" applyFont="1" applyFill="1" applyBorder="1" applyAlignment="1">
      <alignment horizontal="left" vertical="top"/>
    </xf>
    <xf numFmtId="0" fontId="36" fillId="24" borderId="1" xfId="0" applyFont="1" applyFill="1" applyBorder="1" applyAlignment="1">
      <alignment horizontal="left" vertical="top"/>
    </xf>
    <xf numFmtId="0" fontId="0" fillId="0" borderId="0" xfId="0" applyAlignment="1">
      <alignment vertical="top"/>
    </xf>
    <xf numFmtId="0" fontId="38" fillId="22" borderId="4" xfId="0" applyFont="1" applyFill="1" applyBorder="1" applyAlignment="1">
      <alignment horizontal="left" vertical="top"/>
    </xf>
    <xf numFmtId="0" fontId="33" fillId="27" borderId="3" xfId="0" applyFont="1" applyFill="1" applyBorder="1" applyAlignment="1">
      <alignment horizontal="left" vertical="top"/>
    </xf>
    <xf numFmtId="0" fontId="32" fillId="27" borderId="3" xfId="0" applyFont="1" applyFill="1" applyBorder="1" applyAlignment="1">
      <alignment horizontal="left" vertical="top"/>
    </xf>
    <xf numFmtId="0" fontId="49" fillId="0" borderId="0" xfId="0" applyFont="1" applyAlignment="1">
      <alignment horizontal="left"/>
    </xf>
    <xf numFmtId="0" fontId="49" fillId="0" borderId="0" xfId="0" applyFont="1" applyAlignment="1">
      <alignment horizontal="left" vertical="center"/>
    </xf>
    <xf numFmtId="0" fontId="51" fillId="0" borderId="0" xfId="0" applyFont="1" applyAlignment="1">
      <alignment horizontal="left" vertical="center"/>
    </xf>
    <xf numFmtId="0" fontId="49" fillId="0" borderId="0" xfId="0" applyFont="1" applyAlignment="1">
      <alignment horizontal="left" vertical="center" wrapText="1"/>
    </xf>
    <xf numFmtId="0" fontId="50" fillId="0" borderId="0" xfId="0" applyFont="1" applyAlignment="1">
      <alignment horizontal="left" vertical="center"/>
    </xf>
    <xf numFmtId="0" fontId="50" fillId="0" borderId="0" xfId="0" applyFont="1" applyAlignment="1">
      <alignment horizontal="left" vertical="center" wrapText="1"/>
    </xf>
    <xf numFmtId="0" fontId="54" fillId="8" borderId="1" xfId="0" applyFont="1" applyFill="1" applyBorder="1" applyAlignment="1">
      <alignment horizontal="left" vertical="top" wrapText="1"/>
    </xf>
    <xf numFmtId="0" fontId="49" fillId="0" borderId="1" xfId="0" applyFont="1" applyBorder="1" applyAlignment="1">
      <alignment horizontal="left" vertical="top" wrapText="1"/>
    </xf>
    <xf numFmtId="0" fontId="54" fillId="32" borderId="1" xfId="0" applyFont="1" applyFill="1" applyBorder="1" applyAlignment="1">
      <alignment horizontal="left" vertical="top" wrapText="1"/>
    </xf>
    <xf numFmtId="0" fontId="55" fillId="0" borderId="1" xfId="0" applyFont="1" applyBorder="1" applyAlignment="1">
      <alignment horizontal="left" vertical="top" wrapText="1"/>
    </xf>
    <xf numFmtId="0" fontId="50" fillId="0" borderId="1" xfId="0" applyFont="1" applyBorder="1" applyAlignment="1" applyProtection="1">
      <alignment horizontal="left" vertical="top" wrapText="1"/>
      <protection locked="0"/>
    </xf>
    <xf numFmtId="0" fontId="50" fillId="32" borderId="1" xfId="0" applyFont="1" applyFill="1" applyBorder="1" applyAlignment="1" applyProtection="1">
      <alignment horizontal="left" vertical="top" wrapText="1"/>
      <protection locked="0"/>
    </xf>
    <xf numFmtId="164" fontId="50" fillId="0" borderId="1" xfId="0" applyNumberFormat="1" applyFont="1" applyBorder="1" applyAlignment="1">
      <alignment horizontal="left" vertical="top" wrapText="1"/>
    </xf>
    <xf numFmtId="0" fontId="50" fillId="8" borderId="1" xfId="0" applyFont="1" applyFill="1" applyBorder="1" applyAlignment="1">
      <alignment horizontal="left" vertical="top" wrapText="1"/>
    </xf>
    <xf numFmtId="0" fontId="49" fillId="8" borderId="1" xfId="0" applyFont="1" applyFill="1" applyBorder="1" applyAlignment="1">
      <alignment horizontal="left" vertical="top" wrapText="1"/>
    </xf>
    <xf numFmtId="164" fontId="50" fillId="8" borderId="1" xfId="0" applyNumberFormat="1" applyFont="1" applyFill="1" applyBorder="1" applyAlignment="1" applyProtection="1">
      <alignment horizontal="left" vertical="top" wrapText="1"/>
      <protection locked="0"/>
    </xf>
    <xf numFmtId="164" fontId="50" fillId="3" borderId="1" xfId="0" applyNumberFormat="1" applyFont="1" applyFill="1" applyBorder="1" applyAlignment="1" applyProtection="1">
      <alignment horizontal="left" vertical="top" wrapText="1"/>
      <protection locked="0"/>
    </xf>
    <xf numFmtId="0" fontId="50" fillId="3" borderId="1" xfId="0" applyFont="1" applyFill="1" applyBorder="1" applyAlignment="1" applyProtection="1">
      <alignment horizontal="left" vertical="top" wrapText="1"/>
      <protection locked="0"/>
    </xf>
    <xf numFmtId="0" fontId="50" fillId="3" borderId="1" xfId="0" applyFont="1" applyFill="1" applyBorder="1" applyAlignment="1">
      <alignment horizontal="left" vertical="top" wrapText="1"/>
    </xf>
    <xf numFmtId="0" fontId="49" fillId="0" borderId="0" xfId="0" applyFont="1" applyAlignment="1">
      <alignment horizontal="left" vertical="top" wrapText="1"/>
    </xf>
    <xf numFmtId="0" fontId="56" fillId="0" borderId="1" xfId="0" applyFont="1" applyBorder="1" applyAlignment="1">
      <alignment horizontal="left" vertical="top" wrapText="1"/>
    </xf>
    <xf numFmtId="164" fontId="58" fillId="33" borderId="1" xfId="0" applyNumberFormat="1" applyFont="1" applyFill="1" applyBorder="1" applyAlignment="1">
      <alignment horizontal="left" vertical="top" wrapText="1"/>
    </xf>
    <xf numFmtId="0" fontId="58" fillId="8" borderId="1" xfId="0" applyFont="1" applyFill="1" applyBorder="1" applyAlignment="1">
      <alignment horizontal="left" vertical="top" wrapText="1"/>
    </xf>
    <xf numFmtId="0" fontId="59" fillId="32" borderId="1" xfId="0" applyFont="1" applyFill="1" applyBorder="1" applyAlignment="1">
      <alignment horizontal="left" vertical="top" wrapText="1"/>
    </xf>
    <xf numFmtId="0" fontId="60" fillId="8" borderId="1" xfId="0" applyFont="1" applyFill="1" applyBorder="1" applyAlignment="1">
      <alignment horizontal="left" vertical="top" wrapText="1"/>
    </xf>
    <xf numFmtId="0" fontId="61" fillId="0" borderId="1" xfId="0" applyFont="1" applyBorder="1" applyAlignment="1">
      <alignment horizontal="left" vertical="top" wrapText="1"/>
    </xf>
    <xf numFmtId="0" fontId="53" fillId="0" borderId="1" xfId="0" applyFont="1" applyBorder="1" applyAlignment="1">
      <alignment horizontal="left" vertical="top" wrapText="1"/>
    </xf>
    <xf numFmtId="0" fontId="62" fillId="16" borderId="5" xfId="0" applyFont="1" applyFill="1" applyBorder="1" applyAlignment="1">
      <alignment horizontal="left" vertical="center"/>
    </xf>
    <xf numFmtId="0" fontId="62" fillId="16" borderId="6" xfId="0" applyFont="1" applyFill="1" applyBorder="1" applyAlignment="1">
      <alignment horizontal="left" vertical="center"/>
    </xf>
    <xf numFmtId="0" fontId="62" fillId="15" borderId="4" xfId="0" applyFont="1" applyFill="1" applyBorder="1" applyAlignment="1">
      <alignment horizontal="left" vertical="center"/>
    </xf>
    <xf numFmtId="0" fontId="62" fillId="15" borderId="5" xfId="0" applyFont="1" applyFill="1" applyBorder="1" applyAlignment="1">
      <alignment horizontal="left" vertical="center"/>
    </xf>
    <xf numFmtId="0" fontId="62" fillId="15" borderId="6" xfId="0" applyFont="1" applyFill="1" applyBorder="1" applyAlignment="1">
      <alignment horizontal="left" vertical="center"/>
    </xf>
    <xf numFmtId="0" fontId="62" fillId="12" borderId="1" xfId="0" applyFont="1" applyFill="1" applyBorder="1" applyAlignment="1">
      <alignment horizontal="left" vertical="center"/>
    </xf>
    <xf numFmtId="0" fontId="62" fillId="17" borderId="2" xfId="0" applyFont="1" applyFill="1" applyBorder="1" applyAlignment="1">
      <alignment horizontal="left" vertical="center"/>
    </xf>
    <xf numFmtId="0" fontId="63" fillId="0" borderId="0" xfId="0" applyFont="1" applyAlignment="1">
      <alignment horizontal="left"/>
    </xf>
    <xf numFmtId="0" fontId="62" fillId="0" borderId="0" xfId="0" applyFont="1" applyAlignment="1">
      <alignment horizontal="left" vertical="center"/>
    </xf>
    <xf numFmtId="0" fontId="62" fillId="0" borderId="0" xfId="0" applyFont="1" applyAlignment="1">
      <alignment horizontal="left" vertical="center" wrapText="1"/>
    </xf>
    <xf numFmtId="0" fontId="63" fillId="0" borderId="0" xfId="0" applyFont="1" applyAlignment="1">
      <alignment horizontal="left" vertical="top"/>
    </xf>
    <xf numFmtId="0" fontId="63" fillId="0" borderId="0" xfId="0" applyFont="1" applyAlignment="1">
      <alignment horizontal="left" vertical="center"/>
    </xf>
    <xf numFmtId="0" fontId="63" fillId="0" borderId="0" xfId="0" applyFont="1" applyAlignment="1">
      <alignment horizontal="left" vertical="center" wrapText="1"/>
    </xf>
    <xf numFmtId="14" fontId="62" fillId="0" borderId="7" xfId="0" applyNumberFormat="1" applyFont="1" applyBorder="1" applyAlignment="1">
      <alignment horizontal="left" vertical="center" wrapText="1"/>
    </xf>
    <xf numFmtId="0" fontId="62" fillId="16" borderId="1" xfId="0" applyFont="1" applyFill="1" applyBorder="1" applyAlignment="1">
      <alignment horizontal="left" vertical="center"/>
    </xf>
    <xf numFmtId="0" fontId="62" fillId="14" borderId="8" xfId="0" applyFont="1" applyFill="1" applyBorder="1" applyAlignment="1">
      <alignment horizontal="left" vertical="center"/>
    </xf>
    <xf numFmtId="0" fontId="49" fillId="32" borderId="1" xfId="0" applyFont="1" applyFill="1" applyBorder="1" applyAlignment="1">
      <alignment horizontal="left" vertical="top" wrapText="1"/>
    </xf>
    <xf numFmtId="0" fontId="49" fillId="0" borderId="1" xfId="0" applyFont="1" applyBorder="1" applyAlignment="1" applyProtection="1">
      <alignment horizontal="left" vertical="top" wrapText="1"/>
      <protection locked="0"/>
    </xf>
    <xf numFmtId="0" fontId="49" fillId="32" borderId="1" xfId="0" applyFont="1" applyFill="1" applyBorder="1" applyAlignment="1" applyProtection="1">
      <alignment horizontal="left" vertical="top" wrapText="1"/>
      <protection locked="0"/>
    </xf>
    <xf numFmtId="164" fontId="49" fillId="0" borderId="1" xfId="0" applyNumberFormat="1" applyFont="1" applyBorder="1" applyAlignment="1">
      <alignment horizontal="left" vertical="top" wrapText="1"/>
    </xf>
    <xf numFmtId="164" fontId="49" fillId="8" borderId="1" xfId="0" applyNumberFormat="1" applyFont="1" applyFill="1" applyBorder="1" applyAlignment="1" applyProtection="1">
      <alignment horizontal="left" vertical="top" wrapText="1"/>
      <protection locked="0"/>
    </xf>
    <xf numFmtId="164" fontId="49" fillId="3" borderId="1" xfId="0" applyNumberFormat="1" applyFont="1" applyFill="1" applyBorder="1" applyAlignment="1" applyProtection="1">
      <alignment horizontal="left" vertical="top" wrapText="1"/>
      <protection locked="0"/>
    </xf>
    <xf numFmtId="0" fontId="49" fillId="3" borderId="1" xfId="0" applyFont="1" applyFill="1" applyBorder="1" applyAlignment="1" applyProtection="1">
      <alignment horizontal="left" vertical="top" wrapText="1"/>
      <protection locked="0"/>
    </xf>
    <xf numFmtId="0" fontId="49" fillId="3" borderId="1" xfId="0" applyFont="1" applyFill="1" applyBorder="1" applyAlignment="1">
      <alignment horizontal="left" vertical="top" wrapText="1"/>
    </xf>
    <xf numFmtId="14" fontId="49" fillId="0" borderId="0" xfId="0" applyNumberFormat="1" applyFont="1" applyAlignment="1">
      <alignment horizontal="left" vertical="center"/>
    </xf>
    <xf numFmtId="14" fontId="50" fillId="0" borderId="0" xfId="0" applyNumberFormat="1" applyFont="1" applyAlignment="1">
      <alignment horizontal="left" vertical="center" wrapText="1"/>
    </xf>
    <xf numFmtId="0" fontId="49" fillId="0" borderId="4" xfId="0" applyFont="1" applyBorder="1" applyAlignment="1">
      <alignment horizontal="left" vertical="top"/>
    </xf>
    <xf numFmtId="0" fontId="49" fillId="0" borderId="5" xfId="0" applyFont="1" applyBorder="1" applyAlignment="1">
      <alignment horizontal="left" vertical="top"/>
    </xf>
    <xf numFmtId="0" fontId="49" fillId="0" borderId="0" xfId="0" applyFont="1" applyAlignment="1">
      <alignment horizontal="left" vertical="top"/>
    </xf>
    <xf numFmtId="0" fontId="49" fillId="0" borderId="5" xfId="0" applyFont="1" applyBorder="1" applyAlignment="1">
      <alignment horizontal="left" vertical="top" wrapText="1"/>
    </xf>
    <xf numFmtId="0" fontId="49" fillId="0" borderId="6" xfId="0" applyFont="1" applyBorder="1" applyAlignment="1">
      <alignment horizontal="left" vertical="top" wrapText="1"/>
    </xf>
    <xf numFmtId="0" fontId="64" fillId="40" borderId="4" xfId="0" applyFont="1" applyFill="1" applyBorder="1" applyAlignment="1">
      <alignment horizontal="left" vertical="top"/>
    </xf>
    <xf numFmtId="164" fontId="64" fillId="40" borderId="2" xfId="0" applyNumberFormat="1" applyFont="1" applyFill="1" applyBorder="1" applyAlignment="1">
      <alignment horizontal="left" vertical="top" wrapText="1"/>
    </xf>
    <xf numFmtId="0" fontId="64" fillId="40" borderId="6" xfId="0" applyFont="1" applyFill="1" applyBorder="1" applyAlignment="1">
      <alignment horizontal="left" vertical="top"/>
    </xf>
    <xf numFmtId="0" fontId="64" fillId="40" borderId="2" xfId="0" applyFont="1" applyFill="1" applyBorder="1" applyAlignment="1">
      <alignment horizontal="left" vertical="top" wrapText="1"/>
    </xf>
    <xf numFmtId="164" fontId="64" fillId="40" borderId="3" xfId="0" applyNumberFormat="1" applyFont="1" applyFill="1" applyBorder="1" applyAlignment="1">
      <alignment horizontal="left" vertical="top" wrapText="1"/>
    </xf>
    <xf numFmtId="0" fontId="64" fillId="40" borderId="52" xfId="0" applyFont="1" applyFill="1" applyBorder="1" applyAlignment="1">
      <alignment horizontal="left" vertical="top" wrapText="1"/>
    </xf>
    <xf numFmtId="0" fontId="64" fillId="40" borderId="3" xfId="0" applyFont="1" applyFill="1" applyBorder="1" applyAlignment="1">
      <alignment horizontal="left" vertical="top" wrapText="1"/>
    </xf>
    <xf numFmtId="0" fontId="51" fillId="0" borderId="0" xfId="0" applyFont="1" applyAlignment="1">
      <alignment horizontal="left" vertical="center" wrapText="1"/>
    </xf>
    <xf numFmtId="0" fontId="51" fillId="0" borderId="0" xfId="0" applyFont="1" applyAlignment="1" applyProtection="1">
      <alignment horizontal="left" vertical="center"/>
      <protection locked="0"/>
    </xf>
    <xf numFmtId="0" fontId="62" fillId="12" borderId="9" xfId="0" applyFont="1" applyFill="1" applyBorder="1" applyAlignment="1">
      <alignment horizontal="left" vertical="center"/>
    </xf>
    <xf numFmtId="0" fontId="62" fillId="12" borderId="2" xfId="0" applyFont="1" applyFill="1" applyBorder="1" applyAlignment="1">
      <alignment horizontal="left" vertical="center"/>
    </xf>
    <xf numFmtId="9" fontId="49" fillId="0" borderId="3" xfId="0" applyNumberFormat="1" applyFont="1" applyBorder="1" applyAlignment="1">
      <alignment horizontal="left" vertical="top"/>
    </xf>
    <xf numFmtId="9" fontId="49" fillId="0" borderId="1" xfId="0" applyNumberFormat="1" applyFont="1" applyBorder="1" applyAlignment="1">
      <alignment horizontal="left" vertical="top"/>
    </xf>
    <xf numFmtId="0" fontId="50" fillId="8" borderId="3" xfId="0" applyFont="1" applyFill="1" applyBorder="1" applyAlignment="1">
      <alignment horizontal="left" vertical="top" wrapText="1"/>
    </xf>
    <xf numFmtId="0" fontId="50" fillId="8" borderId="3" xfId="0" applyFont="1" applyFill="1" applyBorder="1" applyAlignment="1" applyProtection="1">
      <alignment horizontal="left" vertical="top" wrapText="1"/>
      <protection locked="0"/>
    </xf>
    <xf numFmtId="0" fontId="50" fillId="8" borderId="1" xfId="0" applyFont="1" applyFill="1" applyBorder="1" applyAlignment="1" applyProtection="1">
      <alignment horizontal="left" vertical="top" wrapText="1"/>
      <protection locked="0"/>
    </xf>
    <xf numFmtId="0" fontId="50" fillId="8" borderId="2" xfId="0" applyFont="1" applyFill="1" applyBorder="1" applyAlignment="1">
      <alignment horizontal="left" vertical="top" wrapText="1"/>
    </xf>
    <xf numFmtId="0" fontId="50" fillId="7" borderId="2" xfId="0" applyFont="1" applyFill="1" applyBorder="1" applyAlignment="1" applyProtection="1">
      <alignment horizontal="left" vertical="top" wrapText="1"/>
      <protection locked="0"/>
    </xf>
    <xf numFmtId="0" fontId="50" fillId="7" borderId="1" xfId="0" applyFont="1" applyFill="1" applyBorder="1" applyAlignment="1" applyProtection="1">
      <alignment horizontal="left" vertical="top" wrapText="1"/>
      <protection locked="0"/>
    </xf>
    <xf numFmtId="0" fontId="50" fillId="8" borderId="2" xfId="0" applyFont="1" applyFill="1" applyBorder="1" applyAlignment="1" applyProtection="1">
      <alignment horizontal="left" vertical="top" wrapText="1"/>
      <protection locked="0"/>
    </xf>
    <xf numFmtId="0" fontId="57" fillId="8" borderId="1" xfId="0" applyFont="1" applyFill="1" applyBorder="1" applyAlignment="1" applyProtection="1">
      <alignment horizontal="left" vertical="top" wrapText="1"/>
      <protection locked="0"/>
    </xf>
    <xf numFmtId="9" fontId="49" fillId="0" borderId="0" xfId="2" applyFont="1" applyFill="1" applyAlignment="1">
      <alignment horizontal="left"/>
    </xf>
    <xf numFmtId="9" fontId="49" fillId="0" borderId="0" xfId="2" applyFont="1" applyFill="1" applyAlignment="1">
      <alignment horizontal="left" vertical="center"/>
    </xf>
    <xf numFmtId="14" fontId="63" fillId="0" borderId="7" xfId="0" applyNumberFormat="1" applyFont="1" applyBorder="1" applyAlignment="1">
      <alignment horizontal="left" vertical="center"/>
    </xf>
    <xf numFmtId="0" fontId="63" fillId="0" borderId="7" xfId="0" applyFont="1" applyBorder="1" applyAlignment="1">
      <alignment horizontal="left" vertical="center"/>
    </xf>
    <xf numFmtId="9" fontId="50" fillId="0" borderId="0" xfId="2" applyFont="1" applyFill="1" applyBorder="1" applyAlignment="1">
      <alignment horizontal="left" vertical="center" wrapText="1"/>
    </xf>
    <xf numFmtId="0" fontId="62" fillId="14" borderId="5" xfId="0" applyFont="1" applyFill="1" applyBorder="1" applyAlignment="1">
      <alignment horizontal="left" vertical="center"/>
    </xf>
    <xf numFmtId="0" fontId="62" fillId="14" borderId="6" xfId="0" applyFont="1" applyFill="1" applyBorder="1" applyAlignment="1">
      <alignment horizontal="left" vertical="center"/>
    </xf>
    <xf numFmtId="9" fontId="50" fillId="8" borderId="1" xfId="2" applyFont="1" applyFill="1" applyBorder="1" applyAlignment="1" applyProtection="1">
      <alignment horizontal="left" vertical="top" wrapText="1"/>
      <protection locked="0"/>
    </xf>
    <xf numFmtId="0" fontId="50" fillId="8" borderId="1" xfId="1" applyFont="1" applyFill="1" applyBorder="1" applyAlignment="1" applyProtection="1">
      <alignment horizontal="left" vertical="top" wrapText="1"/>
      <protection locked="0"/>
    </xf>
    <xf numFmtId="9" fontId="50" fillId="8" borderId="1" xfId="2" applyFont="1" applyFill="1" applyBorder="1" applyAlignment="1" applyProtection="1">
      <alignment horizontal="left" vertical="center" wrapText="1"/>
      <protection locked="0"/>
    </xf>
    <xf numFmtId="9" fontId="50" fillId="8" borderId="1" xfId="0" applyNumberFormat="1" applyFont="1" applyFill="1" applyBorder="1" applyAlignment="1">
      <alignment horizontal="left" vertical="top" wrapText="1"/>
    </xf>
    <xf numFmtId="0" fontId="49" fillId="8" borderId="1" xfId="0" applyFont="1" applyFill="1" applyBorder="1" applyAlignment="1" applyProtection="1">
      <alignment horizontal="left" vertical="top" wrapText="1"/>
      <protection locked="0"/>
    </xf>
    <xf numFmtId="9" fontId="49" fillId="8" borderId="1" xfId="2" applyFont="1" applyFill="1" applyBorder="1" applyAlignment="1" applyProtection="1">
      <alignment horizontal="left" vertical="top" wrapText="1"/>
      <protection locked="0"/>
    </xf>
    <xf numFmtId="0" fontId="49" fillId="8" borderId="1" xfId="1" applyFont="1" applyFill="1" applyBorder="1" applyAlignment="1" applyProtection="1">
      <alignment horizontal="left" vertical="top" wrapText="1"/>
      <protection locked="0"/>
    </xf>
    <xf numFmtId="9" fontId="49" fillId="8" borderId="1" xfId="2" applyFont="1" applyFill="1" applyBorder="1" applyAlignment="1" applyProtection="1">
      <alignment horizontal="left" vertical="center" wrapText="1"/>
      <protection locked="0"/>
    </xf>
    <xf numFmtId="9" fontId="49" fillId="8" borderId="1" xfId="0" applyNumberFormat="1" applyFont="1" applyFill="1" applyBorder="1" applyAlignment="1">
      <alignment horizontal="left" vertical="top" wrapText="1"/>
    </xf>
    <xf numFmtId="9" fontId="49" fillId="0" borderId="0" xfId="2" applyFont="1" applyFill="1" applyAlignment="1">
      <alignment horizontal="left" vertical="top"/>
    </xf>
    <xf numFmtId="0" fontId="49" fillId="41" borderId="4" xfId="0" applyFont="1" applyFill="1" applyBorder="1" applyAlignment="1">
      <alignment horizontal="left" vertical="top"/>
    </xf>
    <xf numFmtId="0" fontId="49" fillId="41" borderId="5" xfId="0" applyFont="1" applyFill="1" applyBorder="1" applyAlignment="1">
      <alignment horizontal="left" vertical="top"/>
    </xf>
    <xf numFmtId="0" fontId="49" fillId="41" borderId="6" xfId="0" applyFont="1" applyFill="1" applyBorder="1" applyAlignment="1">
      <alignment horizontal="left" vertical="top"/>
    </xf>
    <xf numFmtId="0" fontId="52"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left"/>
    </xf>
    <xf numFmtId="164" fontId="50" fillId="0" borderId="0" xfId="0" applyNumberFormat="1" applyFont="1" applyAlignment="1">
      <alignment horizontal="left" vertical="top"/>
    </xf>
    <xf numFmtId="0" fontId="50" fillId="0" borderId="0" xfId="0" applyFont="1" applyAlignment="1">
      <alignment horizontal="left" vertical="top"/>
    </xf>
    <xf numFmtId="0" fontId="51" fillId="0" borderId="0" xfId="0" applyFont="1" applyAlignment="1">
      <alignment horizontal="left" vertical="top" wrapText="1"/>
    </xf>
    <xf numFmtId="0" fontId="63" fillId="0" borderId="0" xfId="0" applyFont="1" applyAlignment="1">
      <alignment horizontal="left" vertical="top" wrapText="1"/>
    </xf>
    <xf numFmtId="0" fontId="50" fillId="0" borderId="0" xfId="0" applyFont="1" applyAlignment="1">
      <alignment horizontal="left" vertical="top" wrapText="1"/>
    </xf>
    <xf numFmtId="0" fontId="64" fillId="40" borderId="5" xfId="0" applyFont="1" applyFill="1" applyBorder="1" applyAlignment="1">
      <alignment horizontal="left" vertical="top"/>
    </xf>
    <xf numFmtId="0" fontId="64" fillId="40" borderId="54" xfId="0" applyFont="1" applyFill="1" applyBorder="1" applyAlignment="1">
      <alignment horizontal="left" vertical="top"/>
    </xf>
    <xf numFmtId="164" fontId="52" fillId="0" borderId="0" xfId="0" applyNumberFormat="1" applyFont="1" applyAlignment="1">
      <alignment horizontal="left" vertical="top"/>
    </xf>
    <xf numFmtId="0" fontId="64" fillId="40" borderId="4" xfId="0" applyFont="1" applyFill="1" applyBorder="1" applyAlignment="1">
      <alignment horizontal="left" vertical="center"/>
    </xf>
    <xf numFmtId="164" fontId="50" fillId="0" borderId="3" xfId="0" applyNumberFormat="1" applyFont="1" applyBorder="1" applyAlignment="1">
      <alignment horizontal="left" vertical="top" wrapText="1"/>
    </xf>
    <xf numFmtId="164" fontId="50" fillId="43" borderId="1" xfId="0" applyNumberFormat="1" applyFont="1" applyFill="1" applyBorder="1" applyAlignment="1" applyProtection="1">
      <alignment horizontal="left" vertical="top" wrapText="1"/>
      <protection locked="0"/>
    </xf>
    <xf numFmtId="0" fontId="50" fillId="43" borderId="1" xfId="0" applyFont="1" applyFill="1" applyBorder="1" applyAlignment="1" applyProtection="1">
      <alignment horizontal="left" vertical="top" wrapText="1"/>
      <protection locked="0"/>
    </xf>
    <xf numFmtId="0" fontId="50" fillId="43" borderId="1" xfId="0" applyFont="1" applyFill="1" applyBorder="1" applyAlignment="1">
      <alignment horizontal="left" vertical="top" wrapText="1"/>
    </xf>
    <xf numFmtId="0" fontId="62" fillId="43" borderId="1" xfId="0" applyFont="1" applyFill="1" applyBorder="1" applyAlignment="1">
      <alignment horizontal="left" vertical="top" wrapText="1"/>
    </xf>
    <xf numFmtId="0" fontId="62" fillId="38" borderId="4" xfId="0" applyFont="1" applyFill="1" applyBorder="1" applyAlignment="1">
      <alignment horizontal="left" vertical="center"/>
    </xf>
    <xf numFmtId="0" fontId="62" fillId="38" borderId="5" xfId="0" applyFont="1" applyFill="1" applyBorder="1" applyAlignment="1">
      <alignment horizontal="left" vertical="center"/>
    </xf>
    <xf numFmtId="0" fontId="62" fillId="38" borderId="6" xfId="0" applyFont="1" applyFill="1" applyBorder="1" applyAlignment="1">
      <alignment horizontal="left" vertical="center"/>
    </xf>
    <xf numFmtId="0" fontId="62" fillId="39" borderId="4" xfId="0" applyFont="1" applyFill="1" applyBorder="1" applyAlignment="1">
      <alignment horizontal="left" vertical="center"/>
    </xf>
    <xf numFmtId="0" fontId="62" fillId="39" borderId="5" xfId="0" applyFont="1" applyFill="1" applyBorder="1" applyAlignment="1">
      <alignment horizontal="left" vertical="center"/>
    </xf>
    <xf numFmtId="0" fontId="62" fillId="39" borderId="6" xfId="0" applyFont="1" applyFill="1" applyBorder="1" applyAlignment="1">
      <alignment horizontal="left" vertical="center"/>
    </xf>
    <xf numFmtId="0" fontId="62" fillId="42" borderId="0" xfId="0" applyFont="1" applyFill="1" applyAlignment="1">
      <alignment horizontal="center" vertical="top" wrapText="1"/>
    </xf>
    <xf numFmtId="0" fontId="62" fillId="36" borderId="4" xfId="0" applyFont="1" applyFill="1" applyBorder="1" applyAlignment="1">
      <alignment horizontal="left" vertical="center"/>
    </xf>
    <xf numFmtId="0" fontId="62" fillId="36" borderId="5" xfId="0" applyFont="1" applyFill="1" applyBorder="1" applyAlignment="1">
      <alignment horizontal="left" vertical="center"/>
    </xf>
    <xf numFmtId="0" fontId="62" fillId="36" borderId="6" xfId="0" applyFont="1" applyFill="1" applyBorder="1" applyAlignment="1">
      <alignment horizontal="left" vertical="center"/>
    </xf>
    <xf numFmtId="0" fontId="32" fillId="33" borderId="0" xfId="0" applyFont="1" applyFill="1" applyAlignment="1">
      <alignment horizontal="left" vertical="top" wrapText="1"/>
    </xf>
    <xf numFmtId="0" fontId="33" fillId="21" borderId="55" xfId="0" applyFont="1" applyFill="1" applyBorder="1" applyAlignment="1">
      <alignment horizontal="center" vertical="top"/>
    </xf>
    <xf numFmtId="0" fontId="33" fillId="21" borderId="0" xfId="0" applyFont="1" applyFill="1" applyAlignment="1">
      <alignment horizontal="center" vertical="top"/>
    </xf>
    <xf numFmtId="0" fontId="33" fillId="8" borderId="1" xfId="0" applyFont="1" applyFill="1" applyBorder="1" applyAlignment="1">
      <alignment horizontal="center" vertical="center"/>
    </xf>
    <xf numFmtId="0" fontId="33" fillId="8" borderId="7" xfId="0" applyFont="1" applyFill="1" applyBorder="1" applyAlignment="1">
      <alignment horizontal="left" vertical="center"/>
    </xf>
    <xf numFmtId="0" fontId="35" fillId="2" borderId="4" xfId="0" applyFont="1" applyFill="1" applyBorder="1" applyAlignment="1">
      <alignment horizontal="left" vertical="center"/>
    </xf>
    <xf numFmtId="0" fontId="35" fillId="2" borderId="6" xfId="0" applyFont="1" applyFill="1" applyBorder="1" applyAlignment="1">
      <alignment horizontal="left" vertical="center"/>
    </xf>
    <xf numFmtId="0" fontId="34" fillId="8" borderId="4" xfId="0" applyFont="1" applyFill="1" applyBorder="1" applyAlignment="1">
      <alignment horizontal="left" vertical="center"/>
    </xf>
    <xf numFmtId="0" fontId="34" fillId="8" borderId="6" xfId="0" applyFont="1" applyFill="1" applyBorder="1" applyAlignment="1">
      <alignment horizontal="left" vertical="center"/>
    </xf>
    <xf numFmtId="0" fontId="7" fillId="9" borderId="1" xfId="0" applyFont="1" applyFill="1" applyBorder="1" applyAlignment="1">
      <alignment horizontal="center" vertical="center" wrapText="1"/>
    </xf>
    <xf numFmtId="0" fontId="13" fillId="0" borderId="0" xfId="0" applyFont="1" applyAlignment="1">
      <alignment horizontal="center"/>
    </xf>
    <xf numFmtId="0" fontId="7" fillId="13" borderId="24"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1" fillId="18" borderId="16"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18" borderId="1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7" fillId="11" borderId="45" xfId="0" applyFont="1" applyFill="1" applyBorder="1" applyAlignment="1">
      <alignment horizontal="center" vertical="center" wrapText="1"/>
    </xf>
    <xf numFmtId="0" fontId="7" fillId="11" borderId="46"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50" xfId="0" applyFont="1" applyBorder="1" applyAlignment="1">
      <alignment horizontal="left" vertical="center" wrapText="1"/>
    </xf>
    <xf numFmtId="0" fontId="7" fillId="0" borderId="0" xfId="0" applyFont="1" applyAlignment="1">
      <alignment horizont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2" fillId="0" borderId="45"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48" xfId="0" applyFont="1" applyBorder="1" applyAlignment="1">
      <alignment horizontal="center" vertical="center" wrapText="1"/>
    </xf>
    <xf numFmtId="0" fontId="16" fillId="11" borderId="16" xfId="0" applyFont="1" applyFill="1" applyBorder="1" applyAlignment="1">
      <alignment horizontal="center" vertical="center" wrapText="1"/>
    </xf>
    <xf numFmtId="0" fontId="24" fillId="0" borderId="16" xfId="0" applyFont="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18" borderId="10"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30" fillId="0" borderId="22" xfId="0" applyFont="1" applyBorder="1" applyAlignment="1">
      <alignment vertical="center" wrapText="1"/>
    </xf>
    <xf numFmtId="0" fontId="30" fillId="0" borderId="43" xfId="0" applyFont="1" applyBorder="1" applyAlignment="1">
      <alignment vertical="center" wrapText="1"/>
    </xf>
    <xf numFmtId="0" fontId="30" fillId="0" borderId="17" xfId="0" applyFont="1" applyBorder="1" applyAlignment="1">
      <alignment vertical="center" wrapText="1"/>
    </xf>
    <xf numFmtId="0" fontId="7" fillId="0" borderId="0" xfId="0" applyFont="1" applyAlignment="1">
      <alignment horizontal="center"/>
    </xf>
    <xf numFmtId="0" fontId="9" fillId="0" borderId="13" xfId="0" applyFont="1" applyBorder="1" applyAlignment="1">
      <alignment horizontal="left" vertical="center" wrapText="1" indent="2"/>
    </xf>
    <xf numFmtId="0" fontId="9" fillId="0" borderId="15" xfId="0" applyFont="1" applyBorder="1" applyAlignment="1">
      <alignment horizontal="left" vertical="center" wrapText="1" indent="2"/>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9" fillId="0" borderId="21" xfId="0" applyFont="1" applyBorder="1" applyAlignment="1">
      <alignment vertical="center" wrapText="1"/>
    </xf>
    <xf numFmtId="0" fontId="19" fillId="0" borderId="19" xfId="0" applyFont="1" applyBorder="1" applyAlignment="1">
      <alignment vertical="center" wrapText="1"/>
    </xf>
    <xf numFmtId="0" fontId="19" fillId="0" borderId="23"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0" fillId="0" borderId="13" xfId="0" applyFont="1" applyBorder="1" applyAlignment="1">
      <alignment horizontal="left" vertical="center" wrapText="1" indent="2"/>
    </xf>
    <xf numFmtId="0" fontId="10" fillId="0" borderId="15" xfId="0" applyFont="1" applyBorder="1" applyAlignment="1">
      <alignment horizontal="left" vertical="center" wrapText="1" indent="2"/>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10" fillId="0" borderId="14" xfId="0" applyFont="1" applyBorder="1" applyAlignment="1">
      <alignment horizontal="left" vertical="center" wrapText="1" indent="2"/>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9" fillId="8" borderId="2" xfId="0" applyFont="1" applyFill="1" applyBorder="1" applyAlignment="1">
      <alignment horizontal="left" vertical="top" wrapText="1"/>
    </xf>
    <xf numFmtId="0" fontId="49" fillId="8" borderId="2" xfId="0" applyFont="1" applyFill="1" applyBorder="1" applyAlignment="1" applyProtection="1">
      <alignment horizontal="left" vertical="top" wrapText="1"/>
      <protection locked="0"/>
    </xf>
    <xf numFmtId="0" fontId="66" fillId="0" borderId="0" xfId="0" applyFont="1" applyAlignment="1">
      <alignment horizontal="center" vertical="center"/>
    </xf>
    <xf numFmtId="9" fontId="63" fillId="0" borderId="0" xfId="2" applyFont="1" applyFill="1" applyAlignment="1">
      <alignment horizontal="left" vertical="center"/>
    </xf>
    <xf numFmtId="164" fontId="62" fillId="0" borderId="0" xfId="0" applyNumberFormat="1" applyFont="1" applyAlignment="1">
      <alignment horizontal="left" vertical="center"/>
    </xf>
    <xf numFmtId="0" fontId="67" fillId="8" borderId="2" xfId="0" applyFont="1" applyFill="1" applyBorder="1" applyAlignment="1">
      <alignment horizontal="left" vertical="top" wrapText="1"/>
    </xf>
    <xf numFmtId="0" fontId="68" fillId="35" borderId="2" xfId="0" applyFont="1" applyFill="1" applyBorder="1" applyAlignment="1">
      <alignment horizontal="left" vertical="top" wrapText="1"/>
    </xf>
    <xf numFmtId="0" fontId="68" fillId="35" borderId="8" xfId="0" applyFont="1" applyFill="1" applyBorder="1" applyAlignment="1">
      <alignment horizontal="left" vertical="top"/>
    </xf>
    <xf numFmtId="0" fontId="68" fillId="35" borderId="54" xfId="0" applyFont="1" applyFill="1" applyBorder="1" applyAlignment="1">
      <alignment horizontal="left" vertical="top" wrapText="1"/>
    </xf>
    <xf numFmtId="0" fontId="68" fillId="35" borderId="9" xfId="0" applyFont="1" applyFill="1" applyBorder="1" applyAlignment="1">
      <alignment horizontal="left" vertical="top" wrapText="1"/>
    </xf>
    <xf numFmtId="0" fontId="68" fillId="35" borderId="1" xfId="0" applyFont="1" applyFill="1" applyBorder="1" applyAlignment="1">
      <alignment horizontal="left" vertical="top"/>
    </xf>
    <xf numFmtId="0" fontId="68" fillId="35" borderId="1" xfId="0" applyFont="1" applyFill="1" applyBorder="1" applyAlignment="1">
      <alignment horizontal="left" vertical="top" wrapText="1"/>
    </xf>
    <xf numFmtId="0" fontId="67" fillId="16" borderId="2" xfId="0" applyFont="1" applyFill="1" applyBorder="1" applyAlignment="1">
      <alignment horizontal="left" vertical="top" wrapText="1"/>
    </xf>
    <xf numFmtId="0" fontId="64" fillId="16" borderId="2" xfId="0" applyFont="1" applyFill="1" applyBorder="1" applyAlignment="1">
      <alignment horizontal="left" vertical="top" wrapText="1"/>
    </xf>
    <xf numFmtId="0" fontId="64" fillId="15" borderId="2" xfId="0" applyFont="1" applyFill="1" applyBorder="1" applyAlignment="1">
      <alignment horizontal="left" vertical="top" wrapText="1"/>
    </xf>
    <xf numFmtId="9" fontId="64" fillId="15" borderId="2" xfId="2" applyFont="1" applyFill="1" applyBorder="1" applyAlignment="1">
      <alignment horizontal="left" vertical="top" wrapText="1"/>
    </xf>
    <xf numFmtId="0" fontId="64" fillId="10" borderId="2" xfId="0" applyFont="1" applyFill="1" applyBorder="1" applyAlignment="1">
      <alignment horizontal="left" vertical="top" wrapText="1"/>
    </xf>
    <xf numFmtId="0" fontId="64" fillId="14" borderId="55" xfId="0" applyFont="1" applyFill="1" applyBorder="1" applyAlignment="1">
      <alignment horizontal="left" vertical="top" wrapText="1"/>
    </xf>
    <xf numFmtId="0" fontId="64" fillId="14" borderId="2" xfId="0" applyFont="1" applyFill="1" applyBorder="1" applyAlignment="1">
      <alignment horizontal="left" vertical="top" wrapText="1"/>
    </xf>
    <xf numFmtId="0" fontId="64" fillId="14" borderId="0" xfId="0" applyFont="1" applyFill="1" applyAlignment="1">
      <alignment horizontal="left" vertical="top"/>
    </xf>
    <xf numFmtId="0" fontId="64" fillId="14" borderId="57" xfId="0" applyFont="1" applyFill="1" applyBorder="1" applyAlignment="1">
      <alignment horizontal="left" vertical="top"/>
    </xf>
    <xf numFmtId="0" fontId="64" fillId="14" borderId="3" xfId="0" applyFont="1" applyFill="1" applyBorder="1" applyAlignment="1">
      <alignment horizontal="left" vertical="top"/>
    </xf>
    <xf numFmtId="0" fontId="64" fillId="14" borderId="3" xfId="0" applyFont="1" applyFill="1" applyBorder="1" applyAlignment="1">
      <alignment horizontal="left" vertical="top" wrapText="1"/>
    </xf>
    <xf numFmtId="0" fontId="64" fillId="14" borderId="53" xfId="0" applyFont="1" applyFill="1" applyBorder="1" applyAlignment="1">
      <alignment horizontal="left" vertical="top" wrapText="1"/>
    </xf>
    <xf numFmtId="0" fontId="64" fillId="12" borderId="2" xfId="0" applyFont="1" applyFill="1" applyBorder="1" applyAlignment="1">
      <alignment horizontal="left" vertical="top" wrapText="1"/>
    </xf>
    <xf numFmtId="0" fontId="64" fillId="12" borderId="5" xfId="0" applyFont="1" applyFill="1" applyBorder="1" applyAlignment="1">
      <alignment horizontal="left" vertical="top" wrapText="1"/>
    </xf>
    <xf numFmtId="0" fontId="64" fillId="17" borderId="2" xfId="0" applyFont="1" applyFill="1" applyBorder="1" applyAlignment="1">
      <alignment horizontal="left" vertical="center" wrapText="1"/>
    </xf>
    <xf numFmtId="0" fontId="64" fillId="17" borderId="2" xfId="0" applyFont="1" applyFill="1" applyBorder="1" applyAlignment="1">
      <alignment horizontal="left" vertical="center"/>
    </xf>
    <xf numFmtId="164" fontId="64" fillId="36" borderId="6" xfId="0" applyNumberFormat="1" applyFont="1" applyFill="1" applyBorder="1" applyAlignment="1">
      <alignment horizontal="left" vertical="top" wrapText="1"/>
    </xf>
    <xf numFmtId="164" fontId="64" fillId="36" borderId="2" xfId="0" applyNumberFormat="1" applyFont="1" applyFill="1" applyBorder="1" applyAlignment="1">
      <alignment horizontal="left" vertical="top" wrapText="1"/>
    </xf>
    <xf numFmtId="0" fontId="64" fillId="36" borderId="1" xfId="0" applyFont="1" applyFill="1" applyBorder="1" applyAlignment="1">
      <alignment horizontal="left" vertical="top" wrapText="1"/>
    </xf>
    <xf numFmtId="0" fontId="64" fillId="36" borderId="2" xfId="0" applyFont="1" applyFill="1" applyBorder="1" applyAlignment="1">
      <alignment horizontal="left" vertical="top" wrapText="1"/>
    </xf>
    <xf numFmtId="164" fontId="64" fillId="39" borderId="6" xfId="0" applyNumberFormat="1" applyFont="1" applyFill="1" applyBorder="1" applyAlignment="1">
      <alignment horizontal="left" vertical="top" wrapText="1"/>
    </xf>
    <xf numFmtId="164" fontId="64" fillId="39" borderId="2" xfId="0" applyNumberFormat="1" applyFont="1" applyFill="1" applyBorder="1" applyAlignment="1">
      <alignment horizontal="left" vertical="top" wrapText="1"/>
    </xf>
    <xf numFmtId="0" fontId="64" fillId="39" borderId="1" xfId="0" applyFont="1" applyFill="1" applyBorder="1" applyAlignment="1">
      <alignment horizontal="left" vertical="top" wrapText="1"/>
    </xf>
    <xf numFmtId="0" fontId="64" fillId="39" borderId="2" xfId="0" applyFont="1" applyFill="1" applyBorder="1" applyAlignment="1">
      <alignment horizontal="left" vertical="top" wrapText="1"/>
    </xf>
    <xf numFmtId="164" fontId="64" fillId="38" borderId="6" xfId="0" applyNumberFormat="1" applyFont="1" applyFill="1" applyBorder="1" applyAlignment="1">
      <alignment horizontal="left" vertical="top" wrapText="1"/>
    </xf>
    <xf numFmtId="164" fontId="64" fillId="38" borderId="2" xfId="0" applyNumberFormat="1" applyFont="1" applyFill="1" applyBorder="1" applyAlignment="1">
      <alignment horizontal="left" vertical="top" wrapText="1"/>
    </xf>
    <xf numFmtId="0" fontId="64" fillId="38" borderId="1" xfId="0" applyFont="1" applyFill="1" applyBorder="1" applyAlignment="1">
      <alignment horizontal="left" vertical="top" wrapText="1"/>
    </xf>
    <xf numFmtId="0" fontId="64" fillId="38" borderId="2" xfId="0" applyFont="1" applyFill="1" applyBorder="1" applyAlignment="1">
      <alignment horizontal="left" vertical="top" wrapText="1"/>
    </xf>
    <xf numFmtId="0" fontId="67" fillId="0" borderId="0" xfId="0" applyFont="1" applyAlignment="1">
      <alignment horizontal="left" vertical="top"/>
    </xf>
    <xf numFmtId="0" fontId="67" fillId="8" borderId="3" xfId="0" applyFont="1" applyFill="1" applyBorder="1" applyAlignment="1">
      <alignment horizontal="left" vertical="top" wrapText="1"/>
    </xf>
    <xf numFmtId="0" fontId="68" fillId="35" borderId="52" xfId="0" applyFont="1" applyFill="1" applyBorder="1" applyAlignment="1">
      <alignment horizontal="left" vertical="top" wrapText="1"/>
    </xf>
    <xf numFmtId="0" fontId="68" fillId="35" borderId="3" xfId="0" applyFont="1" applyFill="1" applyBorder="1" applyAlignment="1">
      <alignment horizontal="left" vertical="top" wrapText="1"/>
    </xf>
    <xf numFmtId="0" fontId="68" fillId="23" borderId="3" xfId="0" applyFont="1" applyFill="1" applyBorder="1" applyAlignment="1">
      <alignment horizontal="left" vertical="top" wrapText="1"/>
    </xf>
    <xf numFmtId="0" fontId="68" fillId="23" borderId="52" xfId="0" applyFont="1" applyFill="1" applyBorder="1" applyAlignment="1">
      <alignment horizontal="left" vertical="top" wrapText="1"/>
    </xf>
    <xf numFmtId="0" fontId="67" fillId="16" borderId="52" xfId="0" applyFont="1" applyFill="1" applyBorder="1" applyAlignment="1">
      <alignment horizontal="left" vertical="top" wrapText="1"/>
    </xf>
    <xf numFmtId="0" fontId="67" fillId="16" borderId="3" xfId="0" applyFont="1" applyFill="1" applyBorder="1" applyAlignment="1">
      <alignment horizontal="left" vertical="top" wrapText="1"/>
    </xf>
    <xf numFmtId="0" fontId="64" fillId="16" borderId="52" xfId="0" applyFont="1" applyFill="1" applyBorder="1" applyAlignment="1">
      <alignment horizontal="left" vertical="top" wrapText="1"/>
    </xf>
    <xf numFmtId="0" fontId="64" fillId="15" borderId="52" xfId="0" applyFont="1" applyFill="1" applyBorder="1" applyAlignment="1">
      <alignment horizontal="left" vertical="top" wrapText="1"/>
    </xf>
    <xf numFmtId="9" fontId="64" fillId="15" borderId="52" xfId="2" applyFont="1" applyFill="1" applyBorder="1" applyAlignment="1">
      <alignment horizontal="left" vertical="top" wrapText="1"/>
    </xf>
    <xf numFmtId="0" fontId="64" fillId="10" borderId="52" xfId="0" applyFont="1" applyFill="1" applyBorder="1" applyAlignment="1">
      <alignment horizontal="left" vertical="top" wrapText="1"/>
    </xf>
    <xf numFmtId="0" fontId="64" fillId="14" borderId="9" xfId="0" applyFont="1" applyFill="1" applyBorder="1" applyAlignment="1">
      <alignment horizontal="left" vertical="top" wrapText="1"/>
    </xf>
    <xf numFmtId="0" fontId="64" fillId="14" borderId="1" xfId="0" applyFont="1" applyFill="1" applyBorder="1" applyAlignment="1">
      <alignment horizontal="left" vertical="top" wrapText="1"/>
    </xf>
    <xf numFmtId="0" fontId="64" fillId="14" borderId="8" xfId="0" applyFont="1" applyFill="1" applyBorder="1" applyAlignment="1">
      <alignment horizontal="left" vertical="top" wrapText="1"/>
    </xf>
    <xf numFmtId="0" fontId="64" fillId="12" borderId="3" xfId="0" applyFont="1" applyFill="1" applyBorder="1" applyAlignment="1">
      <alignment horizontal="left" vertical="top" wrapText="1"/>
    </xf>
    <xf numFmtId="0" fontId="64" fillId="17" borderId="58" xfId="0" applyFont="1" applyFill="1" applyBorder="1" applyAlignment="1">
      <alignment horizontal="left" vertical="top" wrapText="1"/>
    </xf>
    <xf numFmtId="0" fontId="64" fillId="17" borderId="3" xfId="0" applyFont="1" applyFill="1" applyBorder="1" applyAlignment="1">
      <alignment horizontal="left" vertical="top" wrapText="1"/>
    </xf>
    <xf numFmtId="164" fontId="64" fillId="36" borderId="9" xfId="0" applyNumberFormat="1" applyFont="1" applyFill="1" applyBorder="1" applyAlignment="1">
      <alignment horizontal="left" vertical="top" wrapText="1"/>
    </xf>
    <xf numFmtId="164" fontId="64" fillId="36" borderId="3" xfId="0" applyNumberFormat="1" applyFont="1" applyFill="1" applyBorder="1" applyAlignment="1">
      <alignment horizontal="left" vertical="top" wrapText="1"/>
    </xf>
    <xf numFmtId="0" fontId="64" fillId="36" borderId="2" xfId="0" applyFont="1" applyFill="1" applyBorder="1" applyAlignment="1">
      <alignment horizontal="left" vertical="top" wrapText="1"/>
    </xf>
    <xf numFmtId="0" fontId="64" fillId="36" borderId="3" xfId="0" applyFont="1" applyFill="1" applyBorder="1" applyAlignment="1">
      <alignment horizontal="left" vertical="top" wrapText="1"/>
    </xf>
    <xf numFmtId="164" fontId="64" fillId="39" borderId="9" xfId="0" applyNumberFormat="1" applyFont="1" applyFill="1" applyBorder="1" applyAlignment="1">
      <alignment horizontal="left" vertical="top" wrapText="1"/>
    </xf>
    <xf numFmtId="164" fontId="64" fillId="39" borderId="3" xfId="0" applyNumberFormat="1" applyFont="1" applyFill="1" applyBorder="1" applyAlignment="1">
      <alignment horizontal="left" vertical="top" wrapText="1"/>
    </xf>
    <xf numFmtId="0" fontId="64" fillId="39" borderId="2" xfId="0" applyFont="1" applyFill="1" applyBorder="1" applyAlignment="1">
      <alignment horizontal="left" vertical="top" wrapText="1"/>
    </xf>
    <xf numFmtId="0" fontId="64" fillId="39" borderId="3" xfId="0" applyFont="1" applyFill="1" applyBorder="1" applyAlignment="1">
      <alignment horizontal="left" vertical="top" wrapText="1"/>
    </xf>
    <xf numFmtId="164" fontId="64" fillId="38" borderId="9" xfId="0" applyNumberFormat="1" applyFont="1" applyFill="1" applyBorder="1" applyAlignment="1">
      <alignment horizontal="left" vertical="top" wrapText="1"/>
    </xf>
    <xf numFmtId="164" fontId="64" fillId="38" borderId="3" xfId="0" applyNumberFormat="1" applyFont="1" applyFill="1" applyBorder="1" applyAlignment="1">
      <alignment horizontal="left" vertical="top" wrapText="1"/>
    </xf>
    <xf numFmtId="0" fontId="64" fillId="38" borderId="2" xfId="0" applyFont="1" applyFill="1" applyBorder="1" applyAlignment="1">
      <alignment horizontal="left" vertical="top" wrapText="1"/>
    </xf>
    <xf numFmtId="0" fontId="64" fillId="38" borderId="3" xfId="0" applyFont="1" applyFill="1" applyBorder="1" applyAlignment="1">
      <alignment horizontal="left" vertical="top" wrapText="1"/>
    </xf>
    <xf numFmtId="0" fontId="70" fillId="0" borderId="0" xfId="0" applyFont="1" applyAlignment="1">
      <alignment horizontal="center" vertical="center"/>
    </xf>
    <xf numFmtId="0" fontId="68" fillId="0" borderId="0" xfId="0" applyFont="1" applyAlignment="1">
      <alignment horizontal="center" vertical="center"/>
    </xf>
    <xf numFmtId="0" fontId="66" fillId="0" borderId="0" xfId="0" applyFont="1" applyAlignment="1">
      <alignment horizontal="center" vertical="center" wrapText="1"/>
    </xf>
    <xf numFmtId="0" fontId="49" fillId="0" borderId="53" xfId="0" applyFont="1" applyBorder="1" applyAlignment="1">
      <alignment horizontal="left" vertical="top"/>
    </xf>
    <xf numFmtId="14" fontId="49" fillId="0" borderId="7" xfId="0" applyNumberFormat="1" applyFont="1" applyBorder="1" applyAlignment="1">
      <alignment horizontal="left" vertical="top"/>
    </xf>
    <xf numFmtId="0" fontId="49" fillId="0" borderId="7" xfId="0" applyFont="1" applyBorder="1" applyAlignment="1">
      <alignment horizontal="left" vertical="top"/>
    </xf>
    <xf numFmtId="0" fontId="49" fillId="0" borderId="7" xfId="0" applyFont="1" applyBorder="1" applyAlignment="1">
      <alignment horizontal="left" vertical="top" wrapText="1"/>
    </xf>
    <xf numFmtId="0" fontId="49" fillId="0" borderId="58" xfId="0" applyFont="1" applyBorder="1" applyAlignment="1">
      <alignment horizontal="left" vertical="top" wrapText="1"/>
    </xf>
    <xf numFmtId="0" fontId="70" fillId="0" borderId="0" xfId="0" applyFont="1" applyAlignment="1">
      <alignment horizontal="left" vertical="center"/>
    </xf>
    <xf numFmtId="164" fontId="71" fillId="3" borderId="1" xfId="0" applyNumberFormat="1" applyFont="1" applyFill="1" applyBorder="1" applyAlignment="1" applyProtection="1">
      <alignment horizontal="left" vertical="top" wrapText="1"/>
      <protection locked="0"/>
    </xf>
  </cellXfs>
  <cellStyles count="4">
    <cellStyle name="Hyperlink" xfId="3" xr:uid="{F780C48B-612A-4307-BF1E-EFF2B4B5A273}"/>
    <cellStyle name="Normal" xfId="0" builtinId="0"/>
    <cellStyle name="Normal 2" xfId="1" xr:uid="{00000000-0005-0000-0000-000001000000}"/>
    <cellStyle name="Porcentaje" xfId="2" builtinId="5"/>
  </cellStyles>
  <dxfs count="189">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s>
  <tableStyles count="0" defaultTableStyle="TableStyleMedium2" defaultPivotStyle="PivotStyleLight16"/>
  <colors>
    <mruColors>
      <color rgb="FF00FF00"/>
      <color rgb="FFCCFFFF"/>
      <color rgb="FFFF6600"/>
      <color rgb="FFFFCCFF"/>
      <color rgb="FFCCFFCC"/>
      <color rgb="FF660033"/>
      <color rgb="FF666633"/>
      <color rgb="FFCCCC00"/>
      <color rgb="FFFF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20</xdr:col>
      <xdr:colOff>0</xdr:colOff>
      <xdr:row>396</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100</xdr:row>
      <xdr:rowOff>0</xdr:rowOff>
    </xdr:from>
    <xdr:to>
      <xdr:col>15</xdr:col>
      <xdr:colOff>0</xdr:colOff>
      <xdr:row>100</xdr:row>
      <xdr:rowOff>1368681</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15</xdr:col>
      <xdr:colOff>0</xdr:colOff>
      <xdr:row>100</xdr:row>
      <xdr:rowOff>0</xdr:rowOff>
    </xdr:from>
    <xdr:to>
      <xdr:col>15</xdr:col>
      <xdr:colOff>0</xdr:colOff>
      <xdr:row>100</xdr:row>
      <xdr:rowOff>1368681</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15</xdr:col>
      <xdr:colOff>0</xdr:colOff>
      <xdr:row>100</xdr:row>
      <xdr:rowOff>0</xdr:rowOff>
    </xdr:from>
    <xdr:to>
      <xdr:col>15</xdr:col>
      <xdr:colOff>0</xdr:colOff>
      <xdr:row>100</xdr:row>
      <xdr:rowOff>773723</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15</xdr:col>
      <xdr:colOff>0</xdr:colOff>
      <xdr:row>100</xdr:row>
      <xdr:rowOff>0</xdr:rowOff>
    </xdr:from>
    <xdr:to>
      <xdr:col>15</xdr:col>
      <xdr:colOff>0</xdr:colOff>
      <xdr:row>100</xdr:row>
      <xdr:rowOff>773723</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2</xdr:col>
      <xdr:colOff>63500</xdr:colOff>
      <xdr:row>1</xdr:row>
      <xdr:rowOff>69527</xdr:rowOff>
    </xdr:from>
    <xdr:to>
      <xdr:col>3</xdr:col>
      <xdr:colOff>590441</xdr:colOff>
      <xdr:row>1</xdr:row>
      <xdr:rowOff>444500</xdr:rowOff>
    </xdr:to>
    <xdr:pic>
      <xdr:nvPicPr>
        <xdr:cNvPr id="3" name="Imagen 2">
          <a:extLst>
            <a:ext uri="{FF2B5EF4-FFF2-40B4-BE49-F238E27FC236}">
              <a16:creationId xmlns:a16="http://schemas.microsoft.com/office/drawing/2014/main" id="{C12B5097-6B5D-42A7-BFC6-A0984E7E1C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5000" y="156840"/>
          <a:ext cx="1281004" cy="374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0</xdr:colOff>
      <xdr:row>396</xdr:row>
      <xdr:rowOff>0</xdr:rowOff>
    </xdr:from>
    <xdr:ext cx="0" cy="1387134"/>
    <xdr:sp macro="" textlink="">
      <xdr:nvSpPr>
        <xdr:cNvPr id="5" name="Text Box 214">
          <a:extLst>
            <a:ext uri="{FF2B5EF4-FFF2-40B4-BE49-F238E27FC236}">
              <a16:creationId xmlns:a16="http://schemas.microsoft.com/office/drawing/2014/main" id="{1F8C0C9C-ACA2-483C-8213-DEC4446EF0A3}"/>
            </a:ext>
          </a:extLst>
        </xdr:cNvPr>
        <xdr:cNvSpPr txBox="1">
          <a:spLocks noChangeArrowheads="1"/>
        </xdr:cNvSpPr>
      </xdr:nvSpPr>
      <xdr:spPr bwMode="auto">
        <a:xfrm rot="-1090354">
          <a:off x="21276469" y="20812125"/>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1387134"/>
    <xdr:sp macro="" textlink="">
      <xdr:nvSpPr>
        <xdr:cNvPr id="10" name="Text Box 215">
          <a:extLst>
            <a:ext uri="{FF2B5EF4-FFF2-40B4-BE49-F238E27FC236}">
              <a16:creationId xmlns:a16="http://schemas.microsoft.com/office/drawing/2014/main" id="{8C3D1639-B05C-41BA-BCE6-0BC6D12E490B}"/>
            </a:ext>
          </a:extLst>
        </xdr:cNvPr>
        <xdr:cNvSpPr txBox="1">
          <a:spLocks noChangeArrowheads="1"/>
        </xdr:cNvSpPr>
      </xdr:nvSpPr>
      <xdr:spPr bwMode="auto">
        <a:xfrm rot="-1090354">
          <a:off x="21276469" y="20812125"/>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780216"/>
    <xdr:sp macro="" textlink="">
      <xdr:nvSpPr>
        <xdr:cNvPr id="11" name="Text Box 214">
          <a:extLst>
            <a:ext uri="{FF2B5EF4-FFF2-40B4-BE49-F238E27FC236}">
              <a16:creationId xmlns:a16="http://schemas.microsoft.com/office/drawing/2014/main" id="{DD2A52FD-327E-4712-B654-D55A293F8D27}"/>
            </a:ext>
          </a:extLst>
        </xdr:cNvPr>
        <xdr:cNvSpPr txBox="1">
          <a:spLocks noChangeArrowheads="1"/>
        </xdr:cNvSpPr>
      </xdr:nvSpPr>
      <xdr:spPr bwMode="auto">
        <a:xfrm rot="-1090354">
          <a:off x="21276469" y="20812125"/>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780216"/>
    <xdr:sp macro="" textlink="">
      <xdr:nvSpPr>
        <xdr:cNvPr id="12" name="Text Box 215">
          <a:extLst>
            <a:ext uri="{FF2B5EF4-FFF2-40B4-BE49-F238E27FC236}">
              <a16:creationId xmlns:a16="http://schemas.microsoft.com/office/drawing/2014/main" id="{A4247FE0-A32D-4F43-BF01-B8B3395AAFD1}"/>
            </a:ext>
          </a:extLst>
        </xdr:cNvPr>
        <xdr:cNvSpPr txBox="1">
          <a:spLocks noChangeArrowheads="1"/>
        </xdr:cNvSpPr>
      </xdr:nvSpPr>
      <xdr:spPr bwMode="auto">
        <a:xfrm rot="-1090354">
          <a:off x="21276469" y="20812125"/>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1387134"/>
    <xdr:sp macro="" textlink="">
      <xdr:nvSpPr>
        <xdr:cNvPr id="13" name="Text Box 214">
          <a:extLst>
            <a:ext uri="{FF2B5EF4-FFF2-40B4-BE49-F238E27FC236}">
              <a16:creationId xmlns:a16="http://schemas.microsoft.com/office/drawing/2014/main" id="{1A8286DA-9752-4B82-BFE5-652024FF7CB6}"/>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1387134"/>
    <xdr:sp macro="" textlink="">
      <xdr:nvSpPr>
        <xdr:cNvPr id="14" name="Text Box 215">
          <a:extLst>
            <a:ext uri="{FF2B5EF4-FFF2-40B4-BE49-F238E27FC236}">
              <a16:creationId xmlns:a16="http://schemas.microsoft.com/office/drawing/2014/main" id="{1E7C6350-67F5-402B-9C4C-A612833703EA}"/>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780216"/>
    <xdr:sp macro="" textlink="">
      <xdr:nvSpPr>
        <xdr:cNvPr id="15" name="Text Box 214">
          <a:extLst>
            <a:ext uri="{FF2B5EF4-FFF2-40B4-BE49-F238E27FC236}">
              <a16:creationId xmlns:a16="http://schemas.microsoft.com/office/drawing/2014/main" id="{607BDD1A-5C0F-4B3E-BFCC-179B6E9D0163}"/>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780216"/>
    <xdr:sp macro="" textlink="">
      <xdr:nvSpPr>
        <xdr:cNvPr id="16" name="Text Box 215">
          <a:extLst>
            <a:ext uri="{FF2B5EF4-FFF2-40B4-BE49-F238E27FC236}">
              <a16:creationId xmlns:a16="http://schemas.microsoft.com/office/drawing/2014/main" id="{BA528FB0-6685-46DF-A0E0-1A49A4DA0536}"/>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1387134"/>
    <xdr:sp macro="" textlink="">
      <xdr:nvSpPr>
        <xdr:cNvPr id="17" name="Text Box 214">
          <a:extLst>
            <a:ext uri="{FF2B5EF4-FFF2-40B4-BE49-F238E27FC236}">
              <a16:creationId xmlns:a16="http://schemas.microsoft.com/office/drawing/2014/main" id="{852C0E42-2579-4752-BF00-BC1DD7D5E79A}"/>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1387134"/>
    <xdr:sp macro="" textlink="">
      <xdr:nvSpPr>
        <xdr:cNvPr id="18" name="Text Box 215">
          <a:extLst>
            <a:ext uri="{FF2B5EF4-FFF2-40B4-BE49-F238E27FC236}">
              <a16:creationId xmlns:a16="http://schemas.microsoft.com/office/drawing/2014/main" id="{388DB336-8F53-4C62-8539-36348C92078D}"/>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780216"/>
    <xdr:sp macro="" textlink="">
      <xdr:nvSpPr>
        <xdr:cNvPr id="19" name="Text Box 214">
          <a:extLst>
            <a:ext uri="{FF2B5EF4-FFF2-40B4-BE49-F238E27FC236}">
              <a16:creationId xmlns:a16="http://schemas.microsoft.com/office/drawing/2014/main" id="{B04B501B-22DF-4A3B-81F0-DD6071C461F3}"/>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780216"/>
    <xdr:sp macro="" textlink="">
      <xdr:nvSpPr>
        <xdr:cNvPr id="20" name="Text Box 215">
          <a:extLst>
            <a:ext uri="{FF2B5EF4-FFF2-40B4-BE49-F238E27FC236}">
              <a16:creationId xmlns:a16="http://schemas.microsoft.com/office/drawing/2014/main" id="{7B1C764B-A36A-4DA3-A2E4-AC27F311B903}"/>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1387134"/>
    <xdr:sp macro="" textlink="">
      <xdr:nvSpPr>
        <xdr:cNvPr id="21" name="Text Box 214">
          <a:extLst>
            <a:ext uri="{FF2B5EF4-FFF2-40B4-BE49-F238E27FC236}">
              <a16:creationId xmlns:a16="http://schemas.microsoft.com/office/drawing/2014/main" id="{F67DD966-3602-4719-A3DA-B9A38583A88B}"/>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1387134"/>
    <xdr:sp macro="" textlink="">
      <xdr:nvSpPr>
        <xdr:cNvPr id="22" name="Text Box 215">
          <a:extLst>
            <a:ext uri="{FF2B5EF4-FFF2-40B4-BE49-F238E27FC236}">
              <a16:creationId xmlns:a16="http://schemas.microsoft.com/office/drawing/2014/main" id="{FAE80691-805F-49D0-99F9-B97791942000}"/>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780216"/>
    <xdr:sp macro="" textlink="">
      <xdr:nvSpPr>
        <xdr:cNvPr id="23" name="Text Box 214">
          <a:extLst>
            <a:ext uri="{FF2B5EF4-FFF2-40B4-BE49-F238E27FC236}">
              <a16:creationId xmlns:a16="http://schemas.microsoft.com/office/drawing/2014/main" id="{CAE79F25-DC20-46A9-A5C9-18E11A358E40}"/>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780216"/>
    <xdr:sp macro="" textlink="">
      <xdr:nvSpPr>
        <xdr:cNvPr id="24" name="Text Box 215">
          <a:extLst>
            <a:ext uri="{FF2B5EF4-FFF2-40B4-BE49-F238E27FC236}">
              <a16:creationId xmlns:a16="http://schemas.microsoft.com/office/drawing/2014/main" id="{5BCD8624-33AF-450C-980E-C06C34266AC4}"/>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1387134"/>
    <xdr:sp macro="" textlink="">
      <xdr:nvSpPr>
        <xdr:cNvPr id="25" name="Text Box 214">
          <a:extLst>
            <a:ext uri="{FF2B5EF4-FFF2-40B4-BE49-F238E27FC236}">
              <a16:creationId xmlns:a16="http://schemas.microsoft.com/office/drawing/2014/main" id="{8C8534C0-81B0-4E6B-8DDD-F2D330B62521}"/>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1387134"/>
    <xdr:sp macro="" textlink="">
      <xdr:nvSpPr>
        <xdr:cNvPr id="26" name="Text Box 215">
          <a:extLst>
            <a:ext uri="{FF2B5EF4-FFF2-40B4-BE49-F238E27FC236}">
              <a16:creationId xmlns:a16="http://schemas.microsoft.com/office/drawing/2014/main" id="{A3FFEA03-98C4-40A7-B83C-B233E79C9C90}"/>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780216"/>
    <xdr:sp macro="" textlink="">
      <xdr:nvSpPr>
        <xdr:cNvPr id="27" name="Text Box 214">
          <a:extLst>
            <a:ext uri="{FF2B5EF4-FFF2-40B4-BE49-F238E27FC236}">
              <a16:creationId xmlns:a16="http://schemas.microsoft.com/office/drawing/2014/main" id="{0C360C8B-72BE-471A-A070-C9F35A090669}"/>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780216"/>
    <xdr:sp macro="" textlink="">
      <xdr:nvSpPr>
        <xdr:cNvPr id="28" name="Text Box 215">
          <a:extLst>
            <a:ext uri="{FF2B5EF4-FFF2-40B4-BE49-F238E27FC236}">
              <a16:creationId xmlns:a16="http://schemas.microsoft.com/office/drawing/2014/main" id="{3F9DFD97-7547-45E8-9E78-75A63E6A8CF7}"/>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1387134"/>
    <xdr:sp macro="" textlink="">
      <xdr:nvSpPr>
        <xdr:cNvPr id="29" name="Text Box 214">
          <a:extLst>
            <a:ext uri="{FF2B5EF4-FFF2-40B4-BE49-F238E27FC236}">
              <a16:creationId xmlns:a16="http://schemas.microsoft.com/office/drawing/2014/main" id="{59E7DC3D-77C5-4A6F-ADFC-507BDF233ED3}"/>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1387134"/>
    <xdr:sp macro="" textlink="">
      <xdr:nvSpPr>
        <xdr:cNvPr id="30" name="Text Box 215">
          <a:extLst>
            <a:ext uri="{FF2B5EF4-FFF2-40B4-BE49-F238E27FC236}">
              <a16:creationId xmlns:a16="http://schemas.microsoft.com/office/drawing/2014/main" id="{A3D2C545-9D0D-4358-8F30-18758E193361}"/>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780216"/>
    <xdr:sp macro="" textlink="">
      <xdr:nvSpPr>
        <xdr:cNvPr id="31" name="Text Box 214">
          <a:extLst>
            <a:ext uri="{FF2B5EF4-FFF2-40B4-BE49-F238E27FC236}">
              <a16:creationId xmlns:a16="http://schemas.microsoft.com/office/drawing/2014/main" id="{D60EC750-EDE4-456B-A99A-AD2E2DA5D91B}"/>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780216"/>
    <xdr:sp macro="" textlink="">
      <xdr:nvSpPr>
        <xdr:cNvPr id="32" name="Text Box 215">
          <a:extLst>
            <a:ext uri="{FF2B5EF4-FFF2-40B4-BE49-F238E27FC236}">
              <a16:creationId xmlns:a16="http://schemas.microsoft.com/office/drawing/2014/main" id="{CBE7C89C-2B1D-44A4-939C-013CE2369BB0}"/>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208</xdr:row>
      <xdr:rowOff>0</xdr:rowOff>
    </xdr:from>
    <xdr:ext cx="0" cy="1387134"/>
    <xdr:sp macro="" textlink="">
      <xdr:nvSpPr>
        <xdr:cNvPr id="33" name="Text Box 214">
          <a:extLst>
            <a:ext uri="{FF2B5EF4-FFF2-40B4-BE49-F238E27FC236}">
              <a16:creationId xmlns:a16="http://schemas.microsoft.com/office/drawing/2014/main" id="{37C6BF3D-CF39-4320-A2BD-F3FE7E5B7CAA}"/>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208</xdr:row>
      <xdr:rowOff>0</xdr:rowOff>
    </xdr:from>
    <xdr:ext cx="0" cy="1387134"/>
    <xdr:sp macro="" textlink="">
      <xdr:nvSpPr>
        <xdr:cNvPr id="34" name="Text Box 215">
          <a:extLst>
            <a:ext uri="{FF2B5EF4-FFF2-40B4-BE49-F238E27FC236}">
              <a16:creationId xmlns:a16="http://schemas.microsoft.com/office/drawing/2014/main" id="{3B292FAD-21E5-41FA-8D0E-1999C9C8DAC6}"/>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208</xdr:row>
      <xdr:rowOff>0</xdr:rowOff>
    </xdr:from>
    <xdr:ext cx="0" cy="780216"/>
    <xdr:sp macro="" textlink="">
      <xdr:nvSpPr>
        <xdr:cNvPr id="35" name="Text Box 214">
          <a:extLst>
            <a:ext uri="{FF2B5EF4-FFF2-40B4-BE49-F238E27FC236}">
              <a16:creationId xmlns:a16="http://schemas.microsoft.com/office/drawing/2014/main" id="{63932972-C0C8-4F73-A67B-ACFF7937C667}"/>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208</xdr:row>
      <xdr:rowOff>0</xdr:rowOff>
    </xdr:from>
    <xdr:ext cx="0" cy="780216"/>
    <xdr:sp macro="" textlink="">
      <xdr:nvSpPr>
        <xdr:cNvPr id="36" name="Text Box 215">
          <a:extLst>
            <a:ext uri="{FF2B5EF4-FFF2-40B4-BE49-F238E27FC236}">
              <a16:creationId xmlns:a16="http://schemas.microsoft.com/office/drawing/2014/main" id="{3E0310D7-1854-4599-BAFB-BCE40248817A}"/>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20</xdr:col>
      <xdr:colOff>0</xdr:colOff>
      <xdr:row>338</xdr:row>
      <xdr:rowOff>0</xdr:rowOff>
    </xdr:from>
    <xdr:ext cx="304800" cy="304800"/>
    <xdr:sp macro="" textlink="">
      <xdr:nvSpPr>
        <xdr:cNvPr id="37" name="avatar">
          <a:extLst>
            <a:ext uri="{FF2B5EF4-FFF2-40B4-BE49-F238E27FC236}">
              <a16:creationId xmlns:a16="http://schemas.microsoft.com/office/drawing/2014/main" id="{BB095755-A015-406E-A5D8-DC074B305C05}"/>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390</xdr:row>
      <xdr:rowOff>0</xdr:rowOff>
    </xdr:from>
    <xdr:ext cx="304800" cy="304800"/>
    <xdr:sp macro="" textlink="">
      <xdr:nvSpPr>
        <xdr:cNvPr id="38" name="avatar">
          <a:extLst>
            <a:ext uri="{FF2B5EF4-FFF2-40B4-BE49-F238E27FC236}">
              <a16:creationId xmlns:a16="http://schemas.microsoft.com/office/drawing/2014/main" id="{BD1CCC4B-AE3A-4272-86CE-F00362726C68}"/>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391</xdr:row>
      <xdr:rowOff>0</xdr:rowOff>
    </xdr:from>
    <xdr:ext cx="304800" cy="304800"/>
    <xdr:sp macro="" textlink="">
      <xdr:nvSpPr>
        <xdr:cNvPr id="39" name="avatar">
          <a:extLst>
            <a:ext uri="{FF2B5EF4-FFF2-40B4-BE49-F238E27FC236}">
              <a16:creationId xmlns:a16="http://schemas.microsoft.com/office/drawing/2014/main" id="{D65B0AA3-F191-4296-8B2D-3845453B5F62}"/>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390</xdr:row>
      <xdr:rowOff>0</xdr:rowOff>
    </xdr:from>
    <xdr:ext cx="304800" cy="304800"/>
    <xdr:sp macro="" textlink="">
      <xdr:nvSpPr>
        <xdr:cNvPr id="40" name="avatar">
          <a:extLst>
            <a:ext uri="{FF2B5EF4-FFF2-40B4-BE49-F238E27FC236}">
              <a16:creationId xmlns:a16="http://schemas.microsoft.com/office/drawing/2014/main" id="{A61F3ADE-E947-4DF0-8C89-139118338617}"/>
            </a:ext>
          </a:extLst>
        </xdr:cNvPr>
        <xdr:cNvSpPr>
          <a:spLocks noChangeAspect="1" noChangeArrowheads="1"/>
        </xdr:cNvSpPr>
      </xdr:nvSpPr>
      <xdr:spPr bwMode="auto">
        <a:xfrm>
          <a:off x="17684151" y="66205040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391</xdr:row>
      <xdr:rowOff>0</xdr:rowOff>
    </xdr:from>
    <xdr:ext cx="304800" cy="304800"/>
    <xdr:sp macro="" textlink="">
      <xdr:nvSpPr>
        <xdr:cNvPr id="41" name="avatar">
          <a:extLst>
            <a:ext uri="{FF2B5EF4-FFF2-40B4-BE49-F238E27FC236}">
              <a16:creationId xmlns:a16="http://schemas.microsoft.com/office/drawing/2014/main" id="{2FC2731D-01E5-4334-98C3-F24F2D4ED1F1}"/>
            </a:ext>
          </a:extLst>
        </xdr:cNvPr>
        <xdr:cNvSpPr>
          <a:spLocks noChangeAspect="1" noChangeArrowheads="1"/>
        </xdr:cNvSpPr>
      </xdr:nvSpPr>
      <xdr:spPr bwMode="auto">
        <a:xfrm>
          <a:off x="17684151" y="66205040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523876</xdr:colOff>
      <xdr:row>0</xdr:row>
      <xdr:rowOff>0</xdr:rowOff>
    </xdr:from>
    <xdr:to>
      <xdr:col>2</xdr:col>
      <xdr:colOff>717372</xdr:colOff>
      <xdr:row>1</xdr:row>
      <xdr:rowOff>27450</xdr:rowOff>
    </xdr:to>
    <xdr:pic>
      <xdr:nvPicPr>
        <xdr:cNvPr id="3" name="Imagen 2">
          <a:extLst>
            <a:ext uri="{FF2B5EF4-FFF2-40B4-BE49-F238E27FC236}">
              <a16:creationId xmlns:a16="http://schemas.microsoft.com/office/drawing/2014/main" id="{4DEA4DF6-6037-4BB8-B61B-6820B3EEF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6751" y="0"/>
          <a:ext cx="973355" cy="569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citco-my.sharepoint.com/personal/mrchacon_mincit_gov_co/Documents/1.%20GTI%20-%20PGD%20-%20PSD/1.%20GTI%20-%20PGD/MSPI%202-%20Operaci&#243;n%202024/3%20Activos%20-%20Riesgos/IA2024%20Consolidado/IAI2024%20Consolidado.xlsx" TargetMode="External"/><Relationship Id="rId1" Type="http://schemas.openxmlformats.org/officeDocument/2006/relationships/externalLinkPath" Target="/personal/mrchacon_mincit_gov_co/Documents/1.%20GTI%20-%20PGD%20-%20PSD/1.%20GTI%20-%20PGD/MSPI%202-%20Operaci&#243;n%202024/3%20Activos%20-%20Riesgos/IA2024%20Consolidado/IAI2024%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Inventario Activos 2024 - DM OF"/>
      <sheetName val="Inventario Activos 2024 - VCE"/>
      <sheetName val="Inventario Activos 2024 - VDE"/>
      <sheetName val="Inventario Activos 2024 - VT"/>
      <sheetName val="Inventario Activos 2024 - SG"/>
      <sheetName val="IAI2024 Consolidado"/>
      <sheetName val="IAI2024 BD Revisada"/>
      <sheetName val="IAI2021 BD Final 06092024"/>
      <sheetName val="Hoja3"/>
      <sheetName val="Hoja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K404"/>
  <sheetViews>
    <sheetView showGridLines="0" tabSelected="1" showRuler="0" showWhiteSpace="0" view="pageBreakPreview" topLeftCell="AN1" zoomScale="118" zoomScaleNormal="70" zoomScaleSheetLayoutView="118" workbookViewId="0">
      <selection activeCell="BB11" sqref="BB11"/>
    </sheetView>
  </sheetViews>
  <sheetFormatPr baseColWidth="10" defaultColWidth="11.42578125" defaultRowHeight="36" customHeight="1" x14ac:dyDescent="0.15"/>
  <cols>
    <col min="1" max="1" width="1.42578125" style="168" customWidth="1"/>
    <col min="2" max="2" width="7.140625" style="168" customWidth="1"/>
    <col min="3" max="3" width="11.28515625" style="168" customWidth="1"/>
    <col min="4" max="4" width="11.85546875" style="168" customWidth="1"/>
    <col min="5" max="5" width="10.42578125" style="168" customWidth="1"/>
    <col min="6" max="6" width="7.140625" style="168" customWidth="1"/>
    <col min="7" max="7" width="11.28515625" style="168" customWidth="1"/>
    <col min="8" max="8" width="10.85546875" style="168" customWidth="1"/>
    <col min="9" max="9" width="13.7109375" style="168" customWidth="1"/>
    <col min="10" max="10" width="8.7109375" style="168" customWidth="1"/>
    <col min="11" max="11" width="9" style="168" customWidth="1"/>
    <col min="12" max="12" width="10.85546875" style="168" customWidth="1"/>
    <col min="13" max="13" width="11.28515625" style="168" customWidth="1"/>
    <col min="14" max="14" width="10.7109375" style="168" customWidth="1"/>
    <col min="15" max="15" width="16" style="168" customWidth="1"/>
    <col min="16" max="16" width="6.140625" style="168" hidden="1" customWidth="1"/>
    <col min="17" max="17" width="8.85546875" style="168" customWidth="1"/>
    <col min="18" max="18" width="11.42578125" style="168" customWidth="1"/>
    <col min="19" max="19" width="10.85546875" style="168" customWidth="1"/>
    <col min="20" max="20" width="12.140625" style="168" customWidth="1"/>
    <col min="21" max="21" width="7.28515625" style="169" customWidth="1"/>
    <col min="22" max="23" width="12.140625" style="168" customWidth="1"/>
    <col min="24" max="24" width="11.28515625" style="247" hidden="1" customWidth="1"/>
    <col min="25" max="25" width="12.140625" style="168" customWidth="1"/>
    <col min="26" max="26" width="10.42578125" style="247" hidden="1" customWidth="1"/>
    <col min="27" max="27" width="12.140625" style="168" customWidth="1"/>
    <col min="28" max="28" width="16" style="168" hidden="1" customWidth="1"/>
    <col min="29" max="29" width="21.7109375" style="168" customWidth="1"/>
    <col min="30" max="31" width="9.5703125" style="168" customWidth="1"/>
    <col min="32" max="33" width="10.7109375" style="168" customWidth="1"/>
    <col min="34" max="34" width="8.7109375" style="168" customWidth="1"/>
    <col min="35" max="35" width="4.85546875" style="248" hidden="1" customWidth="1"/>
    <col min="36" max="36" width="12.28515625" style="168" customWidth="1"/>
    <col min="37" max="37" width="5.28515625" style="248" hidden="1" customWidth="1"/>
    <col min="38" max="38" width="11.140625" style="168" customWidth="1"/>
    <col min="39" max="39" width="15" style="169" customWidth="1"/>
    <col min="40" max="40" width="9.140625" style="168" customWidth="1"/>
    <col min="41" max="41" width="11.42578125" style="169" customWidth="1"/>
    <col min="42" max="42" width="11.140625" style="168" hidden="1" customWidth="1"/>
    <col min="43" max="43" width="11.85546875" style="168" customWidth="1"/>
    <col min="44" max="44" width="11.85546875" style="168" hidden="1" customWidth="1"/>
    <col min="45" max="45" width="7.85546875" style="168" customWidth="1"/>
    <col min="46" max="46" width="7.85546875" style="168" hidden="1" customWidth="1"/>
    <col min="47" max="47" width="9" style="168" bestFit="1" customWidth="1"/>
    <col min="48" max="48" width="8.7109375" style="168" customWidth="1"/>
    <col min="49" max="49" width="15" style="168" customWidth="1"/>
    <col min="50" max="50" width="20.7109375" style="168" customWidth="1"/>
    <col min="51" max="51" width="9.140625" style="270" customWidth="1"/>
    <col min="52" max="52" width="20.85546875" style="270" customWidth="1"/>
    <col min="53" max="53" width="9.85546875" style="271" customWidth="1"/>
    <col min="54" max="54" width="12.85546875" style="271" customWidth="1"/>
    <col min="55" max="55" width="3" style="271" customWidth="1"/>
    <col min="56" max="56" width="3.42578125" style="271" customWidth="1"/>
    <col min="57" max="57" width="24.7109375" style="271" customWidth="1"/>
    <col min="58" max="58" width="6.85546875" style="271" customWidth="1"/>
    <col min="59" max="59" width="15" style="271" customWidth="1"/>
    <col min="60" max="60" width="18" style="168" hidden="1" customWidth="1"/>
    <col min="61" max="61" width="14.140625" style="168" hidden="1" customWidth="1"/>
    <col min="62" max="62" width="12.7109375" style="168" hidden="1" customWidth="1"/>
    <col min="63" max="63" width="14.140625" style="168" hidden="1" customWidth="1"/>
    <col min="64" max="64" width="2.42578125" style="168" hidden="1" customWidth="1"/>
    <col min="65" max="65" width="3.42578125" style="168" hidden="1" customWidth="1"/>
    <col min="66" max="66" width="9.7109375" style="168" hidden="1" customWidth="1"/>
    <col min="67" max="67" width="7.5703125" style="168" hidden="1" customWidth="1"/>
    <col min="68" max="68" width="14.140625" style="168" hidden="1" customWidth="1"/>
    <col min="69" max="69" width="18" style="168" hidden="1" customWidth="1"/>
    <col min="70" max="70" width="14.140625" style="168" hidden="1" customWidth="1"/>
    <col min="71" max="71" width="12.7109375" style="168" hidden="1" customWidth="1"/>
    <col min="72" max="72" width="14.140625" style="168" hidden="1" customWidth="1"/>
    <col min="73" max="73" width="2.42578125" style="168" hidden="1" customWidth="1"/>
    <col min="74" max="74" width="3.42578125" style="168" hidden="1" customWidth="1"/>
    <col min="75" max="75" width="9.7109375" style="168" hidden="1" customWidth="1"/>
    <col min="76" max="76" width="7.5703125" style="168" hidden="1" customWidth="1"/>
    <col min="77" max="77" width="14.140625" style="168" hidden="1" customWidth="1"/>
    <col min="78" max="78" width="18" style="168" hidden="1" customWidth="1"/>
    <col min="79" max="79" width="14.140625" style="168" hidden="1" customWidth="1"/>
    <col min="80" max="80" width="12.7109375" style="168" hidden="1" customWidth="1"/>
    <col min="81" max="81" width="14.140625" style="168" hidden="1" customWidth="1"/>
    <col min="82" max="82" width="2.42578125" style="168" hidden="1" customWidth="1"/>
    <col min="83" max="83" width="3.42578125" style="168" hidden="1" customWidth="1"/>
    <col min="84" max="84" width="9.7109375" style="168" hidden="1" customWidth="1"/>
    <col min="85" max="85" width="7.5703125" style="168" hidden="1" customWidth="1"/>
    <col min="86" max="86" width="14.140625" style="168" hidden="1" customWidth="1"/>
    <col min="87" max="87" width="3.5703125" style="406" hidden="1" customWidth="1"/>
    <col min="88" max="89" width="3.5703125" style="406" customWidth="1"/>
    <col min="90" max="16384" width="11.42578125" style="168"/>
  </cols>
  <sheetData>
    <row r="1" spans="2:89" ht="6.75" customHeight="1" x14ac:dyDescent="0.15"/>
    <row r="2" spans="2:89" s="206" customFormat="1" ht="63" x14ac:dyDescent="0.25">
      <c r="E2" s="170" t="s">
        <v>0</v>
      </c>
      <c r="F2" s="233"/>
      <c r="G2" s="233"/>
      <c r="H2" s="233"/>
      <c r="I2" s="233"/>
      <c r="J2" s="233"/>
      <c r="K2" s="233"/>
      <c r="M2" s="233"/>
      <c r="N2" s="233"/>
      <c r="O2" s="207" t="s">
        <v>1</v>
      </c>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72"/>
      <c r="AZ2" s="272"/>
      <c r="BA2" s="272"/>
      <c r="BB2" s="272"/>
      <c r="BC2" s="272"/>
      <c r="BD2" s="272"/>
      <c r="BE2" s="272"/>
      <c r="BF2" s="205"/>
      <c r="BG2" s="273"/>
      <c r="CI2" s="474"/>
      <c r="CJ2" s="474"/>
      <c r="CK2" s="474"/>
    </row>
    <row r="3" spans="2:89" s="206" customFormat="1" ht="10.5" x14ac:dyDescent="0.25">
      <c r="B3" s="203" t="s">
        <v>2</v>
      </c>
      <c r="E3" s="249">
        <v>45565</v>
      </c>
      <c r="F3" s="250"/>
      <c r="G3" s="250"/>
      <c r="H3" s="250"/>
      <c r="M3" s="206" t="s">
        <v>3</v>
      </c>
      <c r="O3" s="208">
        <v>45565</v>
      </c>
      <c r="P3" s="203"/>
      <c r="Q3" s="203"/>
      <c r="R3" s="203"/>
      <c r="S3" s="203"/>
      <c r="U3" s="207"/>
      <c r="AM3" s="234"/>
      <c r="AN3" s="234"/>
      <c r="AO3" s="234"/>
      <c r="AP3" s="234"/>
      <c r="AQ3" s="234"/>
      <c r="AR3" s="234"/>
      <c r="AS3" s="234"/>
      <c r="AT3" s="234"/>
      <c r="AU3" s="234"/>
      <c r="AV3" s="204"/>
      <c r="AW3" s="204"/>
      <c r="AX3" s="204"/>
      <c r="AY3" s="290" t="s">
        <v>1358</v>
      </c>
      <c r="AZ3" s="290"/>
      <c r="BA3" s="290"/>
      <c r="BB3" s="290"/>
      <c r="BC3" s="290"/>
      <c r="BD3" s="290"/>
      <c r="BE3" s="290"/>
      <c r="BF3" s="290"/>
      <c r="BG3" s="290"/>
      <c r="CI3" s="474"/>
      <c r="CJ3" s="474"/>
      <c r="CK3" s="474"/>
    </row>
    <row r="4" spans="2:89" ht="10.5" x14ac:dyDescent="0.15">
      <c r="C4" s="172"/>
      <c r="D4" s="172"/>
      <c r="E4" s="172"/>
      <c r="F4" s="172"/>
      <c r="G4" s="172"/>
      <c r="H4" s="172"/>
      <c r="I4" s="172"/>
      <c r="J4" s="172"/>
      <c r="K4" s="172"/>
      <c r="L4" s="172"/>
      <c r="M4" s="172"/>
      <c r="N4" s="172"/>
      <c r="O4" s="173"/>
      <c r="P4" s="173"/>
      <c r="Q4" s="173"/>
      <c r="R4" s="173"/>
      <c r="S4" s="173"/>
      <c r="T4" s="173"/>
      <c r="U4" s="173"/>
      <c r="V4" s="173"/>
      <c r="W4" s="173"/>
      <c r="X4" s="251"/>
      <c r="Y4" s="173"/>
      <c r="Z4" s="251"/>
      <c r="AA4" s="173"/>
      <c r="AB4" s="173"/>
      <c r="AC4" s="173"/>
      <c r="AD4" s="173"/>
      <c r="AE4" s="173"/>
      <c r="AF4" s="173"/>
      <c r="AG4" s="173"/>
      <c r="AH4" s="173"/>
      <c r="AI4" s="251"/>
      <c r="AJ4" s="173"/>
      <c r="AK4" s="251"/>
      <c r="AL4" s="173"/>
      <c r="AM4" s="173"/>
      <c r="AN4" s="173"/>
      <c r="AO4" s="173"/>
      <c r="AP4" s="173"/>
      <c r="AQ4" s="173"/>
      <c r="AR4" s="173"/>
      <c r="AS4" s="173"/>
      <c r="AT4" s="173"/>
      <c r="AU4" s="173"/>
      <c r="AV4" s="173"/>
      <c r="AW4" s="173"/>
      <c r="AX4" s="173"/>
      <c r="AY4" s="274"/>
      <c r="AZ4" s="274"/>
      <c r="BA4" s="274"/>
      <c r="BB4" s="274"/>
      <c r="BC4" s="274"/>
      <c r="BD4" s="274"/>
      <c r="BE4" s="274"/>
      <c r="BF4" s="274"/>
      <c r="BG4" s="223"/>
    </row>
    <row r="5" spans="2:89" s="202" customFormat="1" ht="10.5" x14ac:dyDescent="0.15">
      <c r="B5" s="209" t="s">
        <v>4</v>
      </c>
      <c r="C5" s="195"/>
      <c r="D5" s="195"/>
      <c r="E5" s="195"/>
      <c r="F5" s="195"/>
      <c r="G5" s="195"/>
      <c r="H5" s="195"/>
      <c r="I5" s="195"/>
      <c r="J5" s="195"/>
      <c r="K5" s="195"/>
      <c r="L5" s="195"/>
      <c r="M5" s="195"/>
      <c r="N5" s="195"/>
      <c r="O5" s="195"/>
      <c r="P5" s="195"/>
      <c r="Q5" s="195"/>
      <c r="R5" s="195"/>
      <c r="S5" s="195"/>
      <c r="T5" s="195"/>
      <c r="U5" s="195"/>
      <c r="V5" s="196"/>
      <c r="W5" s="197" t="s">
        <v>5</v>
      </c>
      <c r="X5" s="198"/>
      <c r="Y5" s="198"/>
      <c r="Z5" s="198"/>
      <c r="AA5" s="199"/>
      <c r="AB5" s="210" t="s">
        <v>6</v>
      </c>
      <c r="AC5" s="210" t="s">
        <v>7</v>
      </c>
      <c r="AD5" s="252"/>
      <c r="AE5" s="252"/>
      <c r="AF5" s="252"/>
      <c r="AG5" s="252"/>
      <c r="AH5" s="252"/>
      <c r="AI5" s="252"/>
      <c r="AJ5" s="252"/>
      <c r="AK5" s="252"/>
      <c r="AL5" s="252"/>
      <c r="AM5" s="252"/>
      <c r="AN5" s="252"/>
      <c r="AO5" s="252"/>
      <c r="AP5" s="253"/>
      <c r="AQ5" s="235" t="s">
        <v>8</v>
      </c>
      <c r="AR5" s="200"/>
      <c r="AS5" s="236"/>
      <c r="AT5" s="200"/>
      <c r="AU5" s="236"/>
      <c r="AV5" s="236"/>
      <c r="AW5" s="201" t="s">
        <v>9</v>
      </c>
      <c r="AX5" s="201"/>
      <c r="AY5" s="278" t="s">
        <v>10</v>
      </c>
      <c r="AZ5" s="275"/>
      <c r="BA5" s="275"/>
      <c r="BB5" s="275"/>
      <c r="BC5" s="276"/>
      <c r="BD5" s="276"/>
      <c r="BE5" s="275"/>
      <c r="BF5" s="275"/>
      <c r="BG5" s="228"/>
      <c r="BH5" s="291" t="s">
        <v>11</v>
      </c>
      <c r="BI5" s="292"/>
      <c r="BJ5" s="292"/>
      <c r="BK5" s="292"/>
      <c r="BL5" s="292"/>
      <c r="BM5" s="292"/>
      <c r="BN5" s="292"/>
      <c r="BO5" s="292"/>
      <c r="BP5" s="293"/>
      <c r="BQ5" s="287" t="s">
        <v>11</v>
      </c>
      <c r="BR5" s="288"/>
      <c r="BS5" s="288"/>
      <c r="BT5" s="288"/>
      <c r="BU5" s="288"/>
      <c r="BV5" s="288"/>
      <c r="BW5" s="288"/>
      <c r="BX5" s="288"/>
      <c r="BY5" s="289"/>
      <c r="BZ5" s="284" t="s">
        <v>11</v>
      </c>
      <c r="CA5" s="285"/>
      <c r="CB5" s="285"/>
      <c r="CC5" s="285"/>
      <c r="CD5" s="285"/>
      <c r="CE5" s="285"/>
      <c r="CF5" s="285"/>
      <c r="CG5" s="285"/>
      <c r="CH5" s="286"/>
      <c r="CI5" s="474"/>
      <c r="CJ5" s="474"/>
      <c r="CK5" s="474"/>
    </row>
    <row r="6" spans="2:89" s="444" customFormat="1" ht="54" customHeight="1" x14ac:dyDescent="0.25">
      <c r="B6" s="409" t="s">
        <v>12</v>
      </c>
      <c r="C6" s="410" t="s">
        <v>13</v>
      </c>
      <c r="D6" s="410" t="s">
        <v>14</v>
      </c>
      <c r="E6" s="410" t="s">
        <v>15</v>
      </c>
      <c r="F6" s="410" t="s">
        <v>16</v>
      </c>
      <c r="G6" s="410" t="s">
        <v>17</v>
      </c>
      <c r="H6" s="411" t="s">
        <v>18</v>
      </c>
      <c r="I6" s="412"/>
      <c r="J6" s="412"/>
      <c r="K6" s="413"/>
      <c r="L6" s="414" t="s">
        <v>19</v>
      </c>
      <c r="M6" s="415"/>
      <c r="N6" s="415"/>
      <c r="O6" s="410" t="s">
        <v>20</v>
      </c>
      <c r="P6" s="416" t="s">
        <v>21</v>
      </c>
      <c r="Q6" s="416" t="s">
        <v>22</v>
      </c>
      <c r="R6" s="417" t="s">
        <v>23</v>
      </c>
      <c r="S6" s="417" t="s">
        <v>24</v>
      </c>
      <c r="T6" s="417" t="s">
        <v>25</v>
      </c>
      <c r="U6" s="417" t="s">
        <v>26</v>
      </c>
      <c r="V6" s="417" t="s">
        <v>27</v>
      </c>
      <c r="W6" s="418" t="s">
        <v>28</v>
      </c>
      <c r="X6" s="419" t="s">
        <v>29</v>
      </c>
      <c r="Y6" s="418" t="s">
        <v>30</v>
      </c>
      <c r="Z6" s="419" t="s">
        <v>31</v>
      </c>
      <c r="AA6" s="420" t="s">
        <v>1409</v>
      </c>
      <c r="AB6" s="421"/>
      <c r="AC6" s="422" t="s">
        <v>32</v>
      </c>
      <c r="AD6" s="423" t="s">
        <v>33</v>
      </c>
      <c r="AE6" s="424"/>
      <c r="AF6" s="425" t="s">
        <v>34</v>
      </c>
      <c r="AG6" s="425"/>
      <c r="AH6" s="426" t="s">
        <v>35</v>
      </c>
      <c r="AI6" s="426"/>
      <c r="AJ6" s="425" t="s">
        <v>36</v>
      </c>
      <c r="AK6" s="425"/>
      <c r="AL6" s="425" t="s">
        <v>37</v>
      </c>
      <c r="AM6" s="425"/>
      <c r="AN6" s="425" t="s">
        <v>38</v>
      </c>
      <c r="AO6" s="425"/>
      <c r="AP6" s="427" t="s">
        <v>39</v>
      </c>
      <c r="AQ6" s="428" t="s">
        <v>28</v>
      </c>
      <c r="AR6" s="429" t="s">
        <v>29</v>
      </c>
      <c r="AS6" s="428" t="s">
        <v>30</v>
      </c>
      <c r="AT6" s="429" t="s">
        <v>31</v>
      </c>
      <c r="AU6" s="428" t="s">
        <v>40</v>
      </c>
      <c r="AV6" s="428" t="s">
        <v>1410</v>
      </c>
      <c r="AW6" s="430" t="s">
        <v>41</v>
      </c>
      <c r="AX6" s="431" t="s">
        <v>42</v>
      </c>
      <c r="AY6" s="227" t="s">
        <v>43</v>
      </c>
      <c r="AZ6" s="227" t="s">
        <v>44</v>
      </c>
      <c r="BA6" s="227" t="s">
        <v>45</v>
      </c>
      <c r="BB6" s="227" t="s">
        <v>46</v>
      </c>
      <c r="BC6" s="226" t="s">
        <v>47</v>
      </c>
      <c r="BD6" s="228"/>
      <c r="BE6" s="228"/>
      <c r="BF6" s="229" t="s">
        <v>48</v>
      </c>
      <c r="BG6" s="227" t="s">
        <v>49</v>
      </c>
      <c r="BH6" s="432" t="s">
        <v>43</v>
      </c>
      <c r="BI6" s="433" t="s">
        <v>44</v>
      </c>
      <c r="BJ6" s="434" t="s">
        <v>45</v>
      </c>
      <c r="BK6" s="434" t="s">
        <v>46</v>
      </c>
      <c r="BL6" s="434" t="s">
        <v>47</v>
      </c>
      <c r="BM6" s="434"/>
      <c r="BN6" s="434"/>
      <c r="BO6" s="435" t="s">
        <v>48</v>
      </c>
      <c r="BP6" s="434" t="s">
        <v>49</v>
      </c>
      <c r="BQ6" s="436" t="s">
        <v>43</v>
      </c>
      <c r="BR6" s="437" t="s">
        <v>44</v>
      </c>
      <c r="BS6" s="438" t="s">
        <v>45</v>
      </c>
      <c r="BT6" s="438" t="s">
        <v>46</v>
      </c>
      <c r="BU6" s="438" t="s">
        <v>47</v>
      </c>
      <c r="BV6" s="438"/>
      <c r="BW6" s="438"/>
      <c r="BX6" s="439" t="s">
        <v>48</v>
      </c>
      <c r="BY6" s="438" t="s">
        <v>49</v>
      </c>
      <c r="BZ6" s="440" t="s">
        <v>43</v>
      </c>
      <c r="CA6" s="441" t="s">
        <v>44</v>
      </c>
      <c r="CB6" s="442" t="s">
        <v>45</v>
      </c>
      <c r="CC6" s="442" t="s">
        <v>46</v>
      </c>
      <c r="CD6" s="442" t="s">
        <v>47</v>
      </c>
      <c r="CE6" s="442"/>
      <c r="CF6" s="442"/>
      <c r="CG6" s="443" t="s">
        <v>48</v>
      </c>
      <c r="CH6" s="442" t="s">
        <v>49</v>
      </c>
      <c r="CI6" s="475"/>
      <c r="CJ6" s="475"/>
      <c r="CK6" s="475"/>
    </row>
    <row r="7" spans="2:89" s="444" customFormat="1" ht="54" x14ac:dyDescent="0.25">
      <c r="B7" s="445"/>
      <c r="C7" s="446"/>
      <c r="D7" s="446"/>
      <c r="E7" s="447"/>
      <c r="F7" s="447"/>
      <c r="G7" s="447"/>
      <c r="H7" s="448" t="s">
        <v>50</v>
      </c>
      <c r="I7" s="449" t="s">
        <v>51</v>
      </c>
      <c r="J7" s="449" t="s">
        <v>52</v>
      </c>
      <c r="K7" s="449" t="s">
        <v>53</v>
      </c>
      <c r="L7" s="410" t="s">
        <v>54</v>
      </c>
      <c r="M7" s="410" t="s">
        <v>55</v>
      </c>
      <c r="N7" s="410" t="s">
        <v>56</v>
      </c>
      <c r="O7" s="446"/>
      <c r="P7" s="450"/>
      <c r="Q7" s="451"/>
      <c r="R7" s="452"/>
      <c r="S7" s="452"/>
      <c r="T7" s="452"/>
      <c r="U7" s="452"/>
      <c r="V7" s="452"/>
      <c r="W7" s="453"/>
      <c r="X7" s="454"/>
      <c r="Y7" s="453"/>
      <c r="Z7" s="454"/>
      <c r="AA7" s="455"/>
      <c r="AB7" s="427"/>
      <c r="AC7" s="426"/>
      <c r="AD7" s="456" t="s">
        <v>57</v>
      </c>
      <c r="AE7" s="422" t="s">
        <v>58</v>
      </c>
      <c r="AF7" s="457" t="s">
        <v>59</v>
      </c>
      <c r="AG7" s="457" t="s">
        <v>60</v>
      </c>
      <c r="AH7" s="458" t="s">
        <v>61</v>
      </c>
      <c r="AI7" s="456"/>
      <c r="AJ7" s="458" t="s">
        <v>62</v>
      </c>
      <c r="AK7" s="456"/>
      <c r="AL7" s="422" t="s">
        <v>63</v>
      </c>
      <c r="AM7" s="422" t="s">
        <v>64</v>
      </c>
      <c r="AN7" s="422" t="s">
        <v>65</v>
      </c>
      <c r="AO7" s="422" t="s">
        <v>66</v>
      </c>
      <c r="AP7" s="458"/>
      <c r="AQ7" s="459"/>
      <c r="AR7" s="429"/>
      <c r="AS7" s="459"/>
      <c r="AT7" s="429"/>
      <c r="AU7" s="459"/>
      <c r="AV7" s="459"/>
      <c r="AW7" s="460"/>
      <c r="AX7" s="461"/>
      <c r="AY7" s="230"/>
      <c r="AZ7" s="230"/>
      <c r="BA7" s="230"/>
      <c r="BB7" s="230"/>
      <c r="BC7" s="231" t="s">
        <v>67</v>
      </c>
      <c r="BD7" s="231" t="s">
        <v>68</v>
      </c>
      <c r="BE7" s="229" t="s">
        <v>69</v>
      </c>
      <c r="BF7" s="232"/>
      <c r="BG7" s="230"/>
      <c r="BH7" s="462" t="s">
        <v>70</v>
      </c>
      <c r="BI7" s="463"/>
      <c r="BJ7" s="435"/>
      <c r="BK7" s="435"/>
      <c r="BL7" s="464" t="s">
        <v>67</v>
      </c>
      <c r="BM7" s="464" t="s">
        <v>68</v>
      </c>
      <c r="BN7" s="464" t="s">
        <v>69</v>
      </c>
      <c r="BO7" s="465"/>
      <c r="BP7" s="435"/>
      <c r="BQ7" s="466" t="s">
        <v>70</v>
      </c>
      <c r="BR7" s="467"/>
      <c r="BS7" s="439"/>
      <c r="BT7" s="439"/>
      <c r="BU7" s="468" t="s">
        <v>67</v>
      </c>
      <c r="BV7" s="468" t="s">
        <v>68</v>
      </c>
      <c r="BW7" s="468" t="s">
        <v>69</v>
      </c>
      <c r="BX7" s="469"/>
      <c r="BY7" s="439"/>
      <c r="BZ7" s="470" t="s">
        <v>70</v>
      </c>
      <c r="CA7" s="471"/>
      <c r="CB7" s="443"/>
      <c r="CC7" s="443"/>
      <c r="CD7" s="472" t="s">
        <v>67</v>
      </c>
      <c r="CE7" s="472" t="s">
        <v>68</v>
      </c>
      <c r="CF7" s="472" t="s">
        <v>69</v>
      </c>
      <c r="CG7" s="473"/>
      <c r="CH7" s="443"/>
      <c r="CI7" s="475"/>
      <c r="CJ7" s="475" t="s">
        <v>1407</v>
      </c>
      <c r="CK7" s="475" t="s">
        <v>1406</v>
      </c>
    </row>
    <row r="8" spans="2:89" s="187" customFormat="1" ht="113.25" customHeight="1" x14ac:dyDescent="0.25">
      <c r="B8" s="174" t="s">
        <v>71</v>
      </c>
      <c r="C8" s="175" t="s">
        <v>464</v>
      </c>
      <c r="D8" s="175" t="s">
        <v>464</v>
      </c>
      <c r="E8" s="176" t="s">
        <v>190</v>
      </c>
      <c r="F8" s="176" t="s">
        <v>74</v>
      </c>
      <c r="G8" s="176" t="s">
        <v>464</v>
      </c>
      <c r="H8" s="175" t="s">
        <v>245</v>
      </c>
      <c r="I8" s="175" t="s">
        <v>245</v>
      </c>
      <c r="J8" s="175" t="s">
        <v>245</v>
      </c>
      <c r="K8" s="188" t="s">
        <v>245</v>
      </c>
      <c r="L8" s="175" t="s">
        <v>422</v>
      </c>
      <c r="M8" s="175" t="s">
        <v>465</v>
      </c>
      <c r="N8" s="175" t="s">
        <v>424</v>
      </c>
      <c r="O8" s="176" t="s">
        <v>194</v>
      </c>
      <c r="P8" s="178"/>
      <c r="Q8" s="179" t="s">
        <v>80</v>
      </c>
      <c r="R8" s="179" t="s">
        <v>81</v>
      </c>
      <c r="S8" s="178" t="s">
        <v>82</v>
      </c>
      <c r="T8" s="178" t="s">
        <v>83</v>
      </c>
      <c r="U8" s="176" t="s">
        <v>84</v>
      </c>
      <c r="V8" s="178" t="s">
        <v>125</v>
      </c>
      <c r="W8" s="241" t="s">
        <v>213</v>
      </c>
      <c r="X8" s="254">
        <f>IF(W8="MUY BAJA",20%,IF(W8="BAJA",40%,IF(W8="MEDIA",60%,IF(W8="ALTA",80%,IF(W8="MUY ALTA",100%,)))))</f>
        <v>0.6</v>
      </c>
      <c r="Y8" s="255" t="s">
        <v>87</v>
      </c>
      <c r="Z8" s="254">
        <f>IF(Y8="LEVE",20%,IF(Y8="MENOR",40%,IF(Y8="MODERADO",60%,IF(Y8="MAYOR",80%,IF(Y8="CATASTRÓFICO",100%,)))))</f>
        <v>0.8</v>
      </c>
      <c r="AA8" s="181" t="s">
        <v>88</v>
      </c>
      <c r="AB8" s="180" t="s">
        <v>441</v>
      </c>
      <c r="AC8" s="279" t="s">
        <v>442</v>
      </c>
      <c r="AD8" s="181" t="s">
        <v>91</v>
      </c>
      <c r="AE8" s="181" t="s">
        <v>92</v>
      </c>
      <c r="AF8" s="176" t="s">
        <v>278</v>
      </c>
      <c r="AG8" s="182" t="s">
        <v>94</v>
      </c>
      <c r="AH8" s="182" t="s">
        <v>114</v>
      </c>
      <c r="AI8" s="256">
        <f>IF(AH8="Prevenir",25%, IF(AH8="Detectar",15%,IF(AH8="Corregir",10%,)))</f>
        <v>0.15</v>
      </c>
      <c r="AJ8" s="182" t="s">
        <v>96</v>
      </c>
      <c r="AK8" s="256">
        <f>IF(AJ8="Automático",25%,IF(AJ8="Manual",10%,))</f>
        <v>0.1</v>
      </c>
      <c r="AL8" s="182" t="s">
        <v>97</v>
      </c>
      <c r="AM8" s="175" t="s">
        <v>443</v>
      </c>
      <c r="AN8" s="182" t="s">
        <v>99</v>
      </c>
      <c r="AO8" s="175" t="s">
        <v>444</v>
      </c>
      <c r="AP8" s="257">
        <f>+AI8+AK8</f>
        <v>0.25</v>
      </c>
      <c r="AQ8" s="237" t="str">
        <f>IF(AR8&lt;=20%,"MUY BAJA",IF(AR8&lt;=40%,"BAJA",IF(AR8&lt;=60%,"MEDIA",IF(AR8&lt;=80%,"ALTA","MUY ALTA"))))</f>
        <v>MEDIA</v>
      </c>
      <c r="AR8" s="238">
        <f>IF(OR(AH8="Prevenir",AH8="Detectar"),(X8-(X8*AP8)), X8)</f>
        <v>0.44999999999999996</v>
      </c>
      <c r="AS8" s="237" t="str">
        <f>IF(AT8&lt;=20%,"LEVE",IF(AT8&lt;=40%,"MENOR",IF(AT8&lt;=60%,"MODERADO",IF(AT8&lt;=80%,"MAYOR","CATASTROFICO"))))</f>
        <v>MAYOR</v>
      </c>
      <c r="AT8" s="238">
        <f>IF(AH8="Corregir",(Z8-(Z8*AP8)), Z8)</f>
        <v>0.8</v>
      </c>
      <c r="AU8" s="239" t="s">
        <v>88</v>
      </c>
      <c r="AV8" s="240" t="s">
        <v>101</v>
      </c>
      <c r="AW8" s="183" t="s">
        <v>441</v>
      </c>
      <c r="AX8" s="184" t="s">
        <v>445</v>
      </c>
      <c r="AY8" s="184">
        <f>AY12</f>
        <v>45657</v>
      </c>
      <c r="AZ8" s="184" t="str">
        <f>AZ12</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8" s="184" t="str">
        <f>BA12</f>
        <v>OSI - GIS - SPI</v>
      </c>
      <c r="BB8" s="483" t="s">
        <v>103</v>
      </c>
      <c r="BC8" s="185">
        <f>BC12</f>
        <v>0</v>
      </c>
      <c r="BD8" s="185" t="str">
        <f t="shared" ref="BD8:CH8" si="0">BD12</f>
        <v>X</v>
      </c>
      <c r="BE8" s="185" t="str">
        <f t="shared" si="0"/>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8" s="186" t="s">
        <v>1362</v>
      </c>
      <c r="BG8" s="185" t="str">
        <f t="shared" si="0"/>
        <v xml:space="preserve">  </v>
      </c>
      <c r="BH8" s="185">
        <f t="shared" si="0"/>
        <v>0</v>
      </c>
      <c r="BI8" s="185">
        <f t="shared" si="0"/>
        <v>0</v>
      </c>
      <c r="BJ8" s="185">
        <f t="shared" si="0"/>
        <v>0</v>
      </c>
      <c r="BK8" s="185">
        <f t="shared" si="0"/>
        <v>0</v>
      </c>
      <c r="BL8" s="185">
        <f t="shared" si="0"/>
        <v>0</v>
      </c>
      <c r="BM8" s="185">
        <f t="shared" si="0"/>
        <v>0</v>
      </c>
      <c r="BN8" s="185">
        <f t="shared" si="0"/>
        <v>0</v>
      </c>
      <c r="BO8" s="185">
        <f t="shared" si="0"/>
        <v>0</v>
      </c>
      <c r="BP8" s="185">
        <f t="shared" si="0"/>
        <v>0</v>
      </c>
      <c r="BQ8" s="185">
        <f t="shared" si="0"/>
        <v>0</v>
      </c>
      <c r="BR8" s="185">
        <f t="shared" si="0"/>
        <v>0</v>
      </c>
      <c r="BS8" s="185">
        <f t="shared" si="0"/>
        <v>0</v>
      </c>
      <c r="BT8" s="185">
        <f t="shared" si="0"/>
        <v>0</v>
      </c>
      <c r="BU8" s="185">
        <f t="shared" si="0"/>
        <v>0</v>
      </c>
      <c r="BV8" s="185">
        <f t="shared" si="0"/>
        <v>0</v>
      </c>
      <c r="BW8" s="185">
        <f t="shared" si="0"/>
        <v>0</v>
      </c>
      <c r="BX8" s="185">
        <f t="shared" si="0"/>
        <v>0</v>
      </c>
      <c r="BY8" s="185">
        <f t="shared" si="0"/>
        <v>0</v>
      </c>
      <c r="BZ8" s="185">
        <f t="shared" si="0"/>
        <v>0</v>
      </c>
      <c r="CA8" s="185">
        <f t="shared" si="0"/>
        <v>0</v>
      </c>
      <c r="CB8" s="185">
        <f t="shared" si="0"/>
        <v>0</v>
      </c>
      <c r="CC8" s="185">
        <f t="shared" si="0"/>
        <v>0</v>
      </c>
      <c r="CD8" s="185">
        <f t="shared" si="0"/>
        <v>0</v>
      </c>
      <c r="CE8" s="185">
        <f t="shared" si="0"/>
        <v>0</v>
      </c>
      <c r="CF8" s="185">
        <f t="shared" si="0"/>
        <v>0</v>
      </c>
      <c r="CG8" s="185">
        <f t="shared" si="0"/>
        <v>0</v>
      </c>
      <c r="CH8" s="185">
        <f t="shared" si="0"/>
        <v>0</v>
      </c>
      <c r="CI8" s="476"/>
      <c r="CJ8" s="476">
        <v>1</v>
      </c>
      <c r="CK8" s="476"/>
    </row>
    <row r="9" spans="2:89" s="187" customFormat="1" ht="113.25" customHeight="1" x14ac:dyDescent="0.25">
      <c r="B9" s="174" t="s">
        <v>71</v>
      </c>
      <c r="C9" s="175" t="s">
        <v>464</v>
      </c>
      <c r="D9" s="175" t="s">
        <v>464</v>
      </c>
      <c r="E9" s="176" t="s">
        <v>190</v>
      </c>
      <c r="F9" s="176" t="s">
        <v>74</v>
      </c>
      <c r="G9" s="176" t="s">
        <v>464</v>
      </c>
      <c r="H9" s="175" t="s">
        <v>523</v>
      </c>
      <c r="I9" s="175" t="s">
        <v>523</v>
      </c>
      <c r="J9" s="175" t="s">
        <v>245</v>
      </c>
      <c r="K9" s="194" t="s">
        <v>523</v>
      </c>
      <c r="L9" s="175" t="s">
        <v>440</v>
      </c>
      <c r="M9" s="175" t="s">
        <v>675</v>
      </c>
      <c r="N9" s="175" t="s">
        <v>676</v>
      </c>
      <c r="O9" s="176" t="s">
        <v>181</v>
      </c>
      <c r="P9" s="178"/>
      <c r="Q9" s="179" t="s">
        <v>80</v>
      </c>
      <c r="R9" s="179" t="s">
        <v>81</v>
      </c>
      <c r="S9" s="178" t="s">
        <v>82</v>
      </c>
      <c r="T9" s="178" t="s">
        <v>83</v>
      </c>
      <c r="U9" s="176" t="s">
        <v>84</v>
      </c>
      <c r="V9" s="178" t="s">
        <v>110</v>
      </c>
      <c r="W9" s="241" t="s">
        <v>213</v>
      </c>
      <c r="X9" s="254">
        <f>IF(W9="MUY BAJA",20%,IF(W9="BAJA",40%,IF(W9="MEDIA",60%,IF(W9="ALTA",80%,IF(W9="MUY ALTA",100%,)))))</f>
        <v>0.6</v>
      </c>
      <c r="Y9" s="255" t="s">
        <v>87</v>
      </c>
      <c r="Z9" s="254">
        <f>IF(Y9="LEVE",20%,IF(Y9="MENOR",40%,IF(Y9="MODERADO",60%,IF(Y9="MAYOR",80%,IF(Y9="CATASTRÓFICO",100%,)))))</f>
        <v>0.8</v>
      </c>
      <c r="AA9" s="181" t="s">
        <v>88</v>
      </c>
      <c r="AB9" s="180" t="s">
        <v>441</v>
      </c>
      <c r="AC9" s="180" t="s">
        <v>442</v>
      </c>
      <c r="AD9" s="181" t="s">
        <v>91</v>
      </c>
      <c r="AE9" s="181" t="s">
        <v>92</v>
      </c>
      <c r="AF9" s="176" t="s">
        <v>278</v>
      </c>
      <c r="AG9" s="182" t="s">
        <v>94</v>
      </c>
      <c r="AH9" s="182" t="s">
        <v>114</v>
      </c>
      <c r="AI9" s="256">
        <f>IF(AH9="Prevenir",25%, IF(AH9="Detectar",15%,IF(AH9="Corregir",10%,)))</f>
        <v>0.15</v>
      </c>
      <c r="AJ9" s="182" t="s">
        <v>96</v>
      </c>
      <c r="AK9" s="256">
        <f>IF(AJ9="Automático",25%,IF(AJ9="Manual",10%,))</f>
        <v>0.1</v>
      </c>
      <c r="AL9" s="182" t="s">
        <v>97</v>
      </c>
      <c r="AM9" s="175" t="s">
        <v>443</v>
      </c>
      <c r="AN9" s="182" t="s">
        <v>99</v>
      </c>
      <c r="AO9" s="175" t="s">
        <v>444</v>
      </c>
      <c r="AP9" s="257">
        <f>+AI9+AK9</f>
        <v>0.25</v>
      </c>
      <c r="AQ9" s="238" t="str">
        <f>IF(AR9&lt;=20%,"MUY BAJA",IF(AR9&lt;=40%,"BAJA",IF(AR9&lt;=60%,"MEDIA",IF(AR9&lt;=80%,"ALTA","MUY ALTA"))))</f>
        <v>MEDIA</v>
      </c>
      <c r="AR9" s="238">
        <f>IF(OR(AH9="Prevenir",AH9="Detectar"),(X9-(X9*AP9)), X9)</f>
        <v>0.44999999999999996</v>
      </c>
      <c r="AS9" s="238" t="str">
        <f>IF(AT9&lt;=20%,"LEVE",IF(AT9&lt;=40%,"MENOR",IF(AT9&lt;=60%,"MODERADO",IF(AT9&lt;=80%,"MAYOR","CATASTROFICO"))))</f>
        <v>MAYOR</v>
      </c>
      <c r="AT9" s="238">
        <f>IF(AH9="Corregir",(Z9-(Z9*AP9)), Z9)</f>
        <v>0.8</v>
      </c>
      <c r="AU9" s="181" t="s">
        <v>88</v>
      </c>
      <c r="AV9" s="244" t="s">
        <v>133</v>
      </c>
      <c r="AW9" s="183" t="s">
        <v>441</v>
      </c>
      <c r="AX9" s="184" t="s">
        <v>445</v>
      </c>
      <c r="AY9" s="184">
        <f t="shared" ref="AY8:AY11" si="1">AY8</f>
        <v>45657</v>
      </c>
      <c r="AZ9" s="184" t="str">
        <f t="shared" ref="AZ8:AZ11" si="2">AZ8</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9" s="185" t="str">
        <f t="shared" ref="BA8:BA11" si="3">BA8</f>
        <v>OSI - GIS - SPI</v>
      </c>
      <c r="BB9" s="483" t="s">
        <v>103</v>
      </c>
      <c r="BC9" s="185">
        <f t="shared" ref="BC9:BC72" si="4">BC13</f>
        <v>0</v>
      </c>
      <c r="BD9" s="185" t="str">
        <f>BD8</f>
        <v>X</v>
      </c>
      <c r="BE9" s="186" t="str">
        <f>BE8</f>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9" s="186" t="s">
        <v>1362</v>
      </c>
      <c r="BG9" s="186" t="s">
        <v>9</v>
      </c>
      <c r="BH9" s="184"/>
      <c r="BI9" s="184"/>
      <c r="BJ9" s="185"/>
      <c r="BK9" s="185"/>
      <c r="BL9" s="185"/>
      <c r="BM9" s="185"/>
      <c r="BN9" s="186"/>
      <c r="BO9" s="186"/>
      <c r="BP9" s="186"/>
      <c r="BQ9" s="184"/>
      <c r="BR9" s="184"/>
      <c r="BS9" s="185"/>
      <c r="BT9" s="185"/>
      <c r="BU9" s="185"/>
      <c r="BV9" s="185"/>
      <c r="BW9" s="186"/>
      <c r="BX9" s="186"/>
      <c r="BY9" s="186"/>
      <c r="BZ9" s="184"/>
      <c r="CA9" s="184"/>
      <c r="CB9" s="185"/>
      <c r="CC9" s="185"/>
      <c r="CD9" s="185"/>
      <c r="CE9" s="185"/>
      <c r="CF9" s="186"/>
      <c r="CG9" s="186"/>
      <c r="CH9" s="186"/>
      <c r="CI9" s="476"/>
      <c r="CJ9" s="476">
        <v>1</v>
      </c>
      <c r="CK9" s="476"/>
    </row>
    <row r="10" spans="2:89" s="187" customFormat="1" ht="113.25" customHeight="1" x14ac:dyDescent="0.25">
      <c r="B10" s="174" t="s">
        <v>71</v>
      </c>
      <c r="C10" s="175" t="s">
        <v>464</v>
      </c>
      <c r="D10" s="175" t="s">
        <v>464</v>
      </c>
      <c r="E10" s="176" t="s">
        <v>190</v>
      </c>
      <c r="F10" s="176" t="s">
        <v>74</v>
      </c>
      <c r="G10" s="176" t="s">
        <v>464</v>
      </c>
      <c r="H10" s="175" t="s">
        <v>518</v>
      </c>
      <c r="I10" s="175" t="s">
        <v>523</v>
      </c>
      <c r="J10" s="175" t="s">
        <v>518</v>
      </c>
      <c r="K10" s="194" t="s">
        <v>518</v>
      </c>
      <c r="L10" s="175" t="s">
        <v>663</v>
      </c>
      <c r="M10" s="175" t="s">
        <v>664</v>
      </c>
      <c r="N10" s="175" t="s">
        <v>665</v>
      </c>
      <c r="O10" s="176" t="s">
        <v>166</v>
      </c>
      <c r="P10" s="178"/>
      <c r="Q10" s="179" t="s">
        <v>80</v>
      </c>
      <c r="R10" s="179" t="s">
        <v>81</v>
      </c>
      <c r="S10" s="178" t="s">
        <v>82</v>
      </c>
      <c r="T10" s="178" t="s">
        <v>83</v>
      </c>
      <c r="U10" s="176" t="s">
        <v>84</v>
      </c>
      <c r="V10" s="178" t="s">
        <v>85</v>
      </c>
      <c r="W10" s="241" t="s">
        <v>213</v>
      </c>
      <c r="X10" s="254">
        <f>IF(W10="MUY BAJA",20%,IF(W10="BAJA",40%,IF(W10="MEDIA",60%,IF(W10="ALTA",80%,IF(W10="MUY ALTA",100%,)))))</f>
        <v>0.6</v>
      </c>
      <c r="Y10" s="255" t="s">
        <v>87</v>
      </c>
      <c r="Z10" s="254">
        <f>IF(Y10="LEVE",20%,IF(Y10="MENOR",40%,IF(Y10="MODERADO",60%,IF(Y10="MAYOR",80%,IF(Y10="CATASTRÓFICO",100%,)))))</f>
        <v>0.8</v>
      </c>
      <c r="AA10" s="181" t="s">
        <v>88</v>
      </c>
      <c r="AB10" s="180" t="s">
        <v>441</v>
      </c>
      <c r="AC10" s="180" t="s">
        <v>442</v>
      </c>
      <c r="AD10" s="181" t="s">
        <v>91</v>
      </c>
      <c r="AE10" s="181" t="s">
        <v>92</v>
      </c>
      <c r="AF10" s="176" t="s">
        <v>278</v>
      </c>
      <c r="AG10" s="182" t="s">
        <v>94</v>
      </c>
      <c r="AH10" s="182" t="s">
        <v>114</v>
      </c>
      <c r="AI10" s="256">
        <f>IF(AH10="Prevenir",25%, IF(AH10="Detectar",15%,IF(AH10="Corregir",10%,)))</f>
        <v>0.15</v>
      </c>
      <c r="AJ10" s="182" t="s">
        <v>96</v>
      </c>
      <c r="AK10" s="256">
        <f>IF(AJ10="Automático",25%,IF(AJ10="Manual",10%,))</f>
        <v>0.1</v>
      </c>
      <c r="AL10" s="182" t="s">
        <v>97</v>
      </c>
      <c r="AM10" s="175" t="s">
        <v>443</v>
      </c>
      <c r="AN10" s="182" t="s">
        <v>99</v>
      </c>
      <c r="AO10" s="175" t="s">
        <v>444</v>
      </c>
      <c r="AP10" s="257">
        <f>+AI10+AK10</f>
        <v>0.25</v>
      </c>
      <c r="AQ10" s="238" t="str">
        <f>IF(AR10&lt;=20%,"MUY BAJA",IF(AR10&lt;=40%,"BAJA",IF(AR10&lt;=60%,"MEDIA",IF(AR10&lt;=80%,"ALTA","MUY ALTA"))))</f>
        <v>MEDIA</v>
      </c>
      <c r="AR10" s="238">
        <f>IF(OR(AH10="Prevenir",AH10="Detectar"),(X10-(X10*AP10)), X10)</f>
        <v>0.44999999999999996</v>
      </c>
      <c r="AS10" s="238" t="str">
        <f>IF(AT10&lt;=20%,"LEVE",IF(AT10&lt;=40%,"MENOR",IF(AT10&lt;=60%,"MODERADO",IF(AT10&lt;=80%,"MAYOR","CATASTROFICO"))))</f>
        <v>MAYOR</v>
      </c>
      <c r="AT10" s="238">
        <f>IF(AH10="Corregir",(Z10-(Z10*AP10)), Z10)</f>
        <v>0.8</v>
      </c>
      <c r="AU10" s="242" t="s">
        <v>88</v>
      </c>
      <c r="AV10" s="243" t="s">
        <v>133</v>
      </c>
      <c r="AW10" s="183" t="s">
        <v>441</v>
      </c>
      <c r="AX10" s="184" t="s">
        <v>445</v>
      </c>
      <c r="AY10" s="184">
        <f t="shared" si="1"/>
        <v>45657</v>
      </c>
      <c r="AZ10" s="184" t="str">
        <f t="shared" si="2"/>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10" s="185" t="str">
        <f t="shared" si="3"/>
        <v>OSI - GIS - SPI</v>
      </c>
      <c r="BB10" s="483" t="s">
        <v>103</v>
      </c>
      <c r="BC10" s="185">
        <f t="shared" si="4"/>
        <v>0</v>
      </c>
      <c r="BD10" s="185" t="str">
        <f>BD9</f>
        <v>X</v>
      </c>
      <c r="BE10" s="186" t="str">
        <f>BE9</f>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10" s="186" t="s">
        <v>1362</v>
      </c>
      <c r="BG10" s="186" t="s">
        <v>9</v>
      </c>
      <c r="BH10" s="184"/>
      <c r="BI10" s="184"/>
      <c r="BJ10" s="185"/>
      <c r="BK10" s="185"/>
      <c r="BL10" s="185"/>
      <c r="BM10" s="185"/>
      <c r="BN10" s="186"/>
      <c r="BO10" s="186"/>
      <c r="BP10" s="186"/>
      <c r="BQ10" s="184"/>
      <c r="BR10" s="184"/>
      <c r="BS10" s="185"/>
      <c r="BT10" s="185"/>
      <c r="BU10" s="185"/>
      <c r="BV10" s="185"/>
      <c r="BW10" s="186"/>
      <c r="BX10" s="186"/>
      <c r="BY10" s="186"/>
      <c r="BZ10" s="184"/>
      <c r="CA10" s="184"/>
      <c r="CB10" s="185"/>
      <c r="CC10" s="185"/>
      <c r="CD10" s="185"/>
      <c r="CE10" s="185"/>
      <c r="CF10" s="186"/>
      <c r="CG10" s="186"/>
      <c r="CH10" s="186"/>
      <c r="CI10" s="476"/>
      <c r="CJ10" s="476">
        <v>1</v>
      </c>
      <c r="CK10" s="476"/>
    </row>
    <row r="11" spans="2:89" s="187" customFormat="1" ht="113.25" customHeight="1" x14ac:dyDescent="0.25">
      <c r="B11" s="174" t="s">
        <v>71</v>
      </c>
      <c r="C11" s="175" t="s">
        <v>464</v>
      </c>
      <c r="D11" s="175" t="s">
        <v>464</v>
      </c>
      <c r="E11" s="176" t="s">
        <v>190</v>
      </c>
      <c r="F11" s="176" t="s">
        <v>120</v>
      </c>
      <c r="G11" s="176" t="s">
        <v>464</v>
      </c>
      <c r="H11" s="175" t="s">
        <v>703</v>
      </c>
      <c r="I11" s="175" t="s">
        <v>703</v>
      </c>
      <c r="J11" s="175" t="s">
        <v>703</v>
      </c>
      <c r="K11" s="175">
        <v>0</v>
      </c>
      <c r="L11" s="175" t="s">
        <v>703</v>
      </c>
      <c r="M11" s="175" t="s">
        <v>703</v>
      </c>
      <c r="N11" s="175" t="s">
        <v>703</v>
      </c>
      <c r="O11" s="176" t="s">
        <v>194</v>
      </c>
      <c r="P11" s="178"/>
      <c r="Q11" s="179" t="s">
        <v>80</v>
      </c>
      <c r="R11" s="179" t="s">
        <v>81</v>
      </c>
      <c r="S11" s="178" t="s">
        <v>82</v>
      </c>
      <c r="T11" s="178" t="s">
        <v>83</v>
      </c>
      <c r="U11" s="176" t="s">
        <v>148</v>
      </c>
      <c r="V11" s="178" t="s">
        <v>149</v>
      </c>
      <c r="W11" s="241" t="s">
        <v>213</v>
      </c>
      <c r="X11" s="254">
        <f>IF(W11="MUY BAJA",20%,IF(W11="BAJA",40%,IF(W11="MEDIA",60%,IF(W11="ALTA",80%,IF(W11="MUY ALTA",100%,)))))</f>
        <v>0.6</v>
      </c>
      <c r="Y11" s="255" t="s">
        <v>87</v>
      </c>
      <c r="Z11" s="254">
        <f>IF(Y11="LEVE",20%,IF(Y11="MENOR",40%,IF(Y11="MODERADO",60%,IF(Y11="MAYOR",80%,IF(Y11="CATASTRÓFICO",100%,)))))</f>
        <v>0.8</v>
      </c>
      <c r="AA11" s="181" t="s">
        <v>88</v>
      </c>
      <c r="AB11" s="180" t="s">
        <v>441</v>
      </c>
      <c r="AC11" s="180" t="s">
        <v>442</v>
      </c>
      <c r="AD11" s="181" t="s">
        <v>91</v>
      </c>
      <c r="AE11" s="181" t="s">
        <v>92</v>
      </c>
      <c r="AF11" s="176" t="s">
        <v>278</v>
      </c>
      <c r="AG11" s="182" t="s">
        <v>94</v>
      </c>
      <c r="AH11" s="182" t="s">
        <v>114</v>
      </c>
      <c r="AI11" s="256">
        <f>IF(AH11="Prevenir",25%, IF(AH11="Detectar",15%,IF(AH11="Corregir",10%,)))</f>
        <v>0.15</v>
      </c>
      <c r="AJ11" s="182" t="s">
        <v>96</v>
      </c>
      <c r="AK11" s="256">
        <f>IF(AJ11="Automático",25%,IF(AJ11="Manual",10%,))</f>
        <v>0.1</v>
      </c>
      <c r="AL11" s="182" t="s">
        <v>97</v>
      </c>
      <c r="AM11" s="175" t="s">
        <v>443</v>
      </c>
      <c r="AN11" s="182" t="s">
        <v>99</v>
      </c>
      <c r="AO11" s="175" t="s">
        <v>444</v>
      </c>
      <c r="AP11" s="257">
        <f>+AI11+AK11</f>
        <v>0.25</v>
      </c>
      <c r="AQ11" s="238" t="str">
        <f>IF(AR11&lt;=20%,"MUY BAJA",IF(AR11&lt;=40%,"BAJA",IF(AR11&lt;=60%,"MEDIA",IF(AR11&lt;=80%,"ALTA","MUY ALTA"))))</f>
        <v>MEDIA</v>
      </c>
      <c r="AR11" s="238">
        <f>IF(OR(AH11="Prevenir",AH11="Detectar"),(X11-(X11*AP11)), X11)</f>
        <v>0.44999999999999996</v>
      </c>
      <c r="AS11" s="238" t="str">
        <f>IF(AT11&lt;=20%,"LEVE",IF(AT11&lt;=40%,"MENOR",IF(AT11&lt;=60%,"MODERADO",IF(AT11&lt;=80%,"MAYOR","CATASTROFICO"))))</f>
        <v>MAYOR</v>
      </c>
      <c r="AT11" s="238">
        <f>IF(AH11="Corregir",(Z11-(Z11*AP11)), Z11)</f>
        <v>0.8</v>
      </c>
      <c r="AU11" s="242" t="s">
        <v>88</v>
      </c>
      <c r="AV11" s="244" t="s">
        <v>133</v>
      </c>
      <c r="AW11" s="183" t="s">
        <v>441</v>
      </c>
      <c r="AX11" s="184" t="s">
        <v>445</v>
      </c>
      <c r="AY11" s="184">
        <f t="shared" si="1"/>
        <v>45657</v>
      </c>
      <c r="AZ11" s="184" t="str">
        <f t="shared" si="2"/>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11" s="185" t="str">
        <f t="shared" si="3"/>
        <v>OSI - GIS - SPI</v>
      </c>
      <c r="BB11" s="483" t="s">
        <v>103</v>
      </c>
      <c r="BC11" s="185">
        <f t="shared" si="4"/>
        <v>0</v>
      </c>
      <c r="BD11" s="185" t="str">
        <f>BD10</f>
        <v>X</v>
      </c>
      <c r="BE11" s="186" t="str">
        <f>BE10</f>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11" s="186" t="s">
        <v>1362</v>
      </c>
      <c r="BG11" s="186" t="s">
        <v>9</v>
      </c>
      <c r="BH11" s="184"/>
      <c r="BI11" s="184"/>
      <c r="BJ11" s="185"/>
      <c r="BK11" s="185"/>
      <c r="BL11" s="185"/>
      <c r="BM11" s="185"/>
      <c r="BN11" s="186"/>
      <c r="BO11" s="186"/>
      <c r="BP11" s="186"/>
      <c r="BQ11" s="184"/>
      <c r="BR11" s="184"/>
      <c r="BS11" s="185"/>
      <c r="BT11" s="185"/>
      <c r="BU11" s="185"/>
      <c r="BV11" s="185"/>
      <c r="BW11" s="186"/>
      <c r="BX11" s="186"/>
      <c r="BY11" s="186"/>
      <c r="BZ11" s="184"/>
      <c r="CA11" s="184"/>
      <c r="CB11" s="185"/>
      <c r="CC11" s="185"/>
      <c r="CD11" s="185"/>
      <c r="CE11" s="185"/>
      <c r="CF11" s="186"/>
      <c r="CG11" s="186"/>
      <c r="CH11" s="186"/>
      <c r="CI11" s="476"/>
      <c r="CJ11" s="476">
        <v>1</v>
      </c>
      <c r="CK11" s="476"/>
    </row>
    <row r="12" spans="2:89" s="187" customFormat="1" ht="113.25" customHeight="1" x14ac:dyDescent="0.25">
      <c r="B12" s="174" t="s">
        <v>71</v>
      </c>
      <c r="C12" s="175" t="s">
        <v>438</v>
      </c>
      <c r="D12" s="175" t="s">
        <v>438</v>
      </c>
      <c r="E12" s="176" t="s">
        <v>73</v>
      </c>
      <c r="F12" s="176" t="s">
        <v>74</v>
      </c>
      <c r="G12" s="176" t="s">
        <v>438</v>
      </c>
      <c r="H12" s="175" t="s">
        <v>245</v>
      </c>
      <c r="I12" s="175" t="s">
        <v>245</v>
      </c>
      <c r="J12" s="175" t="s">
        <v>245</v>
      </c>
      <c r="K12" s="188" t="s">
        <v>245</v>
      </c>
      <c r="L12" s="175" t="s">
        <v>439</v>
      </c>
      <c r="M12" s="175">
        <v>0</v>
      </c>
      <c r="N12" s="175" t="s">
        <v>440</v>
      </c>
      <c r="O12" s="176" t="s">
        <v>181</v>
      </c>
      <c r="P12" s="178"/>
      <c r="Q12" s="179" t="s">
        <v>80</v>
      </c>
      <c r="R12" s="179" t="s">
        <v>81</v>
      </c>
      <c r="S12" s="178" t="s">
        <v>82</v>
      </c>
      <c r="T12" s="178" t="s">
        <v>83</v>
      </c>
      <c r="U12" s="176" t="s">
        <v>84</v>
      </c>
      <c r="V12" s="178" t="s">
        <v>125</v>
      </c>
      <c r="W12" s="241" t="s">
        <v>213</v>
      </c>
      <c r="X12" s="254">
        <f>IF(W12="MUY BAJA",20%,IF(W12="BAJA",40%,IF(W12="MEDIA",60%,IF(W12="ALTA",80%,IF(W12="MUY ALTA",100%,)))))</f>
        <v>0.6</v>
      </c>
      <c r="Y12" s="255" t="s">
        <v>87</v>
      </c>
      <c r="Z12" s="254">
        <f>IF(Y12="LEVE",20%,IF(Y12="MENOR",40%,IF(Y12="MODERADO",60%,IF(Y12="MAYOR",80%,IF(Y12="CATASTRÓFICO",100%,)))))</f>
        <v>0.8</v>
      </c>
      <c r="AA12" s="181" t="s">
        <v>88</v>
      </c>
      <c r="AB12" s="180" t="s">
        <v>441</v>
      </c>
      <c r="AC12" s="180" t="s">
        <v>442</v>
      </c>
      <c r="AD12" s="181" t="s">
        <v>91</v>
      </c>
      <c r="AE12" s="181" t="s">
        <v>92</v>
      </c>
      <c r="AF12" s="176" t="s">
        <v>278</v>
      </c>
      <c r="AG12" s="182" t="s">
        <v>94</v>
      </c>
      <c r="AH12" s="182" t="s">
        <v>114</v>
      </c>
      <c r="AI12" s="256">
        <f>IF(AH12="Prevenir",25%, IF(AH12="Detectar",15%,IF(AH12="Corregir",10%,)))</f>
        <v>0.15</v>
      </c>
      <c r="AJ12" s="182" t="s">
        <v>96</v>
      </c>
      <c r="AK12" s="256">
        <f>IF(AJ12="Automático",25%,IF(AJ12="Manual",10%,))</f>
        <v>0.1</v>
      </c>
      <c r="AL12" s="182" t="s">
        <v>97</v>
      </c>
      <c r="AM12" s="175" t="s">
        <v>443</v>
      </c>
      <c r="AN12" s="182" t="s">
        <v>99</v>
      </c>
      <c r="AO12" s="175" t="s">
        <v>444</v>
      </c>
      <c r="AP12" s="257">
        <f>+AI12+AK12</f>
        <v>0.25</v>
      </c>
      <c r="AQ12" s="238" t="str">
        <f>IF(AR12&lt;=20%,"MUY BAJA",IF(AR12&lt;=40%,"BAJA",IF(AR12&lt;=60%,"MEDIA",IF(AR12&lt;=80%,"ALTA","MUY ALTA"))))</f>
        <v>MEDIA</v>
      </c>
      <c r="AR12" s="238">
        <f>IF(OR(AH12="Prevenir",AH12="Detectar"),(X12-(X12*AP12)), X12)</f>
        <v>0.44999999999999996</v>
      </c>
      <c r="AS12" s="238" t="str">
        <f>IF(AT12&lt;=20%,"LEVE",IF(AT12&lt;=40%,"MENOR",IF(AT12&lt;=60%,"MODERADO",IF(AT12&lt;=80%,"MAYOR","CATASTROFICO"))))</f>
        <v>MAYOR</v>
      </c>
      <c r="AT12" s="238">
        <f>IF(AH12="Corregir",(Z12-(Z12*AP12)), Z12)</f>
        <v>0.8</v>
      </c>
      <c r="AU12" s="181" t="s">
        <v>88</v>
      </c>
      <c r="AV12" s="241" t="s">
        <v>101</v>
      </c>
      <c r="AW12" s="183" t="s">
        <v>441</v>
      </c>
      <c r="AX12" s="184" t="s">
        <v>445</v>
      </c>
      <c r="AY12" s="184">
        <v>45657</v>
      </c>
      <c r="AZ12" s="184" t="s">
        <v>1366</v>
      </c>
      <c r="BA12" s="185" t="s">
        <v>1367</v>
      </c>
      <c r="BB12" s="483" t="s">
        <v>103</v>
      </c>
      <c r="BC12" s="185">
        <f t="shared" si="4"/>
        <v>0</v>
      </c>
      <c r="BD12" s="185" t="s">
        <v>1360</v>
      </c>
      <c r="BE12" s="186" t="s">
        <v>1390</v>
      </c>
      <c r="BF12" s="186" t="s">
        <v>1362</v>
      </c>
      <c r="BG12" s="186" t="s">
        <v>9</v>
      </c>
      <c r="BH12" s="184"/>
      <c r="BI12" s="184"/>
      <c r="BJ12" s="185"/>
      <c r="BK12" s="185"/>
      <c r="BL12" s="185"/>
      <c r="BM12" s="185"/>
      <c r="BN12" s="186"/>
      <c r="BO12" s="186"/>
      <c r="BP12" s="186"/>
      <c r="BQ12" s="184"/>
      <c r="BR12" s="184"/>
      <c r="BS12" s="185"/>
      <c r="BT12" s="185"/>
      <c r="BU12" s="185"/>
      <c r="BV12" s="185"/>
      <c r="BW12" s="186"/>
      <c r="BX12" s="186"/>
      <c r="BY12" s="186"/>
      <c r="BZ12" s="184"/>
      <c r="CA12" s="184"/>
      <c r="CB12" s="185"/>
      <c r="CC12" s="185"/>
      <c r="CD12" s="185"/>
      <c r="CE12" s="185"/>
      <c r="CF12" s="186"/>
      <c r="CG12" s="186"/>
      <c r="CH12" s="186"/>
      <c r="CI12" s="476"/>
      <c r="CJ12" s="476">
        <v>1</v>
      </c>
      <c r="CK12" s="476"/>
    </row>
    <row r="13" spans="2:89" s="187" customFormat="1" ht="113.25" customHeight="1" x14ac:dyDescent="0.25">
      <c r="B13" s="174" t="s">
        <v>71</v>
      </c>
      <c r="C13" s="175" t="s">
        <v>438</v>
      </c>
      <c r="D13" s="175" t="s">
        <v>438</v>
      </c>
      <c r="E13" s="176" t="s">
        <v>73</v>
      </c>
      <c r="F13" s="176" t="s">
        <v>74</v>
      </c>
      <c r="G13" s="176" t="s">
        <v>438</v>
      </c>
      <c r="H13" s="175" t="s">
        <v>245</v>
      </c>
      <c r="I13" s="175" t="s">
        <v>75</v>
      </c>
      <c r="J13" s="175" t="s">
        <v>75</v>
      </c>
      <c r="K13" s="188" t="s">
        <v>245</v>
      </c>
      <c r="L13" s="175" t="s">
        <v>355</v>
      </c>
      <c r="M13" s="175" t="s">
        <v>468</v>
      </c>
      <c r="N13" s="175" t="s">
        <v>469</v>
      </c>
      <c r="O13" s="176" t="s">
        <v>194</v>
      </c>
      <c r="P13" s="178"/>
      <c r="Q13" s="179" t="s">
        <v>80</v>
      </c>
      <c r="R13" s="179" t="s">
        <v>81</v>
      </c>
      <c r="S13" s="178" t="s">
        <v>82</v>
      </c>
      <c r="T13" s="178" t="s">
        <v>83</v>
      </c>
      <c r="U13" s="176" t="s">
        <v>84</v>
      </c>
      <c r="V13" s="178" t="s">
        <v>125</v>
      </c>
      <c r="W13" s="241" t="s">
        <v>213</v>
      </c>
      <c r="X13" s="254">
        <f>IF(W13="MUY BAJA",20%,IF(W13="BAJA",40%,IF(W13="MEDIA",60%,IF(W13="ALTA",80%,IF(W13="MUY ALTA",100%,)))))</f>
        <v>0.6</v>
      </c>
      <c r="Y13" s="255" t="s">
        <v>87</v>
      </c>
      <c r="Z13" s="254">
        <f>IF(Y13="LEVE",20%,IF(Y13="MENOR",40%,IF(Y13="MODERADO",60%,IF(Y13="MAYOR",80%,IF(Y13="CATASTRÓFICO",100%,)))))</f>
        <v>0.8</v>
      </c>
      <c r="AA13" s="181" t="s">
        <v>88</v>
      </c>
      <c r="AB13" s="180" t="s">
        <v>441</v>
      </c>
      <c r="AC13" s="180" t="s">
        <v>442</v>
      </c>
      <c r="AD13" s="181" t="s">
        <v>91</v>
      </c>
      <c r="AE13" s="181" t="s">
        <v>92</v>
      </c>
      <c r="AF13" s="176" t="s">
        <v>278</v>
      </c>
      <c r="AG13" s="182" t="s">
        <v>94</v>
      </c>
      <c r="AH13" s="182" t="s">
        <v>114</v>
      </c>
      <c r="AI13" s="256">
        <f>IF(AH13="Prevenir",25%, IF(AH13="Detectar",15%,IF(AH13="Corregir",10%,)))</f>
        <v>0.15</v>
      </c>
      <c r="AJ13" s="182" t="s">
        <v>96</v>
      </c>
      <c r="AK13" s="256">
        <f>IF(AJ13="Automático",25%,IF(AJ13="Manual",10%,))</f>
        <v>0.1</v>
      </c>
      <c r="AL13" s="182" t="s">
        <v>97</v>
      </c>
      <c r="AM13" s="175" t="s">
        <v>443</v>
      </c>
      <c r="AN13" s="182" t="s">
        <v>99</v>
      </c>
      <c r="AO13" s="175" t="s">
        <v>444</v>
      </c>
      <c r="AP13" s="257">
        <f>+AI13+AK13</f>
        <v>0.25</v>
      </c>
      <c r="AQ13" s="238" t="str">
        <f>IF(AR13&lt;=20%,"MUY BAJA",IF(AR13&lt;=40%,"BAJA",IF(AR13&lt;=60%,"MEDIA",IF(AR13&lt;=80%,"ALTA","MUY ALTA"))))</f>
        <v>MEDIA</v>
      </c>
      <c r="AR13" s="238">
        <f>IF(OR(AH13="Prevenir",AH13="Detectar"),(X13-(X13*AP13)), X13)</f>
        <v>0.44999999999999996</v>
      </c>
      <c r="AS13" s="238" t="str">
        <f>IF(AT13&lt;=20%,"LEVE",IF(AT13&lt;=40%,"MENOR",IF(AT13&lt;=60%,"MODERADO",IF(AT13&lt;=80%,"MAYOR","CATASTROFICO"))))</f>
        <v>MAYOR</v>
      </c>
      <c r="AT13" s="238">
        <f>IF(AH13="Corregir",(Z13-(Z13*AP13)), Z13)</f>
        <v>0.8</v>
      </c>
      <c r="AU13" s="181" t="s">
        <v>88</v>
      </c>
      <c r="AV13" s="241" t="s">
        <v>101</v>
      </c>
      <c r="AW13" s="183" t="s">
        <v>441</v>
      </c>
      <c r="AX13" s="184" t="s">
        <v>445</v>
      </c>
      <c r="AY13" s="184">
        <f>AY12</f>
        <v>45657</v>
      </c>
      <c r="AZ13" s="184" t="str">
        <f>AZ12</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13" s="185" t="str">
        <f>BA12</f>
        <v>OSI - GIS - SPI</v>
      </c>
      <c r="BB13" s="483" t="s">
        <v>103</v>
      </c>
      <c r="BC13" s="185">
        <f t="shared" si="4"/>
        <v>0</v>
      </c>
      <c r="BD13" s="185" t="str">
        <f>BD12</f>
        <v>X</v>
      </c>
      <c r="BE13" s="186" t="str">
        <f>BE12</f>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13" s="186" t="s">
        <v>1362</v>
      </c>
      <c r="BG13" s="186" t="s">
        <v>9</v>
      </c>
      <c r="BH13" s="184"/>
      <c r="BI13" s="184"/>
      <c r="BJ13" s="185"/>
      <c r="BK13" s="185"/>
      <c r="BL13" s="185"/>
      <c r="BM13" s="185"/>
      <c r="BN13" s="186"/>
      <c r="BO13" s="186"/>
      <c r="BP13" s="186"/>
      <c r="BQ13" s="184"/>
      <c r="BR13" s="184"/>
      <c r="BS13" s="185"/>
      <c r="BT13" s="185"/>
      <c r="BU13" s="185"/>
      <c r="BV13" s="185"/>
      <c r="BW13" s="186"/>
      <c r="BX13" s="186"/>
      <c r="BY13" s="186"/>
      <c r="BZ13" s="184"/>
      <c r="CA13" s="184"/>
      <c r="CB13" s="185"/>
      <c r="CC13" s="185"/>
      <c r="CD13" s="185"/>
      <c r="CE13" s="185"/>
      <c r="CF13" s="186"/>
      <c r="CG13" s="186"/>
      <c r="CH13" s="186"/>
      <c r="CI13" s="476"/>
      <c r="CJ13" s="476">
        <v>1</v>
      </c>
      <c r="CK13" s="476"/>
    </row>
    <row r="14" spans="2:89" s="187" customFormat="1" ht="113.25" customHeight="1" x14ac:dyDescent="0.25">
      <c r="B14" s="174" t="s">
        <v>71</v>
      </c>
      <c r="C14" s="175" t="s">
        <v>438</v>
      </c>
      <c r="D14" s="175" t="s">
        <v>438</v>
      </c>
      <c r="E14" s="176" t="s">
        <v>73</v>
      </c>
      <c r="F14" s="176" t="s">
        <v>74</v>
      </c>
      <c r="G14" s="176" t="s">
        <v>438</v>
      </c>
      <c r="H14" s="175" t="s">
        <v>245</v>
      </c>
      <c r="I14" s="175" t="s">
        <v>523</v>
      </c>
      <c r="J14" s="175" t="s">
        <v>245</v>
      </c>
      <c r="K14" s="193" t="s">
        <v>247</v>
      </c>
      <c r="L14" s="175" t="s">
        <v>630</v>
      </c>
      <c r="M14" s="175" t="s">
        <v>631</v>
      </c>
      <c r="N14" s="175" t="s">
        <v>355</v>
      </c>
      <c r="O14" s="176" t="s">
        <v>181</v>
      </c>
      <c r="P14" s="178"/>
      <c r="Q14" s="179" t="s">
        <v>80</v>
      </c>
      <c r="R14" s="179" t="s">
        <v>81</v>
      </c>
      <c r="S14" s="178" t="s">
        <v>82</v>
      </c>
      <c r="T14" s="178" t="s">
        <v>83</v>
      </c>
      <c r="U14" s="176" t="s">
        <v>148</v>
      </c>
      <c r="V14" s="178" t="s">
        <v>292</v>
      </c>
      <c r="W14" s="241" t="s">
        <v>213</v>
      </c>
      <c r="X14" s="254">
        <f>IF(W14="MUY BAJA",20%,IF(W14="BAJA",40%,IF(W14="MEDIA",60%,IF(W14="ALTA",80%,IF(W14="MUY ALTA",100%,)))))</f>
        <v>0.6</v>
      </c>
      <c r="Y14" s="255" t="s">
        <v>317</v>
      </c>
      <c r="Z14" s="254">
        <f>IF(Y14="LEVE",20%,IF(Y14="MENOR",40%,IF(Y14="MODERADO",60%,IF(Y14="MAYOR",80%,IF(Y14="CATASTRÓFICO",100%,)))))</f>
        <v>0.6</v>
      </c>
      <c r="AA14" s="181" t="s">
        <v>317</v>
      </c>
      <c r="AB14" s="180" t="s">
        <v>441</v>
      </c>
      <c r="AC14" s="180" t="s">
        <v>442</v>
      </c>
      <c r="AD14" s="181" t="s">
        <v>91</v>
      </c>
      <c r="AE14" s="181" t="s">
        <v>92</v>
      </c>
      <c r="AF14" s="176" t="s">
        <v>278</v>
      </c>
      <c r="AG14" s="182" t="s">
        <v>94</v>
      </c>
      <c r="AH14" s="182" t="s">
        <v>114</v>
      </c>
      <c r="AI14" s="256">
        <f>IF(AH14="Prevenir",25%, IF(AH14="Detectar",15%,IF(AH14="Corregir",10%,)))</f>
        <v>0.15</v>
      </c>
      <c r="AJ14" s="182" t="s">
        <v>96</v>
      </c>
      <c r="AK14" s="256">
        <f>IF(AJ14="Automático",25%,IF(AJ14="Manual",10%,))</f>
        <v>0.1</v>
      </c>
      <c r="AL14" s="182" t="s">
        <v>97</v>
      </c>
      <c r="AM14" s="175" t="s">
        <v>443</v>
      </c>
      <c r="AN14" s="182" t="s">
        <v>99</v>
      </c>
      <c r="AO14" s="175" t="s">
        <v>444</v>
      </c>
      <c r="AP14" s="257">
        <f>+AI14+AK14</f>
        <v>0.25</v>
      </c>
      <c r="AQ14" s="238" t="str">
        <f>IF(AR14&lt;=20%,"MUY BAJA",IF(AR14&lt;=40%,"BAJA",IF(AR14&lt;=60%,"MEDIA",IF(AR14&lt;=80%,"ALTA","MUY ALTA"))))</f>
        <v>MEDIA</v>
      </c>
      <c r="AR14" s="238">
        <f>IF(OR(AH14="Prevenir",AH14="Detectar"),(X14-(X14*AP14)), X14)</f>
        <v>0.44999999999999996</v>
      </c>
      <c r="AS14" s="238" t="str">
        <f>IF(AT14&lt;=20%,"LEVE",IF(AT14&lt;=40%,"MENOR",IF(AT14&lt;=60%,"MODERADO",IF(AT14&lt;=80%,"MAYOR","CATASTROFICO"))))</f>
        <v>MODERADO</v>
      </c>
      <c r="AT14" s="238">
        <f>IF(AH14="Corregir",(Z14-(Z14*AP14)), Z14)</f>
        <v>0.6</v>
      </c>
      <c r="AU14" s="242" t="s">
        <v>317</v>
      </c>
      <c r="AV14" s="243" t="s">
        <v>133</v>
      </c>
      <c r="AW14" s="183" t="s">
        <v>441</v>
      </c>
      <c r="AX14" s="184" t="s">
        <v>445</v>
      </c>
      <c r="AY14" s="184">
        <f>AY13</f>
        <v>45657</v>
      </c>
      <c r="AZ14" s="184" t="str">
        <f>AZ13</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14" s="185" t="str">
        <f>BA13</f>
        <v>OSI - GIS - SPI</v>
      </c>
      <c r="BB14" s="483" t="s">
        <v>103</v>
      </c>
      <c r="BC14" s="185">
        <f t="shared" si="4"/>
        <v>0</v>
      </c>
      <c r="BD14" s="185" t="str">
        <f>BD13</f>
        <v>X</v>
      </c>
      <c r="BE14" s="186" t="str">
        <f>BE13</f>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14" s="186" t="s">
        <v>1362</v>
      </c>
      <c r="BG14" s="186" t="s">
        <v>9</v>
      </c>
      <c r="BH14" s="184"/>
      <c r="BI14" s="184"/>
      <c r="BJ14" s="185"/>
      <c r="BK14" s="185"/>
      <c r="BL14" s="185"/>
      <c r="BM14" s="185"/>
      <c r="BN14" s="186"/>
      <c r="BO14" s="186"/>
      <c r="BP14" s="186"/>
      <c r="BQ14" s="184"/>
      <c r="BR14" s="184"/>
      <c r="BS14" s="185"/>
      <c r="BT14" s="185"/>
      <c r="BU14" s="185"/>
      <c r="BV14" s="185"/>
      <c r="BW14" s="186"/>
      <c r="BX14" s="186"/>
      <c r="BY14" s="186"/>
      <c r="BZ14" s="184"/>
      <c r="CA14" s="184"/>
      <c r="CB14" s="185"/>
      <c r="CC14" s="185"/>
      <c r="CD14" s="185"/>
      <c r="CE14" s="185"/>
      <c r="CF14" s="186"/>
      <c r="CG14" s="186"/>
      <c r="CH14" s="186"/>
      <c r="CI14" s="476"/>
      <c r="CJ14" s="476">
        <v>1</v>
      </c>
      <c r="CK14" s="476"/>
    </row>
    <row r="15" spans="2:89" s="187" customFormat="1" ht="113.25" customHeight="1" x14ac:dyDescent="0.25">
      <c r="B15" s="174" t="s">
        <v>71</v>
      </c>
      <c r="C15" s="175" t="s">
        <v>438</v>
      </c>
      <c r="D15" s="175" t="s">
        <v>438</v>
      </c>
      <c r="E15" s="176" t="s">
        <v>73</v>
      </c>
      <c r="F15" s="176" t="s">
        <v>74</v>
      </c>
      <c r="G15" s="176" t="s">
        <v>438</v>
      </c>
      <c r="H15" s="175" t="s">
        <v>245</v>
      </c>
      <c r="I15" s="175" t="s">
        <v>247</v>
      </c>
      <c r="J15" s="175" t="s">
        <v>245</v>
      </c>
      <c r="K15" s="193" t="s">
        <v>247</v>
      </c>
      <c r="L15" s="175">
        <v>0</v>
      </c>
      <c r="M15" s="175">
        <v>0</v>
      </c>
      <c r="N15" s="175">
        <v>0</v>
      </c>
      <c r="O15" s="176" t="s">
        <v>194</v>
      </c>
      <c r="P15" s="178"/>
      <c r="Q15" s="179" t="s">
        <v>80</v>
      </c>
      <c r="R15" s="179" t="s">
        <v>81</v>
      </c>
      <c r="S15" s="178" t="s">
        <v>82</v>
      </c>
      <c r="T15" s="178" t="s">
        <v>83</v>
      </c>
      <c r="U15" s="176" t="s">
        <v>148</v>
      </c>
      <c r="V15" s="178" t="s">
        <v>292</v>
      </c>
      <c r="W15" s="241" t="s">
        <v>213</v>
      </c>
      <c r="X15" s="254">
        <f>IF(W15="MUY BAJA",20%,IF(W15="BAJA",40%,IF(W15="MEDIA",60%,IF(W15="ALTA",80%,IF(W15="MUY ALTA",100%,)))))</f>
        <v>0.6</v>
      </c>
      <c r="Y15" s="255" t="s">
        <v>317</v>
      </c>
      <c r="Z15" s="254">
        <f>IF(Y15="LEVE",20%,IF(Y15="MENOR",40%,IF(Y15="MODERADO",60%,IF(Y15="MAYOR",80%,IF(Y15="CATASTRÓFICO",100%,)))))</f>
        <v>0.6</v>
      </c>
      <c r="AA15" s="181" t="s">
        <v>317</v>
      </c>
      <c r="AB15" s="180" t="s">
        <v>441</v>
      </c>
      <c r="AC15" s="180" t="s">
        <v>442</v>
      </c>
      <c r="AD15" s="181" t="s">
        <v>91</v>
      </c>
      <c r="AE15" s="181" t="s">
        <v>92</v>
      </c>
      <c r="AF15" s="176" t="s">
        <v>278</v>
      </c>
      <c r="AG15" s="182" t="s">
        <v>94</v>
      </c>
      <c r="AH15" s="182" t="s">
        <v>114</v>
      </c>
      <c r="AI15" s="256">
        <f>IF(AH15="Prevenir",25%, IF(AH15="Detectar",15%,IF(AH15="Corregir",10%,)))</f>
        <v>0.15</v>
      </c>
      <c r="AJ15" s="182" t="s">
        <v>96</v>
      </c>
      <c r="AK15" s="256">
        <f>IF(AJ15="Automático",25%,IF(AJ15="Manual",10%,))</f>
        <v>0.1</v>
      </c>
      <c r="AL15" s="182" t="s">
        <v>97</v>
      </c>
      <c r="AM15" s="175" t="s">
        <v>443</v>
      </c>
      <c r="AN15" s="182" t="s">
        <v>99</v>
      </c>
      <c r="AO15" s="175" t="s">
        <v>444</v>
      </c>
      <c r="AP15" s="257">
        <f>+AI15+AK15</f>
        <v>0.25</v>
      </c>
      <c r="AQ15" s="238" t="str">
        <f>IF(AR15&lt;=20%,"MUY BAJA",IF(AR15&lt;=40%,"BAJA",IF(AR15&lt;=60%,"MEDIA",IF(AR15&lt;=80%,"ALTA","MUY ALTA"))))</f>
        <v>MEDIA</v>
      </c>
      <c r="AR15" s="238">
        <f>IF(OR(AH15="Prevenir",AH15="Detectar"),(X15-(X15*AP15)), X15)</f>
        <v>0.44999999999999996</v>
      </c>
      <c r="AS15" s="238" t="str">
        <f>IF(AT15&lt;=20%,"LEVE",IF(AT15&lt;=40%,"MENOR",IF(AT15&lt;=60%,"MODERADO",IF(AT15&lt;=80%,"MAYOR","CATASTROFICO"))))</f>
        <v>MODERADO</v>
      </c>
      <c r="AT15" s="238">
        <f>IF(AH15="Corregir",(Z15-(Z15*AP15)), Z15)</f>
        <v>0.6</v>
      </c>
      <c r="AU15" s="242" t="s">
        <v>317</v>
      </c>
      <c r="AV15" s="241" t="s">
        <v>101</v>
      </c>
      <c r="AW15" s="183" t="s">
        <v>441</v>
      </c>
      <c r="AX15" s="184" t="s">
        <v>445</v>
      </c>
      <c r="AY15" s="184">
        <f>AY14</f>
        <v>45657</v>
      </c>
      <c r="AZ15" s="184" t="str">
        <f>AZ14</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15" s="185" t="str">
        <f>BA14</f>
        <v>OSI - GIS - SPI</v>
      </c>
      <c r="BB15" s="483" t="s">
        <v>103</v>
      </c>
      <c r="BC15" s="185">
        <f t="shared" si="4"/>
        <v>0</v>
      </c>
      <c r="BD15" s="185" t="str">
        <f>BD14</f>
        <v>X</v>
      </c>
      <c r="BE15" s="186" t="str">
        <f>BE14</f>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15" s="186" t="s">
        <v>1362</v>
      </c>
      <c r="BG15" s="186" t="s">
        <v>9</v>
      </c>
      <c r="BH15" s="184"/>
      <c r="BI15" s="184"/>
      <c r="BJ15" s="185"/>
      <c r="BK15" s="185"/>
      <c r="BL15" s="185"/>
      <c r="BM15" s="185"/>
      <c r="BN15" s="186"/>
      <c r="BO15" s="186"/>
      <c r="BP15" s="186"/>
      <c r="BQ15" s="184"/>
      <c r="BR15" s="184"/>
      <c r="BS15" s="185"/>
      <c r="BT15" s="185"/>
      <c r="BU15" s="185"/>
      <c r="BV15" s="185"/>
      <c r="BW15" s="186"/>
      <c r="BX15" s="186"/>
      <c r="BY15" s="186"/>
      <c r="BZ15" s="184"/>
      <c r="CA15" s="184"/>
      <c r="CB15" s="185"/>
      <c r="CC15" s="185"/>
      <c r="CD15" s="185"/>
      <c r="CE15" s="185"/>
      <c r="CF15" s="186"/>
      <c r="CG15" s="186"/>
      <c r="CH15" s="186"/>
      <c r="CI15" s="476"/>
      <c r="CJ15" s="476">
        <v>1</v>
      </c>
      <c r="CK15" s="476"/>
    </row>
    <row r="16" spans="2:89" s="187" customFormat="1" ht="113.25" customHeight="1" x14ac:dyDescent="0.25">
      <c r="B16" s="174" t="s">
        <v>71</v>
      </c>
      <c r="C16" s="175" t="s">
        <v>697</v>
      </c>
      <c r="D16" s="175" t="s">
        <v>697</v>
      </c>
      <c r="E16" s="176" t="s">
        <v>698</v>
      </c>
      <c r="F16" s="176" t="s">
        <v>74</v>
      </c>
      <c r="G16" s="176" t="s">
        <v>697</v>
      </c>
      <c r="H16" s="175">
        <v>0</v>
      </c>
      <c r="I16" s="175">
        <v>0</v>
      </c>
      <c r="J16" s="175">
        <v>0</v>
      </c>
      <c r="K16" s="175">
        <v>0</v>
      </c>
      <c r="L16" s="175">
        <v>0</v>
      </c>
      <c r="M16" s="175">
        <v>0</v>
      </c>
      <c r="N16" s="175">
        <v>0</v>
      </c>
      <c r="O16" s="176" t="s">
        <v>296</v>
      </c>
      <c r="P16" s="178"/>
      <c r="Q16" s="179" t="s">
        <v>80</v>
      </c>
      <c r="R16" s="179" t="s">
        <v>81</v>
      </c>
      <c r="S16" s="178" t="s">
        <v>82</v>
      </c>
      <c r="T16" s="178" t="s">
        <v>699</v>
      </c>
      <c r="U16" s="176" t="s">
        <v>84</v>
      </c>
      <c r="V16" s="178" t="s">
        <v>125</v>
      </c>
      <c r="W16" s="241" t="s">
        <v>86</v>
      </c>
      <c r="X16" s="254">
        <f>IF(W16="MUY BAJA",20%,IF(W16="BAJA",40%,IF(W16="MEDIA",60%,IF(W16="ALTA",80%,IF(W16="MUY ALTA",100%,)))))</f>
        <v>0.4</v>
      </c>
      <c r="Y16" s="255" t="s">
        <v>87</v>
      </c>
      <c r="Z16" s="254">
        <f>IF(Y16="LEVE",20%,IF(Y16="MENOR",40%,IF(Y16="MODERADO",60%,IF(Y16="MAYOR",80%,IF(Y16="CATASTRÓFICO",100%,)))))</f>
        <v>0.8</v>
      </c>
      <c r="AA16" s="181" t="s">
        <v>88</v>
      </c>
      <c r="AB16" s="180" t="s">
        <v>700</v>
      </c>
      <c r="AC16" s="180" t="s">
        <v>442</v>
      </c>
      <c r="AD16" s="181" t="s">
        <v>91</v>
      </c>
      <c r="AE16" s="181" t="s">
        <v>92</v>
      </c>
      <c r="AF16" s="176" t="s">
        <v>278</v>
      </c>
      <c r="AG16" s="182" t="s">
        <v>94</v>
      </c>
      <c r="AH16" s="182" t="s">
        <v>114</v>
      </c>
      <c r="AI16" s="256">
        <f>IF(AH16="Prevenir",25%, IF(AH16="Detectar",15%,IF(AH16="Corregir",10%,)))</f>
        <v>0.15</v>
      </c>
      <c r="AJ16" s="182" t="s">
        <v>96</v>
      </c>
      <c r="AK16" s="256">
        <f>IF(AJ16="Automático",25%,IF(AJ16="Manual",10%,))</f>
        <v>0.1</v>
      </c>
      <c r="AL16" s="182" t="s">
        <v>97</v>
      </c>
      <c r="AM16" s="175" t="s">
        <v>443</v>
      </c>
      <c r="AN16" s="182" t="s">
        <v>99</v>
      </c>
      <c r="AO16" s="175" t="s">
        <v>444</v>
      </c>
      <c r="AP16" s="257">
        <f>+AI16+AK16</f>
        <v>0.25</v>
      </c>
      <c r="AQ16" s="238" t="str">
        <f>IF(AR16&lt;=20%,"MUY BAJA",IF(AR16&lt;=40%,"BAJA",IF(AR16&lt;=60%,"MEDIA",IF(AR16&lt;=80%,"ALTA","MUY ALTA"))))</f>
        <v>BAJA</v>
      </c>
      <c r="AR16" s="238">
        <f>IF(OR(AH16="Prevenir",AH16="Detectar"),(X16-(X16*AP16)), X16)</f>
        <v>0.30000000000000004</v>
      </c>
      <c r="AS16" s="238" t="str">
        <f>IF(AT16&lt;=20%,"LEVE",IF(AT16&lt;=40%,"MENOR",IF(AT16&lt;=60%,"MODERADO",IF(AT16&lt;=80%,"MAYOR","CATASTROFICO"))))</f>
        <v>MAYOR</v>
      </c>
      <c r="AT16" s="238">
        <f>IF(AH16="Corregir",(Z16-(Z16*AP16)), Z16)</f>
        <v>0.8</v>
      </c>
      <c r="AU16" s="242" t="s">
        <v>88</v>
      </c>
      <c r="AV16" s="243" t="s">
        <v>133</v>
      </c>
      <c r="AW16" s="183" t="s">
        <v>700</v>
      </c>
      <c r="AX16" s="184" t="s">
        <v>1368</v>
      </c>
      <c r="AY16" s="184">
        <v>45657</v>
      </c>
      <c r="AZ16" s="184" t="s">
        <v>1369</v>
      </c>
      <c r="BA16" s="185" t="s">
        <v>1367</v>
      </c>
      <c r="BB16" s="483" t="s">
        <v>103</v>
      </c>
      <c r="BC16" s="185">
        <f t="shared" si="4"/>
        <v>0</v>
      </c>
      <c r="BD16" s="185" t="s">
        <v>1360</v>
      </c>
      <c r="BE16" s="186" t="s">
        <v>1377</v>
      </c>
      <c r="BF16" s="186" t="s">
        <v>1362</v>
      </c>
      <c r="BG16" s="186" t="s">
        <v>1378</v>
      </c>
      <c r="BH16" s="186" t="s">
        <v>1378</v>
      </c>
      <c r="BI16" s="184"/>
      <c r="BJ16" s="185"/>
      <c r="BK16" s="185"/>
      <c r="BL16" s="185"/>
      <c r="BM16" s="185"/>
      <c r="BN16" s="186"/>
      <c r="BO16" s="186"/>
      <c r="BP16" s="186"/>
      <c r="BQ16" s="184"/>
      <c r="BR16" s="184"/>
      <c r="BS16" s="185"/>
      <c r="BT16" s="185"/>
      <c r="BU16" s="185"/>
      <c r="BV16" s="185"/>
      <c r="BW16" s="186"/>
      <c r="BX16" s="186"/>
      <c r="BY16" s="186"/>
      <c r="BZ16" s="184"/>
      <c r="CA16" s="184"/>
      <c r="CB16" s="185"/>
      <c r="CC16" s="185"/>
      <c r="CD16" s="185"/>
      <c r="CE16" s="185"/>
      <c r="CF16" s="186"/>
      <c r="CG16" s="186"/>
      <c r="CH16" s="186"/>
      <c r="CI16" s="476"/>
      <c r="CJ16" s="476">
        <v>1</v>
      </c>
      <c r="CK16" s="476"/>
    </row>
    <row r="17" spans="2:89" s="187" customFormat="1" ht="113.25" customHeight="1" x14ac:dyDescent="0.25">
      <c r="B17" s="174" t="s">
        <v>71</v>
      </c>
      <c r="C17" s="175" t="s">
        <v>271</v>
      </c>
      <c r="D17" s="175" t="s">
        <v>271</v>
      </c>
      <c r="E17" s="176" t="s">
        <v>73</v>
      </c>
      <c r="F17" s="176" t="s">
        <v>74</v>
      </c>
      <c r="G17" s="176" t="s">
        <v>271</v>
      </c>
      <c r="H17" s="175" t="s">
        <v>245</v>
      </c>
      <c r="I17" s="175" t="s">
        <v>245</v>
      </c>
      <c r="J17" s="175" t="s">
        <v>245</v>
      </c>
      <c r="K17" s="188" t="s">
        <v>245</v>
      </c>
      <c r="L17" s="175" t="s">
        <v>272</v>
      </c>
      <c r="M17" s="175" t="s">
        <v>273</v>
      </c>
      <c r="N17" s="175" t="s">
        <v>274</v>
      </c>
      <c r="O17" s="176" t="s">
        <v>270</v>
      </c>
      <c r="P17" s="178"/>
      <c r="Q17" s="179" t="s">
        <v>80</v>
      </c>
      <c r="R17" s="179" t="s">
        <v>81</v>
      </c>
      <c r="S17" s="178" t="s">
        <v>82</v>
      </c>
      <c r="T17" s="178" t="s">
        <v>109</v>
      </c>
      <c r="U17" s="176" t="s">
        <v>84</v>
      </c>
      <c r="V17" s="178" t="s">
        <v>275</v>
      </c>
      <c r="W17" s="241" t="s">
        <v>213</v>
      </c>
      <c r="X17" s="254">
        <f>IF(W17="MUY BAJA",20%,IF(W17="BAJA",40%,IF(W17="MEDIA",60%,IF(W17="ALTA",80%,IF(W17="MUY ALTA",100%,)))))</f>
        <v>0.6</v>
      </c>
      <c r="Y17" s="255" t="s">
        <v>87</v>
      </c>
      <c r="Z17" s="254">
        <f>IF(Y17="LEVE",20%,IF(Y17="MENOR",40%,IF(Y17="MODERADO",60%,IF(Y17="MAYOR",80%,IF(Y17="CATASTRÓFICO",100%,)))))</f>
        <v>0.8</v>
      </c>
      <c r="AA17" s="181" t="s">
        <v>88</v>
      </c>
      <c r="AB17" s="180" t="s">
        <v>276</v>
      </c>
      <c r="AC17" s="178" t="s">
        <v>277</v>
      </c>
      <c r="AD17" s="181" t="s">
        <v>91</v>
      </c>
      <c r="AE17" s="181" t="s">
        <v>92</v>
      </c>
      <c r="AF17" s="176" t="s">
        <v>278</v>
      </c>
      <c r="AG17" s="182" t="s">
        <v>94</v>
      </c>
      <c r="AH17" s="182" t="s">
        <v>139</v>
      </c>
      <c r="AI17" s="256">
        <f>IF(AH17="Prevenir",25%, IF(AH17="Detectar",15%,IF(AH17="Corregir",10%,)))</f>
        <v>0.25</v>
      </c>
      <c r="AJ17" s="182" t="s">
        <v>96</v>
      </c>
      <c r="AK17" s="256">
        <f>IF(AJ17="Automático",25%,IF(AJ17="Manual",10%,))</f>
        <v>0.1</v>
      </c>
      <c r="AL17" s="182" t="s">
        <v>97</v>
      </c>
      <c r="AM17" s="175" t="s">
        <v>279</v>
      </c>
      <c r="AN17" s="182" t="s">
        <v>99</v>
      </c>
      <c r="AO17" s="175" t="s">
        <v>280</v>
      </c>
      <c r="AP17" s="257">
        <f>+AI17+AK17</f>
        <v>0.35</v>
      </c>
      <c r="AQ17" s="238" t="str">
        <f>IF(AR17&lt;=20%,"MUY BAJA",IF(AR17&lt;=40%,"BAJA",IF(AR17&lt;=60%,"MEDIA",IF(AR17&lt;=80%,"ALTA","MUY ALTA"))))</f>
        <v>BAJA</v>
      </c>
      <c r="AR17" s="238">
        <f>IF(OR(AH17="Prevenir",AH17="Detectar"),(X17-(X17*AP17)), X17)</f>
        <v>0.39</v>
      </c>
      <c r="AS17" s="238" t="str">
        <f>IF(AT17&lt;=20%,"LEVE",IF(AT17&lt;=40%,"MENOR",IF(AT17&lt;=60%,"MODERADO",IF(AT17&lt;=80%,"MAYOR","CATASTROFICO"))))</f>
        <v>MAYOR</v>
      </c>
      <c r="AT17" s="238">
        <f>IF(AH17="Corregir",(Z17-(Z17*AP17)), Z17)</f>
        <v>0.8</v>
      </c>
      <c r="AU17" s="242" t="s">
        <v>88</v>
      </c>
      <c r="AV17" s="245" t="s">
        <v>101</v>
      </c>
      <c r="AW17" s="183" t="s">
        <v>276</v>
      </c>
      <c r="AX17" s="184" t="s">
        <v>281</v>
      </c>
      <c r="AY17" s="184">
        <v>45657</v>
      </c>
      <c r="AZ17" s="184" t="s">
        <v>1370</v>
      </c>
      <c r="BA17" s="185" t="s">
        <v>1371</v>
      </c>
      <c r="BB17" s="483" t="s">
        <v>103</v>
      </c>
      <c r="BC17" s="185">
        <f t="shared" si="4"/>
        <v>0</v>
      </c>
      <c r="BD17" s="185" t="s">
        <v>1360</v>
      </c>
      <c r="BE17" s="186" t="s">
        <v>1372</v>
      </c>
      <c r="BF17" s="186" t="s">
        <v>1362</v>
      </c>
      <c r="BG17" s="186" t="s">
        <v>1373</v>
      </c>
      <c r="BH17" s="184"/>
      <c r="BI17" s="184"/>
      <c r="BJ17" s="185"/>
      <c r="BK17" s="185"/>
      <c r="BL17" s="185"/>
      <c r="BM17" s="185"/>
      <c r="BN17" s="186"/>
      <c r="BO17" s="186"/>
      <c r="BP17" s="186"/>
      <c r="BQ17" s="184"/>
      <c r="BR17" s="184"/>
      <c r="BS17" s="185"/>
      <c r="BT17" s="185"/>
      <c r="BU17" s="185"/>
      <c r="BV17" s="185"/>
      <c r="BW17" s="186"/>
      <c r="BX17" s="186"/>
      <c r="BY17" s="186"/>
      <c r="BZ17" s="184"/>
      <c r="CA17" s="184"/>
      <c r="CB17" s="185"/>
      <c r="CC17" s="185"/>
      <c r="CD17" s="185"/>
      <c r="CE17" s="185"/>
      <c r="CF17" s="186"/>
      <c r="CG17" s="186"/>
      <c r="CH17" s="186"/>
      <c r="CI17" s="476"/>
      <c r="CJ17" s="476">
        <v>1</v>
      </c>
      <c r="CK17" s="476"/>
    </row>
    <row r="18" spans="2:89" s="187" customFormat="1" ht="113.25" customHeight="1" x14ac:dyDescent="0.25">
      <c r="B18" s="174" t="s">
        <v>71</v>
      </c>
      <c r="C18" s="175" t="s">
        <v>271</v>
      </c>
      <c r="D18" s="175" t="s">
        <v>271</v>
      </c>
      <c r="E18" s="176" t="s">
        <v>73</v>
      </c>
      <c r="F18" s="176" t="s">
        <v>173</v>
      </c>
      <c r="G18" s="176" t="s">
        <v>271</v>
      </c>
      <c r="H18" s="175" t="s">
        <v>75</v>
      </c>
      <c r="I18" s="175" t="s">
        <v>245</v>
      </c>
      <c r="J18" s="175" t="s">
        <v>75</v>
      </c>
      <c r="K18" s="188" t="s">
        <v>245</v>
      </c>
      <c r="L18" s="175" t="s">
        <v>379</v>
      </c>
      <c r="M18" s="175" t="s">
        <v>380</v>
      </c>
      <c r="N18" s="175" t="s">
        <v>381</v>
      </c>
      <c r="O18" s="176" t="s">
        <v>368</v>
      </c>
      <c r="P18" s="178"/>
      <c r="Q18" s="179" t="s">
        <v>80</v>
      </c>
      <c r="R18" s="179" t="s">
        <v>81</v>
      </c>
      <c r="S18" s="178" t="s">
        <v>82</v>
      </c>
      <c r="T18" s="178" t="s">
        <v>109</v>
      </c>
      <c r="U18" s="176" t="s">
        <v>84</v>
      </c>
      <c r="V18" s="178" t="s">
        <v>275</v>
      </c>
      <c r="W18" s="241" t="s">
        <v>213</v>
      </c>
      <c r="X18" s="254">
        <f>IF(W18="MUY BAJA",20%,IF(W18="BAJA",40%,IF(W18="MEDIA",60%,IF(W18="ALTA",80%,IF(W18="MUY ALTA",100%,)))))</f>
        <v>0.6</v>
      </c>
      <c r="Y18" s="255" t="s">
        <v>87</v>
      </c>
      <c r="Z18" s="254">
        <f>IF(Y18="LEVE",20%,IF(Y18="MENOR",40%,IF(Y18="MODERADO",60%,IF(Y18="MAYOR",80%,IF(Y18="CATASTRÓFICO",100%,)))))</f>
        <v>0.8</v>
      </c>
      <c r="AA18" s="181" t="s">
        <v>88</v>
      </c>
      <c r="AB18" s="180" t="s">
        <v>276</v>
      </c>
      <c r="AC18" s="178" t="s">
        <v>277</v>
      </c>
      <c r="AD18" s="181" t="s">
        <v>91</v>
      </c>
      <c r="AE18" s="181" t="s">
        <v>92</v>
      </c>
      <c r="AF18" s="176" t="s">
        <v>278</v>
      </c>
      <c r="AG18" s="182" t="s">
        <v>94</v>
      </c>
      <c r="AH18" s="182" t="s">
        <v>139</v>
      </c>
      <c r="AI18" s="256">
        <f>IF(AH18="Prevenir",25%, IF(AH18="Detectar",15%,IF(AH18="Corregir",10%,)))</f>
        <v>0.25</v>
      </c>
      <c r="AJ18" s="182" t="s">
        <v>96</v>
      </c>
      <c r="AK18" s="256">
        <f>IF(AJ18="Automático",25%,IF(AJ18="Manual",10%,))</f>
        <v>0.1</v>
      </c>
      <c r="AL18" s="182" t="s">
        <v>97</v>
      </c>
      <c r="AM18" s="175" t="s">
        <v>279</v>
      </c>
      <c r="AN18" s="182" t="s">
        <v>99</v>
      </c>
      <c r="AO18" s="175" t="s">
        <v>280</v>
      </c>
      <c r="AP18" s="257">
        <f>+AI18+AK18</f>
        <v>0.35</v>
      </c>
      <c r="AQ18" s="238" t="str">
        <f>IF(AR18&lt;=20%,"MUY BAJA",IF(AR18&lt;=40%,"BAJA",IF(AR18&lt;=60%,"MEDIA",IF(AR18&lt;=80%,"ALTA","MUY ALTA"))))</f>
        <v>BAJA</v>
      </c>
      <c r="AR18" s="238">
        <f>IF(OR(AH18="Prevenir",AH18="Detectar"),(X18-(X18*AP18)), X18)</f>
        <v>0.39</v>
      </c>
      <c r="AS18" s="238" t="str">
        <f>IF(AT18&lt;=20%,"LEVE",IF(AT18&lt;=40%,"MENOR",IF(AT18&lt;=60%,"MODERADO",IF(AT18&lt;=80%,"MAYOR","CATASTROFICO"))))</f>
        <v>MAYOR</v>
      </c>
      <c r="AT18" s="238">
        <f>IF(AH18="Corregir",(Z18-(Z18*AP18)), Z18)</f>
        <v>0.8</v>
      </c>
      <c r="AU18" s="242" t="s">
        <v>88</v>
      </c>
      <c r="AV18" s="245" t="s">
        <v>101</v>
      </c>
      <c r="AW18" s="183" t="s">
        <v>276</v>
      </c>
      <c r="AX18" s="184" t="s">
        <v>281</v>
      </c>
      <c r="AY18" s="184">
        <v>45657</v>
      </c>
      <c r="AZ18" s="184" t="s">
        <v>1370</v>
      </c>
      <c r="BA18" s="185" t="s">
        <v>1371</v>
      </c>
      <c r="BB18" s="483" t="s">
        <v>103</v>
      </c>
      <c r="BC18" s="185">
        <f t="shared" si="4"/>
        <v>0</v>
      </c>
      <c r="BD18" s="185" t="s">
        <v>1360</v>
      </c>
      <c r="BE18" s="186" t="s">
        <v>1372</v>
      </c>
      <c r="BF18" s="186" t="s">
        <v>1362</v>
      </c>
      <c r="BG18" s="186" t="s">
        <v>1373</v>
      </c>
      <c r="BH18" s="184"/>
      <c r="BI18" s="184"/>
      <c r="BJ18" s="185"/>
      <c r="BK18" s="185"/>
      <c r="BL18" s="185"/>
      <c r="BM18" s="185"/>
      <c r="BN18" s="186"/>
      <c r="BO18" s="186"/>
      <c r="BP18" s="186"/>
      <c r="BQ18" s="184"/>
      <c r="BR18" s="184"/>
      <c r="BS18" s="185"/>
      <c r="BT18" s="185"/>
      <c r="BU18" s="185"/>
      <c r="BV18" s="185"/>
      <c r="BW18" s="186"/>
      <c r="BX18" s="186"/>
      <c r="BY18" s="186"/>
      <c r="BZ18" s="184"/>
      <c r="CA18" s="184"/>
      <c r="CB18" s="185"/>
      <c r="CC18" s="185"/>
      <c r="CD18" s="185"/>
      <c r="CE18" s="185"/>
      <c r="CF18" s="186"/>
      <c r="CG18" s="186"/>
      <c r="CH18" s="186"/>
      <c r="CI18" s="476"/>
      <c r="CJ18" s="476">
        <v>1</v>
      </c>
      <c r="CK18" s="476"/>
    </row>
    <row r="19" spans="2:89" s="187" customFormat="1" ht="113.25" customHeight="1" x14ac:dyDescent="0.25">
      <c r="B19" s="174" t="s">
        <v>71</v>
      </c>
      <c r="C19" s="175" t="s">
        <v>271</v>
      </c>
      <c r="D19" s="175" t="s">
        <v>271</v>
      </c>
      <c r="E19" s="176" t="s">
        <v>73</v>
      </c>
      <c r="F19" s="176" t="s">
        <v>74</v>
      </c>
      <c r="G19" s="176" t="s">
        <v>271</v>
      </c>
      <c r="H19" s="175" t="s">
        <v>245</v>
      </c>
      <c r="I19" s="175" t="s">
        <v>245</v>
      </c>
      <c r="J19" s="175" t="s">
        <v>245</v>
      </c>
      <c r="K19" s="188" t="s">
        <v>245</v>
      </c>
      <c r="L19" s="175">
        <v>0</v>
      </c>
      <c r="M19" s="175">
        <v>0</v>
      </c>
      <c r="N19" s="175">
        <v>0</v>
      </c>
      <c r="O19" s="176" t="s">
        <v>194</v>
      </c>
      <c r="P19" s="178"/>
      <c r="Q19" s="179" t="s">
        <v>80</v>
      </c>
      <c r="R19" s="179" t="s">
        <v>81</v>
      </c>
      <c r="S19" s="178" t="s">
        <v>82</v>
      </c>
      <c r="T19" s="178" t="s">
        <v>109</v>
      </c>
      <c r="U19" s="176" t="s">
        <v>84</v>
      </c>
      <c r="V19" s="178" t="s">
        <v>275</v>
      </c>
      <c r="W19" s="241" t="s">
        <v>213</v>
      </c>
      <c r="X19" s="254">
        <f>IF(W19="MUY BAJA",20%,IF(W19="BAJA",40%,IF(W19="MEDIA",60%,IF(W19="ALTA",80%,IF(W19="MUY ALTA",100%,)))))</f>
        <v>0.6</v>
      </c>
      <c r="Y19" s="255" t="s">
        <v>87</v>
      </c>
      <c r="Z19" s="254">
        <f>IF(Y19="LEVE",20%,IF(Y19="MENOR",40%,IF(Y19="MODERADO",60%,IF(Y19="MAYOR",80%,IF(Y19="CATASTRÓFICO",100%,)))))</f>
        <v>0.8</v>
      </c>
      <c r="AA19" s="181" t="s">
        <v>88</v>
      </c>
      <c r="AB19" s="180" t="s">
        <v>276</v>
      </c>
      <c r="AC19" s="178" t="s">
        <v>277</v>
      </c>
      <c r="AD19" s="181" t="s">
        <v>91</v>
      </c>
      <c r="AE19" s="181" t="s">
        <v>92</v>
      </c>
      <c r="AF19" s="176" t="s">
        <v>278</v>
      </c>
      <c r="AG19" s="182" t="s">
        <v>94</v>
      </c>
      <c r="AH19" s="182" t="s">
        <v>139</v>
      </c>
      <c r="AI19" s="256">
        <f>IF(AH19="Prevenir",25%, IF(AH19="Detectar",15%,IF(AH19="Corregir",10%,)))</f>
        <v>0.25</v>
      </c>
      <c r="AJ19" s="182" t="s">
        <v>96</v>
      </c>
      <c r="AK19" s="256">
        <f>IF(AJ19="Automático",25%,IF(AJ19="Manual",10%,))</f>
        <v>0.1</v>
      </c>
      <c r="AL19" s="182" t="s">
        <v>97</v>
      </c>
      <c r="AM19" s="175" t="s">
        <v>279</v>
      </c>
      <c r="AN19" s="182" t="s">
        <v>99</v>
      </c>
      <c r="AO19" s="175" t="s">
        <v>280</v>
      </c>
      <c r="AP19" s="257">
        <f>+AI19+AK19</f>
        <v>0.35</v>
      </c>
      <c r="AQ19" s="238" t="str">
        <f>IF(AR19&lt;=20%,"MUY BAJA",IF(AR19&lt;=40%,"BAJA",IF(AR19&lt;=60%,"MEDIA",IF(AR19&lt;=80%,"ALTA","MUY ALTA"))))</f>
        <v>BAJA</v>
      </c>
      <c r="AR19" s="238">
        <f>IF(OR(AH19="Prevenir",AH19="Detectar"),(X19-(X19*AP19)), X19)</f>
        <v>0.39</v>
      </c>
      <c r="AS19" s="238" t="str">
        <f>IF(AT19&lt;=20%,"LEVE",IF(AT19&lt;=40%,"MENOR",IF(AT19&lt;=60%,"MODERADO",IF(AT19&lt;=80%,"MAYOR","CATASTROFICO"))))</f>
        <v>MAYOR</v>
      </c>
      <c r="AT19" s="238">
        <f>IF(AH19="Corregir",(Z19-(Z19*AP19)), Z19)</f>
        <v>0.8</v>
      </c>
      <c r="AU19" s="242" t="s">
        <v>88</v>
      </c>
      <c r="AV19" s="245" t="s">
        <v>101</v>
      </c>
      <c r="AW19" s="183" t="s">
        <v>276</v>
      </c>
      <c r="AX19" s="184" t="s">
        <v>281</v>
      </c>
      <c r="AY19" s="184">
        <v>45657</v>
      </c>
      <c r="AZ19" s="184" t="s">
        <v>1370</v>
      </c>
      <c r="BA19" s="185" t="s">
        <v>1371</v>
      </c>
      <c r="BB19" s="483" t="s">
        <v>103</v>
      </c>
      <c r="BC19" s="185">
        <f t="shared" si="4"/>
        <v>0</v>
      </c>
      <c r="BD19" s="185" t="s">
        <v>1360</v>
      </c>
      <c r="BE19" s="186" t="s">
        <v>1372</v>
      </c>
      <c r="BF19" s="186" t="s">
        <v>1362</v>
      </c>
      <c r="BG19" s="186" t="s">
        <v>1373</v>
      </c>
      <c r="BH19" s="184"/>
      <c r="BI19" s="184"/>
      <c r="BJ19" s="185"/>
      <c r="BK19" s="185"/>
      <c r="BL19" s="185"/>
      <c r="BM19" s="185"/>
      <c r="BN19" s="186"/>
      <c r="BO19" s="186"/>
      <c r="BP19" s="186"/>
      <c r="BQ19" s="184"/>
      <c r="BR19" s="184"/>
      <c r="BS19" s="185"/>
      <c r="BT19" s="185"/>
      <c r="BU19" s="185"/>
      <c r="BV19" s="185"/>
      <c r="BW19" s="186"/>
      <c r="BX19" s="186"/>
      <c r="BY19" s="186"/>
      <c r="BZ19" s="184"/>
      <c r="CA19" s="184"/>
      <c r="CB19" s="185"/>
      <c r="CC19" s="185"/>
      <c r="CD19" s="185"/>
      <c r="CE19" s="185"/>
      <c r="CF19" s="186"/>
      <c r="CG19" s="186"/>
      <c r="CH19" s="186"/>
      <c r="CI19" s="476"/>
      <c r="CJ19" s="476">
        <v>1</v>
      </c>
      <c r="CK19" s="476"/>
    </row>
    <row r="20" spans="2:89" s="187" customFormat="1" ht="113.25" customHeight="1" x14ac:dyDescent="0.25">
      <c r="B20" s="174" t="s">
        <v>71</v>
      </c>
      <c r="C20" s="175" t="s">
        <v>271</v>
      </c>
      <c r="D20" s="175" t="s">
        <v>271</v>
      </c>
      <c r="E20" s="176" t="s">
        <v>73</v>
      </c>
      <c r="F20" s="176" t="s">
        <v>74</v>
      </c>
      <c r="G20" s="176" t="s">
        <v>271</v>
      </c>
      <c r="H20" s="175" t="s">
        <v>245</v>
      </c>
      <c r="I20" s="175" t="s">
        <v>518</v>
      </c>
      <c r="J20" s="175" t="s">
        <v>245</v>
      </c>
      <c r="K20" s="193" t="s">
        <v>247</v>
      </c>
      <c r="L20" s="175" t="s">
        <v>526</v>
      </c>
      <c r="M20" s="175" t="s">
        <v>527</v>
      </c>
      <c r="N20" s="175" t="s">
        <v>528</v>
      </c>
      <c r="O20" s="176" t="s">
        <v>270</v>
      </c>
      <c r="P20" s="178"/>
      <c r="Q20" s="179" t="s">
        <v>80</v>
      </c>
      <c r="R20" s="179" t="s">
        <v>81</v>
      </c>
      <c r="S20" s="178" t="s">
        <v>82</v>
      </c>
      <c r="T20" s="178" t="s">
        <v>109</v>
      </c>
      <c r="U20" s="176" t="s">
        <v>84</v>
      </c>
      <c r="V20" s="178" t="s">
        <v>125</v>
      </c>
      <c r="W20" s="241" t="s">
        <v>213</v>
      </c>
      <c r="X20" s="254">
        <f>IF(W20="MUY BAJA",20%,IF(W20="BAJA",40%,IF(W20="MEDIA",60%,IF(W20="ALTA",80%,IF(W20="MUY ALTA",100%,)))))</f>
        <v>0.6</v>
      </c>
      <c r="Y20" s="255" t="s">
        <v>87</v>
      </c>
      <c r="Z20" s="254">
        <f>IF(Y20="LEVE",20%,IF(Y20="MENOR",40%,IF(Y20="MODERADO",60%,IF(Y20="MAYOR",80%,IF(Y20="CATASTRÓFICO",100%,)))))</f>
        <v>0.8</v>
      </c>
      <c r="AA20" s="181" t="s">
        <v>88</v>
      </c>
      <c r="AB20" s="180" t="s">
        <v>276</v>
      </c>
      <c r="AC20" s="178" t="s">
        <v>277</v>
      </c>
      <c r="AD20" s="181" t="s">
        <v>91</v>
      </c>
      <c r="AE20" s="181" t="s">
        <v>92</v>
      </c>
      <c r="AF20" s="176" t="s">
        <v>278</v>
      </c>
      <c r="AG20" s="182" t="s">
        <v>94</v>
      </c>
      <c r="AH20" s="182" t="s">
        <v>139</v>
      </c>
      <c r="AI20" s="256">
        <f>IF(AH20="Prevenir",25%, IF(AH20="Detectar",15%,IF(AH20="Corregir",10%,)))</f>
        <v>0.25</v>
      </c>
      <c r="AJ20" s="182" t="s">
        <v>96</v>
      </c>
      <c r="AK20" s="256">
        <f>IF(AJ20="Automático",25%,IF(AJ20="Manual",10%,))</f>
        <v>0.1</v>
      </c>
      <c r="AL20" s="182" t="s">
        <v>97</v>
      </c>
      <c r="AM20" s="175" t="s">
        <v>279</v>
      </c>
      <c r="AN20" s="182" t="s">
        <v>99</v>
      </c>
      <c r="AO20" s="175" t="s">
        <v>280</v>
      </c>
      <c r="AP20" s="257">
        <f>+AI20+AK20</f>
        <v>0.35</v>
      </c>
      <c r="AQ20" s="238" t="str">
        <f>IF(AR20&lt;=20%,"MUY BAJA",IF(AR20&lt;=40%,"BAJA",IF(AR20&lt;=60%,"MEDIA",IF(AR20&lt;=80%,"ALTA","MUY ALTA"))))</f>
        <v>BAJA</v>
      </c>
      <c r="AR20" s="238">
        <f>IF(OR(AH20="Prevenir",AH20="Detectar"),(X20-(X20*AP20)), X20)</f>
        <v>0.39</v>
      </c>
      <c r="AS20" s="238" t="str">
        <f>IF(AT20&lt;=20%,"LEVE",IF(AT20&lt;=40%,"MENOR",IF(AT20&lt;=60%,"MODERADO",IF(AT20&lt;=80%,"MAYOR","CATASTROFICO"))))</f>
        <v>MAYOR</v>
      </c>
      <c r="AT20" s="238">
        <f>IF(AH20="Corregir",(Z20-(Z20*AP20)), Z20)</f>
        <v>0.8</v>
      </c>
      <c r="AU20" s="242" t="s">
        <v>88</v>
      </c>
      <c r="AV20" s="243" t="s">
        <v>133</v>
      </c>
      <c r="AW20" s="183" t="s">
        <v>276</v>
      </c>
      <c r="AX20" s="184" t="s">
        <v>281</v>
      </c>
      <c r="AY20" s="184">
        <v>45657</v>
      </c>
      <c r="AZ20" s="184" t="s">
        <v>1370</v>
      </c>
      <c r="BA20" s="185" t="s">
        <v>1371</v>
      </c>
      <c r="BB20" s="483" t="s">
        <v>103</v>
      </c>
      <c r="BC20" s="185">
        <f t="shared" si="4"/>
        <v>0</v>
      </c>
      <c r="BD20" s="185" t="s">
        <v>1360</v>
      </c>
      <c r="BE20" s="186" t="s">
        <v>1372</v>
      </c>
      <c r="BF20" s="186" t="s">
        <v>1362</v>
      </c>
      <c r="BG20" s="186" t="s">
        <v>1373</v>
      </c>
      <c r="BH20" s="184"/>
      <c r="BI20" s="184"/>
      <c r="BJ20" s="185"/>
      <c r="BK20" s="185"/>
      <c r="BL20" s="185"/>
      <c r="BM20" s="185"/>
      <c r="BN20" s="186"/>
      <c r="BO20" s="186"/>
      <c r="BP20" s="186"/>
      <c r="BQ20" s="184"/>
      <c r="BR20" s="184"/>
      <c r="BS20" s="185"/>
      <c r="BT20" s="185"/>
      <c r="BU20" s="185"/>
      <c r="BV20" s="185"/>
      <c r="BW20" s="186"/>
      <c r="BX20" s="186"/>
      <c r="BY20" s="186"/>
      <c r="BZ20" s="184"/>
      <c r="CA20" s="184"/>
      <c r="CB20" s="185"/>
      <c r="CC20" s="185"/>
      <c r="CD20" s="185"/>
      <c r="CE20" s="185"/>
      <c r="CF20" s="186"/>
      <c r="CG20" s="186"/>
      <c r="CH20" s="186"/>
      <c r="CI20" s="476"/>
      <c r="CJ20" s="476">
        <v>1</v>
      </c>
      <c r="CK20" s="476"/>
    </row>
    <row r="21" spans="2:89" s="187" customFormat="1" ht="113.25" customHeight="1" x14ac:dyDescent="0.25">
      <c r="B21" s="174" t="s">
        <v>71</v>
      </c>
      <c r="C21" s="175" t="s">
        <v>271</v>
      </c>
      <c r="D21" s="175" t="s">
        <v>271</v>
      </c>
      <c r="E21" s="176" t="s">
        <v>73</v>
      </c>
      <c r="F21" s="176" t="s">
        <v>74</v>
      </c>
      <c r="G21" s="176" t="s">
        <v>271</v>
      </c>
      <c r="H21" s="175">
        <v>0</v>
      </c>
      <c r="I21" s="175">
        <v>0</v>
      </c>
      <c r="J21" s="175">
        <v>0</v>
      </c>
      <c r="K21" s="175">
        <v>0</v>
      </c>
      <c r="L21" s="175">
        <v>0</v>
      </c>
      <c r="M21" s="175">
        <v>0</v>
      </c>
      <c r="N21" s="175">
        <v>0</v>
      </c>
      <c r="O21" s="176" t="s">
        <v>270</v>
      </c>
      <c r="P21" s="178"/>
      <c r="Q21" s="179" t="s">
        <v>80</v>
      </c>
      <c r="R21" s="179" t="s">
        <v>81</v>
      </c>
      <c r="S21" s="178" t="s">
        <v>82</v>
      </c>
      <c r="T21" s="178" t="s">
        <v>109</v>
      </c>
      <c r="U21" s="176" t="s">
        <v>84</v>
      </c>
      <c r="V21" s="178" t="s">
        <v>110</v>
      </c>
      <c r="W21" s="241" t="s">
        <v>213</v>
      </c>
      <c r="X21" s="254">
        <f>IF(W21="MUY BAJA",20%,IF(W21="BAJA",40%,IF(W21="MEDIA",60%,IF(W21="ALTA",80%,IF(W21="MUY ALTA",100%,)))))</f>
        <v>0.6</v>
      </c>
      <c r="Y21" s="255" t="s">
        <v>87</v>
      </c>
      <c r="Z21" s="254">
        <f>IF(Y21="LEVE",20%,IF(Y21="MENOR",40%,IF(Y21="MODERADO",60%,IF(Y21="MAYOR",80%,IF(Y21="CATASTRÓFICO",100%,)))))</f>
        <v>0.8</v>
      </c>
      <c r="AA21" s="181" t="s">
        <v>88</v>
      </c>
      <c r="AB21" s="180" t="s">
        <v>276</v>
      </c>
      <c r="AC21" s="178" t="s">
        <v>277</v>
      </c>
      <c r="AD21" s="181" t="s">
        <v>91</v>
      </c>
      <c r="AE21" s="181" t="s">
        <v>92</v>
      </c>
      <c r="AF21" s="176" t="s">
        <v>278</v>
      </c>
      <c r="AG21" s="182" t="s">
        <v>94</v>
      </c>
      <c r="AH21" s="182" t="s">
        <v>139</v>
      </c>
      <c r="AI21" s="256">
        <f>IF(AH21="Prevenir",25%, IF(AH21="Detectar",15%,IF(AH21="Corregir",10%,)))</f>
        <v>0.25</v>
      </c>
      <c r="AJ21" s="182" t="s">
        <v>96</v>
      </c>
      <c r="AK21" s="256">
        <f>IF(AJ21="Automático",25%,IF(AJ21="Manual",10%,))</f>
        <v>0.1</v>
      </c>
      <c r="AL21" s="182" t="s">
        <v>97</v>
      </c>
      <c r="AM21" s="175" t="s">
        <v>279</v>
      </c>
      <c r="AN21" s="182" t="s">
        <v>99</v>
      </c>
      <c r="AO21" s="175" t="s">
        <v>280</v>
      </c>
      <c r="AP21" s="257">
        <f>+AI21+AK21</f>
        <v>0.35</v>
      </c>
      <c r="AQ21" s="238" t="str">
        <f>IF(AR21&lt;=20%,"MUY BAJA",IF(AR21&lt;=40%,"BAJA",IF(AR21&lt;=60%,"MEDIA",IF(AR21&lt;=80%,"ALTA","MUY ALTA"))))</f>
        <v>BAJA</v>
      </c>
      <c r="AR21" s="238">
        <f>IF(OR(AH21="Prevenir",AH21="Detectar"),(X21-(X21*AP21)), X21)</f>
        <v>0.39</v>
      </c>
      <c r="AS21" s="238" t="str">
        <f>IF(AT21&lt;=20%,"LEVE",IF(AT21&lt;=40%,"MENOR",IF(AT21&lt;=60%,"MODERADO",IF(AT21&lt;=80%,"MAYOR","CATASTROFICO"))))</f>
        <v>MAYOR</v>
      </c>
      <c r="AT21" s="238">
        <f>IF(AH21="Corregir",(Z21-(Z21*AP21)), Z21)</f>
        <v>0.8</v>
      </c>
      <c r="AU21" s="242" t="s">
        <v>88</v>
      </c>
      <c r="AV21" s="243" t="s">
        <v>133</v>
      </c>
      <c r="AW21" s="183" t="s">
        <v>276</v>
      </c>
      <c r="AX21" s="184" t="s">
        <v>281</v>
      </c>
      <c r="AY21" s="184">
        <v>45657</v>
      </c>
      <c r="AZ21" s="184" t="s">
        <v>1370</v>
      </c>
      <c r="BA21" s="185" t="s">
        <v>1371</v>
      </c>
      <c r="BB21" s="483" t="s">
        <v>103</v>
      </c>
      <c r="BC21" s="185">
        <f t="shared" si="4"/>
        <v>0</v>
      </c>
      <c r="BD21" s="185" t="s">
        <v>1360</v>
      </c>
      <c r="BE21" s="186" t="s">
        <v>1372</v>
      </c>
      <c r="BF21" s="186" t="s">
        <v>1362</v>
      </c>
      <c r="BG21" s="186" t="s">
        <v>1373</v>
      </c>
      <c r="BH21" s="184"/>
      <c r="BI21" s="184"/>
      <c r="BJ21" s="185"/>
      <c r="BK21" s="185"/>
      <c r="BL21" s="185"/>
      <c r="BM21" s="185"/>
      <c r="BN21" s="186"/>
      <c r="BO21" s="186"/>
      <c r="BP21" s="186"/>
      <c r="BQ21" s="184"/>
      <c r="BR21" s="184"/>
      <c r="BS21" s="185"/>
      <c r="BT21" s="185"/>
      <c r="BU21" s="185"/>
      <c r="BV21" s="185"/>
      <c r="BW21" s="186"/>
      <c r="BX21" s="186"/>
      <c r="BY21" s="186"/>
      <c r="BZ21" s="184"/>
      <c r="CA21" s="184"/>
      <c r="CB21" s="185"/>
      <c r="CC21" s="185"/>
      <c r="CD21" s="185"/>
      <c r="CE21" s="185"/>
      <c r="CF21" s="186"/>
      <c r="CG21" s="186"/>
      <c r="CH21" s="186"/>
      <c r="CI21" s="476"/>
      <c r="CJ21" s="476">
        <v>1</v>
      </c>
      <c r="CK21" s="476"/>
    </row>
    <row r="22" spans="2:89" s="187" customFormat="1" ht="113.25" customHeight="1" x14ac:dyDescent="0.25">
      <c r="B22" s="174" t="s">
        <v>71</v>
      </c>
      <c r="C22" s="175" t="s">
        <v>282</v>
      </c>
      <c r="D22" s="175" t="s">
        <v>282</v>
      </c>
      <c r="E22" s="176" t="s">
        <v>73</v>
      </c>
      <c r="F22" s="176" t="s">
        <v>74</v>
      </c>
      <c r="G22" s="176" t="s">
        <v>282</v>
      </c>
      <c r="H22" s="175" t="s">
        <v>245</v>
      </c>
      <c r="I22" s="175" t="s">
        <v>245</v>
      </c>
      <c r="J22" s="175" t="s">
        <v>245</v>
      </c>
      <c r="K22" s="188" t="s">
        <v>245</v>
      </c>
      <c r="L22" s="175" t="s">
        <v>283</v>
      </c>
      <c r="M22" s="175" t="s">
        <v>284</v>
      </c>
      <c r="N22" s="175" t="s">
        <v>274</v>
      </c>
      <c r="O22" s="176" t="s">
        <v>270</v>
      </c>
      <c r="P22" s="178"/>
      <c r="Q22" s="179" t="s">
        <v>80</v>
      </c>
      <c r="R22" s="179" t="s">
        <v>81</v>
      </c>
      <c r="S22" s="178" t="s">
        <v>82</v>
      </c>
      <c r="T22" s="178" t="s">
        <v>285</v>
      </c>
      <c r="U22" s="176" t="s">
        <v>84</v>
      </c>
      <c r="V22" s="178" t="s">
        <v>110</v>
      </c>
      <c r="W22" s="241" t="s">
        <v>213</v>
      </c>
      <c r="X22" s="254">
        <f>IF(W22="MUY BAJA",20%,IF(W22="BAJA",40%,IF(W22="MEDIA",60%,IF(W22="ALTA",80%,IF(W22="MUY ALTA",100%,)))))</f>
        <v>0.6</v>
      </c>
      <c r="Y22" s="255" t="s">
        <v>87</v>
      </c>
      <c r="Z22" s="254">
        <f>IF(Y22="LEVE",20%,IF(Y22="MENOR",40%,IF(Y22="MODERADO",60%,IF(Y22="MAYOR",80%,IF(Y22="CATASTRÓFICO",100%,)))))</f>
        <v>0.8</v>
      </c>
      <c r="AA22" s="181" t="s">
        <v>88</v>
      </c>
      <c r="AB22" s="180" t="s">
        <v>286</v>
      </c>
      <c r="AC22" s="178" t="s">
        <v>277</v>
      </c>
      <c r="AD22" s="181" t="s">
        <v>91</v>
      </c>
      <c r="AE22" s="181" t="s">
        <v>92</v>
      </c>
      <c r="AF22" s="176" t="s">
        <v>278</v>
      </c>
      <c r="AG22" s="182" t="s">
        <v>94</v>
      </c>
      <c r="AH22" s="182" t="s">
        <v>139</v>
      </c>
      <c r="AI22" s="256">
        <f>IF(AH22="Prevenir",25%, IF(AH22="Detectar",15%,IF(AH22="Corregir",10%,)))</f>
        <v>0.25</v>
      </c>
      <c r="AJ22" s="182" t="s">
        <v>96</v>
      </c>
      <c r="AK22" s="256">
        <f>IF(AJ22="Automático",25%,IF(AJ22="Manual",10%,))</f>
        <v>0.1</v>
      </c>
      <c r="AL22" s="182" t="s">
        <v>97</v>
      </c>
      <c r="AM22" s="175" t="s">
        <v>279</v>
      </c>
      <c r="AN22" s="182" t="s">
        <v>99</v>
      </c>
      <c r="AO22" s="175" t="s">
        <v>280</v>
      </c>
      <c r="AP22" s="257">
        <f>+AI22+AK22</f>
        <v>0.35</v>
      </c>
      <c r="AQ22" s="238" t="str">
        <f>IF(AR22&lt;=20%,"MUY BAJA",IF(AR22&lt;=40%,"BAJA",IF(AR22&lt;=60%,"MEDIA",IF(AR22&lt;=80%,"ALTA","MUY ALTA"))))</f>
        <v>BAJA</v>
      </c>
      <c r="AR22" s="238">
        <f>IF(OR(AH22="Prevenir",AH22="Detectar"),(X22-(X22*AP22)), X22)</f>
        <v>0.39</v>
      </c>
      <c r="AS22" s="238" t="str">
        <f>IF(AT22&lt;=20%,"LEVE",IF(AT22&lt;=40%,"MENOR",IF(AT22&lt;=60%,"MODERADO",IF(AT22&lt;=80%,"MAYOR","CATASTROFICO"))))</f>
        <v>MAYOR</v>
      </c>
      <c r="AT22" s="238">
        <f>IF(AH22="Corregir",(Z22-(Z22*AP22)), Z22)</f>
        <v>0.8</v>
      </c>
      <c r="AU22" s="242" t="s">
        <v>88</v>
      </c>
      <c r="AV22" s="245" t="s">
        <v>101</v>
      </c>
      <c r="AW22" s="183" t="s">
        <v>286</v>
      </c>
      <c r="AX22" s="184" t="s">
        <v>287</v>
      </c>
      <c r="AY22" s="184">
        <v>45657</v>
      </c>
      <c r="AZ22" s="184" t="s">
        <v>1370</v>
      </c>
      <c r="BA22" s="185" t="s">
        <v>1371</v>
      </c>
      <c r="BB22" s="483" t="s">
        <v>103</v>
      </c>
      <c r="BC22" s="185">
        <f t="shared" si="4"/>
        <v>0</v>
      </c>
      <c r="BD22" s="185" t="s">
        <v>1360</v>
      </c>
      <c r="BE22" s="186" t="s">
        <v>1372</v>
      </c>
      <c r="BF22" s="186" t="s">
        <v>1362</v>
      </c>
      <c r="BG22" s="186" t="s">
        <v>1373</v>
      </c>
      <c r="BH22" s="184"/>
      <c r="BI22" s="184"/>
      <c r="BJ22" s="185"/>
      <c r="BK22" s="185"/>
      <c r="BL22" s="185"/>
      <c r="BM22" s="185"/>
      <c r="BN22" s="186"/>
      <c r="BO22" s="186"/>
      <c r="BP22" s="186"/>
      <c r="BQ22" s="184"/>
      <c r="BR22" s="184"/>
      <c r="BS22" s="185"/>
      <c r="BT22" s="185"/>
      <c r="BU22" s="185"/>
      <c r="BV22" s="185"/>
      <c r="BW22" s="186"/>
      <c r="BX22" s="186"/>
      <c r="BY22" s="186"/>
      <c r="BZ22" s="184"/>
      <c r="CA22" s="184"/>
      <c r="CB22" s="185"/>
      <c r="CC22" s="185"/>
      <c r="CD22" s="185"/>
      <c r="CE22" s="185"/>
      <c r="CF22" s="186"/>
      <c r="CG22" s="186"/>
      <c r="CH22" s="186"/>
      <c r="CI22" s="476"/>
      <c r="CJ22" s="476">
        <v>1</v>
      </c>
      <c r="CK22" s="476"/>
    </row>
    <row r="23" spans="2:89" s="187" customFormat="1" ht="113.25" customHeight="1" x14ac:dyDescent="0.25">
      <c r="B23" s="182" t="s">
        <v>71</v>
      </c>
      <c r="C23" s="175" t="s">
        <v>189</v>
      </c>
      <c r="D23" s="175" t="s">
        <v>189</v>
      </c>
      <c r="E23" s="211" t="s">
        <v>190</v>
      </c>
      <c r="F23" s="211" t="s">
        <v>74</v>
      </c>
      <c r="G23" s="211" t="s">
        <v>189</v>
      </c>
      <c r="H23" s="175" t="s">
        <v>75</v>
      </c>
      <c r="I23" s="175" t="s">
        <v>75</v>
      </c>
      <c r="J23" s="175" t="s">
        <v>75</v>
      </c>
      <c r="K23" s="175" t="s">
        <v>75</v>
      </c>
      <c r="L23" s="175" t="s">
        <v>191</v>
      </c>
      <c r="M23" s="175" t="s">
        <v>192</v>
      </c>
      <c r="N23" s="175" t="s">
        <v>193</v>
      </c>
      <c r="O23" s="211" t="s">
        <v>194</v>
      </c>
      <c r="P23" s="212"/>
      <c r="Q23" s="213" t="s">
        <v>80</v>
      </c>
      <c r="R23" s="213" t="s">
        <v>81</v>
      </c>
      <c r="S23" s="212" t="s">
        <v>82</v>
      </c>
      <c r="T23" s="212" t="s">
        <v>167</v>
      </c>
      <c r="U23" s="211" t="s">
        <v>84</v>
      </c>
      <c r="V23" s="212" t="s">
        <v>85</v>
      </c>
      <c r="W23" s="258" t="s">
        <v>86</v>
      </c>
      <c r="X23" s="259">
        <f>IF(W23="MUY BAJA",20%,IF(W23="BAJA",40%,IF(W23="MEDIA",60%,IF(W23="ALTA",80%,IF(W23="MUY ALTA",100%,)))))</f>
        <v>0.4</v>
      </c>
      <c r="Y23" s="260" t="s">
        <v>87</v>
      </c>
      <c r="Z23" s="259">
        <f>IF(Y23="LEVE",20%,IF(Y23="MENOR",40%,IF(Y23="MODERADO",60%,IF(Y23="MAYOR",80%,IF(Y23="CATASTRÓFICO",100%,)))))</f>
        <v>0.8</v>
      </c>
      <c r="AA23" s="182" t="s">
        <v>88</v>
      </c>
      <c r="AB23" s="214" t="s">
        <v>111</v>
      </c>
      <c r="AC23" s="212" t="s">
        <v>112</v>
      </c>
      <c r="AD23" s="182" t="s">
        <v>91</v>
      </c>
      <c r="AE23" s="182" t="s">
        <v>92</v>
      </c>
      <c r="AF23" s="211" t="s">
        <v>113</v>
      </c>
      <c r="AG23" s="182" t="s">
        <v>94</v>
      </c>
      <c r="AH23" s="182" t="s">
        <v>114</v>
      </c>
      <c r="AI23" s="261">
        <f>IF(AH23="Prevenir",25%, IF(AH23="Detectar",15%,IF(AH23="Corregir",10%,)))</f>
        <v>0.15</v>
      </c>
      <c r="AJ23" s="182" t="s">
        <v>96</v>
      </c>
      <c r="AK23" s="261">
        <f>IF(AJ23="Automático",25%,IF(AJ23="Manual",10%,))</f>
        <v>0.1</v>
      </c>
      <c r="AL23" s="182" t="s">
        <v>97</v>
      </c>
      <c r="AM23" s="175" t="s">
        <v>115</v>
      </c>
      <c r="AN23" s="182" t="s">
        <v>99</v>
      </c>
      <c r="AO23" s="175" t="s">
        <v>116</v>
      </c>
      <c r="AP23" s="262">
        <f>+AI23+AK23</f>
        <v>0.25</v>
      </c>
      <c r="AQ23" s="238" t="str">
        <f>IF(AR23&lt;=20%,"MUY BAJA",IF(AR23&lt;=40%,"BAJA",IF(AR23&lt;=60%,"MEDIA",IF(AR23&lt;=80%,"ALTA","MUY ALTA"))))</f>
        <v>BAJA</v>
      </c>
      <c r="AR23" s="238">
        <f>IF(OR(AH23="Prevenir",AH23="Detectar"),(X23-(X23*AP23)), X23)</f>
        <v>0.30000000000000004</v>
      </c>
      <c r="AS23" s="238" t="str">
        <f>IF(AT23&lt;=20%,"LEVE",IF(AT23&lt;=40%,"MENOR",IF(AT23&lt;=60%,"MODERADO",IF(AT23&lt;=80%,"MAYOR","CATASTROFICO"))))</f>
        <v>MAYOR</v>
      </c>
      <c r="AT23" s="238">
        <f>IF(AH23="Corregir",(Z23-(Z23*AP23)), Z23)</f>
        <v>0.8</v>
      </c>
      <c r="AU23" s="404" t="s">
        <v>88</v>
      </c>
      <c r="AV23" s="405" t="s">
        <v>101</v>
      </c>
      <c r="AW23" s="215" t="s">
        <v>111</v>
      </c>
      <c r="AX23" s="216" t="s">
        <v>195</v>
      </c>
      <c r="AY23" s="184">
        <f>AY22</f>
        <v>45657</v>
      </c>
      <c r="AZ23" s="184" t="str">
        <f>AZ22</f>
        <v>La verificación del control se adelantará en el IT-2025 con el Proceso Gestión Documental.</v>
      </c>
      <c r="BA23" s="184" t="str">
        <f>BA22</f>
        <v>OSI - SPI - GGD</v>
      </c>
      <c r="BB23" s="483" t="s">
        <v>103</v>
      </c>
      <c r="BC23" s="185">
        <f t="shared" si="4"/>
        <v>0</v>
      </c>
      <c r="BD23" s="185" t="str">
        <f>BD22</f>
        <v>X</v>
      </c>
      <c r="BE23" s="185" t="str">
        <f>BE22</f>
        <v>No se ha determinado que el Proceso Gestión Documental presente limitantes en el control para conservar o preservar información institucional.</v>
      </c>
      <c r="BF23" s="186" t="s">
        <v>1362</v>
      </c>
      <c r="BG23" s="185" t="str">
        <f>BG22</f>
        <v>Coordinación con el Proceso Gestión Documental para revisar los controles de conservación y preservación de la información institucional.</v>
      </c>
      <c r="BH23" s="216"/>
      <c r="BI23" s="216"/>
      <c r="BJ23" s="217"/>
      <c r="BK23" s="217"/>
      <c r="BL23" s="217"/>
      <c r="BM23" s="217"/>
      <c r="BN23" s="218"/>
      <c r="BO23" s="218"/>
      <c r="BP23" s="218"/>
      <c r="BQ23" s="216"/>
      <c r="BR23" s="216"/>
      <c r="BS23" s="217"/>
      <c r="BT23" s="217"/>
      <c r="BU23" s="217"/>
      <c r="BV23" s="217"/>
      <c r="BW23" s="218"/>
      <c r="BX23" s="218"/>
      <c r="BY23" s="218"/>
      <c r="BZ23" s="216"/>
      <c r="CA23" s="216"/>
      <c r="CB23" s="217"/>
      <c r="CC23" s="217"/>
      <c r="CD23" s="217"/>
      <c r="CE23" s="217"/>
      <c r="CF23" s="218"/>
      <c r="CG23" s="218"/>
      <c r="CH23" s="218"/>
      <c r="CI23" s="476"/>
      <c r="CJ23" s="476">
        <v>1</v>
      </c>
      <c r="CK23" s="476"/>
    </row>
    <row r="24" spans="2:89" s="187" customFormat="1" ht="113.25" customHeight="1" x14ac:dyDescent="0.25">
      <c r="B24" s="174" t="s">
        <v>71</v>
      </c>
      <c r="C24" s="175" t="s">
        <v>189</v>
      </c>
      <c r="D24" s="175" t="s">
        <v>189</v>
      </c>
      <c r="E24" s="176" t="s">
        <v>190</v>
      </c>
      <c r="F24" s="176" t="s">
        <v>74</v>
      </c>
      <c r="G24" s="176" t="s">
        <v>189</v>
      </c>
      <c r="H24" s="175" t="s">
        <v>245</v>
      </c>
      <c r="I24" s="175" t="s">
        <v>245</v>
      </c>
      <c r="J24" s="175" t="s">
        <v>245</v>
      </c>
      <c r="K24" s="188" t="s">
        <v>245</v>
      </c>
      <c r="L24" s="175" t="s">
        <v>297</v>
      </c>
      <c r="M24" s="175" t="s">
        <v>298</v>
      </c>
      <c r="N24" s="175" t="s">
        <v>299</v>
      </c>
      <c r="O24" s="176" t="s">
        <v>300</v>
      </c>
      <c r="P24" s="178"/>
      <c r="Q24" s="179" t="s">
        <v>80</v>
      </c>
      <c r="R24" s="179" t="s">
        <v>81</v>
      </c>
      <c r="S24" s="178" t="s">
        <v>82</v>
      </c>
      <c r="T24" s="178" t="s">
        <v>167</v>
      </c>
      <c r="U24" s="176" t="s">
        <v>84</v>
      </c>
      <c r="V24" s="178" t="s">
        <v>85</v>
      </c>
      <c r="W24" s="241" t="s">
        <v>86</v>
      </c>
      <c r="X24" s="254">
        <f>IF(W24="MUY BAJA",20%,IF(W24="BAJA",40%,IF(W24="MEDIA",60%,IF(W24="ALTA",80%,IF(W24="MUY ALTA",100%,)))))</f>
        <v>0.4</v>
      </c>
      <c r="Y24" s="255" t="s">
        <v>87</v>
      </c>
      <c r="Z24" s="254">
        <f>IF(Y24="LEVE",20%,IF(Y24="MENOR",40%,IF(Y24="MODERADO",60%,IF(Y24="MAYOR",80%,IF(Y24="CATASTRÓFICO",100%,)))))</f>
        <v>0.8</v>
      </c>
      <c r="AA24" s="181" t="s">
        <v>88</v>
      </c>
      <c r="AB24" s="180" t="s">
        <v>111</v>
      </c>
      <c r="AC24" s="178" t="s">
        <v>112</v>
      </c>
      <c r="AD24" s="181" t="s">
        <v>91</v>
      </c>
      <c r="AE24" s="181" t="s">
        <v>92</v>
      </c>
      <c r="AF24" s="176" t="s">
        <v>113</v>
      </c>
      <c r="AG24" s="182" t="s">
        <v>94</v>
      </c>
      <c r="AH24" s="182" t="s">
        <v>114</v>
      </c>
      <c r="AI24" s="256">
        <f>IF(AH24="Prevenir",25%, IF(AH24="Detectar",15%,IF(AH24="Corregir",10%,)))</f>
        <v>0.15</v>
      </c>
      <c r="AJ24" s="182" t="s">
        <v>96</v>
      </c>
      <c r="AK24" s="256">
        <f>IF(AJ24="Automático",25%,IF(AJ24="Manual",10%,))</f>
        <v>0.1</v>
      </c>
      <c r="AL24" s="182" t="s">
        <v>97</v>
      </c>
      <c r="AM24" s="175" t="s">
        <v>115</v>
      </c>
      <c r="AN24" s="182" t="s">
        <v>99</v>
      </c>
      <c r="AO24" s="175" t="s">
        <v>116</v>
      </c>
      <c r="AP24" s="257">
        <f>+AI24+AK24</f>
        <v>0.25</v>
      </c>
      <c r="AQ24" s="238" t="str">
        <f>IF(AR24&lt;=20%,"MUY BAJA",IF(AR24&lt;=40%,"BAJA",IF(AR24&lt;=60%,"MEDIA",IF(AR24&lt;=80%,"ALTA","MUY ALTA"))))</f>
        <v>BAJA</v>
      </c>
      <c r="AR24" s="238">
        <f>IF(OR(AH24="Prevenir",AH24="Detectar"),(X24-(X24*AP24)), X24)</f>
        <v>0.30000000000000004</v>
      </c>
      <c r="AS24" s="238" t="str">
        <f>IF(AT24&lt;=20%,"LEVE",IF(AT24&lt;=40%,"MENOR",IF(AT24&lt;=60%,"MODERADO",IF(AT24&lt;=80%,"MAYOR","CATASTROFICO"))))</f>
        <v>MAYOR</v>
      </c>
      <c r="AT24" s="238">
        <f>IF(AH24="Corregir",(Z24-(Z24*AP24)), Z24)</f>
        <v>0.8</v>
      </c>
      <c r="AU24" s="181" t="s">
        <v>88</v>
      </c>
      <c r="AV24" s="241" t="s">
        <v>101</v>
      </c>
      <c r="AW24" s="183" t="s">
        <v>111</v>
      </c>
      <c r="AX24" s="184" t="s">
        <v>301</v>
      </c>
      <c r="AY24" s="184">
        <f>AY23</f>
        <v>45657</v>
      </c>
      <c r="AZ24" s="184" t="str">
        <f>AZ23</f>
        <v>La verificación del control se adelantará en el IT-2025 con el Proceso Gestión Documental.</v>
      </c>
      <c r="BA24" s="184" t="str">
        <f>BA23</f>
        <v>OSI - SPI - GGD</v>
      </c>
      <c r="BB24" s="483" t="s">
        <v>103</v>
      </c>
      <c r="BC24" s="185">
        <f t="shared" si="4"/>
        <v>0</v>
      </c>
      <c r="BD24" s="185" t="str">
        <f>BD23</f>
        <v>X</v>
      </c>
      <c r="BE24" s="185" t="str">
        <f>BE23</f>
        <v>No se ha determinado que el Proceso Gestión Documental presente limitantes en el control para conservar o preservar información institucional.</v>
      </c>
      <c r="BF24" s="186" t="s">
        <v>1362</v>
      </c>
      <c r="BG24" s="185" t="str">
        <f>BG23</f>
        <v>Coordinación con el Proceso Gestión Documental para revisar los controles de conservación y preservación de la información institucional.</v>
      </c>
      <c r="BH24" s="184"/>
      <c r="BI24" s="184"/>
      <c r="BJ24" s="185"/>
      <c r="BK24" s="185"/>
      <c r="BL24" s="185"/>
      <c r="BM24" s="185"/>
      <c r="BN24" s="186"/>
      <c r="BO24" s="186"/>
      <c r="BP24" s="186"/>
      <c r="BQ24" s="184"/>
      <c r="BR24" s="184"/>
      <c r="BS24" s="185"/>
      <c r="BT24" s="185"/>
      <c r="BU24" s="185"/>
      <c r="BV24" s="185"/>
      <c r="BW24" s="186"/>
      <c r="BX24" s="186"/>
      <c r="BY24" s="186"/>
      <c r="BZ24" s="184"/>
      <c r="CA24" s="184"/>
      <c r="CB24" s="185"/>
      <c r="CC24" s="185"/>
      <c r="CD24" s="185"/>
      <c r="CE24" s="185"/>
      <c r="CF24" s="186"/>
      <c r="CG24" s="186"/>
      <c r="CH24" s="186"/>
      <c r="CI24" s="476"/>
      <c r="CJ24" s="476">
        <v>1</v>
      </c>
      <c r="CK24" s="476"/>
    </row>
    <row r="25" spans="2:89" s="187" customFormat="1" ht="113.25" customHeight="1" x14ac:dyDescent="0.25">
      <c r="B25" s="174" t="s">
        <v>71</v>
      </c>
      <c r="C25" s="175" t="s">
        <v>189</v>
      </c>
      <c r="D25" s="175" t="s">
        <v>189</v>
      </c>
      <c r="E25" s="176" t="s">
        <v>190</v>
      </c>
      <c r="F25" s="176" t="s">
        <v>74</v>
      </c>
      <c r="G25" s="176" t="s">
        <v>189</v>
      </c>
      <c r="H25" s="175" t="s">
        <v>245</v>
      </c>
      <c r="I25" s="175" t="s">
        <v>245</v>
      </c>
      <c r="J25" s="175" t="s">
        <v>245</v>
      </c>
      <c r="K25" s="188" t="s">
        <v>245</v>
      </c>
      <c r="L25" s="175" t="s">
        <v>422</v>
      </c>
      <c r="M25" s="175" t="s">
        <v>466</v>
      </c>
      <c r="N25" s="175" t="s">
        <v>467</v>
      </c>
      <c r="O25" s="176" t="s">
        <v>194</v>
      </c>
      <c r="P25" s="178"/>
      <c r="Q25" s="179" t="s">
        <v>80</v>
      </c>
      <c r="R25" s="179" t="s">
        <v>81</v>
      </c>
      <c r="S25" s="178" t="s">
        <v>82</v>
      </c>
      <c r="T25" s="178" t="s">
        <v>167</v>
      </c>
      <c r="U25" s="176" t="s">
        <v>84</v>
      </c>
      <c r="V25" s="178" t="s">
        <v>85</v>
      </c>
      <c r="W25" s="241" t="s">
        <v>86</v>
      </c>
      <c r="X25" s="254">
        <f>IF(W25="MUY BAJA",20%,IF(W25="BAJA",40%,IF(W25="MEDIA",60%,IF(W25="ALTA",80%,IF(W25="MUY ALTA",100%,)))))</f>
        <v>0.4</v>
      </c>
      <c r="Y25" s="255" t="s">
        <v>87</v>
      </c>
      <c r="Z25" s="254">
        <f>IF(Y25="LEVE",20%,IF(Y25="MENOR",40%,IF(Y25="MODERADO",60%,IF(Y25="MAYOR",80%,IF(Y25="CATASTRÓFICO",100%,)))))</f>
        <v>0.8</v>
      </c>
      <c r="AA25" s="181" t="s">
        <v>88</v>
      </c>
      <c r="AB25" s="180" t="s">
        <v>111</v>
      </c>
      <c r="AC25" s="178" t="s">
        <v>112</v>
      </c>
      <c r="AD25" s="181" t="s">
        <v>91</v>
      </c>
      <c r="AE25" s="181" t="s">
        <v>92</v>
      </c>
      <c r="AF25" s="176" t="s">
        <v>113</v>
      </c>
      <c r="AG25" s="182" t="s">
        <v>94</v>
      </c>
      <c r="AH25" s="182" t="s">
        <v>114</v>
      </c>
      <c r="AI25" s="256">
        <f>IF(AH25="Prevenir",25%, IF(AH25="Detectar",15%,IF(AH25="Corregir",10%,)))</f>
        <v>0.15</v>
      </c>
      <c r="AJ25" s="182" t="s">
        <v>96</v>
      </c>
      <c r="AK25" s="256">
        <f>IF(AJ25="Automático",25%,IF(AJ25="Manual",10%,))</f>
        <v>0.1</v>
      </c>
      <c r="AL25" s="182" t="s">
        <v>97</v>
      </c>
      <c r="AM25" s="175" t="s">
        <v>115</v>
      </c>
      <c r="AN25" s="182" t="s">
        <v>99</v>
      </c>
      <c r="AO25" s="175" t="s">
        <v>116</v>
      </c>
      <c r="AP25" s="257">
        <f>+AI25+AK25</f>
        <v>0.25</v>
      </c>
      <c r="AQ25" s="238" t="str">
        <f>IF(AR25&lt;=20%,"MUY BAJA",IF(AR25&lt;=40%,"BAJA",IF(AR25&lt;=60%,"MEDIA",IF(AR25&lt;=80%,"ALTA","MUY ALTA"))))</f>
        <v>BAJA</v>
      </c>
      <c r="AR25" s="238">
        <f>IF(OR(AH25="Prevenir",AH25="Detectar"),(X25-(X25*AP25)), X25)</f>
        <v>0.30000000000000004</v>
      </c>
      <c r="AS25" s="238" t="str">
        <f>IF(AT25&lt;=20%,"LEVE",IF(AT25&lt;=40%,"MENOR",IF(AT25&lt;=60%,"MODERADO",IF(AT25&lt;=80%,"MAYOR","CATASTROFICO"))))</f>
        <v>MAYOR</v>
      </c>
      <c r="AT25" s="238">
        <f>IF(AH25="Corregir",(Z25-(Z25*AP25)), Z25)</f>
        <v>0.8</v>
      </c>
      <c r="AU25" s="181" t="s">
        <v>88</v>
      </c>
      <c r="AV25" s="241" t="s">
        <v>101</v>
      </c>
      <c r="AW25" s="183" t="s">
        <v>111</v>
      </c>
      <c r="AX25" s="184" t="s">
        <v>301</v>
      </c>
      <c r="AY25" s="184">
        <f>AY24</f>
        <v>45657</v>
      </c>
      <c r="AZ25" s="184" t="str">
        <f>AZ24</f>
        <v>La verificación del control se adelantará en el IT-2025 con el Proceso Gestión Documental.</v>
      </c>
      <c r="BA25" s="184" t="str">
        <f>BA24</f>
        <v>OSI - SPI - GGD</v>
      </c>
      <c r="BB25" s="483" t="s">
        <v>103</v>
      </c>
      <c r="BC25" s="185">
        <f t="shared" si="4"/>
        <v>0</v>
      </c>
      <c r="BD25" s="185" t="str">
        <f>BD24</f>
        <v>X</v>
      </c>
      <c r="BE25" s="185" t="str">
        <f>BE24</f>
        <v>No se ha determinado que el Proceso Gestión Documental presente limitantes en el control para conservar o preservar información institucional.</v>
      </c>
      <c r="BF25" s="186" t="s">
        <v>1362</v>
      </c>
      <c r="BG25" s="185" t="str">
        <f>BG24</f>
        <v>Coordinación con el Proceso Gestión Documental para revisar los controles de conservación y preservación de la información institucional.</v>
      </c>
      <c r="BH25" s="184"/>
      <c r="BI25" s="184"/>
      <c r="BJ25" s="185"/>
      <c r="BK25" s="185"/>
      <c r="BL25" s="185"/>
      <c r="BM25" s="185"/>
      <c r="BN25" s="186"/>
      <c r="BO25" s="186"/>
      <c r="BP25" s="186"/>
      <c r="BQ25" s="184"/>
      <c r="BR25" s="184"/>
      <c r="BS25" s="185"/>
      <c r="BT25" s="185"/>
      <c r="BU25" s="185"/>
      <c r="BV25" s="185"/>
      <c r="BW25" s="186"/>
      <c r="BX25" s="186"/>
      <c r="BY25" s="186"/>
      <c r="BZ25" s="184"/>
      <c r="CA25" s="184"/>
      <c r="CB25" s="185"/>
      <c r="CC25" s="185"/>
      <c r="CD25" s="185"/>
      <c r="CE25" s="185"/>
      <c r="CF25" s="186"/>
      <c r="CG25" s="186"/>
      <c r="CH25" s="186"/>
      <c r="CI25" s="476"/>
      <c r="CJ25" s="476">
        <v>1</v>
      </c>
      <c r="CK25" s="476"/>
    </row>
    <row r="26" spans="2:89" s="187" customFormat="1" ht="113.25" customHeight="1" x14ac:dyDescent="0.25">
      <c r="B26" s="174" t="s">
        <v>71</v>
      </c>
      <c r="C26" s="175" t="s">
        <v>189</v>
      </c>
      <c r="D26" s="175" t="s">
        <v>189</v>
      </c>
      <c r="E26" s="176" t="s">
        <v>190</v>
      </c>
      <c r="F26" s="176" t="s">
        <v>74</v>
      </c>
      <c r="G26" s="176" t="s">
        <v>189</v>
      </c>
      <c r="H26" s="175" t="s">
        <v>245</v>
      </c>
      <c r="I26" s="175" t="s">
        <v>247</v>
      </c>
      <c r="J26" s="175" t="s">
        <v>245</v>
      </c>
      <c r="K26" s="193" t="s">
        <v>247</v>
      </c>
      <c r="L26" s="175" t="s">
        <v>106</v>
      </c>
      <c r="M26" s="175" t="s">
        <v>106</v>
      </c>
      <c r="N26" s="175" t="s">
        <v>106</v>
      </c>
      <c r="O26" s="176" t="s">
        <v>172</v>
      </c>
      <c r="P26" s="178"/>
      <c r="Q26" s="179" t="s">
        <v>80</v>
      </c>
      <c r="R26" s="179" t="s">
        <v>81</v>
      </c>
      <c r="S26" s="178" t="s">
        <v>82</v>
      </c>
      <c r="T26" s="178" t="s">
        <v>167</v>
      </c>
      <c r="U26" s="176" t="s">
        <v>84</v>
      </c>
      <c r="V26" s="178" t="s">
        <v>85</v>
      </c>
      <c r="W26" s="241" t="s">
        <v>86</v>
      </c>
      <c r="X26" s="254">
        <f>IF(W26="MUY BAJA",20%,IF(W26="BAJA",40%,IF(W26="MEDIA",60%,IF(W26="ALTA",80%,IF(W26="MUY ALTA",100%,)))))</f>
        <v>0.4</v>
      </c>
      <c r="Y26" s="255" t="s">
        <v>87</v>
      </c>
      <c r="Z26" s="254">
        <f>IF(Y26="LEVE",20%,IF(Y26="MENOR",40%,IF(Y26="MODERADO",60%,IF(Y26="MAYOR",80%,IF(Y26="CATASTRÓFICO",100%,)))))</f>
        <v>0.8</v>
      </c>
      <c r="AA26" s="181" t="s">
        <v>88</v>
      </c>
      <c r="AB26" s="180" t="s">
        <v>111</v>
      </c>
      <c r="AC26" s="178" t="s">
        <v>112</v>
      </c>
      <c r="AD26" s="181" t="s">
        <v>91</v>
      </c>
      <c r="AE26" s="181" t="s">
        <v>92</v>
      </c>
      <c r="AF26" s="176" t="s">
        <v>113</v>
      </c>
      <c r="AG26" s="182" t="s">
        <v>94</v>
      </c>
      <c r="AH26" s="182" t="s">
        <v>114</v>
      </c>
      <c r="AI26" s="256">
        <f>IF(AH26="Prevenir",25%, IF(AH26="Detectar",15%,IF(AH26="Corregir",10%,)))</f>
        <v>0.15</v>
      </c>
      <c r="AJ26" s="182" t="s">
        <v>96</v>
      </c>
      <c r="AK26" s="256">
        <f>IF(AJ26="Automático",25%,IF(AJ26="Manual",10%,))</f>
        <v>0.1</v>
      </c>
      <c r="AL26" s="182" t="s">
        <v>97</v>
      </c>
      <c r="AM26" s="175" t="s">
        <v>115</v>
      </c>
      <c r="AN26" s="182" t="s">
        <v>99</v>
      </c>
      <c r="AO26" s="175" t="s">
        <v>116</v>
      </c>
      <c r="AP26" s="257">
        <f>+AI26+AK26</f>
        <v>0.25</v>
      </c>
      <c r="AQ26" s="238" t="str">
        <f>IF(AR26&lt;=20%,"MUY BAJA",IF(AR26&lt;=40%,"BAJA",IF(AR26&lt;=60%,"MEDIA",IF(AR26&lt;=80%,"ALTA","MUY ALTA"))))</f>
        <v>BAJA</v>
      </c>
      <c r="AR26" s="238">
        <f>IF(OR(AH26="Prevenir",AH26="Detectar"),(X26-(X26*AP26)), X26)</f>
        <v>0.30000000000000004</v>
      </c>
      <c r="AS26" s="238" t="str">
        <f>IF(AT26&lt;=20%,"LEVE",IF(AT26&lt;=40%,"MENOR",IF(AT26&lt;=60%,"MODERADO",IF(AT26&lt;=80%,"MAYOR","CATASTROFICO"))))</f>
        <v>MAYOR</v>
      </c>
      <c r="AT26" s="238">
        <f>IF(AH26="Corregir",(Z26-(Z26*AP26)), Z26)</f>
        <v>0.8</v>
      </c>
      <c r="AU26" s="181" t="s">
        <v>88</v>
      </c>
      <c r="AV26" s="241" t="s">
        <v>101</v>
      </c>
      <c r="AW26" s="183" t="s">
        <v>111</v>
      </c>
      <c r="AX26" s="184" t="s">
        <v>301</v>
      </c>
      <c r="AY26" s="184">
        <f>AY25</f>
        <v>45657</v>
      </c>
      <c r="AZ26" s="184" t="str">
        <f>AZ25</f>
        <v>La verificación del control se adelantará en el IT-2025 con el Proceso Gestión Documental.</v>
      </c>
      <c r="BA26" s="184" t="str">
        <f>BA25</f>
        <v>OSI - SPI - GGD</v>
      </c>
      <c r="BB26" s="483" t="s">
        <v>103</v>
      </c>
      <c r="BC26" s="185">
        <f t="shared" si="4"/>
        <v>0</v>
      </c>
      <c r="BD26" s="185" t="str">
        <f>BD25</f>
        <v>X</v>
      </c>
      <c r="BE26" s="185" t="str">
        <f>BE25</f>
        <v>No se ha determinado que el Proceso Gestión Documental presente limitantes en el control para conservar o preservar información institucional.</v>
      </c>
      <c r="BF26" s="186" t="s">
        <v>1362</v>
      </c>
      <c r="BG26" s="185" t="str">
        <f>BG25</f>
        <v>Coordinación con el Proceso Gestión Documental para revisar los controles de conservación y preservación de la información institucional.</v>
      </c>
      <c r="BH26" s="184"/>
      <c r="BI26" s="184"/>
      <c r="BJ26" s="185"/>
      <c r="BK26" s="185"/>
      <c r="BL26" s="185"/>
      <c r="BM26" s="185"/>
      <c r="BN26" s="186"/>
      <c r="BO26" s="186"/>
      <c r="BP26" s="186"/>
      <c r="BQ26" s="184"/>
      <c r="BR26" s="184"/>
      <c r="BS26" s="185"/>
      <c r="BT26" s="185"/>
      <c r="BU26" s="185"/>
      <c r="BV26" s="185"/>
      <c r="BW26" s="186"/>
      <c r="BX26" s="186"/>
      <c r="BY26" s="186"/>
      <c r="BZ26" s="184"/>
      <c r="CA26" s="184"/>
      <c r="CB26" s="185"/>
      <c r="CC26" s="185"/>
      <c r="CD26" s="185"/>
      <c r="CE26" s="185"/>
      <c r="CF26" s="186"/>
      <c r="CG26" s="186"/>
      <c r="CH26" s="186"/>
      <c r="CI26" s="476"/>
      <c r="CJ26" s="476">
        <v>1</v>
      </c>
      <c r="CK26" s="476"/>
    </row>
    <row r="27" spans="2:89" s="187" customFormat="1" ht="113.25" customHeight="1" x14ac:dyDescent="0.25">
      <c r="B27" s="174" t="s">
        <v>71</v>
      </c>
      <c r="C27" s="175" t="s">
        <v>104</v>
      </c>
      <c r="D27" s="175" t="s">
        <v>104</v>
      </c>
      <c r="E27" s="176" t="s">
        <v>105</v>
      </c>
      <c r="F27" s="176" t="s">
        <v>74</v>
      </c>
      <c r="G27" s="176" t="s">
        <v>104</v>
      </c>
      <c r="H27" s="175" t="s">
        <v>75</v>
      </c>
      <c r="I27" s="175" t="s">
        <v>75</v>
      </c>
      <c r="J27" s="175" t="s">
        <v>75</v>
      </c>
      <c r="K27" s="177" t="s">
        <v>75</v>
      </c>
      <c r="L27" s="175" t="s">
        <v>106</v>
      </c>
      <c r="M27" s="175" t="s">
        <v>107</v>
      </c>
      <c r="N27" s="175" t="s">
        <v>108</v>
      </c>
      <c r="O27" s="176" t="s">
        <v>79</v>
      </c>
      <c r="P27" s="178"/>
      <c r="Q27" s="179" t="s">
        <v>80</v>
      </c>
      <c r="R27" s="179" t="s">
        <v>81</v>
      </c>
      <c r="S27" s="178" t="s">
        <v>82</v>
      </c>
      <c r="T27" s="178" t="s">
        <v>109</v>
      </c>
      <c r="U27" s="176" t="s">
        <v>84</v>
      </c>
      <c r="V27" s="178" t="s">
        <v>110</v>
      </c>
      <c r="W27" s="241" t="s">
        <v>86</v>
      </c>
      <c r="X27" s="254">
        <f>IF(W27="MUY BAJA",20%,IF(W27="BAJA",40%,IF(W27="MEDIA",60%,IF(W27="ALTA",80%,IF(W27="MUY ALTA",100%,)))))</f>
        <v>0.4</v>
      </c>
      <c r="Y27" s="255" t="s">
        <v>87</v>
      </c>
      <c r="Z27" s="254">
        <f>IF(Y27="LEVE",20%,IF(Y27="MENOR",40%,IF(Y27="MODERADO",60%,IF(Y27="MAYOR",80%,IF(Y27="CATASTRÓFICO",100%,)))))</f>
        <v>0.8</v>
      </c>
      <c r="AA27" s="181" t="s">
        <v>88</v>
      </c>
      <c r="AB27" s="180" t="s">
        <v>111</v>
      </c>
      <c r="AC27" s="178" t="s">
        <v>112</v>
      </c>
      <c r="AD27" s="181" t="s">
        <v>91</v>
      </c>
      <c r="AE27" s="181" t="s">
        <v>92</v>
      </c>
      <c r="AF27" s="176" t="s">
        <v>113</v>
      </c>
      <c r="AG27" s="182" t="s">
        <v>94</v>
      </c>
      <c r="AH27" s="182" t="s">
        <v>114</v>
      </c>
      <c r="AI27" s="256">
        <f>IF(AH27="Prevenir",25%, IF(AH27="Detectar",15%,IF(AH27="Corregir",10%,)))</f>
        <v>0.15</v>
      </c>
      <c r="AJ27" s="182" t="s">
        <v>96</v>
      </c>
      <c r="AK27" s="256">
        <f>IF(AJ27="Automático",25%,IF(AJ27="Manual",10%,))</f>
        <v>0.1</v>
      </c>
      <c r="AL27" s="182" t="s">
        <v>97</v>
      </c>
      <c r="AM27" s="175" t="s">
        <v>115</v>
      </c>
      <c r="AN27" s="182" t="s">
        <v>99</v>
      </c>
      <c r="AO27" s="175" t="s">
        <v>116</v>
      </c>
      <c r="AP27" s="257">
        <f>+AI27+AK27</f>
        <v>0.25</v>
      </c>
      <c r="AQ27" s="238" t="str">
        <f>IF(AR27&lt;=20%,"MUY BAJA",IF(AR27&lt;=40%,"BAJA",IF(AR27&lt;=60%,"MEDIA",IF(AR27&lt;=80%,"ALTA","MUY ALTA"))))</f>
        <v>BAJA</v>
      </c>
      <c r="AR27" s="238">
        <f>IF(OR(AH27="Prevenir",AH27="Detectar"),(X27-(X27*AP27)), X27)</f>
        <v>0.30000000000000004</v>
      </c>
      <c r="AS27" s="238" t="str">
        <f>IF(AT27&lt;=20%,"LEVE",IF(AT27&lt;=40%,"MENOR",IF(AT27&lt;=60%,"MODERADO",IF(AT27&lt;=80%,"MAYOR","CATASTROFICO"))))</f>
        <v>MAYOR</v>
      </c>
      <c r="AT27" s="238">
        <f>IF(AH27="Corregir",(Z27-(Z27*AP27)), Z27)</f>
        <v>0.8</v>
      </c>
      <c r="AU27" s="181" t="s">
        <v>88</v>
      </c>
      <c r="AV27" s="241" t="s">
        <v>101</v>
      </c>
      <c r="AW27" s="183" t="s">
        <v>111</v>
      </c>
      <c r="AX27" s="184" t="s">
        <v>117</v>
      </c>
      <c r="AY27" s="184">
        <v>45657</v>
      </c>
      <c r="AZ27" s="184" t="s">
        <v>1374</v>
      </c>
      <c r="BA27" s="185" t="s">
        <v>1375</v>
      </c>
      <c r="BB27" s="483" t="s">
        <v>103</v>
      </c>
      <c r="BC27" s="185">
        <f t="shared" si="4"/>
        <v>0</v>
      </c>
      <c r="BD27" s="185" t="s">
        <v>1360</v>
      </c>
      <c r="BE27" s="186" t="s">
        <v>1376</v>
      </c>
      <c r="BF27" s="186" t="s">
        <v>1362</v>
      </c>
      <c r="BG27" s="186"/>
      <c r="BH27" s="184"/>
      <c r="BI27" s="184"/>
      <c r="BJ27" s="185"/>
      <c r="BK27" s="185"/>
      <c r="BL27" s="185"/>
      <c r="BM27" s="185"/>
      <c r="BN27" s="186"/>
      <c r="BO27" s="186"/>
      <c r="BP27" s="186"/>
      <c r="BQ27" s="184"/>
      <c r="BR27" s="184"/>
      <c r="BS27" s="185"/>
      <c r="BT27" s="185"/>
      <c r="BU27" s="185"/>
      <c r="BV27" s="185"/>
      <c r="BW27" s="186"/>
      <c r="BX27" s="186"/>
      <c r="BY27" s="186"/>
      <c r="BZ27" s="184"/>
      <c r="CA27" s="184"/>
      <c r="CB27" s="185"/>
      <c r="CC27" s="185"/>
      <c r="CD27" s="185"/>
      <c r="CE27" s="185"/>
      <c r="CF27" s="186"/>
      <c r="CG27" s="186"/>
      <c r="CH27" s="186"/>
      <c r="CI27" s="476"/>
      <c r="CJ27" s="476">
        <v>1</v>
      </c>
      <c r="CK27" s="476"/>
    </row>
    <row r="28" spans="2:89" s="187" customFormat="1" ht="113.25" customHeight="1" x14ac:dyDescent="0.25">
      <c r="B28" s="174" t="s">
        <v>71</v>
      </c>
      <c r="C28" s="175" t="s">
        <v>104</v>
      </c>
      <c r="D28" s="175" t="s">
        <v>104</v>
      </c>
      <c r="E28" s="176" t="s">
        <v>105</v>
      </c>
      <c r="F28" s="176" t="s">
        <v>120</v>
      </c>
      <c r="G28" s="176" t="s">
        <v>104</v>
      </c>
      <c r="H28" s="175" t="s">
        <v>75</v>
      </c>
      <c r="I28" s="175" t="s">
        <v>75</v>
      </c>
      <c r="J28" s="175" t="s">
        <v>75</v>
      </c>
      <c r="K28" s="177" t="s">
        <v>75</v>
      </c>
      <c r="L28" s="175">
        <v>0</v>
      </c>
      <c r="M28" s="175">
        <v>0</v>
      </c>
      <c r="N28" s="175">
        <v>0</v>
      </c>
      <c r="O28" s="176" t="s">
        <v>172</v>
      </c>
      <c r="P28" s="178"/>
      <c r="Q28" s="179" t="s">
        <v>80</v>
      </c>
      <c r="R28" s="179" t="s">
        <v>81</v>
      </c>
      <c r="S28" s="178" t="s">
        <v>82</v>
      </c>
      <c r="T28" s="178" t="s">
        <v>109</v>
      </c>
      <c r="U28" s="176" t="s">
        <v>84</v>
      </c>
      <c r="V28" s="178" t="s">
        <v>110</v>
      </c>
      <c r="W28" s="241" t="s">
        <v>86</v>
      </c>
      <c r="X28" s="254">
        <f>IF(W28="MUY BAJA",20%,IF(W28="BAJA",40%,IF(W28="MEDIA",60%,IF(W28="ALTA",80%,IF(W28="MUY ALTA",100%,)))))</f>
        <v>0.4</v>
      </c>
      <c r="Y28" s="255" t="s">
        <v>87</v>
      </c>
      <c r="Z28" s="254">
        <f>IF(Y28="LEVE",20%,IF(Y28="MENOR",40%,IF(Y28="MODERADO",60%,IF(Y28="MAYOR",80%,IF(Y28="CATASTRÓFICO",100%,)))))</f>
        <v>0.8</v>
      </c>
      <c r="AA28" s="181" t="s">
        <v>88</v>
      </c>
      <c r="AB28" s="180" t="s">
        <v>111</v>
      </c>
      <c r="AC28" s="178" t="s">
        <v>112</v>
      </c>
      <c r="AD28" s="181" t="s">
        <v>91</v>
      </c>
      <c r="AE28" s="181" t="s">
        <v>92</v>
      </c>
      <c r="AF28" s="176" t="s">
        <v>113</v>
      </c>
      <c r="AG28" s="182" t="s">
        <v>94</v>
      </c>
      <c r="AH28" s="182" t="s">
        <v>114</v>
      </c>
      <c r="AI28" s="256">
        <f>IF(AH28="Prevenir",25%, IF(AH28="Detectar",15%,IF(AH28="Corregir",10%,)))</f>
        <v>0.15</v>
      </c>
      <c r="AJ28" s="182" t="s">
        <v>96</v>
      </c>
      <c r="AK28" s="256">
        <f>IF(AJ28="Automático",25%,IF(AJ28="Manual",10%,))</f>
        <v>0.1</v>
      </c>
      <c r="AL28" s="182" t="s">
        <v>97</v>
      </c>
      <c r="AM28" s="175" t="s">
        <v>115</v>
      </c>
      <c r="AN28" s="182" t="s">
        <v>99</v>
      </c>
      <c r="AO28" s="175" t="s">
        <v>116</v>
      </c>
      <c r="AP28" s="257">
        <f>+AI28+AK28</f>
        <v>0.25</v>
      </c>
      <c r="AQ28" s="238" t="str">
        <f>IF(AR28&lt;=20%,"MUY BAJA",IF(AR28&lt;=40%,"BAJA",IF(AR28&lt;=60%,"MEDIA",IF(AR28&lt;=80%,"ALTA","MUY ALTA"))))</f>
        <v>BAJA</v>
      </c>
      <c r="AR28" s="238">
        <f>IF(OR(AH28="Prevenir",AH28="Detectar"),(X28-(X28*AP28)), X28)</f>
        <v>0.30000000000000004</v>
      </c>
      <c r="AS28" s="238" t="str">
        <f>IF(AT28&lt;=20%,"LEVE",IF(AT28&lt;=40%,"MENOR",IF(AT28&lt;=60%,"MODERADO",IF(AT28&lt;=80%,"MAYOR","CATASTROFICO"))))</f>
        <v>MAYOR</v>
      </c>
      <c r="AT28" s="238">
        <f>IF(AH28="Corregir",(Z28-(Z28*AP28)), Z28)</f>
        <v>0.8</v>
      </c>
      <c r="AU28" s="181" t="s">
        <v>88</v>
      </c>
      <c r="AV28" s="241" t="s">
        <v>101</v>
      </c>
      <c r="AW28" s="183" t="s">
        <v>111</v>
      </c>
      <c r="AX28" s="184" t="s">
        <v>117</v>
      </c>
      <c r="AY28" s="184">
        <f>AY27</f>
        <v>45657</v>
      </c>
      <c r="AZ28" s="184" t="str">
        <f>AZ27</f>
        <v xml:space="preserve">En IIIC-2024 se realizó monitoreo de usuarios institucionales a servicios de corporativos en nube O365, plataforma interinstitucional SIIF Nación, Plataforma VUCE - con CD - Token, administración servicios tecnológicos, entre otros. </v>
      </c>
      <c r="BA28" s="184" t="str">
        <f>BA27</f>
        <v>OSI - GIS - GDMA - SPI</v>
      </c>
      <c r="BB28" s="483" t="s">
        <v>103</v>
      </c>
      <c r="BC28" s="185">
        <f t="shared" si="4"/>
        <v>0</v>
      </c>
      <c r="BD28" s="185" t="str">
        <f>BD27</f>
        <v>X</v>
      </c>
      <c r="BE28" s="185" t="str">
        <f>BE27</f>
        <v>Se mantiene un control sobre los usuarios y accesos a nivel de servicios corporativos transversales, a plataformas institucionales o interinstitucionales, aplicaciones institucionales.</v>
      </c>
      <c r="BF28" s="186" t="s">
        <v>1362</v>
      </c>
      <c r="BG28" s="185" t="s">
        <v>273</v>
      </c>
      <c r="BH28" s="184"/>
      <c r="BI28" s="184"/>
      <c r="BJ28" s="185"/>
      <c r="BK28" s="185"/>
      <c r="BL28" s="185"/>
      <c r="BM28" s="185"/>
      <c r="BN28" s="186"/>
      <c r="BO28" s="186"/>
      <c r="BP28" s="186"/>
      <c r="BQ28" s="184"/>
      <c r="BR28" s="184"/>
      <c r="BS28" s="185"/>
      <c r="BT28" s="185"/>
      <c r="BU28" s="185"/>
      <c r="BV28" s="185"/>
      <c r="BW28" s="186"/>
      <c r="BX28" s="186"/>
      <c r="BY28" s="186"/>
      <c r="BZ28" s="184"/>
      <c r="CA28" s="184"/>
      <c r="CB28" s="185"/>
      <c r="CC28" s="185"/>
      <c r="CD28" s="185"/>
      <c r="CE28" s="185"/>
      <c r="CF28" s="186"/>
      <c r="CG28" s="186"/>
      <c r="CH28" s="186"/>
      <c r="CI28" s="476"/>
      <c r="CJ28" s="476">
        <v>1</v>
      </c>
      <c r="CK28" s="476"/>
    </row>
    <row r="29" spans="2:89" s="187" customFormat="1" ht="113.25" customHeight="1" x14ac:dyDescent="0.25">
      <c r="B29" s="174" t="s">
        <v>71</v>
      </c>
      <c r="C29" s="175" t="s">
        <v>104</v>
      </c>
      <c r="D29" s="175" t="s">
        <v>104</v>
      </c>
      <c r="E29" s="176" t="s">
        <v>105</v>
      </c>
      <c r="F29" s="176" t="s">
        <v>173</v>
      </c>
      <c r="G29" s="176" t="s">
        <v>104</v>
      </c>
      <c r="H29" s="175" t="s">
        <v>75</v>
      </c>
      <c r="I29" s="175" t="s">
        <v>75</v>
      </c>
      <c r="J29" s="175" t="s">
        <v>75</v>
      </c>
      <c r="K29" s="177" t="s">
        <v>75</v>
      </c>
      <c r="L29" s="175" t="s">
        <v>174</v>
      </c>
      <c r="M29" s="175" t="s">
        <v>175</v>
      </c>
      <c r="N29" s="175" t="s">
        <v>176</v>
      </c>
      <c r="O29" s="176" t="s">
        <v>172</v>
      </c>
      <c r="P29" s="178"/>
      <c r="Q29" s="179" t="s">
        <v>80</v>
      </c>
      <c r="R29" s="179" t="s">
        <v>81</v>
      </c>
      <c r="S29" s="178" t="s">
        <v>82</v>
      </c>
      <c r="T29" s="178" t="s">
        <v>109</v>
      </c>
      <c r="U29" s="176" t="s">
        <v>84</v>
      </c>
      <c r="V29" s="178" t="s">
        <v>110</v>
      </c>
      <c r="W29" s="241" t="s">
        <v>86</v>
      </c>
      <c r="X29" s="254">
        <f>IF(W29="MUY BAJA",20%,IF(W29="BAJA",40%,IF(W29="MEDIA",60%,IF(W29="ALTA",80%,IF(W29="MUY ALTA",100%,)))))</f>
        <v>0.4</v>
      </c>
      <c r="Y29" s="255" t="s">
        <v>87</v>
      </c>
      <c r="Z29" s="254">
        <f>IF(Y29="LEVE",20%,IF(Y29="MENOR",40%,IF(Y29="MODERADO",60%,IF(Y29="MAYOR",80%,IF(Y29="CATASTRÓFICO",100%,)))))</f>
        <v>0.8</v>
      </c>
      <c r="AA29" s="181" t="s">
        <v>88</v>
      </c>
      <c r="AB29" s="180" t="s">
        <v>111</v>
      </c>
      <c r="AC29" s="178" t="s">
        <v>112</v>
      </c>
      <c r="AD29" s="181" t="s">
        <v>91</v>
      </c>
      <c r="AE29" s="181" t="s">
        <v>92</v>
      </c>
      <c r="AF29" s="176" t="s">
        <v>113</v>
      </c>
      <c r="AG29" s="182" t="s">
        <v>94</v>
      </c>
      <c r="AH29" s="182" t="s">
        <v>114</v>
      </c>
      <c r="AI29" s="256">
        <f>IF(AH29="Prevenir",25%, IF(AH29="Detectar",15%,IF(AH29="Corregir",10%,)))</f>
        <v>0.15</v>
      </c>
      <c r="AJ29" s="182" t="s">
        <v>96</v>
      </c>
      <c r="AK29" s="256">
        <f>IF(AJ29="Automático",25%,IF(AJ29="Manual",10%,))</f>
        <v>0.1</v>
      </c>
      <c r="AL29" s="182" t="s">
        <v>97</v>
      </c>
      <c r="AM29" s="175" t="s">
        <v>115</v>
      </c>
      <c r="AN29" s="182" t="s">
        <v>99</v>
      </c>
      <c r="AO29" s="175" t="s">
        <v>116</v>
      </c>
      <c r="AP29" s="257">
        <f>+AI29+AK29</f>
        <v>0.25</v>
      </c>
      <c r="AQ29" s="238" t="str">
        <f>IF(AR29&lt;=20%,"MUY BAJA",IF(AR29&lt;=40%,"BAJA",IF(AR29&lt;=60%,"MEDIA",IF(AR29&lt;=80%,"ALTA","MUY ALTA"))))</f>
        <v>BAJA</v>
      </c>
      <c r="AR29" s="238">
        <f>IF(OR(AH29="Prevenir",AH29="Detectar"),(X29-(X29*AP29)), X29)</f>
        <v>0.30000000000000004</v>
      </c>
      <c r="AS29" s="238" t="str">
        <f>IF(AT29&lt;=20%,"LEVE",IF(AT29&lt;=40%,"MENOR",IF(AT29&lt;=60%,"MODERADO",IF(AT29&lt;=80%,"MAYOR","CATASTROFICO"))))</f>
        <v>MAYOR</v>
      </c>
      <c r="AT29" s="238">
        <f>IF(AH29="Corregir",(Z29-(Z29*AP29)), Z29)</f>
        <v>0.8</v>
      </c>
      <c r="AU29" s="181" t="s">
        <v>88</v>
      </c>
      <c r="AV29" s="244" t="s">
        <v>133</v>
      </c>
      <c r="AW29" s="183" t="s">
        <v>111</v>
      </c>
      <c r="AX29" s="184" t="s">
        <v>117</v>
      </c>
      <c r="AY29" s="184">
        <f>AY28</f>
        <v>45657</v>
      </c>
      <c r="AZ29" s="184" t="str">
        <f>AZ28</f>
        <v xml:space="preserve">En IIIC-2024 se realizó monitoreo de usuarios institucionales a servicios de corporativos en nube O365, plataforma interinstitucional SIIF Nación, Plataforma VUCE - con CD - Token, administración servicios tecnológicos, entre otros. </v>
      </c>
      <c r="BA29" s="184" t="str">
        <f>BA28</f>
        <v>OSI - GIS - GDMA - SPI</v>
      </c>
      <c r="BB29" s="483" t="s">
        <v>103</v>
      </c>
      <c r="BC29" s="185">
        <f t="shared" si="4"/>
        <v>0</v>
      </c>
      <c r="BD29" s="185" t="str">
        <f>BD28</f>
        <v>X</v>
      </c>
      <c r="BE29" s="185" t="str">
        <f>BE28</f>
        <v>Se mantiene un control sobre los usuarios y accesos a nivel de servicios corporativos transversales, a plataformas institucionales o interinstitucionales, aplicaciones institucionales.</v>
      </c>
      <c r="BF29" s="186" t="s">
        <v>1362</v>
      </c>
      <c r="BG29" s="185" t="str">
        <f>BG28</f>
        <v xml:space="preserve"> </v>
      </c>
      <c r="BH29" s="184"/>
      <c r="BI29" s="184"/>
      <c r="BJ29" s="185"/>
      <c r="BK29" s="185"/>
      <c r="BL29" s="185"/>
      <c r="BM29" s="185"/>
      <c r="BN29" s="186"/>
      <c r="BO29" s="186"/>
      <c r="BP29" s="186"/>
      <c r="BQ29" s="184"/>
      <c r="BR29" s="184"/>
      <c r="BS29" s="185"/>
      <c r="BT29" s="185"/>
      <c r="BU29" s="185"/>
      <c r="BV29" s="185"/>
      <c r="BW29" s="186"/>
      <c r="BX29" s="186"/>
      <c r="BY29" s="186"/>
      <c r="BZ29" s="184"/>
      <c r="CA29" s="184"/>
      <c r="CB29" s="185"/>
      <c r="CC29" s="185"/>
      <c r="CD29" s="185"/>
      <c r="CE29" s="185"/>
      <c r="CF29" s="186"/>
      <c r="CG29" s="186"/>
      <c r="CH29" s="186"/>
      <c r="CI29" s="476"/>
      <c r="CJ29" s="476">
        <v>1</v>
      </c>
      <c r="CK29" s="476"/>
    </row>
    <row r="30" spans="2:89" s="187" customFormat="1" ht="113.25" customHeight="1" x14ac:dyDescent="0.25">
      <c r="B30" s="174" t="s">
        <v>71</v>
      </c>
      <c r="C30" s="175" t="s">
        <v>104</v>
      </c>
      <c r="D30" s="175" t="s">
        <v>104</v>
      </c>
      <c r="E30" s="176" t="s">
        <v>105</v>
      </c>
      <c r="F30" s="176" t="s">
        <v>120</v>
      </c>
      <c r="G30" s="176" t="s">
        <v>104</v>
      </c>
      <c r="H30" s="175" t="s">
        <v>75</v>
      </c>
      <c r="I30" s="175" t="s">
        <v>75</v>
      </c>
      <c r="J30" s="175" t="s">
        <v>75</v>
      </c>
      <c r="K30" s="177" t="s">
        <v>75</v>
      </c>
      <c r="L30" s="175" t="s">
        <v>186</v>
      </c>
      <c r="M30" s="175" t="s">
        <v>187</v>
      </c>
      <c r="N30" s="175" t="s">
        <v>188</v>
      </c>
      <c r="O30" s="176" t="s">
        <v>181</v>
      </c>
      <c r="P30" s="178"/>
      <c r="Q30" s="179" t="s">
        <v>80</v>
      </c>
      <c r="R30" s="179" t="s">
        <v>81</v>
      </c>
      <c r="S30" s="178" t="s">
        <v>82</v>
      </c>
      <c r="T30" s="178" t="s">
        <v>109</v>
      </c>
      <c r="U30" s="176" t="s">
        <v>84</v>
      </c>
      <c r="V30" s="178" t="s">
        <v>110</v>
      </c>
      <c r="W30" s="241" t="s">
        <v>86</v>
      </c>
      <c r="X30" s="254">
        <f>IF(W30="MUY BAJA",20%,IF(W30="BAJA",40%,IF(W30="MEDIA",60%,IF(W30="ALTA",80%,IF(W30="MUY ALTA",100%,)))))</f>
        <v>0.4</v>
      </c>
      <c r="Y30" s="255" t="s">
        <v>87</v>
      </c>
      <c r="Z30" s="254">
        <f>IF(Y30="LEVE",20%,IF(Y30="MENOR",40%,IF(Y30="MODERADO",60%,IF(Y30="MAYOR",80%,IF(Y30="CATASTRÓFICO",100%,)))))</f>
        <v>0.8</v>
      </c>
      <c r="AA30" s="181" t="s">
        <v>88</v>
      </c>
      <c r="AB30" s="180" t="s">
        <v>111</v>
      </c>
      <c r="AC30" s="178" t="s">
        <v>112</v>
      </c>
      <c r="AD30" s="181" t="s">
        <v>91</v>
      </c>
      <c r="AE30" s="181" t="s">
        <v>92</v>
      </c>
      <c r="AF30" s="176" t="s">
        <v>113</v>
      </c>
      <c r="AG30" s="182" t="s">
        <v>94</v>
      </c>
      <c r="AH30" s="182" t="s">
        <v>114</v>
      </c>
      <c r="AI30" s="256">
        <f>IF(AH30="Prevenir",25%, IF(AH30="Detectar",15%,IF(AH30="Corregir",10%,)))</f>
        <v>0.15</v>
      </c>
      <c r="AJ30" s="182" t="s">
        <v>96</v>
      </c>
      <c r="AK30" s="256">
        <f>IF(AJ30="Automático",25%,IF(AJ30="Manual",10%,))</f>
        <v>0.1</v>
      </c>
      <c r="AL30" s="182" t="s">
        <v>97</v>
      </c>
      <c r="AM30" s="175" t="s">
        <v>115</v>
      </c>
      <c r="AN30" s="182" t="s">
        <v>99</v>
      </c>
      <c r="AO30" s="175" t="s">
        <v>116</v>
      </c>
      <c r="AP30" s="257">
        <f>+AI30+AK30</f>
        <v>0.25</v>
      </c>
      <c r="AQ30" s="238" t="str">
        <f>IF(AR30&lt;=20%,"MUY BAJA",IF(AR30&lt;=40%,"BAJA",IF(AR30&lt;=60%,"MEDIA",IF(AR30&lt;=80%,"ALTA","MUY ALTA"))))</f>
        <v>BAJA</v>
      </c>
      <c r="AR30" s="238">
        <f>IF(OR(AH30="Prevenir",AH30="Detectar"),(X30-(X30*AP30)), X30)</f>
        <v>0.30000000000000004</v>
      </c>
      <c r="AS30" s="238" t="str">
        <f>IF(AT30&lt;=20%,"LEVE",IF(AT30&lt;=40%,"MENOR",IF(AT30&lt;=60%,"MODERADO",IF(AT30&lt;=80%,"MAYOR","CATASTROFICO"))))</f>
        <v>MAYOR</v>
      </c>
      <c r="AT30" s="238">
        <f>IF(AH30="Corregir",(Z30-(Z30*AP30)), Z30)</f>
        <v>0.8</v>
      </c>
      <c r="AU30" s="181" t="s">
        <v>88</v>
      </c>
      <c r="AV30" s="241" t="s">
        <v>101</v>
      </c>
      <c r="AW30" s="183" t="s">
        <v>111</v>
      </c>
      <c r="AX30" s="184" t="s">
        <v>117</v>
      </c>
      <c r="AY30" s="184">
        <f>AY29</f>
        <v>45657</v>
      </c>
      <c r="AZ30" s="184" t="str">
        <f>AZ29</f>
        <v xml:space="preserve">En IIIC-2024 se realizó monitoreo de usuarios institucionales a servicios de corporativos en nube O365, plataforma interinstitucional SIIF Nación, Plataforma VUCE - con CD - Token, administración servicios tecnológicos, entre otros. </v>
      </c>
      <c r="BA30" s="184" t="str">
        <f>BA29</f>
        <v>OSI - GIS - GDMA - SPI</v>
      </c>
      <c r="BB30" s="483" t="s">
        <v>103</v>
      </c>
      <c r="BC30" s="185">
        <f t="shared" si="4"/>
        <v>0</v>
      </c>
      <c r="BD30" s="185" t="str">
        <f>BD29</f>
        <v>X</v>
      </c>
      <c r="BE30" s="185" t="str">
        <f>BE29</f>
        <v>Se mantiene un control sobre los usuarios y accesos a nivel de servicios corporativos transversales, a plataformas institucionales o interinstitucionales, aplicaciones institucionales.</v>
      </c>
      <c r="BF30" s="186" t="s">
        <v>1362</v>
      </c>
      <c r="BG30" s="185" t="str">
        <f>BG29</f>
        <v xml:space="preserve"> </v>
      </c>
      <c r="BH30" s="184"/>
      <c r="BI30" s="184"/>
      <c r="BJ30" s="185"/>
      <c r="BK30" s="185"/>
      <c r="BL30" s="185"/>
      <c r="BM30" s="185"/>
      <c r="BN30" s="186"/>
      <c r="BO30" s="186"/>
      <c r="BP30" s="186"/>
      <c r="BQ30" s="184"/>
      <c r="BR30" s="184"/>
      <c r="BS30" s="185"/>
      <c r="BT30" s="185"/>
      <c r="BU30" s="185"/>
      <c r="BV30" s="185"/>
      <c r="BW30" s="186"/>
      <c r="BX30" s="186"/>
      <c r="BY30" s="186"/>
      <c r="BZ30" s="184"/>
      <c r="CA30" s="184"/>
      <c r="CB30" s="185"/>
      <c r="CC30" s="185"/>
      <c r="CD30" s="185"/>
      <c r="CE30" s="185"/>
      <c r="CF30" s="186"/>
      <c r="CG30" s="186"/>
      <c r="CH30" s="186"/>
      <c r="CI30" s="476"/>
      <c r="CJ30" s="476">
        <v>1</v>
      </c>
      <c r="CK30" s="476"/>
    </row>
    <row r="31" spans="2:89" s="187" customFormat="1" ht="113.25" customHeight="1" x14ac:dyDescent="0.25">
      <c r="B31" s="174" t="s">
        <v>71</v>
      </c>
      <c r="C31" s="175" t="s">
        <v>104</v>
      </c>
      <c r="D31" s="175" t="s">
        <v>104</v>
      </c>
      <c r="E31" s="176" t="s">
        <v>105</v>
      </c>
      <c r="F31" s="176" t="s">
        <v>173</v>
      </c>
      <c r="G31" s="176" t="s">
        <v>104</v>
      </c>
      <c r="H31" s="175" t="s">
        <v>75</v>
      </c>
      <c r="I31" s="175" t="s">
        <v>75</v>
      </c>
      <c r="J31" s="175" t="s">
        <v>75</v>
      </c>
      <c r="K31" s="177" t="s">
        <v>75</v>
      </c>
      <c r="L31" s="175" t="s">
        <v>186</v>
      </c>
      <c r="M31" s="175" t="s">
        <v>187</v>
      </c>
      <c r="N31" s="175" t="s">
        <v>188</v>
      </c>
      <c r="O31" s="176" t="s">
        <v>181</v>
      </c>
      <c r="P31" s="178"/>
      <c r="Q31" s="179" t="s">
        <v>80</v>
      </c>
      <c r="R31" s="179" t="s">
        <v>81</v>
      </c>
      <c r="S31" s="178" t="s">
        <v>82</v>
      </c>
      <c r="T31" s="178" t="s">
        <v>109</v>
      </c>
      <c r="U31" s="176" t="s">
        <v>84</v>
      </c>
      <c r="V31" s="178" t="s">
        <v>110</v>
      </c>
      <c r="W31" s="241" t="s">
        <v>86</v>
      </c>
      <c r="X31" s="254">
        <f>IF(W31="MUY BAJA",20%,IF(W31="BAJA",40%,IF(W31="MEDIA",60%,IF(W31="ALTA",80%,IF(W31="MUY ALTA",100%,)))))</f>
        <v>0.4</v>
      </c>
      <c r="Y31" s="255" t="s">
        <v>87</v>
      </c>
      <c r="Z31" s="254">
        <f>IF(Y31="LEVE",20%,IF(Y31="MENOR",40%,IF(Y31="MODERADO",60%,IF(Y31="MAYOR",80%,IF(Y31="CATASTRÓFICO",100%,)))))</f>
        <v>0.8</v>
      </c>
      <c r="AA31" s="181" t="s">
        <v>88</v>
      </c>
      <c r="AB31" s="180" t="s">
        <v>111</v>
      </c>
      <c r="AC31" s="178" t="s">
        <v>112</v>
      </c>
      <c r="AD31" s="181" t="s">
        <v>91</v>
      </c>
      <c r="AE31" s="181" t="s">
        <v>92</v>
      </c>
      <c r="AF31" s="176" t="s">
        <v>113</v>
      </c>
      <c r="AG31" s="182" t="s">
        <v>94</v>
      </c>
      <c r="AH31" s="182" t="s">
        <v>114</v>
      </c>
      <c r="AI31" s="256">
        <f>IF(AH31="Prevenir",25%, IF(AH31="Detectar",15%,IF(AH31="Corregir",10%,)))</f>
        <v>0.15</v>
      </c>
      <c r="AJ31" s="182" t="s">
        <v>96</v>
      </c>
      <c r="AK31" s="256">
        <f>IF(AJ31="Automático",25%,IF(AJ31="Manual",10%,))</f>
        <v>0.1</v>
      </c>
      <c r="AL31" s="182" t="s">
        <v>97</v>
      </c>
      <c r="AM31" s="175" t="s">
        <v>115</v>
      </c>
      <c r="AN31" s="182" t="s">
        <v>99</v>
      </c>
      <c r="AO31" s="175" t="s">
        <v>116</v>
      </c>
      <c r="AP31" s="257">
        <f>+AI31+AK31</f>
        <v>0.25</v>
      </c>
      <c r="AQ31" s="238" t="str">
        <f>IF(AR31&lt;=20%,"MUY BAJA",IF(AR31&lt;=40%,"BAJA",IF(AR31&lt;=60%,"MEDIA",IF(AR31&lt;=80%,"ALTA","MUY ALTA"))))</f>
        <v>BAJA</v>
      </c>
      <c r="AR31" s="238">
        <f>IF(OR(AH31="Prevenir",AH31="Detectar"),(X31-(X31*AP31)), X31)</f>
        <v>0.30000000000000004</v>
      </c>
      <c r="AS31" s="238" t="str">
        <f>IF(AT31&lt;=20%,"LEVE",IF(AT31&lt;=40%,"MENOR",IF(AT31&lt;=60%,"MODERADO",IF(AT31&lt;=80%,"MAYOR","CATASTROFICO"))))</f>
        <v>MAYOR</v>
      </c>
      <c r="AT31" s="238">
        <f>IF(AH31="Corregir",(Z31-(Z31*AP31)), Z31)</f>
        <v>0.8</v>
      </c>
      <c r="AU31" s="181" t="s">
        <v>88</v>
      </c>
      <c r="AV31" s="241" t="s">
        <v>101</v>
      </c>
      <c r="AW31" s="183" t="s">
        <v>111</v>
      </c>
      <c r="AX31" s="184" t="s">
        <v>117</v>
      </c>
      <c r="AY31" s="184">
        <f>AY30</f>
        <v>45657</v>
      </c>
      <c r="AZ31" s="184" t="str">
        <f>AZ30</f>
        <v xml:space="preserve">En IIIC-2024 se realizó monitoreo de usuarios institucionales a servicios de corporativos en nube O365, plataforma interinstitucional SIIF Nación, Plataforma VUCE - con CD - Token, administración servicios tecnológicos, entre otros. </v>
      </c>
      <c r="BA31" s="184" t="str">
        <f>BA30</f>
        <v>OSI - GIS - GDMA - SPI</v>
      </c>
      <c r="BB31" s="483" t="s">
        <v>103</v>
      </c>
      <c r="BC31" s="185">
        <f t="shared" si="4"/>
        <v>0</v>
      </c>
      <c r="BD31" s="185" t="str">
        <f>BD30</f>
        <v>X</v>
      </c>
      <c r="BE31" s="185" t="str">
        <f>BE30</f>
        <v>Se mantiene un control sobre los usuarios y accesos a nivel de servicios corporativos transversales, a plataformas institucionales o interinstitucionales, aplicaciones institucionales.</v>
      </c>
      <c r="BF31" s="186" t="s">
        <v>1362</v>
      </c>
      <c r="BG31" s="185" t="str">
        <f>BG30</f>
        <v xml:space="preserve"> </v>
      </c>
      <c r="BH31" s="184"/>
      <c r="BI31" s="184"/>
      <c r="BJ31" s="185"/>
      <c r="BK31" s="185"/>
      <c r="BL31" s="185"/>
      <c r="BM31" s="185"/>
      <c r="BN31" s="186"/>
      <c r="BO31" s="186"/>
      <c r="BP31" s="186"/>
      <c r="BQ31" s="184"/>
      <c r="BR31" s="184"/>
      <c r="BS31" s="185"/>
      <c r="BT31" s="185"/>
      <c r="BU31" s="185"/>
      <c r="BV31" s="185"/>
      <c r="BW31" s="186"/>
      <c r="BX31" s="186"/>
      <c r="BY31" s="186"/>
      <c r="BZ31" s="184"/>
      <c r="CA31" s="184"/>
      <c r="CB31" s="185"/>
      <c r="CC31" s="185"/>
      <c r="CD31" s="185"/>
      <c r="CE31" s="185"/>
      <c r="CF31" s="186"/>
      <c r="CG31" s="186"/>
      <c r="CH31" s="186"/>
      <c r="CI31" s="476"/>
      <c r="CJ31" s="476">
        <v>1</v>
      </c>
      <c r="CK31" s="476"/>
    </row>
    <row r="32" spans="2:89" s="187" customFormat="1" ht="113.25" customHeight="1" x14ac:dyDescent="0.25">
      <c r="B32" s="174" t="s">
        <v>71</v>
      </c>
      <c r="C32" s="175" t="s">
        <v>209</v>
      </c>
      <c r="D32" s="175" t="s">
        <v>209</v>
      </c>
      <c r="E32" s="176" t="s">
        <v>105</v>
      </c>
      <c r="F32" s="176" t="s">
        <v>74</v>
      </c>
      <c r="G32" s="176" t="s">
        <v>209</v>
      </c>
      <c r="H32" s="175" t="s">
        <v>75</v>
      </c>
      <c r="I32" s="175" t="s">
        <v>75</v>
      </c>
      <c r="J32" s="175" t="s">
        <v>75</v>
      </c>
      <c r="K32" s="177" t="s">
        <v>75</v>
      </c>
      <c r="L32" s="175" t="s">
        <v>210</v>
      </c>
      <c r="M32" s="175" t="s">
        <v>211</v>
      </c>
      <c r="N32" s="175" t="s">
        <v>212</v>
      </c>
      <c r="O32" s="176" t="s">
        <v>194</v>
      </c>
      <c r="P32" s="178"/>
      <c r="Q32" s="179" t="s">
        <v>80</v>
      </c>
      <c r="R32" s="179" t="s">
        <v>81</v>
      </c>
      <c r="S32" s="178" t="s">
        <v>82</v>
      </c>
      <c r="T32" s="178" t="s">
        <v>109</v>
      </c>
      <c r="U32" s="176" t="s">
        <v>148</v>
      </c>
      <c r="V32" s="178" t="s">
        <v>110</v>
      </c>
      <c r="W32" s="241" t="s">
        <v>213</v>
      </c>
      <c r="X32" s="254">
        <f>IF(W32="MUY BAJA",20%,IF(W32="BAJA",40%,IF(W32="MEDIA",60%,IF(W32="ALTA",80%,IF(W32="MUY ALTA",100%,)))))</f>
        <v>0.6</v>
      </c>
      <c r="Y32" s="255" t="s">
        <v>87</v>
      </c>
      <c r="Z32" s="254">
        <f>IF(Y32="LEVE",20%,IF(Y32="MENOR",40%,IF(Y32="MODERADO",60%,IF(Y32="MAYOR",80%,IF(Y32="CATASTRÓFICO",100%,)))))</f>
        <v>0.8</v>
      </c>
      <c r="AA32" s="181" t="s">
        <v>88</v>
      </c>
      <c r="AB32" s="180" t="s">
        <v>111</v>
      </c>
      <c r="AC32" s="178" t="s">
        <v>112</v>
      </c>
      <c r="AD32" s="181" t="s">
        <v>91</v>
      </c>
      <c r="AE32" s="181" t="s">
        <v>92</v>
      </c>
      <c r="AF32" s="176" t="s">
        <v>113</v>
      </c>
      <c r="AG32" s="182" t="s">
        <v>94</v>
      </c>
      <c r="AH32" s="182" t="s">
        <v>114</v>
      </c>
      <c r="AI32" s="256">
        <f>IF(AH32="Prevenir",25%, IF(AH32="Detectar",15%,IF(AH32="Corregir",10%,)))</f>
        <v>0.15</v>
      </c>
      <c r="AJ32" s="182" t="s">
        <v>96</v>
      </c>
      <c r="AK32" s="256">
        <f>IF(AJ32="Automático",25%,IF(AJ32="Manual",10%,))</f>
        <v>0.1</v>
      </c>
      <c r="AL32" s="182" t="s">
        <v>97</v>
      </c>
      <c r="AM32" s="175" t="s">
        <v>115</v>
      </c>
      <c r="AN32" s="182" t="s">
        <v>99</v>
      </c>
      <c r="AO32" s="175" t="s">
        <v>116</v>
      </c>
      <c r="AP32" s="257">
        <f>+AI32+AK32</f>
        <v>0.25</v>
      </c>
      <c r="AQ32" s="238" t="str">
        <f>IF(AR32&lt;=20%,"MUY BAJA",IF(AR32&lt;=40%,"BAJA",IF(AR32&lt;=60%,"MEDIA",IF(AR32&lt;=80%,"ALTA","MUY ALTA"))))</f>
        <v>MEDIA</v>
      </c>
      <c r="AR32" s="238">
        <f>IF(OR(AH32="Prevenir",AH32="Detectar"),(X32-(X32*AP32)), X32)</f>
        <v>0.44999999999999996</v>
      </c>
      <c r="AS32" s="238" t="str">
        <f>IF(AT32&lt;=20%,"LEVE",IF(AT32&lt;=40%,"MENOR",IF(AT32&lt;=60%,"MODERADO",IF(AT32&lt;=80%,"MAYOR","CATASTROFICO"))))</f>
        <v>MAYOR</v>
      </c>
      <c r="AT32" s="238">
        <f>IF(AH32="Corregir",(Z32-(Z32*AP32)), Z32)</f>
        <v>0.8</v>
      </c>
      <c r="AU32" s="181" t="s">
        <v>88</v>
      </c>
      <c r="AV32" s="241" t="s">
        <v>101</v>
      </c>
      <c r="AW32" s="183" t="s">
        <v>111</v>
      </c>
      <c r="AX32" s="184" t="s">
        <v>117</v>
      </c>
      <c r="AY32" s="184">
        <f>AY31</f>
        <v>45657</v>
      </c>
      <c r="AZ32" s="184" t="str">
        <f>AZ31</f>
        <v xml:space="preserve">En IIIC-2024 se realizó monitoreo de usuarios institucionales a servicios de corporativos en nube O365, plataforma interinstitucional SIIF Nación, Plataforma VUCE - con CD - Token, administración servicios tecnológicos, entre otros. </v>
      </c>
      <c r="BA32" s="184" t="str">
        <f>BA31</f>
        <v>OSI - GIS - GDMA - SPI</v>
      </c>
      <c r="BB32" s="483" t="s">
        <v>103</v>
      </c>
      <c r="BC32" s="185">
        <f t="shared" si="4"/>
        <v>0</v>
      </c>
      <c r="BD32" s="185" t="str">
        <f>BD31</f>
        <v>X</v>
      </c>
      <c r="BE32" s="185" t="str">
        <f>BE31</f>
        <v>Se mantiene un control sobre los usuarios y accesos a nivel de servicios corporativos transversales, a plataformas institucionales o interinstitucionales, aplicaciones institucionales.</v>
      </c>
      <c r="BF32" s="186" t="s">
        <v>1362</v>
      </c>
      <c r="BG32" s="185" t="str">
        <f>BG31</f>
        <v xml:space="preserve"> </v>
      </c>
      <c r="BH32" s="184"/>
      <c r="BI32" s="184"/>
      <c r="BJ32" s="185"/>
      <c r="BK32" s="185"/>
      <c r="BL32" s="185"/>
      <c r="BM32" s="185"/>
      <c r="BN32" s="186"/>
      <c r="BO32" s="186"/>
      <c r="BP32" s="186"/>
      <c r="BQ32" s="184"/>
      <c r="BR32" s="184"/>
      <c r="BS32" s="185"/>
      <c r="BT32" s="185"/>
      <c r="BU32" s="185"/>
      <c r="BV32" s="185"/>
      <c r="BW32" s="186"/>
      <c r="BX32" s="186"/>
      <c r="BY32" s="186"/>
      <c r="BZ32" s="184"/>
      <c r="CA32" s="184"/>
      <c r="CB32" s="185"/>
      <c r="CC32" s="185"/>
      <c r="CD32" s="185"/>
      <c r="CE32" s="185"/>
      <c r="CF32" s="186"/>
      <c r="CG32" s="186"/>
      <c r="CH32" s="186"/>
      <c r="CI32" s="476"/>
      <c r="CJ32" s="476">
        <v>1</v>
      </c>
      <c r="CK32" s="476"/>
    </row>
    <row r="33" spans="2:89" s="187" customFormat="1" ht="113.25" customHeight="1" x14ac:dyDescent="0.25">
      <c r="B33" s="174" t="s">
        <v>71</v>
      </c>
      <c r="C33" s="175" t="s">
        <v>104</v>
      </c>
      <c r="D33" s="175" t="s">
        <v>104</v>
      </c>
      <c r="E33" s="176" t="s">
        <v>105</v>
      </c>
      <c r="F33" s="176" t="s">
        <v>120</v>
      </c>
      <c r="G33" s="176" t="s">
        <v>104</v>
      </c>
      <c r="H33" s="175" t="s">
        <v>245</v>
      </c>
      <c r="I33" s="175" t="s">
        <v>245</v>
      </c>
      <c r="J33" s="175" t="s">
        <v>245</v>
      </c>
      <c r="K33" s="188" t="s">
        <v>245</v>
      </c>
      <c r="L33" s="175" t="s">
        <v>253</v>
      </c>
      <c r="M33" s="175" t="s">
        <v>254</v>
      </c>
      <c r="N33" s="175" t="s">
        <v>255</v>
      </c>
      <c r="O33" s="176" t="s">
        <v>246</v>
      </c>
      <c r="P33" s="178"/>
      <c r="Q33" s="179" t="s">
        <v>80</v>
      </c>
      <c r="R33" s="179" t="s">
        <v>81</v>
      </c>
      <c r="S33" s="178" t="s">
        <v>82</v>
      </c>
      <c r="T33" s="178" t="s">
        <v>109</v>
      </c>
      <c r="U33" s="176" t="s">
        <v>84</v>
      </c>
      <c r="V33" s="178" t="s">
        <v>110</v>
      </c>
      <c r="W33" s="241" t="s">
        <v>86</v>
      </c>
      <c r="X33" s="254">
        <f>IF(W33="MUY BAJA",20%,IF(W33="BAJA",40%,IF(W33="MEDIA",60%,IF(W33="ALTA",80%,IF(W33="MUY ALTA",100%,)))))</f>
        <v>0.4</v>
      </c>
      <c r="Y33" s="255" t="s">
        <v>87</v>
      </c>
      <c r="Z33" s="254">
        <f>IF(Y33="LEVE",20%,IF(Y33="MENOR",40%,IF(Y33="MODERADO",60%,IF(Y33="MAYOR",80%,IF(Y33="CATASTRÓFICO",100%,)))))</f>
        <v>0.8</v>
      </c>
      <c r="AA33" s="181" t="s">
        <v>88</v>
      </c>
      <c r="AB33" s="180" t="s">
        <v>111</v>
      </c>
      <c r="AC33" s="178" t="s">
        <v>256</v>
      </c>
      <c r="AD33" s="181" t="s">
        <v>91</v>
      </c>
      <c r="AE33" s="181" t="s">
        <v>92</v>
      </c>
      <c r="AF33" s="176" t="s">
        <v>113</v>
      </c>
      <c r="AG33" s="182" t="s">
        <v>94</v>
      </c>
      <c r="AH33" s="182" t="s">
        <v>114</v>
      </c>
      <c r="AI33" s="256">
        <f>IF(AH33="Prevenir",25%, IF(AH33="Detectar",15%,IF(AH33="Corregir",10%,)))</f>
        <v>0.15</v>
      </c>
      <c r="AJ33" s="182" t="s">
        <v>96</v>
      </c>
      <c r="AK33" s="256">
        <f>IF(AJ33="Automático",25%,IF(AJ33="Manual",10%,))</f>
        <v>0.1</v>
      </c>
      <c r="AL33" s="182" t="s">
        <v>97</v>
      </c>
      <c r="AM33" s="175" t="s">
        <v>115</v>
      </c>
      <c r="AN33" s="182" t="s">
        <v>99</v>
      </c>
      <c r="AO33" s="175" t="s">
        <v>116</v>
      </c>
      <c r="AP33" s="257">
        <f>+AI33+AK33</f>
        <v>0.25</v>
      </c>
      <c r="AQ33" s="238" t="str">
        <f>IF(AR33&lt;=20%,"MUY BAJA",IF(AR33&lt;=40%,"BAJA",IF(AR33&lt;=60%,"MEDIA",IF(AR33&lt;=80%,"ALTA","MUY ALTA"))))</f>
        <v>BAJA</v>
      </c>
      <c r="AR33" s="238">
        <f>IF(OR(AH33="Prevenir",AH33="Detectar"),(X33-(X33*AP33)), X33)</f>
        <v>0.30000000000000004</v>
      </c>
      <c r="AS33" s="238" t="str">
        <f>IF(AT33&lt;=20%,"LEVE",IF(AT33&lt;=40%,"MENOR",IF(AT33&lt;=60%,"MODERADO",IF(AT33&lt;=80%,"MAYOR","CATASTROFICO"))))</f>
        <v>MAYOR</v>
      </c>
      <c r="AT33" s="238">
        <f>IF(AH33="Corregir",(Z33-(Z33*AP33)), Z33)</f>
        <v>0.8</v>
      </c>
      <c r="AU33" s="181" t="s">
        <v>88</v>
      </c>
      <c r="AV33" s="241" t="s">
        <v>101</v>
      </c>
      <c r="AW33" s="183" t="s">
        <v>111</v>
      </c>
      <c r="AX33" s="184" t="s">
        <v>117</v>
      </c>
      <c r="AY33" s="184">
        <f>AY32</f>
        <v>45657</v>
      </c>
      <c r="AZ33" s="184" t="str">
        <f>AZ32</f>
        <v xml:space="preserve">En IIIC-2024 se realizó monitoreo de usuarios institucionales a servicios de corporativos en nube O365, plataforma interinstitucional SIIF Nación, Plataforma VUCE - con CD - Token, administración servicios tecnológicos, entre otros. </v>
      </c>
      <c r="BA33" s="184" t="str">
        <f>BA32</f>
        <v>OSI - GIS - GDMA - SPI</v>
      </c>
      <c r="BB33" s="483" t="s">
        <v>103</v>
      </c>
      <c r="BC33" s="185">
        <f t="shared" si="4"/>
        <v>0</v>
      </c>
      <c r="BD33" s="185" t="str">
        <f>BD32</f>
        <v>X</v>
      </c>
      <c r="BE33" s="185" t="str">
        <f>BE32</f>
        <v>Se mantiene un control sobre los usuarios y accesos a nivel de servicios corporativos transversales, a plataformas institucionales o interinstitucionales, aplicaciones institucionales.</v>
      </c>
      <c r="BF33" s="186" t="s">
        <v>1362</v>
      </c>
      <c r="BG33" s="185" t="str">
        <f>BG32</f>
        <v xml:space="preserve"> </v>
      </c>
      <c r="BH33" s="184"/>
      <c r="BI33" s="184"/>
      <c r="BJ33" s="185"/>
      <c r="BK33" s="185"/>
      <c r="BL33" s="185"/>
      <c r="BM33" s="185"/>
      <c r="BN33" s="186"/>
      <c r="BO33" s="186"/>
      <c r="BP33" s="186"/>
      <c r="BQ33" s="184"/>
      <c r="BR33" s="184"/>
      <c r="BS33" s="185"/>
      <c r="BT33" s="185"/>
      <c r="BU33" s="185"/>
      <c r="BV33" s="185"/>
      <c r="BW33" s="186"/>
      <c r="BX33" s="186"/>
      <c r="BY33" s="186"/>
      <c r="BZ33" s="184"/>
      <c r="CA33" s="184"/>
      <c r="CB33" s="185"/>
      <c r="CC33" s="185"/>
      <c r="CD33" s="185"/>
      <c r="CE33" s="185"/>
      <c r="CF33" s="186"/>
      <c r="CG33" s="186"/>
      <c r="CH33" s="186"/>
      <c r="CI33" s="476"/>
      <c r="CJ33" s="476">
        <v>1</v>
      </c>
      <c r="CK33" s="476"/>
    </row>
    <row r="34" spans="2:89" s="187" customFormat="1" ht="113.25" customHeight="1" x14ac:dyDescent="0.25">
      <c r="B34" s="174" t="s">
        <v>71</v>
      </c>
      <c r="C34" s="175" t="s">
        <v>104</v>
      </c>
      <c r="D34" s="175" t="s">
        <v>104</v>
      </c>
      <c r="E34" s="176" t="s">
        <v>105</v>
      </c>
      <c r="F34" s="176" t="s">
        <v>74</v>
      </c>
      <c r="G34" s="176" t="s">
        <v>104</v>
      </c>
      <c r="H34" s="175" t="s">
        <v>75</v>
      </c>
      <c r="I34" s="175" t="s">
        <v>245</v>
      </c>
      <c r="J34" s="175" t="s">
        <v>245</v>
      </c>
      <c r="K34" s="188" t="s">
        <v>245</v>
      </c>
      <c r="L34" s="175">
        <v>0</v>
      </c>
      <c r="M34" s="175">
        <v>0</v>
      </c>
      <c r="N34" s="175">
        <v>0</v>
      </c>
      <c r="O34" s="176" t="s">
        <v>246</v>
      </c>
      <c r="P34" s="178"/>
      <c r="Q34" s="179" t="s">
        <v>80</v>
      </c>
      <c r="R34" s="179" t="s">
        <v>81</v>
      </c>
      <c r="S34" s="178" t="s">
        <v>82</v>
      </c>
      <c r="T34" s="178" t="s">
        <v>109</v>
      </c>
      <c r="U34" s="176" t="s">
        <v>84</v>
      </c>
      <c r="V34" s="178" t="s">
        <v>110</v>
      </c>
      <c r="W34" s="241" t="s">
        <v>86</v>
      </c>
      <c r="X34" s="254">
        <f>IF(W34="MUY BAJA",20%,IF(W34="BAJA",40%,IF(W34="MEDIA",60%,IF(W34="ALTA",80%,IF(W34="MUY ALTA",100%,)))))</f>
        <v>0.4</v>
      </c>
      <c r="Y34" s="255" t="s">
        <v>87</v>
      </c>
      <c r="Z34" s="254">
        <f>IF(Y34="LEVE",20%,IF(Y34="MENOR",40%,IF(Y34="MODERADO",60%,IF(Y34="MAYOR",80%,IF(Y34="CATASTRÓFICO",100%,)))))</f>
        <v>0.8</v>
      </c>
      <c r="AA34" s="181" t="s">
        <v>88</v>
      </c>
      <c r="AB34" s="180" t="s">
        <v>111</v>
      </c>
      <c r="AC34" s="178" t="s">
        <v>112</v>
      </c>
      <c r="AD34" s="181" t="s">
        <v>91</v>
      </c>
      <c r="AE34" s="181" t="s">
        <v>92</v>
      </c>
      <c r="AF34" s="176" t="s">
        <v>113</v>
      </c>
      <c r="AG34" s="182" t="s">
        <v>94</v>
      </c>
      <c r="AH34" s="182" t="s">
        <v>114</v>
      </c>
      <c r="AI34" s="256">
        <f>IF(AH34="Prevenir",25%, IF(AH34="Detectar",15%,IF(AH34="Corregir",10%,)))</f>
        <v>0.15</v>
      </c>
      <c r="AJ34" s="182" t="s">
        <v>96</v>
      </c>
      <c r="AK34" s="256">
        <f>IF(AJ34="Automático",25%,IF(AJ34="Manual",10%,))</f>
        <v>0.1</v>
      </c>
      <c r="AL34" s="182" t="s">
        <v>97</v>
      </c>
      <c r="AM34" s="175" t="s">
        <v>115</v>
      </c>
      <c r="AN34" s="182" t="s">
        <v>99</v>
      </c>
      <c r="AO34" s="175" t="s">
        <v>116</v>
      </c>
      <c r="AP34" s="257">
        <f>+AI34+AK34</f>
        <v>0.25</v>
      </c>
      <c r="AQ34" s="238" t="str">
        <f>IF(AR34&lt;=20%,"MUY BAJA",IF(AR34&lt;=40%,"BAJA",IF(AR34&lt;=60%,"MEDIA",IF(AR34&lt;=80%,"ALTA","MUY ALTA"))))</f>
        <v>BAJA</v>
      </c>
      <c r="AR34" s="238">
        <f>IF(OR(AH34="Prevenir",AH34="Detectar"),(X34-(X34*AP34)), X34)</f>
        <v>0.30000000000000004</v>
      </c>
      <c r="AS34" s="238" t="str">
        <f>IF(AT34&lt;=20%,"LEVE",IF(AT34&lt;=40%,"MENOR",IF(AT34&lt;=60%,"MODERADO",IF(AT34&lt;=80%,"MAYOR","CATASTROFICO"))))</f>
        <v>MAYOR</v>
      </c>
      <c r="AT34" s="238">
        <f>IF(AH34="Corregir",(Z34-(Z34*AP34)), Z34)</f>
        <v>0.8</v>
      </c>
      <c r="AU34" s="181" t="s">
        <v>88</v>
      </c>
      <c r="AV34" s="241" t="s">
        <v>101</v>
      </c>
      <c r="AW34" s="183" t="s">
        <v>111</v>
      </c>
      <c r="AX34" s="184" t="s">
        <v>117</v>
      </c>
      <c r="AY34" s="184">
        <f>AY33</f>
        <v>45657</v>
      </c>
      <c r="AZ34" s="184" t="str">
        <f>AZ33</f>
        <v xml:space="preserve">En IIIC-2024 se realizó monitoreo de usuarios institucionales a servicios de corporativos en nube O365, plataforma interinstitucional SIIF Nación, Plataforma VUCE - con CD - Token, administración servicios tecnológicos, entre otros. </v>
      </c>
      <c r="BA34" s="184" t="str">
        <f>BA33</f>
        <v>OSI - GIS - GDMA - SPI</v>
      </c>
      <c r="BB34" s="483" t="s">
        <v>103</v>
      </c>
      <c r="BC34" s="185">
        <f t="shared" si="4"/>
        <v>0</v>
      </c>
      <c r="BD34" s="185" t="str">
        <f>BD33</f>
        <v>X</v>
      </c>
      <c r="BE34" s="185" t="str">
        <f>BE33</f>
        <v>Se mantiene un control sobre los usuarios y accesos a nivel de servicios corporativos transversales, a plataformas institucionales o interinstitucionales, aplicaciones institucionales.</v>
      </c>
      <c r="BF34" s="186" t="s">
        <v>1362</v>
      </c>
      <c r="BG34" s="185" t="str">
        <f>BG33</f>
        <v xml:space="preserve"> </v>
      </c>
      <c r="BH34" s="184"/>
      <c r="BI34" s="184"/>
      <c r="BJ34" s="185"/>
      <c r="BK34" s="185"/>
      <c r="BL34" s="185"/>
      <c r="BM34" s="185"/>
      <c r="BN34" s="186"/>
      <c r="BO34" s="186"/>
      <c r="BP34" s="186"/>
      <c r="BQ34" s="184"/>
      <c r="BR34" s="184"/>
      <c r="BS34" s="185"/>
      <c r="BT34" s="185"/>
      <c r="BU34" s="185"/>
      <c r="BV34" s="185"/>
      <c r="BW34" s="186"/>
      <c r="BX34" s="186"/>
      <c r="BY34" s="186"/>
      <c r="BZ34" s="184"/>
      <c r="CA34" s="184"/>
      <c r="CB34" s="185"/>
      <c r="CC34" s="185"/>
      <c r="CD34" s="185"/>
      <c r="CE34" s="185"/>
      <c r="CF34" s="186"/>
      <c r="CG34" s="186"/>
      <c r="CH34" s="186"/>
      <c r="CI34" s="476"/>
      <c r="CJ34" s="476">
        <v>1</v>
      </c>
      <c r="CK34" s="476"/>
    </row>
    <row r="35" spans="2:89" s="187" customFormat="1" ht="113.25" customHeight="1" x14ac:dyDescent="0.25">
      <c r="B35" s="174" t="s">
        <v>71</v>
      </c>
      <c r="C35" s="175" t="s">
        <v>209</v>
      </c>
      <c r="D35" s="175" t="s">
        <v>209</v>
      </c>
      <c r="E35" s="176" t="s">
        <v>105</v>
      </c>
      <c r="F35" s="176" t="s">
        <v>120</v>
      </c>
      <c r="G35" s="176" t="s">
        <v>209</v>
      </c>
      <c r="H35" s="175" t="s">
        <v>75</v>
      </c>
      <c r="I35" s="175" t="s">
        <v>245</v>
      </c>
      <c r="J35" s="175" t="s">
        <v>75</v>
      </c>
      <c r="K35" s="188" t="s">
        <v>245</v>
      </c>
      <c r="L35" s="175" t="s">
        <v>291</v>
      </c>
      <c r="M35" s="175" t="s">
        <v>289</v>
      </c>
      <c r="N35" s="175" t="s">
        <v>289</v>
      </c>
      <c r="O35" s="176" t="s">
        <v>290</v>
      </c>
      <c r="P35" s="178"/>
      <c r="Q35" s="179" t="s">
        <v>80</v>
      </c>
      <c r="R35" s="179" t="s">
        <v>81</v>
      </c>
      <c r="S35" s="178" t="s">
        <v>82</v>
      </c>
      <c r="T35" s="178" t="s">
        <v>109</v>
      </c>
      <c r="U35" s="176" t="s">
        <v>148</v>
      </c>
      <c r="V35" s="178" t="s">
        <v>292</v>
      </c>
      <c r="W35" s="241" t="s">
        <v>213</v>
      </c>
      <c r="X35" s="254">
        <f>IF(W35="MUY BAJA",20%,IF(W35="BAJA",40%,IF(W35="MEDIA",60%,IF(W35="ALTA",80%,IF(W35="MUY ALTA",100%,)))))</f>
        <v>0.6</v>
      </c>
      <c r="Y35" s="255" t="s">
        <v>87</v>
      </c>
      <c r="Z35" s="254">
        <f>IF(Y35="LEVE",20%,IF(Y35="MENOR",40%,IF(Y35="MODERADO",60%,IF(Y35="MAYOR",80%,IF(Y35="CATASTRÓFICO",100%,)))))</f>
        <v>0.8</v>
      </c>
      <c r="AA35" s="181" t="s">
        <v>88</v>
      </c>
      <c r="AB35" s="180" t="s">
        <v>111</v>
      </c>
      <c r="AC35" s="178" t="s">
        <v>112</v>
      </c>
      <c r="AD35" s="181" t="s">
        <v>91</v>
      </c>
      <c r="AE35" s="181" t="s">
        <v>92</v>
      </c>
      <c r="AF35" s="176" t="s">
        <v>113</v>
      </c>
      <c r="AG35" s="182" t="s">
        <v>94</v>
      </c>
      <c r="AH35" s="182" t="s">
        <v>114</v>
      </c>
      <c r="AI35" s="256">
        <f>IF(AH35="Prevenir",25%, IF(AH35="Detectar",15%,IF(AH35="Corregir",10%,)))</f>
        <v>0.15</v>
      </c>
      <c r="AJ35" s="182" t="s">
        <v>96</v>
      </c>
      <c r="AK35" s="256">
        <f>IF(AJ35="Automático",25%,IF(AJ35="Manual",10%,))</f>
        <v>0.1</v>
      </c>
      <c r="AL35" s="182" t="s">
        <v>97</v>
      </c>
      <c r="AM35" s="175" t="s">
        <v>115</v>
      </c>
      <c r="AN35" s="182" t="s">
        <v>99</v>
      </c>
      <c r="AO35" s="175" t="s">
        <v>116</v>
      </c>
      <c r="AP35" s="257">
        <f>+AI35+AK35</f>
        <v>0.25</v>
      </c>
      <c r="AQ35" s="238" t="str">
        <f>IF(AR35&lt;=20%,"MUY BAJA",IF(AR35&lt;=40%,"BAJA",IF(AR35&lt;=60%,"MEDIA",IF(AR35&lt;=80%,"ALTA","MUY ALTA"))))</f>
        <v>MEDIA</v>
      </c>
      <c r="AR35" s="238">
        <f>IF(OR(AH35="Prevenir",AH35="Detectar"),(X35-(X35*AP35)), X35)</f>
        <v>0.44999999999999996</v>
      </c>
      <c r="AS35" s="238" t="str">
        <f>IF(AT35&lt;=20%,"LEVE",IF(AT35&lt;=40%,"MENOR",IF(AT35&lt;=60%,"MODERADO",IF(AT35&lt;=80%,"MAYOR","CATASTROFICO"))))</f>
        <v>MAYOR</v>
      </c>
      <c r="AT35" s="238">
        <f>IF(AH35="Corregir",(Z35-(Z35*AP35)), Z35)</f>
        <v>0.8</v>
      </c>
      <c r="AU35" s="181" t="s">
        <v>88</v>
      </c>
      <c r="AV35" s="241" t="s">
        <v>101</v>
      </c>
      <c r="AW35" s="183" t="s">
        <v>111</v>
      </c>
      <c r="AX35" s="184" t="s">
        <v>117</v>
      </c>
      <c r="AY35" s="184">
        <f>AY34</f>
        <v>45657</v>
      </c>
      <c r="AZ35" s="184" t="str">
        <f>AZ34</f>
        <v xml:space="preserve">En IIIC-2024 se realizó monitoreo de usuarios institucionales a servicios de corporativos en nube O365, plataforma interinstitucional SIIF Nación, Plataforma VUCE - con CD - Token, administración servicios tecnológicos, entre otros. </v>
      </c>
      <c r="BA35" s="184" t="str">
        <f>BA34</f>
        <v>OSI - GIS - GDMA - SPI</v>
      </c>
      <c r="BB35" s="483" t="s">
        <v>103</v>
      </c>
      <c r="BC35" s="185">
        <f t="shared" si="4"/>
        <v>0</v>
      </c>
      <c r="BD35" s="185" t="str">
        <f>BD34</f>
        <v>X</v>
      </c>
      <c r="BE35" s="185" t="str">
        <f>BE34</f>
        <v>Se mantiene un control sobre los usuarios y accesos a nivel de servicios corporativos transversales, a plataformas institucionales o interinstitucionales, aplicaciones institucionales.</v>
      </c>
      <c r="BF35" s="186" t="s">
        <v>1362</v>
      </c>
      <c r="BG35" s="185" t="str">
        <f>BG34</f>
        <v xml:space="preserve"> </v>
      </c>
      <c r="BH35" s="184"/>
      <c r="BI35" s="184"/>
      <c r="BJ35" s="185"/>
      <c r="BK35" s="185"/>
      <c r="BL35" s="185"/>
      <c r="BM35" s="185"/>
      <c r="BN35" s="186"/>
      <c r="BO35" s="186"/>
      <c r="BP35" s="186"/>
      <c r="BQ35" s="184"/>
      <c r="BR35" s="184"/>
      <c r="BS35" s="185"/>
      <c r="BT35" s="185"/>
      <c r="BU35" s="185"/>
      <c r="BV35" s="185"/>
      <c r="BW35" s="186"/>
      <c r="BX35" s="186"/>
      <c r="BY35" s="186"/>
      <c r="BZ35" s="184"/>
      <c r="CA35" s="184"/>
      <c r="CB35" s="185"/>
      <c r="CC35" s="185"/>
      <c r="CD35" s="185"/>
      <c r="CE35" s="185"/>
      <c r="CF35" s="186"/>
      <c r="CG35" s="186"/>
      <c r="CH35" s="186"/>
      <c r="CI35" s="476"/>
      <c r="CJ35" s="476">
        <v>1</v>
      </c>
      <c r="CK35" s="476"/>
    </row>
    <row r="36" spans="2:89" s="187" customFormat="1" ht="113.25" customHeight="1" x14ac:dyDescent="0.25">
      <c r="B36" s="174" t="s">
        <v>71</v>
      </c>
      <c r="C36" s="175" t="s">
        <v>293</v>
      </c>
      <c r="D36" s="175" t="s">
        <v>293</v>
      </c>
      <c r="E36" s="176" t="s">
        <v>105</v>
      </c>
      <c r="F36" s="176" t="s">
        <v>120</v>
      </c>
      <c r="G36" s="176" t="s">
        <v>293</v>
      </c>
      <c r="H36" s="175" t="s">
        <v>75</v>
      </c>
      <c r="I36" s="175" t="s">
        <v>245</v>
      </c>
      <c r="J36" s="175" t="s">
        <v>75</v>
      </c>
      <c r="K36" s="188" t="s">
        <v>245</v>
      </c>
      <c r="L36" s="175" t="s">
        <v>291</v>
      </c>
      <c r="M36" s="175" t="s">
        <v>289</v>
      </c>
      <c r="N36" s="175" t="s">
        <v>289</v>
      </c>
      <c r="O36" s="176" t="s">
        <v>290</v>
      </c>
      <c r="P36" s="178"/>
      <c r="Q36" s="179" t="s">
        <v>80</v>
      </c>
      <c r="R36" s="179" t="s">
        <v>81</v>
      </c>
      <c r="S36" s="178" t="s">
        <v>82</v>
      </c>
      <c r="T36" s="178" t="s">
        <v>109</v>
      </c>
      <c r="U36" s="176" t="s">
        <v>148</v>
      </c>
      <c r="V36" s="178" t="s">
        <v>292</v>
      </c>
      <c r="W36" s="241" t="s">
        <v>86</v>
      </c>
      <c r="X36" s="254">
        <f>IF(W36="MUY BAJA",20%,IF(W36="BAJA",40%,IF(W36="MEDIA",60%,IF(W36="ALTA",80%,IF(W36="MUY ALTA",100%,)))))</f>
        <v>0.4</v>
      </c>
      <c r="Y36" s="255" t="s">
        <v>87</v>
      </c>
      <c r="Z36" s="254">
        <f>IF(Y36="LEVE",20%,IF(Y36="MENOR",40%,IF(Y36="MODERADO",60%,IF(Y36="MAYOR",80%,IF(Y36="CATASTRÓFICO",100%,)))))</f>
        <v>0.8</v>
      </c>
      <c r="AA36" s="181" t="s">
        <v>88</v>
      </c>
      <c r="AB36" s="180" t="s">
        <v>111</v>
      </c>
      <c r="AC36" s="178" t="s">
        <v>112</v>
      </c>
      <c r="AD36" s="181" t="s">
        <v>91</v>
      </c>
      <c r="AE36" s="181" t="s">
        <v>92</v>
      </c>
      <c r="AF36" s="176" t="s">
        <v>113</v>
      </c>
      <c r="AG36" s="182" t="s">
        <v>94</v>
      </c>
      <c r="AH36" s="182" t="s">
        <v>114</v>
      </c>
      <c r="AI36" s="256">
        <f>IF(AH36="Prevenir",25%, IF(AH36="Detectar",15%,IF(AH36="Corregir",10%,)))</f>
        <v>0.15</v>
      </c>
      <c r="AJ36" s="182" t="s">
        <v>96</v>
      </c>
      <c r="AK36" s="256">
        <f>IF(AJ36="Automático",25%,IF(AJ36="Manual",10%,))</f>
        <v>0.1</v>
      </c>
      <c r="AL36" s="182" t="s">
        <v>97</v>
      </c>
      <c r="AM36" s="175" t="s">
        <v>115</v>
      </c>
      <c r="AN36" s="182" t="s">
        <v>99</v>
      </c>
      <c r="AO36" s="175" t="s">
        <v>116</v>
      </c>
      <c r="AP36" s="257">
        <f>+AI36+AK36</f>
        <v>0.25</v>
      </c>
      <c r="AQ36" s="238" t="str">
        <f>IF(AR36&lt;=20%,"MUY BAJA",IF(AR36&lt;=40%,"BAJA",IF(AR36&lt;=60%,"MEDIA",IF(AR36&lt;=80%,"ALTA","MUY ALTA"))))</f>
        <v>BAJA</v>
      </c>
      <c r="AR36" s="238">
        <f>IF(OR(AH36="Prevenir",AH36="Detectar"),(X36-(X36*AP36)), X36)</f>
        <v>0.30000000000000004</v>
      </c>
      <c r="AS36" s="238" t="str">
        <f>IF(AT36&lt;=20%,"LEVE",IF(AT36&lt;=40%,"MENOR",IF(AT36&lt;=60%,"MODERADO",IF(AT36&lt;=80%,"MAYOR","CATASTROFICO"))))</f>
        <v>MAYOR</v>
      </c>
      <c r="AT36" s="238">
        <f>IF(AH36="Corregir",(Z36-(Z36*AP36)), Z36)</f>
        <v>0.8</v>
      </c>
      <c r="AU36" s="181" t="s">
        <v>88</v>
      </c>
      <c r="AV36" s="241" t="s">
        <v>101</v>
      </c>
      <c r="AW36" s="183" t="s">
        <v>111</v>
      </c>
      <c r="AX36" s="184" t="s">
        <v>117</v>
      </c>
      <c r="AY36" s="184">
        <f>AY35</f>
        <v>45657</v>
      </c>
      <c r="AZ36" s="184" t="str">
        <f>AZ35</f>
        <v xml:space="preserve">En IIIC-2024 se realizó monitoreo de usuarios institucionales a servicios de corporativos en nube O365, plataforma interinstitucional SIIF Nación, Plataforma VUCE - con CD - Token, administración servicios tecnológicos, entre otros. </v>
      </c>
      <c r="BA36" s="184" t="str">
        <f>BA35</f>
        <v>OSI - GIS - GDMA - SPI</v>
      </c>
      <c r="BB36" s="483" t="s">
        <v>103</v>
      </c>
      <c r="BC36" s="185">
        <f t="shared" si="4"/>
        <v>0</v>
      </c>
      <c r="BD36" s="185" t="str">
        <f>BD35</f>
        <v>X</v>
      </c>
      <c r="BE36" s="185" t="str">
        <f>BE35</f>
        <v>Se mantiene un control sobre los usuarios y accesos a nivel de servicios corporativos transversales, a plataformas institucionales o interinstitucionales, aplicaciones institucionales.</v>
      </c>
      <c r="BF36" s="186" t="s">
        <v>1362</v>
      </c>
      <c r="BG36" s="185" t="str">
        <f>BG35</f>
        <v xml:space="preserve"> </v>
      </c>
      <c r="BH36" s="184"/>
      <c r="BI36" s="184"/>
      <c r="BJ36" s="185"/>
      <c r="BK36" s="185"/>
      <c r="BL36" s="185"/>
      <c r="BM36" s="185"/>
      <c r="BN36" s="186"/>
      <c r="BO36" s="186"/>
      <c r="BP36" s="186"/>
      <c r="BQ36" s="184"/>
      <c r="BR36" s="184"/>
      <c r="BS36" s="185"/>
      <c r="BT36" s="185"/>
      <c r="BU36" s="185"/>
      <c r="BV36" s="185"/>
      <c r="BW36" s="186"/>
      <c r="BX36" s="186"/>
      <c r="BY36" s="186"/>
      <c r="BZ36" s="184"/>
      <c r="CA36" s="184"/>
      <c r="CB36" s="185"/>
      <c r="CC36" s="185"/>
      <c r="CD36" s="185"/>
      <c r="CE36" s="185"/>
      <c r="CF36" s="186"/>
      <c r="CG36" s="186"/>
      <c r="CH36" s="186"/>
      <c r="CI36" s="476"/>
      <c r="CJ36" s="476">
        <v>1</v>
      </c>
      <c r="CK36" s="476"/>
    </row>
    <row r="37" spans="2:89" s="187" customFormat="1" ht="113.25" customHeight="1" x14ac:dyDescent="0.25">
      <c r="B37" s="174" t="s">
        <v>71</v>
      </c>
      <c r="C37" s="175" t="s">
        <v>104</v>
      </c>
      <c r="D37" s="175" t="s">
        <v>104</v>
      </c>
      <c r="E37" s="176" t="s">
        <v>105</v>
      </c>
      <c r="F37" s="176" t="s">
        <v>120</v>
      </c>
      <c r="G37" s="176" t="s">
        <v>104</v>
      </c>
      <c r="H37" s="175" t="s">
        <v>75</v>
      </c>
      <c r="I37" s="175" t="s">
        <v>245</v>
      </c>
      <c r="J37" s="175" t="s">
        <v>75</v>
      </c>
      <c r="K37" s="188" t="s">
        <v>245</v>
      </c>
      <c r="L37" s="175" t="s">
        <v>291</v>
      </c>
      <c r="M37" s="175" t="s">
        <v>289</v>
      </c>
      <c r="N37" s="175" t="s">
        <v>289</v>
      </c>
      <c r="O37" s="176" t="s">
        <v>290</v>
      </c>
      <c r="P37" s="178"/>
      <c r="Q37" s="179" t="s">
        <v>80</v>
      </c>
      <c r="R37" s="179" t="s">
        <v>81</v>
      </c>
      <c r="S37" s="178" t="s">
        <v>82</v>
      </c>
      <c r="T37" s="178" t="s">
        <v>109</v>
      </c>
      <c r="U37" s="176" t="s">
        <v>84</v>
      </c>
      <c r="V37" s="178" t="s">
        <v>110</v>
      </c>
      <c r="W37" s="241" t="s">
        <v>86</v>
      </c>
      <c r="X37" s="254">
        <f>IF(W37="MUY BAJA",20%,IF(W37="BAJA",40%,IF(W37="MEDIA",60%,IF(W37="ALTA",80%,IF(W37="MUY ALTA",100%,)))))</f>
        <v>0.4</v>
      </c>
      <c r="Y37" s="255" t="s">
        <v>87</v>
      </c>
      <c r="Z37" s="254">
        <f>IF(Y37="LEVE",20%,IF(Y37="MENOR",40%,IF(Y37="MODERADO",60%,IF(Y37="MAYOR",80%,IF(Y37="CATASTRÓFICO",100%,)))))</f>
        <v>0.8</v>
      </c>
      <c r="AA37" s="181" t="s">
        <v>88</v>
      </c>
      <c r="AB37" s="180" t="s">
        <v>111</v>
      </c>
      <c r="AC37" s="178" t="s">
        <v>112</v>
      </c>
      <c r="AD37" s="181" t="s">
        <v>91</v>
      </c>
      <c r="AE37" s="181" t="s">
        <v>92</v>
      </c>
      <c r="AF37" s="176" t="s">
        <v>113</v>
      </c>
      <c r="AG37" s="182" t="s">
        <v>94</v>
      </c>
      <c r="AH37" s="182" t="s">
        <v>114</v>
      </c>
      <c r="AI37" s="256">
        <f>IF(AH37="Prevenir",25%, IF(AH37="Detectar",15%,IF(AH37="Corregir",10%,)))</f>
        <v>0.15</v>
      </c>
      <c r="AJ37" s="182" t="s">
        <v>96</v>
      </c>
      <c r="AK37" s="256">
        <f>IF(AJ37="Automático",25%,IF(AJ37="Manual",10%,))</f>
        <v>0.1</v>
      </c>
      <c r="AL37" s="182" t="s">
        <v>97</v>
      </c>
      <c r="AM37" s="175" t="s">
        <v>115</v>
      </c>
      <c r="AN37" s="182" t="s">
        <v>99</v>
      </c>
      <c r="AO37" s="175" t="s">
        <v>116</v>
      </c>
      <c r="AP37" s="257">
        <f>+AI37+AK37</f>
        <v>0.25</v>
      </c>
      <c r="AQ37" s="238" t="str">
        <f>IF(AR37&lt;=20%,"MUY BAJA",IF(AR37&lt;=40%,"BAJA",IF(AR37&lt;=60%,"MEDIA",IF(AR37&lt;=80%,"ALTA","MUY ALTA"))))</f>
        <v>BAJA</v>
      </c>
      <c r="AR37" s="238">
        <f>IF(OR(AH37="Prevenir",AH37="Detectar"),(X37-(X37*AP37)), X37)</f>
        <v>0.30000000000000004</v>
      </c>
      <c r="AS37" s="238" t="str">
        <f>IF(AT37&lt;=20%,"LEVE",IF(AT37&lt;=40%,"MENOR",IF(AT37&lt;=60%,"MODERADO",IF(AT37&lt;=80%,"MAYOR","CATASTROFICO"))))</f>
        <v>MAYOR</v>
      </c>
      <c r="AT37" s="238">
        <f>IF(AH37="Corregir",(Z37-(Z37*AP37)), Z37)</f>
        <v>0.8</v>
      </c>
      <c r="AU37" s="181" t="s">
        <v>88</v>
      </c>
      <c r="AV37" s="241" t="s">
        <v>101</v>
      </c>
      <c r="AW37" s="183" t="s">
        <v>111</v>
      </c>
      <c r="AX37" s="184" t="s">
        <v>117</v>
      </c>
      <c r="AY37" s="184">
        <f>AY36</f>
        <v>45657</v>
      </c>
      <c r="AZ37" s="184" t="str">
        <f>AZ36</f>
        <v xml:space="preserve">En IIIC-2024 se realizó monitoreo de usuarios institucionales a servicios de corporativos en nube O365, plataforma interinstitucional SIIF Nación, Plataforma VUCE - con CD - Token, administración servicios tecnológicos, entre otros. </v>
      </c>
      <c r="BA37" s="184" t="str">
        <f>BA36</f>
        <v>OSI - GIS - GDMA - SPI</v>
      </c>
      <c r="BB37" s="483" t="s">
        <v>103</v>
      </c>
      <c r="BC37" s="185">
        <f t="shared" si="4"/>
        <v>0</v>
      </c>
      <c r="BD37" s="185" t="str">
        <f>BD36</f>
        <v>X</v>
      </c>
      <c r="BE37" s="185" t="str">
        <f>BE36</f>
        <v>Se mantiene un control sobre los usuarios y accesos a nivel de servicios corporativos transversales, a plataformas institucionales o interinstitucionales, aplicaciones institucionales.</v>
      </c>
      <c r="BF37" s="186" t="s">
        <v>1362</v>
      </c>
      <c r="BG37" s="185" t="str">
        <f>BG36</f>
        <v xml:space="preserve"> </v>
      </c>
      <c r="BH37" s="184"/>
      <c r="BI37" s="184"/>
      <c r="BJ37" s="185"/>
      <c r="BK37" s="185"/>
      <c r="BL37" s="185"/>
      <c r="BM37" s="185"/>
      <c r="BN37" s="186"/>
      <c r="BO37" s="186"/>
      <c r="BP37" s="186"/>
      <c r="BQ37" s="184"/>
      <c r="BR37" s="184"/>
      <c r="BS37" s="185"/>
      <c r="BT37" s="185"/>
      <c r="BU37" s="185"/>
      <c r="BV37" s="185"/>
      <c r="BW37" s="186"/>
      <c r="BX37" s="186"/>
      <c r="BY37" s="186"/>
      <c r="BZ37" s="184"/>
      <c r="CA37" s="184"/>
      <c r="CB37" s="185"/>
      <c r="CC37" s="185"/>
      <c r="CD37" s="185"/>
      <c r="CE37" s="185"/>
      <c r="CF37" s="186"/>
      <c r="CG37" s="186"/>
      <c r="CH37" s="186"/>
      <c r="CI37" s="476"/>
      <c r="CJ37" s="476">
        <v>1</v>
      </c>
      <c r="CK37" s="476"/>
    </row>
    <row r="38" spans="2:89" s="187" customFormat="1" ht="113.25" customHeight="1" x14ac:dyDescent="0.25">
      <c r="B38" s="174" t="s">
        <v>71</v>
      </c>
      <c r="C38" s="175" t="s">
        <v>104</v>
      </c>
      <c r="D38" s="175" t="s">
        <v>104</v>
      </c>
      <c r="E38" s="176" t="s">
        <v>105</v>
      </c>
      <c r="F38" s="176" t="s">
        <v>173</v>
      </c>
      <c r="G38" s="176" t="s">
        <v>104</v>
      </c>
      <c r="H38" s="175" t="s">
        <v>75</v>
      </c>
      <c r="I38" s="175" t="s">
        <v>245</v>
      </c>
      <c r="J38" s="175" t="s">
        <v>75</v>
      </c>
      <c r="K38" s="188" t="s">
        <v>245</v>
      </c>
      <c r="L38" s="175" t="s">
        <v>291</v>
      </c>
      <c r="M38" s="175" t="s">
        <v>289</v>
      </c>
      <c r="N38" s="175" t="s">
        <v>289</v>
      </c>
      <c r="O38" s="176" t="s">
        <v>290</v>
      </c>
      <c r="P38" s="178"/>
      <c r="Q38" s="179" t="s">
        <v>80</v>
      </c>
      <c r="R38" s="179" t="s">
        <v>81</v>
      </c>
      <c r="S38" s="178" t="s">
        <v>82</v>
      </c>
      <c r="T38" s="178" t="s">
        <v>109</v>
      </c>
      <c r="U38" s="176" t="s">
        <v>84</v>
      </c>
      <c r="V38" s="178" t="s">
        <v>110</v>
      </c>
      <c r="W38" s="241" t="s">
        <v>86</v>
      </c>
      <c r="X38" s="254">
        <f>IF(W38="MUY BAJA",20%,IF(W38="BAJA",40%,IF(W38="MEDIA",60%,IF(W38="ALTA",80%,IF(W38="MUY ALTA",100%,)))))</f>
        <v>0.4</v>
      </c>
      <c r="Y38" s="255" t="s">
        <v>87</v>
      </c>
      <c r="Z38" s="254">
        <f>IF(Y38="LEVE",20%,IF(Y38="MENOR",40%,IF(Y38="MODERADO",60%,IF(Y38="MAYOR",80%,IF(Y38="CATASTRÓFICO",100%,)))))</f>
        <v>0.8</v>
      </c>
      <c r="AA38" s="181" t="s">
        <v>88</v>
      </c>
      <c r="AB38" s="180" t="s">
        <v>111</v>
      </c>
      <c r="AC38" s="178" t="s">
        <v>112</v>
      </c>
      <c r="AD38" s="181" t="s">
        <v>91</v>
      </c>
      <c r="AE38" s="181" t="s">
        <v>92</v>
      </c>
      <c r="AF38" s="176" t="s">
        <v>113</v>
      </c>
      <c r="AG38" s="182" t="s">
        <v>94</v>
      </c>
      <c r="AH38" s="182" t="s">
        <v>114</v>
      </c>
      <c r="AI38" s="256">
        <f>IF(AH38="Prevenir",25%, IF(AH38="Detectar",15%,IF(AH38="Corregir",10%,)))</f>
        <v>0.15</v>
      </c>
      <c r="AJ38" s="182" t="s">
        <v>96</v>
      </c>
      <c r="AK38" s="256">
        <f>IF(AJ38="Automático",25%,IF(AJ38="Manual",10%,))</f>
        <v>0.1</v>
      </c>
      <c r="AL38" s="182" t="s">
        <v>97</v>
      </c>
      <c r="AM38" s="175" t="s">
        <v>115</v>
      </c>
      <c r="AN38" s="182" t="s">
        <v>99</v>
      </c>
      <c r="AO38" s="175" t="s">
        <v>116</v>
      </c>
      <c r="AP38" s="257">
        <f>+AI38+AK38</f>
        <v>0.25</v>
      </c>
      <c r="AQ38" s="238" t="str">
        <f>IF(AR38&lt;=20%,"MUY BAJA",IF(AR38&lt;=40%,"BAJA",IF(AR38&lt;=60%,"MEDIA",IF(AR38&lt;=80%,"ALTA","MUY ALTA"))))</f>
        <v>BAJA</v>
      </c>
      <c r="AR38" s="238">
        <f>IF(OR(AH38="Prevenir",AH38="Detectar"),(X38-(X38*AP38)), X38)</f>
        <v>0.30000000000000004</v>
      </c>
      <c r="AS38" s="238" t="str">
        <f>IF(AT38&lt;=20%,"LEVE",IF(AT38&lt;=40%,"MENOR",IF(AT38&lt;=60%,"MODERADO",IF(AT38&lt;=80%,"MAYOR","CATASTROFICO"))))</f>
        <v>MAYOR</v>
      </c>
      <c r="AT38" s="238">
        <f>IF(AH38="Corregir",(Z38-(Z38*AP38)), Z38)</f>
        <v>0.8</v>
      </c>
      <c r="AU38" s="181" t="s">
        <v>88</v>
      </c>
      <c r="AV38" s="241" t="s">
        <v>101</v>
      </c>
      <c r="AW38" s="183" t="s">
        <v>111</v>
      </c>
      <c r="AX38" s="184" t="s">
        <v>117</v>
      </c>
      <c r="AY38" s="184">
        <f>AY37</f>
        <v>45657</v>
      </c>
      <c r="AZ38" s="184" t="str">
        <f>AZ37</f>
        <v xml:space="preserve">En IIIC-2024 se realizó monitoreo de usuarios institucionales a servicios de corporativos en nube O365, plataforma interinstitucional SIIF Nación, Plataforma VUCE - con CD - Token, administración servicios tecnológicos, entre otros. </v>
      </c>
      <c r="BA38" s="184" t="str">
        <f>BA37</f>
        <v>OSI - GIS - GDMA - SPI</v>
      </c>
      <c r="BB38" s="483" t="s">
        <v>103</v>
      </c>
      <c r="BC38" s="185">
        <f t="shared" si="4"/>
        <v>0</v>
      </c>
      <c r="BD38" s="185" t="str">
        <f>BD37</f>
        <v>X</v>
      </c>
      <c r="BE38" s="185" t="str">
        <f>BE37</f>
        <v>Se mantiene un control sobre los usuarios y accesos a nivel de servicios corporativos transversales, a plataformas institucionales o interinstitucionales, aplicaciones institucionales.</v>
      </c>
      <c r="BF38" s="186" t="s">
        <v>1362</v>
      </c>
      <c r="BG38" s="185" t="str">
        <f>BG37</f>
        <v xml:space="preserve"> </v>
      </c>
      <c r="BH38" s="184"/>
      <c r="BI38" s="184"/>
      <c r="BJ38" s="185"/>
      <c r="BK38" s="185"/>
      <c r="BL38" s="185"/>
      <c r="BM38" s="185"/>
      <c r="BN38" s="186"/>
      <c r="BO38" s="186"/>
      <c r="BP38" s="186"/>
      <c r="BQ38" s="184"/>
      <c r="BR38" s="184"/>
      <c r="BS38" s="185"/>
      <c r="BT38" s="185"/>
      <c r="BU38" s="185"/>
      <c r="BV38" s="185"/>
      <c r="BW38" s="186"/>
      <c r="BX38" s="186"/>
      <c r="BY38" s="186"/>
      <c r="BZ38" s="184"/>
      <c r="CA38" s="184"/>
      <c r="CB38" s="185"/>
      <c r="CC38" s="185"/>
      <c r="CD38" s="185"/>
      <c r="CE38" s="185"/>
      <c r="CF38" s="186"/>
      <c r="CG38" s="186"/>
      <c r="CH38" s="186"/>
      <c r="CI38" s="476"/>
      <c r="CJ38" s="476">
        <v>1</v>
      </c>
      <c r="CK38" s="476"/>
    </row>
    <row r="39" spans="2:89" s="187" customFormat="1" ht="113.25" customHeight="1" x14ac:dyDescent="0.25">
      <c r="B39" s="174" t="s">
        <v>71</v>
      </c>
      <c r="C39" s="175" t="s">
        <v>104</v>
      </c>
      <c r="D39" s="175" t="s">
        <v>104</v>
      </c>
      <c r="E39" s="176" t="s">
        <v>105</v>
      </c>
      <c r="F39" s="176" t="s">
        <v>74</v>
      </c>
      <c r="G39" s="176" t="s">
        <v>104</v>
      </c>
      <c r="H39" s="175" t="s">
        <v>75</v>
      </c>
      <c r="I39" s="175" t="s">
        <v>245</v>
      </c>
      <c r="J39" s="175" t="s">
        <v>75</v>
      </c>
      <c r="K39" s="188" t="s">
        <v>245</v>
      </c>
      <c r="L39" s="175" t="s">
        <v>291</v>
      </c>
      <c r="M39" s="175" t="s">
        <v>289</v>
      </c>
      <c r="N39" s="175" t="s">
        <v>289</v>
      </c>
      <c r="O39" s="176" t="s">
        <v>290</v>
      </c>
      <c r="P39" s="178"/>
      <c r="Q39" s="179" t="s">
        <v>80</v>
      </c>
      <c r="R39" s="179" t="s">
        <v>81</v>
      </c>
      <c r="S39" s="178" t="s">
        <v>82</v>
      </c>
      <c r="T39" s="178" t="s">
        <v>109</v>
      </c>
      <c r="U39" s="176" t="s">
        <v>84</v>
      </c>
      <c r="V39" s="178" t="s">
        <v>110</v>
      </c>
      <c r="W39" s="241" t="s">
        <v>86</v>
      </c>
      <c r="X39" s="254">
        <f>IF(W39="MUY BAJA",20%,IF(W39="BAJA",40%,IF(W39="MEDIA",60%,IF(W39="ALTA",80%,IF(W39="MUY ALTA",100%,)))))</f>
        <v>0.4</v>
      </c>
      <c r="Y39" s="255" t="s">
        <v>87</v>
      </c>
      <c r="Z39" s="254">
        <f>IF(Y39="LEVE",20%,IF(Y39="MENOR",40%,IF(Y39="MODERADO",60%,IF(Y39="MAYOR",80%,IF(Y39="CATASTRÓFICO",100%,)))))</f>
        <v>0.8</v>
      </c>
      <c r="AA39" s="181" t="s">
        <v>88</v>
      </c>
      <c r="AB39" s="180" t="s">
        <v>111</v>
      </c>
      <c r="AC39" s="178" t="s">
        <v>112</v>
      </c>
      <c r="AD39" s="181" t="s">
        <v>91</v>
      </c>
      <c r="AE39" s="181" t="s">
        <v>92</v>
      </c>
      <c r="AF39" s="176" t="s">
        <v>113</v>
      </c>
      <c r="AG39" s="182" t="s">
        <v>94</v>
      </c>
      <c r="AH39" s="182" t="s">
        <v>114</v>
      </c>
      <c r="AI39" s="256">
        <f>IF(AH39="Prevenir",25%, IF(AH39="Detectar",15%,IF(AH39="Corregir",10%,)))</f>
        <v>0.15</v>
      </c>
      <c r="AJ39" s="182" t="s">
        <v>96</v>
      </c>
      <c r="AK39" s="256">
        <f>IF(AJ39="Automático",25%,IF(AJ39="Manual",10%,))</f>
        <v>0.1</v>
      </c>
      <c r="AL39" s="182" t="s">
        <v>97</v>
      </c>
      <c r="AM39" s="175" t="s">
        <v>115</v>
      </c>
      <c r="AN39" s="182" t="s">
        <v>99</v>
      </c>
      <c r="AO39" s="175" t="s">
        <v>116</v>
      </c>
      <c r="AP39" s="257">
        <f>+AI39+AK39</f>
        <v>0.25</v>
      </c>
      <c r="AQ39" s="238" t="str">
        <f>IF(AR39&lt;=20%,"MUY BAJA",IF(AR39&lt;=40%,"BAJA",IF(AR39&lt;=60%,"MEDIA",IF(AR39&lt;=80%,"ALTA","MUY ALTA"))))</f>
        <v>BAJA</v>
      </c>
      <c r="AR39" s="238">
        <f>IF(OR(AH39="Prevenir",AH39="Detectar"),(X39-(X39*AP39)), X39)</f>
        <v>0.30000000000000004</v>
      </c>
      <c r="AS39" s="238" t="str">
        <f>IF(AT39&lt;=20%,"LEVE",IF(AT39&lt;=40%,"MENOR",IF(AT39&lt;=60%,"MODERADO",IF(AT39&lt;=80%,"MAYOR","CATASTROFICO"))))</f>
        <v>MAYOR</v>
      </c>
      <c r="AT39" s="238">
        <f>IF(AH39="Corregir",(Z39-(Z39*AP39)), Z39)</f>
        <v>0.8</v>
      </c>
      <c r="AU39" s="181" t="s">
        <v>88</v>
      </c>
      <c r="AV39" s="241" t="s">
        <v>101</v>
      </c>
      <c r="AW39" s="183" t="s">
        <v>111</v>
      </c>
      <c r="AX39" s="184" t="s">
        <v>117</v>
      </c>
      <c r="AY39" s="184">
        <f>AY38</f>
        <v>45657</v>
      </c>
      <c r="AZ39" s="184" t="str">
        <f>AZ38</f>
        <v xml:space="preserve">En IIIC-2024 se realizó monitoreo de usuarios institucionales a servicios de corporativos en nube O365, plataforma interinstitucional SIIF Nación, Plataforma VUCE - con CD - Token, administración servicios tecnológicos, entre otros. </v>
      </c>
      <c r="BA39" s="184" t="str">
        <f>BA38</f>
        <v>OSI - GIS - GDMA - SPI</v>
      </c>
      <c r="BB39" s="483" t="s">
        <v>103</v>
      </c>
      <c r="BC39" s="185">
        <f t="shared" si="4"/>
        <v>0</v>
      </c>
      <c r="BD39" s="185" t="str">
        <f>BD38</f>
        <v>X</v>
      </c>
      <c r="BE39" s="185" t="str">
        <f>BE38</f>
        <v>Se mantiene un control sobre los usuarios y accesos a nivel de servicios corporativos transversales, a plataformas institucionales o interinstitucionales, aplicaciones institucionales.</v>
      </c>
      <c r="BF39" s="186" t="s">
        <v>1362</v>
      </c>
      <c r="BG39" s="185" t="str">
        <f>BG38</f>
        <v xml:space="preserve"> </v>
      </c>
      <c r="BH39" s="184"/>
      <c r="BI39" s="184"/>
      <c r="BJ39" s="185"/>
      <c r="BK39" s="185"/>
      <c r="BL39" s="185"/>
      <c r="BM39" s="185"/>
      <c r="BN39" s="186"/>
      <c r="BO39" s="186"/>
      <c r="BP39" s="186"/>
      <c r="BQ39" s="184"/>
      <c r="BR39" s="184"/>
      <c r="BS39" s="185"/>
      <c r="BT39" s="185"/>
      <c r="BU39" s="185"/>
      <c r="BV39" s="185"/>
      <c r="BW39" s="186"/>
      <c r="BX39" s="186"/>
      <c r="BY39" s="186"/>
      <c r="BZ39" s="184"/>
      <c r="CA39" s="184"/>
      <c r="CB39" s="185"/>
      <c r="CC39" s="185"/>
      <c r="CD39" s="185"/>
      <c r="CE39" s="185"/>
      <c r="CF39" s="186"/>
      <c r="CG39" s="186"/>
      <c r="CH39" s="186"/>
      <c r="CI39" s="476"/>
      <c r="CJ39" s="476">
        <v>1</v>
      </c>
      <c r="CK39" s="476"/>
    </row>
    <row r="40" spans="2:89" s="187" customFormat="1" ht="113.25" customHeight="1" x14ac:dyDescent="0.25">
      <c r="B40" s="174" t="s">
        <v>71</v>
      </c>
      <c r="C40" s="175" t="s">
        <v>104</v>
      </c>
      <c r="D40" s="175" t="s">
        <v>104</v>
      </c>
      <c r="E40" s="176" t="s">
        <v>105</v>
      </c>
      <c r="F40" s="176" t="s">
        <v>74</v>
      </c>
      <c r="G40" s="176" t="s">
        <v>104</v>
      </c>
      <c r="H40" s="175" t="s">
        <v>245</v>
      </c>
      <c r="I40" s="175" t="s">
        <v>245</v>
      </c>
      <c r="J40" s="175" t="s">
        <v>245</v>
      </c>
      <c r="K40" s="188" t="s">
        <v>245</v>
      </c>
      <c r="L40" s="175" t="s">
        <v>253</v>
      </c>
      <c r="M40" s="175" t="s">
        <v>254</v>
      </c>
      <c r="N40" s="175" t="s">
        <v>255</v>
      </c>
      <c r="O40" s="176" t="s">
        <v>296</v>
      </c>
      <c r="P40" s="178"/>
      <c r="Q40" s="179" t="s">
        <v>80</v>
      </c>
      <c r="R40" s="179" t="s">
        <v>81</v>
      </c>
      <c r="S40" s="178" t="s">
        <v>82</v>
      </c>
      <c r="T40" s="178" t="s">
        <v>109</v>
      </c>
      <c r="U40" s="176" t="s">
        <v>84</v>
      </c>
      <c r="V40" s="178" t="s">
        <v>110</v>
      </c>
      <c r="W40" s="241" t="s">
        <v>86</v>
      </c>
      <c r="X40" s="254">
        <f>IF(W40="MUY BAJA",20%,IF(W40="BAJA",40%,IF(W40="MEDIA",60%,IF(W40="ALTA",80%,IF(W40="MUY ALTA",100%,)))))</f>
        <v>0.4</v>
      </c>
      <c r="Y40" s="255" t="s">
        <v>87</v>
      </c>
      <c r="Z40" s="254">
        <f>IF(Y40="LEVE",20%,IF(Y40="MENOR",40%,IF(Y40="MODERADO",60%,IF(Y40="MAYOR",80%,IF(Y40="CATASTRÓFICO",100%,)))))</f>
        <v>0.8</v>
      </c>
      <c r="AA40" s="181" t="s">
        <v>88</v>
      </c>
      <c r="AB40" s="180" t="s">
        <v>111</v>
      </c>
      <c r="AC40" s="178" t="s">
        <v>112</v>
      </c>
      <c r="AD40" s="181" t="s">
        <v>91</v>
      </c>
      <c r="AE40" s="181" t="s">
        <v>92</v>
      </c>
      <c r="AF40" s="176" t="s">
        <v>113</v>
      </c>
      <c r="AG40" s="182" t="s">
        <v>94</v>
      </c>
      <c r="AH40" s="182" t="s">
        <v>114</v>
      </c>
      <c r="AI40" s="256">
        <f>IF(AH40="Prevenir",25%, IF(AH40="Detectar",15%,IF(AH40="Corregir",10%,)))</f>
        <v>0.15</v>
      </c>
      <c r="AJ40" s="182" t="s">
        <v>96</v>
      </c>
      <c r="AK40" s="256">
        <f>IF(AJ40="Automático",25%,IF(AJ40="Manual",10%,))</f>
        <v>0.1</v>
      </c>
      <c r="AL40" s="182" t="s">
        <v>97</v>
      </c>
      <c r="AM40" s="175" t="s">
        <v>115</v>
      </c>
      <c r="AN40" s="182" t="s">
        <v>99</v>
      </c>
      <c r="AO40" s="175" t="s">
        <v>116</v>
      </c>
      <c r="AP40" s="257">
        <f>+AI40+AK40</f>
        <v>0.25</v>
      </c>
      <c r="AQ40" s="238" t="str">
        <f>IF(AR40&lt;=20%,"MUY BAJA",IF(AR40&lt;=40%,"BAJA",IF(AR40&lt;=60%,"MEDIA",IF(AR40&lt;=80%,"ALTA","MUY ALTA"))))</f>
        <v>BAJA</v>
      </c>
      <c r="AR40" s="238">
        <f>IF(OR(AH40="Prevenir",AH40="Detectar"),(X40-(X40*AP40)), X40)</f>
        <v>0.30000000000000004</v>
      </c>
      <c r="AS40" s="238" t="str">
        <f>IF(AT40&lt;=20%,"LEVE",IF(AT40&lt;=40%,"MENOR",IF(AT40&lt;=60%,"MODERADO",IF(AT40&lt;=80%,"MAYOR","CATASTROFICO"))))</f>
        <v>MAYOR</v>
      </c>
      <c r="AT40" s="238">
        <f>IF(AH40="Corregir",(Z40-(Z40*AP40)), Z40)</f>
        <v>0.8</v>
      </c>
      <c r="AU40" s="181" t="s">
        <v>88</v>
      </c>
      <c r="AV40" s="241" t="s">
        <v>101</v>
      </c>
      <c r="AW40" s="183" t="s">
        <v>111</v>
      </c>
      <c r="AX40" s="184" t="s">
        <v>117</v>
      </c>
      <c r="AY40" s="184">
        <f>AY39</f>
        <v>45657</v>
      </c>
      <c r="AZ40" s="184" t="str">
        <f>AZ39</f>
        <v xml:space="preserve">En IIIC-2024 se realizó monitoreo de usuarios institucionales a servicios de corporativos en nube O365, plataforma interinstitucional SIIF Nación, Plataforma VUCE - con CD - Token, administración servicios tecnológicos, entre otros. </v>
      </c>
      <c r="BA40" s="184" t="str">
        <f>BA39</f>
        <v>OSI - GIS - GDMA - SPI</v>
      </c>
      <c r="BB40" s="483" t="s">
        <v>103</v>
      </c>
      <c r="BC40" s="185">
        <f t="shared" si="4"/>
        <v>0</v>
      </c>
      <c r="BD40" s="185" t="str">
        <f>BD39</f>
        <v>X</v>
      </c>
      <c r="BE40" s="185" t="str">
        <f>BE39</f>
        <v>Se mantiene un control sobre los usuarios y accesos a nivel de servicios corporativos transversales, a plataformas institucionales o interinstitucionales, aplicaciones institucionales.</v>
      </c>
      <c r="BF40" s="186" t="s">
        <v>1362</v>
      </c>
      <c r="BG40" s="185" t="str">
        <f>BG39</f>
        <v xml:space="preserve"> </v>
      </c>
      <c r="BH40" s="184"/>
      <c r="BI40" s="184"/>
      <c r="BJ40" s="185"/>
      <c r="BK40" s="185"/>
      <c r="BL40" s="185"/>
      <c r="BM40" s="185"/>
      <c r="BN40" s="186"/>
      <c r="BO40" s="186"/>
      <c r="BP40" s="186"/>
      <c r="BQ40" s="184"/>
      <c r="BR40" s="184"/>
      <c r="BS40" s="185"/>
      <c r="BT40" s="185"/>
      <c r="BU40" s="185"/>
      <c r="BV40" s="185"/>
      <c r="BW40" s="186"/>
      <c r="BX40" s="186"/>
      <c r="BY40" s="186"/>
      <c r="BZ40" s="184"/>
      <c r="CA40" s="184"/>
      <c r="CB40" s="185"/>
      <c r="CC40" s="185"/>
      <c r="CD40" s="185"/>
      <c r="CE40" s="185"/>
      <c r="CF40" s="186"/>
      <c r="CG40" s="186"/>
      <c r="CH40" s="186"/>
      <c r="CI40" s="476"/>
      <c r="CJ40" s="476">
        <v>1</v>
      </c>
      <c r="CK40" s="476"/>
    </row>
    <row r="41" spans="2:89" s="187" customFormat="1" ht="113.25" customHeight="1" x14ac:dyDescent="0.25">
      <c r="B41" s="174" t="s">
        <v>71</v>
      </c>
      <c r="C41" s="175" t="s">
        <v>104</v>
      </c>
      <c r="D41" s="175" t="s">
        <v>104</v>
      </c>
      <c r="E41" s="176" t="s">
        <v>105</v>
      </c>
      <c r="F41" s="176" t="s">
        <v>74</v>
      </c>
      <c r="G41" s="176" t="s">
        <v>104</v>
      </c>
      <c r="H41" s="175" t="s">
        <v>245</v>
      </c>
      <c r="I41" s="175" t="s">
        <v>245</v>
      </c>
      <c r="J41" s="175" t="s">
        <v>245</v>
      </c>
      <c r="K41" s="188" t="s">
        <v>245</v>
      </c>
      <c r="L41" s="175" t="s">
        <v>253</v>
      </c>
      <c r="M41" s="175" t="s">
        <v>254</v>
      </c>
      <c r="N41" s="175" t="s">
        <v>255</v>
      </c>
      <c r="O41" s="176" t="s">
        <v>300</v>
      </c>
      <c r="P41" s="178"/>
      <c r="Q41" s="179" t="s">
        <v>80</v>
      </c>
      <c r="R41" s="179" t="s">
        <v>81</v>
      </c>
      <c r="S41" s="178" t="s">
        <v>82</v>
      </c>
      <c r="T41" s="178" t="s">
        <v>109</v>
      </c>
      <c r="U41" s="176" t="s">
        <v>84</v>
      </c>
      <c r="V41" s="178" t="s">
        <v>110</v>
      </c>
      <c r="W41" s="241" t="s">
        <v>86</v>
      </c>
      <c r="X41" s="254">
        <f>IF(W41="MUY BAJA",20%,IF(W41="BAJA",40%,IF(W41="MEDIA",60%,IF(W41="ALTA",80%,IF(W41="MUY ALTA",100%,)))))</f>
        <v>0.4</v>
      </c>
      <c r="Y41" s="255" t="s">
        <v>87</v>
      </c>
      <c r="Z41" s="254">
        <f>IF(Y41="LEVE",20%,IF(Y41="MENOR",40%,IF(Y41="MODERADO",60%,IF(Y41="MAYOR",80%,IF(Y41="CATASTRÓFICO",100%,)))))</f>
        <v>0.8</v>
      </c>
      <c r="AA41" s="181" t="s">
        <v>88</v>
      </c>
      <c r="AB41" s="180" t="s">
        <v>111</v>
      </c>
      <c r="AC41" s="178" t="s">
        <v>112</v>
      </c>
      <c r="AD41" s="181" t="s">
        <v>91</v>
      </c>
      <c r="AE41" s="181" t="s">
        <v>92</v>
      </c>
      <c r="AF41" s="176" t="s">
        <v>113</v>
      </c>
      <c r="AG41" s="182" t="s">
        <v>94</v>
      </c>
      <c r="AH41" s="182" t="s">
        <v>114</v>
      </c>
      <c r="AI41" s="256">
        <f>IF(AH41="Prevenir",25%, IF(AH41="Detectar",15%,IF(AH41="Corregir",10%,)))</f>
        <v>0.15</v>
      </c>
      <c r="AJ41" s="182" t="s">
        <v>96</v>
      </c>
      <c r="AK41" s="256">
        <f>IF(AJ41="Automático",25%,IF(AJ41="Manual",10%,))</f>
        <v>0.1</v>
      </c>
      <c r="AL41" s="182" t="s">
        <v>97</v>
      </c>
      <c r="AM41" s="175" t="s">
        <v>115</v>
      </c>
      <c r="AN41" s="182" t="s">
        <v>99</v>
      </c>
      <c r="AO41" s="175" t="s">
        <v>116</v>
      </c>
      <c r="AP41" s="257">
        <f>+AI41+AK41</f>
        <v>0.25</v>
      </c>
      <c r="AQ41" s="238" t="str">
        <f>IF(AR41&lt;=20%,"MUY BAJA",IF(AR41&lt;=40%,"BAJA",IF(AR41&lt;=60%,"MEDIA",IF(AR41&lt;=80%,"ALTA","MUY ALTA"))))</f>
        <v>BAJA</v>
      </c>
      <c r="AR41" s="238">
        <f>IF(OR(AH41="Prevenir",AH41="Detectar"),(X41-(X41*AP41)), X41)</f>
        <v>0.30000000000000004</v>
      </c>
      <c r="AS41" s="238" t="str">
        <f>IF(AT41&lt;=20%,"LEVE",IF(AT41&lt;=40%,"MENOR",IF(AT41&lt;=60%,"MODERADO",IF(AT41&lt;=80%,"MAYOR","CATASTROFICO"))))</f>
        <v>MAYOR</v>
      </c>
      <c r="AT41" s="238">
        <f>IF(AH41="Corregir",(Z41-(Z41*AP41)), Z41)</f>
        <v>0.8</v>
      </c>
      <c r="AU41" s="181" t="s">
        <v>88</v>
      </c>
      <c r="AV41" s="241" t="s">
        <v>101</v>
      </c>
      <c r="AW41" s="183" t="s">
        <v>111</v>
      </c>
      <c r="AX41" s="184" t="s">
        <v>117</v>
      </c>
      <c r="AY41" s="184">
        <f>AY40</f>
        <v>45657</v>
      </c>
      <c r="AZ41" s="184" t="str">
        <f>AZ40</f>
        <v xml:space="preserve">En IIIC-2024 se realizó monitoreo de usuarios institucionales a servicios de corporativos en nube O365, plataforma interinstitucional SIIF Nación, Plataforma VUCE - con CD - Token, administración servicios tecnológicos, entre otros. </v>
      </c>
      <c r="BA41" s="184" t="str">
        <f>BA40</f>
        <v>OSI - GIS - GDMA - SPI</v>
      </c>
      <c r="BB41" s="483" t="s">
        <v>103</v>
      </c>
      <c r="BC41" s="185">
        <f t="shared" si="4"/>
        <v>0</v>
      </c>
      <c r="BD41" s="185" t="str">
        <f>BD40</f>
        <v>X</v>
      </c>
      <c r="BE41" s="185" t="str">
        <f>BE40</f>
        <v>Se mantiene un control sobre los usuarios y accesos a nivel de servicios corporativos transversales, a plataformas institucionales o interinstitucionales, aplicaciones institucionales.</v>
      </c>
      <c r="BF41" s="186" t="s">
        <v>1362</v>
      </c>
      <c r="BG41" s="185" t="str">
        <f>BG40</f>
        <v xml:space="preserve"> </v>
      </c>
      <c r="BH41" s="184"/>
      <c r="BI41" s="184"/>
      <c r="BJ41" s="185"/>
      <c r="BK41" s="185"/>
      <c r="BL41" s="185"/>
      <c r="BM41" s="185"/>
      <c r="BN41" s="186"/>
      <c r="BO41" s="186"/>
      <c r="BP41" s="186"/>
      <c r="BQ41" s="184"/>
      <c r="BR41" s="184"/>
      <c r="BS41" s="185"/>
      <c r="BT41" s="185"/>
      <c r="BU41" s="185"/>
      <c r="BV41" s="185"/>
      <c r="BW41" s="186"/>
      <c r="BX41" s="186"/>
      <c r="BY41" s="186"/>
      <c r="BZ41" s="184"/>
      <c r="CA41" s="184"/>
      <c r="CB41" s="185"/>
      <c r="CC41" s="185"/>
      <c r="CD41" s="185"/>
      <c r="CE41" s="185"/>
      <c r="CF41" s="186"/>
      <c r="CG41" s="186"/>
      <c r="CH41" s="186"/>
      <c r="CI41" s="476"/>
      <c r="CJ41" s="476">
        <v>1</v>
      </c>
      <c r="CK41" s="476"/>
    </row>
    <row r="42" spans="2:89" s="187" customFormat="1" ht="113.25" customHeight="1" x14ac:dyDescent="0.25">
      <c r="B42" s="174" t="s">
        <v>71</v>
      </c>
      <c r="C42" s="175" t="s">
        <v>209</v>
      </c>
      <c r="D42" s="175" t="s">
        <v>209</v>
      </c>
      <c r="E42" s="176" t="s">
        <v>105</v>
      </c>
      <c r="F42" s="176" t="s">
        <v>173</v>
      </c>
      <c r="G42" s="176" t="s">
        <v>209</v>
      </c>
      <c r="H42" s="175" t="s">
        <v>245</v>
      </c>
      <c r="I42" s="175" t="s">
        <v>245</v>
      </c>
      <c r="J42" s="175" t="s">
        <v>245</v>
      </c>
      <c r="K42" s="188" t="s">
        <v>245</v>
      </c>
      <c r="L42" s="175" t="s">
        <v>253</v>
      </c>
      <c r="M42" s="175" t="s">
        <v>254</v>
      </c>
      <c r="N42" s="175" t="s">
        <v>255</v>
      </c>
      <c r="O42" s="176" t="s">
        <v>79</v>
      </c>
      <c r="P42" s="178"/>
      <c r="Q42" s="179" t="s">
        <v>80</v>
      </c>
      <c r="R42" s="179" t="s">
        <v>81</v>
      </c>
      <c r="S42" s="178" t="s">
        <v>82</v>
      </c>
      <c r="T42" s="178" t="s">
        <v>109</v>
      </c>
      <c r="U42" s="176" t="s">
        <v>148</v>
      </c>
      <c r="V42" s="178" t="s">
        <v>292</v>
      </c>
      <c r="W42" s="241" t="s">
        <v>213</v>
      </c>
      <c r="X42" s="254">
        <f>IF(W42="MUY BAJA",20%,IF(W42="BAJA",40%,IF(W42="MEDIA",60%,IF(W42="ALTA",80%,IF(W42="MUY ALTA",100%,)))))</f>
        <v>0.6</v>
      </c>
      <c r="Y42" s="255" t="s">
        <v>87</v>
      </c>
      <c r="Z42" s="254">
        <f>IF(Y42="LEVE",20%,IF(Y42="MENOR",40%,IF(Y42="MODERADO",60%,IF(Y42="MAYOR",80%,IF(Y42="CATASTRÓFICO",100%,)))))</f>
        <v>0.8</v>
      </c>
      <c r="AA42" s="181" t="s">
        <v>88</v>
      </c>
      <c r="AB42" s="180" t="s">
        <v>111</v>
      </c>
      <c r="AC42" s="178" t="s">
        <v>112</v>
      </c>
      <c r="AD42" s="181" t="s">
        <v>91</v>
      </c>
      <c r="AE42" s="181" t="s">
        <v>92</v>
      </c>
      <c r="AF42" s="176" t="s">
        <v>113</v>
      </c>
      <c r="AG42" s="182" t="s">
        <v>94</v>
      </c>
      <c r="AH42" s="182" t="s">
        <v>114</v>
      </c>
      <c r="AI42" s="256">
        <f>IF(AH42="Prevenir",25%, IF(AH42="Detectar",15%,IF(AH42="Corregir",10%,)))</f>
        <v>0.15</v>
      </c>
      <c r="AJ42" s="182" t="s">
        <v>96</v>
      </c>
      <c r="AK42" s="256">
        <f>IF(AJ42="Automático",25%,IF(AJ42="Manual",10%,))</f>
        <v>0.1</v>
      </c>
      <c r="AL42" s="182" t="s">
        <v>97</v>
      </c>
      <c r="AM42" s="175" t="s">
        <v>115</v>
      </c>
      <c r="AN42" s="182" t="s">
        <v>99</v>
      </c>
      <c r="AO42" s="175" t="s">
        <v>116</v>
      </c>
      <c r="AP42" s="257">
        <f>+AI42+AK42</f>
        <v>0.25</v>
      </c>
      <c r="AQ42" s="238" t="str">
        <f>IF(AR42&lt;=20%,"MUY BAJA",IF(AR42&lt;=40%,"BAJA",IF(AR42&lt;=60%,"MEDIA",IF(AR42&lt;=80%,"ALTA","MUY ALTA"))))</f>
        <v>MEDIA</v>
      </c>
      <c r="AR42" s="238">
        <f>IF(OR(AH42="Prevenir",AH42="Detectar"),(X42-(X42*AP42)), X42)</f>
        <v>0.44999999999999996</v>
      </c>
      <c r="AS42" s="238" t="str">
        <f>IF(AT42&lt;=20%,"LEVE",IF(AT42&lt;=40%,"MENOR",IF(AT42&lt;=60%,"MODERADO",IF(AT42&lt;=80%,"MAYOR","CATASTROFICO"))))</f>
        <v>MAYOR</v>
      </c>
      <c r="AT42" s="238">
        <f>IF(AH42="Corregir",(Z42-(Z42*AP42)), Z42)</f>
        <v>0.8</v>
      </c>
      <c r="AU42" s="181" t="s">
        <v>88</v>
      </c>
      <c r="AV42" s="244" t="s">
        <v>133</v>
      </c>
      <c r="AW42" s="183" t="s">
        <v>111</v>
      </c>
      <c r="AX42" s="184" t="s">
        <v>117</v>
      </c>
      <c r="AY42" s="184">
        <f>AY41</f>
        <v>45657</v>
      </c>
      <c r="AZ42" s="184" t="str">
        <f>AZ41</f>
        <v xml:space="preserve">En IIIC-2024 se realizó monitoreo de usuarios institucionales a servicios de corporativos en nube O365, plataforma interinstitucional SIIF Nación, Plataforma VUCE - con CD - Token, administración servicios tecnológicos, entre otros. </v>
      </c>
      <c r="BA42" s="184" t="str">
        <f>BA41</f>
        <v>OSI - GIS - GDMA - SPI</v>
      </c>
      <c r="BB42" s="483" t="s">
        <v>103</v>
      </c>
      <c r="BC42" s="185">
        <f t="shared" si="4"/>
        <v>0</v>
      </c>
      <c r="BD42" s="185" t="str">
        <f>BD41</f>
        <v>X</v>
      </c>
      <c r="BE42" s="185" t="str">
        <f>BE41</f>
        <v>Se mantiene un control sobre los usuarios y accesos a nivel de servicios corporativos transversales, a plataformas institucionales o interinstitucionales, aplicaciones institucionales.</v>
      </c>
      <c r="BF42" s="186" t="s">
        <v>1362</v>
      </c>
      <c r="BG42" s="185" t="str">
        <f>BG41</f>
        <v xml:space="preserve"> </v>
      </c>
      <c r="BH42" s="184"/>
      <c r="BI42" s="184"/>
      <c r="BJ42" s="185"/>
      <c r="BK42" s="185"/>
      <c r="BL42" s="185"/>
      <c r="BM42" s="185"/>
      <c r="BN42" s="186"/>
      <c r="BO42" s="186"/>
      <c r="BP42" s="186"/>
      <c r="BQ42" s="184"/>
      <c r="BR42" s="184"/>
      <c r="BS42" s="185"/>
      <c r="BT42" s="185"/>
      <c r="BU42" s="185"/>
      <c r="BV42" s="185"/>
      <c r="BW42" s="186"/>
      <c r="BX42" s="186"/>
      <c r="BY42" s="186"/>
      <c r="BZ42" s="184"/>
      <c r="CA42" s="184"/>
      <c r="CB42" s="185"/>
      <c r="CC42" s="185"/>
      <c r="CD42" s="185"/>
      <c r="CE42" s="185"/>
      <c r="CF42" s="186"/>
      <c r="CG42" s="186"/>
      <c r="CH42" s="186"/>
      <c r="CI42" s="476"/>
      <c r="CJ42" s="476">
        <v>1</v>
      </c>
      <c r="CK42" s="476"/>
    </row>
    <row r="43" spans="2:89" s="187" customFormat="1" ht="113.25" customHeight="1" x14ac:dyDescent="0.25">
      <c r="B43" s="174" t="s">
        <v>71</v>
      </c>
      <c r="C43" s="175" t="s">
        <v>209</v>
      </c>
      <c r="D43" s="175" t="s">
        <v>209</v>
      </c>
      <c r="E43" s="176" t="s">
        <v>333</v>
      </c>
      <c r="F43" s="176" t="s">
        <v>74</v>
      </c>
      <c r="G43" s="176" t="s">
        <v>209</v>
      </c>
      <c r="H43" s="175" t="s">
        <v>245</v>
      </c>
      <c r="I43" s="175" t="s">
        <v>245</v>
      </c>
      <c r="J43" s="175" t="s">
        <v>245</v>
      </c>
      <c r="K43" s="188" t="s">
        <v>245</v>
      </c>
      <c r="L43" s="175" t="s">
        <v>334</v>
      </c>
      <c r="M43" s="175" t="s">
        <v>335</v>
      </c>
      <c r="N43" s="175" t="s">
        <v>336</v>
      </c>
      <c r="O43" s="176" t="s">
        <v>79</v>
      </c>
      <c r="P43" s="178"/>
      <c r="Q43" s="179" t="s">
        <v>80</v>
      </c>
      <c r="R43" s="179" t="s">
        <v>81</v>
      </c>
      <c r="S43" s="178" t="s">
        <v>82</v>
      </c>
      <c r="T43" s="178" t="s">
        <v>109</v>
      </c>
      <c r="U43" s="176" t="s">
        <v>148</v>
      </c>
      <c r="V43" s="178" t="s">
        <v>292</v>
      </c>
      <c r="W43" s="241" t="s">
        <v>213</v>
      </c>
      <c r="X43" s="254">
        <f>IF(W43="MUY BAJA",20%,IF(W43="BAJA",40%,IF(W43="MEDIA",60%,IF(W43="ALTA",80%,IF(W43="MUY ALTA",100%,)))))</f>
        <v>0.6</v>
      </c>
      <c r="Y43" s="255" t="s">
        <v>87</v>
      </c>
      <c r="Z43" s="254">
        <f>IF(Y43="LEVE",20%,IF(Y43="MENOR",40%,IF(Y43="MODERADO",60%,IF(Y43="MAYOR",80%,IF(Y43="CATASTRÓFICO",100%,)))))</f>
        <v>0.8</v>
      </c>
      <c r="AA43" s="181" t="s">
        <v>88</v>
      </c>
      <c r="AB43" s="180" t="s">
        <v>111</v>
      </c>
      <c r="AC43" s="178" t="s">
        <v>112</v>
      </c>
      <c r="AD43" s="181" t="s">
        <v>91</v>
      </c>
      <c r="AE43" s="181" t="s">
        <v>92</v>
      </c>
      <c r="AF43" s="176" t="s">
        <v>113</v>
      </c>
      <c r="AG43" s="182" t="s">
        <v>94</v>
      </c>
      <c r="AH43" s="182" t="s">
        <v>114</v>
      </c>
      <c r="AI43" s="256">
        <f>IF(AH43="Prevenir",25%, IF(AH43="Detectar",15%,IF(AH43="Corregir",10%,)))</f>
        <v>0.15</v>
      </c>
      <c r="AJ43" s="182" t="s">
        <v>96</v>
      </c>
      <c r="AK43" s="256">
        <f>IF(AJ43="Automático",25%,IF(AJ43="Manual",10%,))</f>
        <v>0.1</v>
      </c>
      <c r="AL43" s="182" t="s">
        <v>97</v>
      </c>
      <c r="AM43" s="175" t="s">
        <v>115</v>
      </c>
      <c r="AN43" s="182" t="s">
        <v>99</v>
      </c>
      <c r="AO43" s="175" t="s">
        <v>116</v>
      </c>
      <c r="AP43" s="257">
        <f>+AI43+AK43</f>
        <v>0.25</v>
      </c>
      <c r="AQ43" s="238" t="str">
        <f>IF(AR43&lt;=20%,"MUY BAJA",IF(AR43&lt;=40%,"BAJA",IF(AR43&lt;=60%,"MEDIA",IF(AR43&lt;=80%,"ALTA","MUY ALTA"))))</f>
        <v>MEDIA</v>
      </c>
      <c r="AR43" s="238">
        <f>IF(OR(AH43="Prevenir",AH43="Detectar"),(X43-(X43*AP43)), X43)</f>
        <v>0.44999999999999996</v>
      </c>
      <c r="AS43" s="238" t="str">
        <f>IF(AT43&lt;=20%,"LEVE",IF(AT43&lt;=40%,"MENOR",IF(AT43&lt;=60%,"MODERADO",IF(AT43&lt;=80%,"MAYOR","CATASTROFICO"))))</f>
        <v>MAYOR</v>
      </c>
      <c r="AT43" s="238">
        <f>IF(AH43="Corregir",(Z43-(Z43*AP43)), Z43)</f>
        <v>0.8</v>
      </c>
      <c r="AU43" s="181" t="s">
        <v>88</v>
      </c>
      <c r="AV43" s="244" t="s">
        <v>133</v>
      </c>
      <c r="AW43" s="183" t="s">
        <v>111</v>
      </c>
      <c r="AX43" s="184" t="s">
        <v>117</v>
      </c>
      <c r="AY43" s="184">
        <f>AY42</f>
        <v>45657</v>
      </c>
      <c r="AZ43" s="184" t="str">
        <f>AZ42</f>
        <v xml:space="preserve">En IIIC-2024 se realizó monitoreo de usuarios institucionales a servicios de corporativos en nube O365, plataforma interinstitucional SIIF Nación, Plataforma VUCE - con CD - Token, administración servicios tecnológicos, entre otros. </v>
      </c>
      <c r="BA43" s="184" t="str">
        <f>BA42</f>
        <v>OSI - GIS - GDMA - SPI</v>
      </c>
      <c r="BB43" s="483" t="s">
        <v>103</v>
      </c>
      <c r="BC43" s="185">
        <f t="shared" si="4"/>
        <v>0</v>
      </c>
      <c r="BD43" s="185" t="str">
        <f>BD42</f>
        <v>X</v>
      </c>
      <c r="BE43" s="185" t="str">
        <f>BE42</f>
        <v>Se mantiene un control sobre los usuarios y accesos a nivel de servicios corporativos transversales, a plataformas institucionales o interinstitucionales, aplicaciones institucionales.</v>
      </c>
      <c r="BF43" s="186" t="s">
        <v>1362</v>
      </c>
      <c r="BG43" s="185" t="str">
        <f>BG42</f>
        <v xml:space="preserve"> </v>
      </c>
      <c r="BH43" s="184"/>
      <c r="BI43" s="184"/>
      <c r="BJ43" s="185"/>
      <c r="BK43" s="185"/>
      <c r="BL43" s="185"/>
      <c r="BM43" s="185"/>
      <c r="BN43" s="186"/>
      <c r="BO43" s="186"/>
      <c r="BP43" s="186"/>
      <c r="BQ43" s="184"/>
      <c r="BR43" s="184"/>
      <c r="BS43" s="185"/>
      <c r="BT43" s="185"/>
      <c r="BU43" s="185"/>
      <c r="BV43" s="185"/>
      <c r="BW43" s="186"/>
      <c r="BX43" s="186"/>
      <c r="BY43" s="186"/>
      <c r="BZ43" s="184"/>
      <c r="CA43" s="184"/>
      <c r="CB43" s="185"/>
      <c r="CC43" s="185"/>
      <c r="CD43" s="185"/>
      <c r="CE43" s="185"/>
      <c r="CF43" s="186"/>
      <c r="CG43" s="186"/>
      <c r="CH43" s="186"/>
      <c r="CI43" s="476"/>
      <c r="CJ43" s="476">
        <v>1</v>
      </c>
      <c r="CK43" s="476"/>
    </row>
    <row r="44" spans="2:89" s="187" customFormat="1" ht="113.25" customHeight="1" x14ac:dyDescent="0.25">
      <c r="B44" s="174" t="s">
        <v>71</v>
      </c>
      <c r="C44" s="175" t="s">
        <v>293</v>
      </c>
      <c r="D44" s="175" t="s">
        <v>293</v>
      </c>
      <c r="E44" s="176" t="s">
        <v>105</v>
      </c>
      <c r="F44" s="176" t="s">
        <v>120</v>
      </c>
      <c r="G44" s="176" t="s">
        <v>293</v>
      </c>
      <c r="H44" s="175" t="s">
        <v>245</v>
      </c>
      <c r="I44" s="175" t="s">
        <v>245</v>
      </c>
      <c r="J44" s="175" t="s">
        <v>245</v>
      </c>
      <c r="K44" s="188" t="s">
        <v>245</v>
      </c>
      <c r="L44" s="175" t="s">
        <v>106</v>
      </c>
      <c r="M44" s="175" t="s">
        <v>106</v>
      </c>
      <c r="N44" s="175" t="s">
        <v>106</v>
      </c>
      <c r="O44" s="176" t="s">
        <v>79</v>
      </c>
      <c r="P44" s="178"/>
      <c r="Q44" s="179" t="s">
        <v>80</v>
      </c>
      <c r="R44" s="179" t="s">
        <v>81</v>
      </c>
      <c r="S44" s="178" t="s">
        <v>82</v>
      </c>
      <c r="T44" s="178" t="s">
        <v>109</v>
      </c>
      <c r="U44" s="176" t="s">
        <v>148</v>
      </c>
      <c r="V44" s="178" t="s">
        <v>292</v>
      </c>
      <c r="W44" s="241" t="s">
        <v>86</v>
      </c>
      <c r="X44" s="254">
        <f>IF(W44="MUY BAJA",20%,IF(W44="BAJA",40%,IF(W44="MEDIA",60%,IF(W44="ALTA",80%,IF(W44="MUY ALTA",100%,)))))</f>
        <v>0.4</v>
      </c>
      <c r="Y44" s="255" t="s">
        <v>87</v>
      </c>
      <c r="Z44" s="254">
        <f>IF(Y44="LEVE",20%,IF(Y44="MENOR",40%,IF(Y44="MODERADO",60%,IF(Y44="MAYOR",80%,IF(Y44="CATASTRÓFICO",100%,)))))</f>
        <v>0.8</v>
      </c>
      <c r="AA44" s="181" t="s">
        <v>88</v>
      </c>
      <c r="AB44" s="180" t="s">
        <v>111</v>
      </c>
      <c r="AC44" s="178" t="s">
        <v>112</v>
      </c>
      <c r="AD44" s="181" t="s">
        <v>91</v>
      </c>
      <c r="AE44" s="181" t="s">
        <v>92</v>
      </c>
      <c r="AF44" s="176" t="s">
        <v>113</v>
      </c>
      <c r="AG44" s="182" t="s">
        <v>94</v>
      </c>
      <c r="AH44" s="182" t="s">
        <v>114</v>
      </c>
      <c r="AI44" s="256">
        <f>IF(AH44="Prevenir",25%, IF(AH44="Detectar",15%,IF(AH44="Corregir",10%,)))</f>
        <v>0.15</v>
      </c>
      <c r="AJ44" s="182" t="s">
        <v>96</v>
      </c>
      <c r="AK44" s="256">
        <f>IF(AJ44="Automático",25%,IF(AJ44="Manual",10%,))</f>
        <v>0.1</v>
      </c>
      <c r="AL44" s="182" t="s">
        <v>97</v>
      </c>
      <c r="AM44" s="175" t="s">
        <v>115</v>
      </c>
      <c r="AN44" s="182" t="s">
        <v>99</v>
      </c>
      <c r="AO44" s="175" t="s">
        <v>116</v>
      </c>
      <c r="AP44" s="257">
        <f>+AI44+AK44</f>
        <v>0.25</v>
      </c>
      <c r="AQ44" s="238" t="str">
        <f>IF(AR44&lt;=20%,"MUY BAJA",IF(AR44&lt;=40%,"BAJA",IF(AR44&lt;=60%,"MEDIA",IF(AR44&lt;=80%,"ALTA","MUY ALTA"))))</f>
        <v>BAJA</v>
      </c>
      <c r="AR44" s="238">
        <f>IF(OR(AH44="Prevenir",AH44="Detectar"),(X44-(X44*AP44)), X44)</f>
        <v>0.30000000000000004</v>
      </c>
      <c r="AS44" s="238" t="str">
        <f>IF(AT44&lt;=20%,"LEVE",IF(AT44&lt;=40%,"MENOR",IF(AT44&lt;=60%,"MODERADO",IF(AT44&lt;=80%,"MAYOR","CATASTROFICO"))))</f>
        <v>MAYOR</v>
      </c>
      <c r="AT44" s="238">
        <f>IF(AH44="Corregir",(Z44-(Z44*AP44)), Z44)</f>
        <v>0.8</v>
      </c>
      <c r="AU44" s="181" t="s">
        <v>88</v>
      </c>
      <c r="AV44" s="244" t="s">
        <v>133</v>
      </c>
      <c r="AW44" s="183" t="s">
        <v>111</v>
      </c>
      <c r="AX44" s="184" t="s">
        <v>117</v>
      </c>
      <c r="AY44" s="184">
        <f>AY43</f>
        <v>45657</v>
      </c>
      <c r="AZ44" s="184" t="str">
        <f>AZ43</f>
        <v xml:space="preserve">En IIIC-2024 se realizó monitoreo de usuarios institucionales a servicios de corporativos en nube O365, plataforma interinstitucional SIIF Nación, Plataforma VUCE - con CD - Token, administración servicios tecnológicos, entre otros. </v>
      </c>
      <c r="BA44" s="184" t="str">
        <f>BA43</f>
        <v>OSI - GIS - GDMA - SPI</v>
      </c>
      <c r="BB44" s="483" t="s">
        <v>103</v>
      </c>
      <c r="BC44" s="185">
        <f t="shared" si="4"/>
        <v>0</v>
      </c>
      <c r="BD44" s="185" t="str">
        <f>BD43</f>
        <v>X</v>
      </c>
      <c r="BE44" s="185" t="str">
        <f>BE43</f>
        <v>Se mantiene un control sobre los usuarios y accesos a nivel de servicios corporativos transversales, a plataformas institucionales o interinstitucionales, aplicaciones institucionales.</v>
      </c>
      <c r="BF44" s="186" t="s">
        <v>1362</v>
      </c>
      <c r="BG44" s="185" t="str">
        <f>BG43</f>
        <v xml:space="preserve"> </v>
      </c>
      <c r="BH44" s="184"/>
      <c r="BI44" s="184"/>
      <c r="BJ44" s="185"/>
      <c r="BK44" s="185"/>
      <c r="BL44" s="185"/>
      <c r="BM44" s="185"/>
      <c r="BN44" s="186"/>
      <c r="BO44" s="186"/>
      <c r="BP44" s="186"/>
      <c r="BQ44" s="184"/>
      <c r="BR44" s="184"/>
      <c r="BS44" s="185"/>
      <c r="BT44" s="185"/>
      <c r="BU44" s="185"/>
      <c r="BV44" s="185"/>
      <c r="BW44" s="186"/>
      <c r="BX44" s="186"/>
      <c r="BY44" s="186"/>
      <c r="BZ44" s="184"/>
      <c r="CA44" s="184"/>
      <c r="CB44" s="185"/>
      <c r="CC44" s="185"/>
      <c r="CD44" s="185"/>
      <c r="CE44" s="185"/>
      <c r="CF44" s="186"/>
      <c r="CG44" s="186"/>
      <c r="CH44" s="186"/>
      <c r="CI44" s="476"/>
      <c r="CJ44" s="476">
        <v>1</v>
      </c>
      <c r="CK44" s="476"/>
    </row>
    <row r="45" spans="2:89" s="187" customFormat="1" ht="113.25" customHeight="1" x14ac:dyDescent="0.25">
      <c r="B45" s="174" t="s">
        <v>71</v>
      </c>
      <c r="C45" s="175" t="s">
        <v>104</v>
      </c>
      <c r="D45" s="175" t="s">
        <v>104</v>
      </c>
      <c r="E45" s="176" t="s">
        <v>105</v>
      </c>
      <c r="F45" s="176" t="s">
        <v>120</v>
      </c>
      <c r="G45" s="176" t="s">
        <v>104</v>
      </c>
      <c r="H45" s="175" t="s">
        <v>245</v>
      </c>
      <c r="I45" s="175" t="s">
        <v>245</v>
      </c>
      <c r="J45" s="175" t="s">
        <v>245</v>
      </c>
      <c r="K45" s="188" t="s">
        <v>245</v>
      </c>
      <c r="L45" s="175" t="s">
        <v>337</v>
      </c>
      <c r="M45" s="175" t="s">
        <v>254</v>
      </c>
      <c r="N45" s="175" t="s">
        <v>255</v>
      </c>
      <c r="O45" s="176" t="s">
        <v>79</v>
      </c>
      <c r="P45" s="178"/>
      <c r="Q45" s="179" t="s">
        <v>80</v>
      </c>
      <c r="R45" s="179" t="s">
        <v>81</v>
      </c>
      <c r="S45" s="178" t="s">
        <v>82</v>
      </c>
      <c r="T45" s="178" t="s">
        <v>109</v>
      </c>
      <c r="U45" s="176" t="s">
        <v>84</v>
      </c>
      <c r="V45" s="178" t="s">
        <v>110</v>
      </c>
      <c r="W45" s="241" t="s">
        <v>86</v>
      </c>
      <c r="X45" s="254">
        <f>IF(W45="MUY BAJA",20%,IF(W45="BAJA",40%,IF(W45="MEDIA",60%,IF(W45="ALTA",80%,IF(W45="MUY ALTA",100%,)))))</f>
        <v>0.4</v>
      </c>
      <c r="Y45" s="255" t="s">
        <v>87</v>
      </c>
      <c r="Z45" s="254">
        <f>IF(Y45="LEVE",20%,IF(Y45="MENOR",40%,IF(Y45="MODERADO",60%,IF(Y45="MAYOR",80%,IF(Y45="CATASTRÓFICO",100%,)))))</f>
        <v>0.8</v>
      </c>
      <c r="AA45" s="181" t="s">
        <v>88</v>
      </c>
      <c r="AB45" s="180" t="s">
        <v>111</v>
      </c>
      <c r="AC45" s="178" t="s">
        <v>112</v>
      </c>
      <c r="AD45" s="181" t="s">
        <v>91</v>
      </c>
      <c r="AE45" s="181" t="s">
        <v>92</v>
      </c>
      <c r="AF45" s="176" t="s">
        <v>113</v>
      </c>
      <c r="AG45" s="182" t="s">
        <v>94</v>
      </c>
      <c r="AH45" s="182" t="s">
        <v>114</v>
      </c>
      <c r="AI45" s="256">
        <f>IF(AH45="Prevenir",25%, IF(AH45="Detectar",15%,IF(AH45="Corregir",10%,)))</f>
        <v>0.15</v>
      </c>
      <c r="AJ45" s="182" t="s">
        <v>96</v>
      </c>
      <c r="AK45" s="256">
        <f>IF(AJ45="Automático",25%,IF(AJ45="Manual",10%,))</f>
        <v>0.1</v>
      </c>
      <c r="AL45" s="182" t="s">
        <v>97</v>
      </c>
      <c r="AM45" s="175" t="s">
        <v>115</v>
      </c>
      <c r="AN45" s="182" t="s">
        <v>99</v>
      </c>
      <c r="AO45" s="175" t="s">
        <v>116</v>
      </c>
      <c r="AP45" s="257">
        <f>+AI45+AK45</f>
        <v>0.25</v>
      </c>
      <c r="AQ45" s="238" t="str">
        <f>IF(AR45&lt;=20%,"MUY BAJA",IF(AR45&lt;=40%,"BAJA",IF(AR45&lt;=60%,"MEDIA",IF(AR45&lt;=80%,"ALTA","MUY ALTA"))))</f>
        <v>BAJA</v>
      </c>
      <c r="AR45" s="238">
        <f>IF(OR(AH45="Prevenir",AH45="Detectar"),(X45-(X45*AP45)), X45)</f>
        <v>0.30000000000000004</v>
      </c>
      <c r="AS45" s="238" t="str">
        <f>IF(AT45&lt;=20%,"LEVE",IF(AT45&lt;=40%,"MENOR",IF(AT45&lt;=60%,"MODERADO",IF(AT45&lt;=80%,"MAYOR","CATASTROFICO"))))</f>
        <v>MAYOR</v>
      </c>
      <c r="AT45" s="238">
        <f>IF(AH45="Corregir",(Z45-(Z45*AP45)), Z45)</f>
        <v>0.8</v>
      </c>
      <c r="AU45" s="181" t="s">
        <v>88</v>
      </c>
      <c r="AV45" s="244" t="s">
        <v>133</v>
      </c>
      <c r="AW45" s="183" t="s">
        <v>111</v>
      </c>
      <c r="AX45" s="184" t="s">
        <v>117</v>
      </c>
      <c r="AY45" s="184">
        <f>AY44</f>
        <v>45657</v>
      </c>
      <c r="AZ45" s="184" t="str">
        <f>AZ44</f>
        <v xml:space="preserve">En IIIC-2024 se realizó monitoreo de usuarios institucionales a servicios de corporativos en nube O365, plataforma interinstitucional SIIF Nación, Plataforma VUCE - con CD - Token, administración servicios tecnológicos, entre otros. </v>
      </c>
      <c r="BA45" s="184" t="str">
        <f>BA44</f>
        <v>OSI - GIS - GDMA - SPI</v>
      </c>
      <c r="BB45" s="483" t="s">
        <v>103</v>
      </c>
      <c r="BC45" s="185">
        <f t="shared" si="4"/>
        <v>0</v>
      </c>
      <c r="BD45" s="185" t="str">
        <f>BD44</f>
        <v>X</v>
      </c>
      <c r="BE45" s="185" t="str">
        <f>BE44</f>
        <v>Se mantiene un control sobre los usuarios y accesos a nivel de servicios corporativos transversales, a plataformas institucionales o interinstitucionales, aplicaciones institucionales.</v>
      </c>
      <c r="BF45" s="186" t="s">
        <v>1362</v>
      </c>
      <c r="BG45" s="185" t="str">
        <f>BG44</f>
        <v xml:space="preserve"> </v>
      </c>
      <c r="BH45" s="184"/>
      <c r="BI45" s="184"/>
      <c r="BJ45" s="185"/>
      <c r="BK45" s="185"/>
      <c r="BL45" s="185"/>
      <c r="BM45" s="185"/>
      <c r="BN45" s="186"/>
      <c r="BO45" s="186"/>
      <c r="BP45" s="186"/>
      <c r="BQ45" s="184"/>
      <c r="BR45" s="184"/>
      <c r="BS45" s="185"/>
      <c r="BT45" s="185"/>
      <c r="BU45" s="185"/>
      <c r="BV45" s="185"/>
      <c r="BW45" s="186"/>
      <c r="BX45" s="186"/>
      <c r="BY45" s="186"/>
      <c r="BZ45" s="184"/>
      <c r="CA45" s="184"/>
      <c r="CB45" s="185"/>
      <c r="CC45" s="185"/>
      <c r="CD45" s="185"/>
      <c r="CE45" s="185"/>
      <c r="CF45" s="186"/>
      <c r="CG45" s="186"/>
      <c r="CH45" s="186"/>
      <c r="CI45" s="476"/>
      <c r="CJ45" s="476">
        <v>1</v>
      </c>
      <c r="CK45" s="476"/>
    </row>
    <row r="46" spans="2:89" s="187" customFormat="1" ht="113.25" customHeight="1" x14ac:dyDescent="0.25">
      <c r="B46" s="174" t="s">
        <v>71</v>
      </c>
      <c r="C46" s="175" t="s">
        <v>104</v>
      </c>
      <c r="D46" s="175" t="s">
        <v>104</v>
      </c>
      <c r="E46" s="176" t="s">
        <v>105</v>
      </c>
      <c r="F46" s="176" t="s">
        <v>173</v>
      </c>
      <c r="G46" s="176" t="s">
        <v>104</v>
      </c>
      <c r="H46" s="175" t="s">
        <v>245</v>
      </c>
      <c r="I46" s="175" t="s">
        <v>245</v>
      </c>
      <c r="J46" s="175" t="s">
        <v>245</v>
      </c>
      <c r="K46" s="188" t="s">
        <v>245</v>
      </c>
      <c r="L46" s="175" t="s">
        <v>337</v>
      </c>
      <c r="M46" s="175" t="s">
        <v>254</v>
      </c>
      <c r="N46" s="175" t="s">
        <v>255</v>
      </c>
      <c r="O46" s="176" t="s">
        <v>79</v>
      </c>
      <c r="P46" s="178"/>
      <c r="Q46" s="179" t="s">
        <v>80</v>
      </c>
      <c r="R46" s="179" t="s">
        <v>81</v>
      </c>
      <c r="S46" s="178" t="s">
        <v>82</v>
      </c>
      <c r="T46" s="178" t="s">
        <v>109</v>
      </c>
      <c r="U46" s="176" t="s">
        <v>84</v>
      </c>
      <c r="V46" s="178" t="s">
        <v>110</v>
      </c>
      <c r="W46" s="241" t="s">
        <v>86</v>
      </c>
      <c r="X46" s="254">
        <f>IF(W46="MUY BAJA",20%,IF(W46="BAJA",40%,IF(W46="MEDIA",60%,IF(W46="ALTA",80%,IF(W46="MUY ALTA",100%,)))))</f>
        <v>0.4</v>
      </c>
      <c r="Y46" s="255" t="s">
        <v>87</v>
      </c>
      <c r="Z46" s="254">
        <f>IF(Y46="LEVE",20%,IF(Y46="MENOR",40%,IF(Y46="MODERADO",60%,IF(Y46="MAYOR",80%,IF(Y46="CATASTRÓFICO",100%,)))))</f>
        <v>0.8</v>
      </c>
      <c r="AA46" s="181" t="s">
        <v>88</v>
      </c>
      <c r="AB46" s="180" t="s">
        <v>111</v>
      </c>
      <c r="AC46" s="178" t="s">
        <v>112</v>
      </c>
      <c r="AD46" s="181" t="s">
        <v>91</v>
      </c>
      <c r="AE46" s="181" t="s">
        <v>92</v>
      </c>
      <c r="AF46" s="176" t="s">
        <v>113</v>
      </c>
      <c r="AG46" s="182" t="s">
        <v>94</v>
      </c>
      <c r="AH46" s="182" t="s">
        <v>114</v>
      </c>
      <c r="AI46" s="256">
        <f>IF(AH46="Prevenir",25%, IF(AH46="Detectar",15%,IF(AH46="Corregir",10%,)))</f>
        <v>0.15</v>
      </c>
      <c r="AJ46" s="182" t="s">
        <v>96</v>
      </c>
      <c r="AK46" s="256">
        <f>IF(AJ46="Automático",25%,IF(AJ46="Manual",10%,))</f>
        <v>0.1</v>
      </c>
      <c r="AL46" s="182" t="s">
        <v>97</v>
      </c>
      <c r="AM46" s="175" t="s">
        <v>115</v>
      </c>
      <c r="AN46" s="182" t="s">
        <v>99</v>
      </c>
      <c r="AO46" s="175" t="s">
        <v>116</v>
      </c>
      <c r="AP46" s="257">
        <f>+AI46+AK46</f>
        <v>0.25</v>
      </c>
      <c r="AQ46" s="238" t="str">
        <f>IF(AR46&lt;=20%,"MUY BAJA",IF(AR46&lt;=40%,"BAJA",IF(AR46&lt;=60%,"MEDIA",IF(AR46&lt;=80%,"ALTA","MUY ALTA"))))</f>
        <v>BAJA</v>
      </c>
      <c r="AR46" s="238">
        <f>IF(OR(AH46="Prevenir",AH46="Detectar"),(X46-(X46*AP46)), X46)</f>
        <v>0.30000000000000004</v>
      </c>
      <c r="AS46" s="238" t="str">
        <f>IF(AT46&lt;=20%,"LEVE",IF(AT46&lt;=40%,"MENOR",IF(AT46&lt;=60%,"MODERADO",IF(AT46&lt;=80%,"MAYOR","CATASTROFICO"))))</f>
        <v>MAYOR</v>
      </c>
      <c r="AT46" s="238">
        <f>IF(AH46="Corregir",(Z46-(Z46*AP46)), Z46)</f>
        <v>0.8</v>
      </c>
      <c r="AU46" s="181" t="s">
        <v>88</v>
      </c>
      <c r="AV46" s="244" t="s">
        <v>133</v>
      </c>
      <c r="AW46" s="183" t="s">
        <v>111</v>
      </c>
      <c r="AX46" s="184" t="s">
        <v>117</v>
      </c>
      <c r="AY46" s="184">
        <f>AY45</f>
        <v>45657</v>
      </c>
      <c r="AZ46" s="184" t="str">
        <f>AZ45</f>
        <v xml:space="preserve">En IIIC-2024 se realizó monitoreo de usuarios institucionales a servicios de corporativos en nube O365, plataforma interinstitucional SIIF Nación, Plataforma VUCE - con CD - Token, administración servicios tecnológicos, entre otros. </v>
      </c>
      <c r="BA46" s="184" t="str">
        <f>BA45</f>
        <v>OSI - GIS - GDMA - SPI</v>
      </c>
      <c r="BB46" s="483" t="s">
        <v>103</v>
      </c>
      <c r="BC46" s="185">
        <f t="shared" si="4"/>
        <v>0</v>
      </c>
      <c r="BD46" s="185" t="str">
        <f>BD45</f>
        <v>X</v>
      </c>
      <c r="BE46" s="185" t="str">
        <f>BE45</f>
        <v>Se mantiene un control sobre los usuarios y accesos a nivel de servicios corporativos transversales, a plataformas institucionales o interinstitucionales, aplicaciones institucionales.</v>
      </c>
      <c r="BF46" s="186" t="s">
        <v>1362</v>
      </c>
      <c r="BG46" s="185" t="str">
        <f>BG45</f>
        <v xml:space="preserve"> </v>
      </c>
      <c r="BH46" s="184"/>
      <c r="BI46" s="184"/>
      <c r="BJ46" s="185"/>
      <c r="BK46" s="185"/>
      <c r="BL46" s="185"/>
      <c r="BM46" s="185"/>
      <c r="BN46" s="186"/>
      <c r="BO46" s="186"/>
      <c r="BP46" s="186"/>
      <c r="BQ46" s="184"/>
      <c r="BR46" s="184"/>
      <c r="BS46" s="185"/>
      <c r="BT46" s="185"/>
      <c r="BU46" s="185"/>
      <c r="BV46" s="185"/>
      <c r="BW46" s="186"/>
      <c r="BX46" s="186"/>
      <c r="BY46" s="186"/>
      <c r="BZ46" s="184"/>
      <c r="CA46" s="184"/>
      <c r="CB46" s="185"/>
      <c r="CC46" s="185"/>
      <c r="CD46" s="185"/>
      <c r="CE46" s="185"/>
      <c r="CF46" s="186"/>
      <c r="CG46" s="186"/>
      <c r="CH46" s="186"/>
      <c r="CI46" s="476"/>
      <c r="CJ46" s="476">
        <v>1</v>
      </c>
      <c r="CK46" s="476"/>
    </row>
    <row r="47" spans="2:89" s="187" customFormat="1" ht="113.25" customHeight="1" x14ac:dyDescent="0.25">
      <c r="B47" s="174" t="s">
        <v>71</v>
      </c>
      <c r="C47" s="175" t="s">
        <v>104</v>
      </c>
      <c r="D47" s="175" t="s">
        <v>104</v>
      </c>
      <c r="E47" s="176" t="s">
        <v>105</v>
      </c>
      <c r="F47" s="176" t="s">
        <v>74</v>
      </c>
      <c r="G47" s="176" t="s">
        <v>104</v>
      </c>
      <c r="H47" s="175" t="s">
        <v>245</v>
      </c>
      <c r="I47" s="175" t="s">
        <v>245</v>
      </c>
      <c r="J47" s="175" t="s">
        <v>245</v>
      </c>
      <c r="K47" s="188" t="s">
        <v>245</v>
      </c>
      <c r="L47" s="175" t="s">
        <v>322</v>
      </c>
      <c r="M47" s="175" t="s">
        <v>338</v>
      </c>
      <c r="N47" s="175" t="s">
        <v>339</v>
      </c>
      <c r="O47" s="176" t="s">
        <v>79</v>
      </c>
      <c r="P47" s="178"/>
      <c r="Q47" s="179" t="s">
        <v>80</v>
      </c>
      <c r="R47" s="179" t="s">
        <v>81</v>
      </c>
      <c r="S47" s="178" t="s">
        <v>82</v>
      </c>
      <c r="T47" s="178" t="s">
        <v>109</v>
      </c>
      <c r="U47" s="176" t="s">
        <v>84</v>
      </c>
      <c r="V47" s="178" t="s">
        <v>110</v>
      </c>
      <c r="W47" s="241" t="s">
        <v>86</v>
      </c>
      <c r="X47" s="254">
        <f>IF(W47="MUY BAJA",20%,IF(W47="BAJA",40%,IF(W47="MEDIA",60%,IF(W47="ALTA",80%,IF(W47="MUY ALTA",100%,)))))</f>
        <v>0.4</v>
      </c>
      <c r="Y47" s="255" t="s">
        <v>87</v>
      </c>
      <c r="Z47" s="254">
        <f>IF(Y47="LEVE",20%,IF(Y47="MENOR",40%,IF(Y47="MODERADO",60%,IF(Y47="MAYOR",80%,IF(Y47="CATASTRÓFICO",100%,)))))</f>
        <v>0.8</v>
      </c>
      <c r="AA47" s="181" t="s">
        <v>88</v>
      </c>
      <c r="AB47" s="180" t="s">
        <v>111</v>
      </c>
      <c r="AC47" s="178" t="s">
        <v>112</v>
      </c>
      <c r="AD47" s="181" t="s">
        <v>91</v>
      </c>
      <c r="AE47" s="181" t="s">
        <v>92</v>
      </c>
      <c r="AF47" s="176" t="s">
        <v>113</v>
      </c>
      <c r="AG47" s="182" t="s">
        <v>94</v>
      </c>
      <c r="AH47" s="182" t="s">
        <v>114</v>
      </c>
      <c r="AI47" s="256">
        <f>IF(AH47="Prevenir",25%, IF(AH47="Detectar",15%,IF(AH47="Corregir",10%,)))</f>
        <v>0.15</v>
      </c>
      <c r="AJ47" s="182" t="s">
        <v>96</v>
      </c>
      <c r="AK47" s="256">
        <f>IF(AJ47="Automático",25%,IF(AJ47="Manual",10%,))</f>
        <v>0.1</v>
      </c>
      <c r="AL47" s="182" t="s">
        <v>97</v>
      </c>
      <c r="AM47" s="175" t="s">
        <v>115</v>
      </c>
      <c r="AN47" s="182" t="s">
        <v>99</v>
      </c>
      <c r="AO47" s="175" t="s">
        <v>116</v>
      </c>
      <c r="AP47" s="257">
        <f>+AI47+AK47</f>
        <v>0.25</v>
      </c>
      <c r="AQ47" s="238" t="str">
        <f>IF(AR47&lt;=20%,"MUY BAJA",IF(AR47&lt;=40%,"BAJA",IF(AR47&lt;=60%,"MEDIA",IF(AR47&lt;=80%,"ALTA","MUY ALTA"))))</f>
        <v>BAJA</v>
      </c>
      <c r="AR47" s="238">
        <f>IF(OR(AH47="Prevenir",AH47="Detectar"),(X47-(X47*AP47)), X47)</f>
        <v>0.30000000000000004</v>
      </c>
      <c r="AS47" s="238" t="str">
        <f>IF(AT47&lt;=20%,"LEVE",IF(AT47&lt;=40%,"MENOR",IF(AT47&lt;=60%,"MODERADO",IF(AT47&lt;=80%,"MAYOR","CATASTROFICO"))))</f>
        <v>MAYOR</v>
      </c>
      <c r="AT47" s="238">
        <f>IF(AH47="Corregir",(Z47-(Z47*AP47)), Z47)</f>
        <v>0.8</v>
      </c>
      <c r="AU47" s="181" t="s">
        <v>88</v>
      </c>
      <c r="AV47" s="244" t="s">
        <v>133</v>
      </c>
      <c r="AW47" s="183" t="s">
        <v>111</v>
      </c>
      <c r="AX47" s="184" t="s">
        <v>117</v>
      </c>
      <c r="AY47" s="184">
        <f>AY46</f>
        <v>45657</v>
      </c>
      <c r="AZ47" s="184" t="str">
        <f>AZ46</f>
        <v xml:space="preserve">En IIIC-2024 se realizó monitoreo de usuarios institucionales a servicios de corporativos en nube O365, plataforma interinstitucional SIIF Nación, Plataforma VUCE - con CD - Token, administración servicios tecnológicos, entre otros. </v>
      </c>
      <c r="BA47" s="184" t="str">
        <f>BA46</f>
        <v>OSI - GIS - GDMA - SPI</v>
      </c>
      <c r="BB47" s="483" t="s">
        <v>103</v>
      </c>
      <c r="BC47" s="185">
        <f t="shared" si="4"/>
        <v>0</v>
      </c>
      <c r="BD47" s="185" t="str">
        <f>BD46</f>
        <v>X</v>
      </c>
      <c r="BE47" s="185" t="str">
        <f>BE46</f>
        <v>Se mantiene un control sobre los usuarios y accesos a nivel de servicios corporativos transversales, a plataformas institucionales o interinstitucionales, aplicaciones institucionales.</v>
      </c>
      <c r="BF47" s="186" t="s">
        <v>1362</v>
      </c>
      <c r="BG47" s="185" t="str">
        <f>BG46</f>
        <v xml:space="preserve"> </v>
      </c>
      <c r="BH47" s="184"/>
      <c r="BI47" s="184"/>
      <c r="BJ47" s="185"/>
      <c r="BK47" s="185"/>
      <c r="BL47" s="185"/>
      <c r="BM47" s="185"/>
      <c r="BN47" s="186"/>
      <c r="BO47" s="186"/>
      <c r="BP47" s="186"/>
      <c r="BQ47" s="184"/>
      <c r="BR47" s="184"/>
      <c r="BS47" s="185"/>
      <c r="BT47" s="185"/>
      <c r="BU47" s="185"/>
      <c r="BV47" s="185"/>
      <c r="BW47" s="186"/>
      <c r="BX47" s="186"/>
      <c r="BY47" s="186"/>
      <c r="BZ47" s="184"/>
      <c r="CA47" s="184"/>
      <c r="CB47" s="185"/>
      <c r="CC47" s="185"/>
      <c r="CD47" s="185"/>
      <c r="CE47" s="185"/>
      <c r="CF47" s="186"/>
      <c r="CG47" s="186"/>
      <c r="CH47" s="186"/>
      <c r="CI47" s="476"/>
      <c r="CJ47" s="476">
        <v>1</v>
      </c>
      <c r="CK47" s="476"/>
    </row>
    <row r="48" spans="2:89" s="187" customFormat="1" ht="113.25" customHeight="1" x14ac:dyDescent="0.25">
      <c r="B48" s="174" t="s">
        <v>71</v>
      </c>
      <c r="C48" s="175" t="s">
        <v>104</v>
      </c>
      <c r="D48" s="175" t="s">
        <v>104</v>
      </c>
      <c r="E48" s="176" t="s">
        <v>105</v>
      </c>
      <c r="F48" s="176" t="s">
        <v>173</v>
      </c>
      <c r="G48" s="176" t="s">
        <v>104</v>
      </c>
      <c r="H48" s="175" t="s">
        <v>245</v>
      </c>
      <c r="I48" s="175" t="s">
        <v>245</v>
      </c>
      <c r="J48" s="175" t="s">
        <v>245</v>
      </c>
      <c r="K48" s="188" t="s">
        <v>245</v>
      </c>
      <c r="L48" s="175">
        <v>0</v>
      </c>
      <c r="M48" s="175">
        <v>0</v>
      </c>
      <c r="N48" s="175">
        <v>0</v>
      </c>
      <c r="O48" s="176" t="s">
        <v>166</v>
      </c>
      <c r="P48" s="178"/>
      <c r="Q48" s="179" t="s">
        <v>80</v>
      </c>
      <c r="R48" s="179" t="s">
        <v>81</v>
      </c>
      <c r="S48" s="178" t="s">
        <v>82</v>
      </c>
      <c r="T48" s="178" t="s">
        <v>109</v>
      </c>
      <c r="U48" s="176" t="s">
        <v>84</v>
      </c>
      <c r="V48" s="178" t="s">
        <v>110</v>
      </c>
      <c r="W48" s="241" t="s">
        <v>86</v>
      </c>
      <c r="X48" s="254">
        <f>IF(W48="MUY BAJA",20%,IF(W48="BAJA",40%,IF(W48="MEDIA",60%,IF(W48="ALTA",80%,IF(W48="MUY ALTA",100%,)))))</f>
        <v>0.4</v>
      </c>
      <c r="Y48" s="255" t="s">
        <v>87</v>
      </c>
      <c r="Z48" s="254">
        <f>IF(Y48="LEVE",20%,IF(Y48="MENOR",40%,IF(Y48="MODERADO",60%,IF(Y48="MAYOR",80%,IF(Y48="CATASTRÓFICO",100%,)))))</f>
        <v>0.8</v>
      </c>
      <c r="AA48" s="181" t="s">
        <v>88</v>
      </c>
      <c r="AB48" s="180" t="s">
        <v>111</v>
      </c>
      <c r="AC48" s="178" t="s">
        <v>112</v>
      </c>
      <c r="AD48" s="181" t="s">
        <v>91</v>
      </c>
      <c r="AE48" s="181" t="s">
        <v>92</v>
      </c>
      <c r="AF48" s="176" t="s">
        <v>113</v>
      </c>
      <c r="AG48" s="182" t="s">
        <v>94</v>
      </c>
      <c r="AH48" s="182" t="s">
        <v>114</v>
      </c>
      <c r="AI48" s="256">
        <f>IF(AH48="Prevenir",25%, IF(AH48="Detectar",15%,IF(AH48="Corregir",10%,)))</f>
        <v>0.15</v>
      </c>
      <c r="AJ48" s="182" t="s">
        <v>96</v>
      </c>
      <c r="AK48" s="256">
        <f>IF(AJ48="Automático",25%,IF(AJ48="Manual",10%,))</f>
        <v>0.1</v>
      </c>
      <c r="AL48" s="182" t="s">
        <v>97</v>
      </c>
      <c r="AM48" s="175" t="s">
        <v>115</v>
      </c>
      <c r="AN48" s="182" t="s">
        <v>99</v>
      </c>
      <c r="AO48" s="175" t="s">
        <v>116</v>
      </c>
      <c r="AP48" s="257">
        <f>+AI48+AK48</f>
        <v>0.25</v>
      </c>
      <c r="AQ48" s="238" t="str">
        <f>IF(AR48&lt;=20%,"MUY BAJA",IF(AR48&lt;=40%,"BAJA",IF(AR48&lt;=60%,"MEDIA",IF(AR48&lt;=80%,"ALTA","MUY ALTA"))))</f>
        <v>BAJA</v>
      </c>
      <c r="AR48" s="238">
        <f>IF(OR(AH48="Prevenir",AH48="Detectar"),(X48-(X48*AP48)), X48)</f>
        <v>0.30000000000000004</v>
      </c>
      <c r="AS48" s="238" t="str">
        <f>IF(AT48&lt;=20%,"LEVE",IF(AT48&lt;=40%,"MENOR",IF(AT48&lt;=60%,"MODERADO",IF(AT48&lt;=80%,"MAYOR","CATASTROFICO"))))</f>
        <v>MAYOR</v>
      </c>
      <c r="AT48" s="238">
        <f>IF(AH48="Corregir",(Z48-(Z48*AP48)), Z48)</f>
        <v>0.8</v>
      </c>
      <c r="AU48" s="181" t="s">
        <v>88</v>
      </c>
      <c r="AV48" s="241" t="s">
        <v>101</v>
      </c>
      <c r="AW48" s="183" t="s">
        <v>111</v>
      </c>
      <c r="AX48" s="184" t="s">
        <v>117</v>
      </c>
      <c r="AY48" s="184">
        <f>AY47</f>
        <v>45657</v>
      </c>
      <c r="AZ48" s="184" t="str">
        <f>AZ47</f>
        <v xml:space="preserve">En IIIC-2024 se realizó monitoreo de usuarios institucionales a servicios de corporativos en nube O365, plataforma interinstitucional SIIF Nación, Plataforma VUCE - con CD - Token, administración servicios tecnológicos, entre otros. </v>
      </c>
      <c r="BA48" s="184" t="str">
        <f>BA47</f>
        <v>OSI - GIS - GDMA - SPI</v>
      </c>
      <c r="BB48" s="483" t="s">
        <v>103</v>
      </c>
      <c r="BC48" s="185">
        <f t="shared" si="4"/>
        <v>0</v>
      </c>
      <c r="BD48" s="185" t="str">
        <f>BD47</f>
        <v>X</v>
      </c>
      <c r="BE48" s="185" t="str">
        <f>BE47</f>
        <v>Se mantiene un control sobre los usuarios y accesos a nivel de servicios corporativos transversales, a plataformas institucionales o interinstitucionales, aplicaciones institucionales.</v>
      </c>
      <c r="BF48" s="186" t="s">
        <v>1362</v>
      </c>
      <c r="BG48" s="185" t="str">
        <f>BG47</f>
        <v xml:space="preserve"> </v>
      </c>
      <c r="BH48" s="184"/>
      <c r="BI48" s="184"/>
      <c r="BJ48" s="185"/>
      <c r="BK48" s="185"/>
      <c r="BL48" s="185"/>
      <c r="BM48" s="185"/>
      <c r="BN48" s="186"/>
      <c r="BO48" s="186"/>
      <c r="BP48" s="186"/>
      <c r="BQ48" s="184"/>
      <c r="BR48" s="184"/>
      <c r="BS48" s="185"/>
      <c r="BT48" s="185"/>
      <c r="BU48" s="185"/>
      <c r="BV48" s="185"/>
      <c r="BW48" s="186"/>
      <c r="BX48" s="186"/>
      <c r="BY48" s="186"/>
      <c r="BZ48" s="184"/>
      <c r="CA48" s="184"/>
      <c r="CB48" s="185"/>
      <c r="CC48" s="185"/>
      <c r="CD48" s="185"/>
      <c r="CE48" s="185"/>
      <c r="CF48" s="186"/>
      <c r="CG48" s="186"/>
      <c r="CH48" s="186"/>
      <c r="CI48" s="476"/>
      <c r="CJ48" s="476">
        <v>1</v>
      </c>
      <c r="CK48" s="476"/>
    </row>
    <row r="49" spans="2:89" s="187" customFormat="1" ht="113.25" customHeight="1" x14ac:dyDescent="0.25">
      <c r="B49" s="174" t="s">
        <v>71</v>
      </c>
      <c r="C49" s="175" t="s">
        <v>104</v>
      </c>
      <c r="D49" s="175" t="s">
        <v>104</v>
      </c>
      <c r="E49" s="176" t="s">
        <v>105</v>
      </c>
      <c r="F49" s="176" t="s">
        <v>74</v>
      </c>
      <c r="G49" s="176" t="s">
        <v>104</v>
      </c>
      <c r="H49" s="175" t="s">
        <v>245</v>
      </c>
      <c r="I49" s="175" t="s">
        <v>245</v>
      </c>
      <c r="J49" s="175" t="s">
        <v>245</v>
      </c>
      <c r="K49" s="188" t="s">
        <v>245</v>
      </c>
      <c r="L49" s="175">
        <v>0</v>
      </c>
      <c r="M49" s="175">
        <v>0</v>
      </c>
      <c r="N49" s="175">
        <v>0</v>
      </c>
      <c r="O49" s="176" t="s">
        <v>166</v>
      </c>
      <c r="P49" s="178"/>
      <c r="Q49" s="179" t="s">
        <v>80</v>
      </c>
      <c r="R49" s="179" t="s">
        <v>81</v>
      </c>
      <c r="S49" s="178" t="s">
        <v>82</v>
      </c>
      <c r="T49" s="178" t="s">
        <v>109</v>
      </c>
      <c r="U49" s="176" t="s">
        <v>84</v>
      </c>
      <c r="V49" s="178" t="s">
        <v>110</v>
      </c>
      <c r="W49" s="241" t="s">
        <v>86</v>
      </c>
      <c r="X49" s="254">
        <f>IF(W49="MUY BAJA",20%,IF(W49="BAJA",40%,IF(W49="MEDIA",60%,IF(W49="ALTA",80%,IF(W49="MUY ALTA",100%,)))))</f>
        <v>0.4</v>
      </c>
      <c r="Y49" s="255" t="s">
        <v>87</v>
      </c>
      <c r="Z49" s="254">
        <f>IF(Y49="LEVE",20%,IF(Y49="MENOR",40%,IF(Y49="MODERADO",60%,IF(Y49="MAYOR",80%,IF(Y49="CATASTRÓFICO",100%,)))))</f>
        <v>0.8</v>
      </c>
      <c r="AA49" s="181" t="s">
        <v>88</v>
      </c>
      <c r="AB49" s="180" t="s">
        <v>111</v>
      </c>
      <c r="AC49" s="178" t="s">
        <v>112</v>
      </c>
      <c r="AD49" s="181" t="s">
        <v>91</v>
      </c>
      <c r="AE49" s="181" t="s">
        <v>92</v>
      </c>
      <c r="AF49" s="176" t="s">
        <v>113</v>
      </c>
      <c r="AG49" s="182" t="s">
        <v>94</v>
      </c>
      <c r="AH49" s="182" t="s">
        <v>114</v>
      </c>
      <c r="AI49" s="256">
        <f>IF(AH49="Prevenir",25%, IF(AH49="Detectar",15%,IF(AH49="Corregir",10%,)))</f>
        <v>0.15</v>
      </c>
      <c r="AJ49" s="182" t="s">
        <v>96</v>
      </c>
      <c r="AK49" s="256">
        <f>IF(AJ49="Automático",25%,IF(AJ49="Manual",10%,))</f>
        <v>0.1</v>
      </c>
      <c r="AL49" s="182" t="s">
        <v>97</v>
      </c>
      <c r="AM49" s="175" t="s">
        <v>115</v>
      </c>
      <c r="AN49" s="182" t="s">
        <v>99</v>
      </c>
      <c r="AO49" s="175" t="s">
        <v>116</v>
      </c>
      <c r="AP49" s="257">
        <f>+AI49+AK49</f>
        <v>0.25</v>
      </c>
      <c r="AQ49" s="238" t="str">
        <f>IF(AR49&lt;=20%,"MUY BAJA",IF(AR49&lt;=40%,"BAJA",IF(AR49&lt;=60%,"MEDIA",IF(AR49&lt;=80%,"ALTA","MUY ALTA"))))</f>
        <v>BAJA</v>
      </c>
      <c r="AR49" s="238">
        <f>IF(OR(AH49="Prevenir",AH49="Detectar"),(X49-(X49*AP49)), X49)</f>
        <v>0.30000000000000004</v>
      </c>
      <c r="AS49" s="238" t="str">
        <f>IF(AT49&lt;=20%,"LEVE",IF(AT49&lt;=40%,"MENOR",IF(AT49&lt;=60%,"MODERADO",IF(AT49&lt;=80%,"MAYOR","CATASTROFICO"))))</f>
        <v>MAYOR</v>
      </c>
      <c r="AT49" s="238">
        <f>IF(AH49="Corregir",(Z49-(Z49*AP49)), Z49)</f>
        <v>0.8</v>
      </c>
      <c r="AU49" s="181" t="s">
        <v>88</v>
      </c>
      <c r="AV49" s="241" t="s">
        <v>101</v>
      </c>
      <c r="AW49" s="183" t="s">
        <v>111</v>
      </c>
      <c r="AX49" s="184" t="s">
        <v>117</v>
      </c>
      <c r="AY49" s="184">
        <f>AY48</f>
        <v>45657</v>
      </c>
      <c r="AZ49" s="184" t="str">
        <f>AZ48</f>
        <v xml:space="preserve">En IIIC-2024 se realizó monitoreo de usuarios institucionales a servicios de corporativos en nube O365, plataforma interinstitucional SIIF Nación, Plataforma VUCE - con CD - Token, administración servicios tecnológicos, entre otros. </v>
      </c>
      <c r="BA49" s="184" t="str">
        <f>BA48</f>
        <v>OSI - GIS - GDMA - SPI</v>
      </c>
      <c r="BB49" s="483" t="s">
        <v>103</v>
      </c>
      <c r="BC49" s="185">
        <f t="shared" si="4"/>
        <v>0</v>
      </c>
      <c r="BD49" s="185" t="str">
        <f>BD48</f>
        <v>X</v>
      </c>
      <c r="BE49" s="185" t="str">
        <f>BE48</f>
        <v>Se mantiene un control sobre los usuarios y accesos a nivel de servicios corporativos transversales, a plataformas institucionales o interinstitucionales, aplicaciones institucionales.</v>
      </c>
      <c r="BF49" s="186" t="s">
        <v>1362</v>
      </c>
      <c r="BG49" s="185" t="str">
        <f>BG48</f>
        <v xml:space="preserve"> </v>
      </c>
      <c r="BH49" s="184"/>
      <c r="BI49" s="184"/>
      <c r="BJ49" s="185"/>
      <c r="BK49" s="185"/>
      <c r="BL49" s="185"/>
      <c r="BM49" s="185"/>
      <c r="BN49" s="186"/>
      <c r="BO49" s="186"/>
      <c r="BP49" s="186"/>
      <c r="BQ49" s="184"/>
      <c r="BR49" s="184"/>
      <c r="BS49" s="185"/>
      <c r="BT49" s="185"/>
      <c r="BU49" s="185"/>
      <c r="BV49" s="185"/>
      <c r="BW49" s="186"/>
      <c r="BX49" s="186"/>
      <c r="BY49" s="186"/>
      <c r="BZ49" s="184"/>
      <c r="CA49" s="184"/>
      <c r="CB49" s="185"/>
      <c r="CC49" s="185"/>
      <c r="CD49" s="185"/>
      <c r="CE49" s="185"/>
      <c r="CF49" s="186"/>
      <c r="CG49" s="186"/>
      <c r="CH49" s="186"/>
      <c r="CI49" s="476"/>
      <c r="CJ49" s="476">
        <v>1</v>
      </c>
      <c r="CK49" s="476"/>
    </row>
    <row r="50" spans="2:89" s="187" customFormat="1" ht="113.25" customHeight="1" x14ac:dyDescent="0.25">
      <c r="B50" s="174" t="s">
        <v>71</v>
      </c>
      <c r="C50" s="175" t="s">
        <v>209</v>
      </c>
      <c r="D50" s="175" t="s">
        <v>209</v>
      </c>
      <c r="E50" s="176" t="s">
        <v>105</v>
      </c>
      <c r="F50" s="176" t="s">
        <v>74</v>
      </c>
      <c r="G50" s="176" t="s">
        <v>209</v>
      </c>
      <c r="H50" s="175" t="s">
        <v>247</v>
      </c>
      <c r="I50" s="175" t="s">
        <v>75</v>
      </c>
      <c r="J50" s="175" t="s">
        <v>75</v>
      </c>
      <c r="K50" s="188" t="s">
        <v>245</v>
      </c>
      <c r="L50" s="175" t="s">
        <v>322</v>
      </c>
      <c r="M50" s="175" t="s">
        <v>322</v>
      </c>
      <c r="N50" s="175" t="s">
        <v>322</v>
      </c>
      <c r="O50" s="176" t="s">
        <v>172</v>
      </c>
      <c r="P50" s="178"/>
      <c r="Q50" s="179" t="s">
        <v>80</v>
      </c>
      <c r="R50" s="179" t="s">
        <v>81</v>
      </c>
      <c r="S50" s="178" t="s">
        <v>82</v>
      </c>
      <c r="T50" s="178" t="s">
        <v>109</v>
      </c>
      <c r="U50" s="176" t="s">
        <v>148</v>
      </c>
      <c r="V50" s="178" t="s">
        <v>292</v>
      </c>
      <c r="W50" s="241" t="s">
        <v>213</v>
      </c>
      <c r="X50" s="254">
        <f>IF(W50="MUY BAJA",20%,IF(W50="BAJA",40%,IF(W50="MEDIA",60%,IF(W50="ALTA",80%,IF(W50="MUY ALTA",100%,)))))</f>
        <v>0.6</v>
      </c>
      <c r="Y50" s="255" t="s">
        <v>87</v>
      </c>
      <c r="Z50" s="254">
        <f>IF(Y50="LEVE",20%,IF(Y50="MENOR",40%,IF(Y50="MODERADO",60%,IF(Y50="MAYOR",80%,IF(Y50="CATASTRÓFICO",100%,)))))</f>
        <v>0.8</v>
      </c>
      <c r="AA50" s="181" t="s">
        <v>88</v>
      </c>
      <c r="AB50" s="180" t="s">
        <v>111</v>
      </c>
      <c r="AC50" s="178" t="s">
        <v>112</v>
      </c>
      <c r="AD50" s="181" t="s">
        <v>91</v>
      </c>
      <c r="AE50" s="181" t="s">
        <v>92</v>
      </c>
      <c r="AF50" s="176" t="s">
        <v>113</v>
      </c>
      <c r="AG50" s="182" t="s">
        <v>94</v>
      </c>
      <c r="AH50" s="182" t="s">
        <v>114</v>
      </c>
      <c r="AI50" s="256">
        <f>IF(AH50="Prevenir",25%, IF(AH50="Detectar",15%,IF(AH50="Corregir",10%,)))</f>
        <v>0.15</v>
      </c>
      <c r="AJ50" s="182" t="s">
        <v>96</v>
      </c>
      <c r="AK50" s="256">
        <f>IF(AJ50="Automático",25%,IF(AJ50="Manual",10%,))</f>
        <v>0.1</v>
      </c>
      <c r="AL50" s="182" t="s">
        <v>97</v>
      </c>
      <c r="AM50" s="175" t="s">
        <v>115</v>
      </c>
      <c r="AN50" s="182" t="s">
        <v>99</v>
      </c>
      <c r="AO50" s="175" t="s">
        <v>116</v>
      </c>
      <c r="AP50" s="257">
        <f>+AI50+AK50</f>
        <v>0.25</v>
      </c>
      <c r="AQ50" s="238" t="str">
        <f>IF(AR50&lt;=20%,"MUY BAJA",IF(AR50&lt;=40%,"BAJA",IF(AR50&lt;=60%,"MEDIA",IF(AR50&lt;=80%,"ALTA","MUY ALTA"))))</f>
        <v>MEDIA</v>
      </c>
      <c r="AR50" s="238">
        <f>IF(OR(AH50="Prevenir",AH50="Detectar"),(X50-(X50*AP50)), X50)</f>
        <v>0.44999999999999996</v>
      </c>
      <c r="AS50" s="238" t="str">
        <f>IF(AT50&lt;=20%,"LEVE",IF(AT50&lt;=40%,"MENOR",IF(AT50&lt;=60%,"MODERADO",IF(AT50&lt;=80%,"MAYOR","CATASTROFICO"))))</f>
        <v>MAYOR</v>
      </c>
      <c r="AT50" s="238">
        <f>IF(AH50="Corregir",(Z50-(Z50*AP50)), Z50)</f>
        <v>0.8</v>
      </c>
      <c r="AU50" s="181" t="s">
        <v>88</v>
      </c>
      <c r="AV50" s="241" t="s">
        <v>101</v>
      </c>
      <c r="AW50" s="183" t="s">
        <v>111</v>
      </c>
      <c r="AX50" s="184" t="s">
        <v>117</v>
      </c>
      <c r="AY50" s="184">
        <f>AY49</f>
        <v>45657</v>
      </c>
      <c r="AZ50" s="184" t="str">
        <f>AZ49</f>
        <v xml:space="preserve">En IIIC-2024 se realizó monitoreo de usuarios institucionales a servicios de corporativos en nube O365, plataforma interinstitucional SIIF Nación, Plataforma VUCE - con CD - Token, administración servicios tecnológicos, entre otros. </v>
      </c>
      <c r="BA50" s="184" t="str">
        <f>BA49</f>
        <v>OSI - GIS - GDMA - SPI</v>
      </c>
      <c r="BB50" s="483" t="s">
        <v>103</v>
      </c>
      <c r="BC50" s="185">
        <f t="shared" si="4"/>
        <v>0</v>
      </c>
      <c r="BD50" s="185" t="str">
        <f>BD49</f>
        <v>X</v>
      </c>
      <c r="BE50" s="185" t="str">
        <f>BE49</f>
        <v>Se mantiene un control sobre los usuarios y accesos a nivel de servicios corporativos transversales, a plataformas institucionales o interinstitucionales, aplicaciones institucionales.</v>
      </c>
      <c r="BF50" s="186" t="s">
        <v>1362</v>
      </c>
      <c r="BG50" s="185" t="str">
        <f>BG49</f>
        <v xml:space="preserve"> </v>
      </c>
      <c r="BH50" s="184"/>
      <c r="BI50" s="184"/>
      <c r="BJ50" s="185"/>
      <c r="BK50" s="185"/>
      <c r="BL50" s="185"/>
      <c r="BM50" s="185"/>
      <c r="BN50" s="186"/>
      <c r="BO50" s="186"/>
      <c r="BP50" s="186"/>
      <c r="BQ50" s="184"/>
      <c r="BR50" s="184"/>
      <c r="BS50" s="185"/>
      <c r="BT50" s="185"/>
      <c r="BU50" s="185"/>
      <c r="BV50" s="185"/>
      <c r="BW50" s="186"/>
      <c r="BX50" s="186"/>
      <c r="BY50" s="186"/>
      <c r="BZ50" s="184"/>
      <c r="CA50" s="184"/>
      <c r="CB50" s="185"/>
      <c r="CC50" s="185"/>
      <c r="CD50" s="185"/>
      <c r="CE50" s="185"/>
      <c r="CF50" s="186"/>
      <c r="CG50" s="186"/>
      <c r="CH50" s="186"/>
      <c r="CI50" s="476"/>
      <c r="CJ50" s="476">
        <v>1</v>
      </c>
      <c r="CK50" s="476"/>
    </row>
    <row r="51" spans="2:89" s="187" customFormat="1" ht="113.25" customHeight="1" x14ac:dyDescent="0.25">
      <c r="B51" s="174" t="s">
        <v>71</v>
      </c>
      <c r="C51" s="175" t="s">
        <v>293</v>
      </c>
      <c r="D51" s="175" t="s">
        <v>293</v>
      </c>
      <c r="E51" s="176" t="s">
        <v>105</v>
      </c>
      <c r="F51" s="176" t="s">
        <v>120</v>
      </c>
      <c r="G51" s="176" t="s">
        <v>293</v>
      </c>
      <c r="H51" s="175" t="s">
        <v>245</v>
      </c>
      <c r="I51" s="175" t="s">
        <v>245</v>
      </c>
      <c r="J51" s="175" t="s">
        <v>245</v>
      </c>
      <c r="K51" s="188" t="s">
        <v>245</v>
      </c>
      <c r="L51" s="175" t="s">
        <v>253</v>
      </c>
      <c r="M51" s="175" t="s">
        <v>254</v>
      </c>
      <c r="N51" s="175" t="s">
        <v>255</v>
      </c>
      <c r="O51" s="176" t="s">
        <v>172</v>
      </c>
      <c r="P51" s="178"/>
      <c r="Q51" s="179" t="s">
        <v>80</v>
      </c>
      <c r="R51" s="179" t="s">
        <v>81</v>
      </c>
      <c r="S51" s="178" t="s">
        <v>82</v>
      </c>
      <c r="T51" s="178" t="s">
        <v>109</v>
      </c>
      <c r="U51" s="176" t="s">
        <v>148</v>
      </c>
      <c r="V51" s="178" t="s">
        <v>292</v>
      </c>
      <c r="W51" s="241" t="s">
        <v>86</v>
      </c>
      <c r="X51" s="254">
        <f>IF(W51="MUY BAJA",20%,IF(W51="BAJA",40%,IF(W51="MEDIA",60%,IF(W51="ALTA",80%,IF(W51="MUY ALTA",100%,)))))</f>
        <v>0.4</v>
      </c>
      <c r="Y51" s="255" t="s">
        <v>87</v>
      </c>
      <c r="Z51" s="254">
        <f>IF(Y51="LEVE",20%,IF(Y51="MENOR",40%,IF(Y51="MODERADO",60%,IF(Y51="MAYOR",80%,IF(Y51="CATASTRÓFICO",100%,)))))</f>
        <v>0.8</v>
      </c>
      <c r="AA51" s="181" t="s">
        <v>88</v>
      </c>
      <c r="AB51" s="180" t="s">
        <v>111</v>
      </c>
      <c r="AC51" s="178" t="s">
        <v>112</v>
      </c>
      <c r="AD51" s="181" t="s">
        <v>91</v>
      </c>
      <c r="AE51" s="181" t="s">
        <v>92</v>
      </c>
      <c r="AF51" s="176" t="s">
        <v>113</v>
      </c>
      <c r="AG51" s="182" t="s">
        <v>94</v>
      </c>
      <c r="AH51" s="182" t="s">
        <v>114</v>
      </c>
      <c r="AI51" s="256">
        <f>IF(AH51="Prevenir",25%, IF(AH51="Detectar",15%,IF(AH51="Corregir",10%,)))</f>
        <v>0.15</v>
      </c>
      <c r="AJ51" s="182" t="s">
        <v>96</v>
      </c>
      <c r="AK51" s="256">
        <f>IF(AJ51="Automático",25%,IF(AJ51="Manual",10%,))</f>
        <v>0.1</v>
      </c>
      <c r="AL51" s="182" t="s">
        <v>97</v>
      </c>
      <c r="AM51" s="175" t="s">
        <v>115</v>
      </c>
      <c r="AN51" s="182" t="s">
        <v>99</v>
      </c>
      <c r="AO51" s="175" t="s">
        <v>116</v>
      </c>
      <c r="AP51" s="257">
        <f>+AI51+AK51</f>
        <v>0.25</v>
      </c>
      <c r="AQ51" s="238" t="str">
        <f>IF(AR51&lt;=20%,"MUY BAJA",IF(AR51&lt;=40%,"BAJA",IF(AR51&lt;=60%,"MEDIA",IF(AR51&lt;=80%,"ALTA","MUY ALTA"))))</f>
        <v>BAJA</v>
      </c>
      <c r="AR51" s="238">
        <f>IF(OR(AH51="Prevenir",AH51="Detectar"),(X51-(X51*AP51)), X51)</f>
        <v>0.30000000000000004</v>
      </c>
      <c r="AS51" s="238" t="str">
        <f>IF(AT51&lt;=20%,"LEVE",IF(AT51&lt;=40%,"MENOR",IF(AT51&lt;=60%,"MODERADO",IF(AT51&lt;=80%,"MAYOR","CATASTROFICO"))))</f>
        <v>MAYOR</v>
      </c>
      <c r="AT51" s="238">
        <f>IF(AH51="Corregir",(Z51-(Z51*AP51)), Z51)</f>
        <v>0.8</v>
      </c>
      <c r="AU51" s="181" t="s">
        <v>88</v>
      </c>
      <c r="AV51" s="241" t="s">
        <v>101</v>
      </c>
      <c r="AW51" s="183" t="s">
        <v>111</v>
      </c>
      <c r="AX51" s="184" t="s">
        <v>117</v>
      </c>
      <c r="AY51" s="184">
        <f>AY50</f>
        <v>45657</v>
      </c>
      <c r="AZ51" s="184" t="str">
        <f>AZ50</f>
        <v xml:space="preserve">En IIIC-2024 se realizó monitoreo de usuarios institucionales a servicios de corporativos en nube O365, plataforma interinstitucional SIIF Nación, Plataforma VUCE - con CD - Token, administración servicios tecnológicos, entre otros. </v>
      </c>
      <c r="BA51" s="184" t="str">
        <f>BA50</f>
        <v>OSI - GIS - GDMA - SPI</v>
      </c>
      <c r="BB51" s="483" t="s">
        <v>103</v>
      </c>
      <c r="BC51" s="185">
        <f t="shared" si="4"/>
        <v>0</v>
      </c>
      <c r="BD51" s="185" t="str">
        <f>BD50</f>
        <v>X</v>
      </c>
      <c r="BE51" s="185" t="str">
        <f>BE50</f>
        <v>Se mantiene un control sobre los usuarios y accesos a nivel de servicios corporativos transversales, a plataformas institucionales o interinstitucionales, aplicaciones institucionales.</v>
      </c>
      <c r="BF51" s="186" t="s">
        <v>1362</v>
      </c>
      <c r="BG51" s="185" t="str">
        <f>BG50</f>
        <v xml:space="preserve"> </v>
      </c>
      <c r="BH51" s="184"/>
      <c r="BI51" s="184"/>
      <c r="BJ51" s="185"/>
      <c r="BK51" s="185"/>
      <c r="BL51" s="185"/>
      <c r="BM51" s="185"/>
      <c r="BN51" s="186"/>
      <c r="BO51" s="186"/>
      <c r="BP51" s="186"/>
      <c r="BQ51" s="184"/>
      <c r="BR51" s="184"/>
      <c r="BS51" s="185"/>
      <c r="BT51" s="185"/>
      <c r="BU51" s="185"/>
      <c r="BV51" s="185"/>
      <c r="BW51" s="186"/>
      <c r="BX51" s="186"/>
      <c r="BY51" s="186"/>
      <c r="BZ51" s="184"/>
      <c r="CA51" s="184"/>
      <c r="CB51" s="185"/>
      <c r="CC51" s="185"/>
      <c r="CD51" s="185"/>
      <c r="CE51" s="185"/>
      <c r="CF51" s="186"/>
      <c r="CG51" s="186"/>
      <c r="CH51" s="186"/>
      <c r="CI51" s="476"/>
      <c r="CJ51" s="476">
        <v>1</v>
      </c>
      <c r="CK51" s="476"/>
    </row>
    <row r="52" spans="2:89" s="187" customFormat="1" ht="113.25" customHeight="1" x14ac:dyDescent="0.25">
      <c r="B52" s="174" t="s">
        <v>71</v>
      </c>
      <c r="C52" s="175" t="s">
        <v>104</v>
      </c>
      <c r="D52" s="175" t="s">
        <v>104</v>
      </c>
      <c r="E52" s="176" t="s">
        <v>105</v>
      </c>
      <c r="F52" s="176" t="s">
        <v>120</v>
      </c>
      <c r="G52" s="176" t="s">
        <v>104</v>
      </c>
      <c r="H52" s="175" t="s">
        <v>245</v>
      </c>
      <c r="I52" s="175" t="s">
        <v>245</v>
      </c>
      <c r="J52" s="175" t="s">
        <v>245</v>
      </c>
      <c r="K52" s="188" t="s">
        <v>245</v>
      </c>
      <c r="L52" s="175" t="s">
        <v>359</v>
      </c>
      <c r="M52" s="175" t="s">
        <v>360</v>
      </c>
      <c r="N52" s="175" t="s">
        <v>361</v>
      </c>
      <c r="O52" s="176" t="s">
        <v>172</v>
      </c>
      <c r="P52" s="178"/>
      <c r="Q52" s="179" t="s">
        <v>80</v>
      </c>
      <c r="R52" s="179" t="s">
        <v>81</v>
      </c>
      <c r="S52" s="178" t="s">
        <v>82</v>
      </c>
      <c r="T52" s="178" t="s">
        <v>109</v>
      </c>
      <c r="U52" s="176" t="s">
        <v>84</v>
      </c>
      <c r="V52" s="178" t="s">
        <v>110</v>
      </c>
      <c r="W52" s="241" t="s">
        <v>86</v>
      </c>
      <c r="X52" s="254">
        <f>IF(W52="MUY BAJA",20%,IF(W52="BAJA",40%,IF(W52="MEDIA",60%,IF(W52="ALTA",80%,IF(W52="MUY ALTA",100%,)))))</f>
        <v>0.4</v>
      </c>
      <c r="Y52" s="255" t="s">
        <v>87</v>
      </c>
      <c r="Z52" s="254">
        <f>IF(Y52="LEVE",20%,IF(Y52="MENOR",40%,IF(Y52="MODERADO",60%,IF(Y52="MAYOR",80%,IF(Y52="CATASTRÓFICO",100%,)))))</f>
        <v>0.8</v>
      </c>
      <c r="AA52" s="181" t="s">
        <v>88</v>
      </c>
      <c r="AB52" s="180" t="s">
        <v>111</v>
      </c>
      <c r="AC52" s="178" t="s">
        <v>112</v>
      </c>
      <c r="AD52" s="181" t="s">
        <v>91</v>
      </c>
      <c r="AE52" s="181" t="s">
        <v>92</v>
      </c>
      <c r="AF52" s="176" t="s">
        <v>113</v>
      </c>
      <c r="AG52" s="182" t="s">
        <v>94</v>
      </c>
      <c r="AH52" s="182" t="s">
        <v>114</v>
      </c>
      <c r="AI52" s="256">
        <f>IF(AH52="Prevenir",25%, IF(AH52="Detectar",15%,IF(AH52="Corregir",10%,)))</f>
        <v>0.15</v>
      </c>
      <c r="AJ52" s="182" t="s">
        <v>96</v>
      </c>
      <c r="AK52" s="256">
        <f>IF(AJ52="Automático",25%,IF(AJ52="Manual",10%,))</f>
        <v>0.1</v>
      </c>
      <c r="AL52" s="182" t="s">
        <v>97</v>
      </c>
      <c r="AM52" s="175" t="s">
        <v>115</v>
      </c>
      <c r="AN52" s="182" t="s">
        <v>99</v>
      </c>
      <c r="AO52" s="175" t="s">
        <v>116</v>
      </c>
      <c r="AP52" s="257">
        <f>+AI52+AK52</f>
        <v>0.25</v>
      </c>
      <c r="AQ52" s="238" t="str">
        <f>IF(AR52&lt;=20%,"MUY BAJA",IF(AR52&lt;=40%,"BAJA",IF(AR52&lt;=60%,"MEDIA",IF(AR52&lt;=80%,"ALTA","MUY ALTA"))))</f>
        <v>BAJA</v>
      </c>
      <c r="AR52" s="238">
        <f>IF(OR(AH52="Prevenir",AH52="Detectar"),(X52-(X52*AP52)), X52)</f>
        <v>0.30000000000000004</v>
      </c>
      <c r="AS52" s="238" t="str">
        <f>IF(AT52&lt;=20%,"LEVE",IF(AT52&lt;=40%,"MENOR",IF(AT52&lt;=60%,"MODERADO",IF(AT52&lt;=80%,"MAYOR","CATASTROFICO"))))</f>
        <v>MAYOR</v>
      </c>
      <c r="AT52" s="238">
        <f>IF(AH52="Corregir",(Z52-(Z52*AP52)), Z52)</f>
        <v>0.8</v>
      </c>
      <c r="AU52" s="181" t="s">
        <v>88</v>
      </c>
      <c r="AV52" s="241" t="s">
        <v>101</v>
      </c>
      <c r="AW52" s="183" t="s">
        <v>111</v>
      </c>
      <c r="AX52" s="184" t="s">
        <v>117</v>
      </c>
      <c r="AY52" s="184">
        <f>AY51</f>
        <v>45657</v>
      </c>
      <c r="AZ52" s="184" t="str">
        <f>AZ51</f>
        <v xml:space="preserve">En IIIC-2024 se realizó monitoreo de usuarios institucionales a servicios de corporativos en nube O365, plataforma interinstitucional SIIF Nación, Plataforma VUCE - con CD - Token, administración servicios tecnológicos, entre otros. </v>
      </c>
      <c r="BA52" s="184" t="str">
        <f>BA51</f>
        <v>OSI - GIS - GDMA - SPI</v>
      </c>
      <c r="BB52" s="483" t="s">
        <v>103</v>
      </c>
      <c r="BC52" s="185">
        <f t="shared" si="4"/>
        <v>0</v>
      </c>
      <c r="BD52" s="185" t="str">
        <f>BD51</f>
        <v>X</v>
      </c>
      <c r="BE52" s="185" t="str">
        <f>BE51</f>
        <v>Se mantiene un control sobre los usuarios y accesos a nivel de servicios corporativos transversales, a plataformas institucionales o interinstitucionales, aplicaciones institucionales.</v>
      </c>
      <c r="BF52" s="186" t="s">
        <v>1362</v>
      </c>
      <c r="BG52" s="185" t="str">
        <f>BG51</f>
        <v xml:space="preserve"> </v>
      </c>
      <c r="BH52" s="184"/>
      <c r="BI52" s="184"/>
      <c r="BJ52" s="185"/>
      <c r="BK52" s="185"/>
      <c r="BL52" s="185"/>
      <c r="BM52" s="185"/>
      <c r="BN52" s="186"/>
      <c r="BO52" s="186"/>
      <c r="BP52" s="186"/>
      <c r="BQ52" s="184"/>
      <c r="BR52" s="184"/>
      <c r="BS52" s="185"/>
      <c r="BT52" s="185"/>
      <c r="BU52" s="185"/>
      <c r="BV52" s="185"/>
      <c r="BW52" s="186"/>
      <c r="BX52" s="186"/>
      <c r="BY52" s="186"/>
      <c r="BZ52" s="184"/>
      <c r="CA52" s="184"/>
      <c r="CB52" s="185"/>
      <c r="CC52" s="185"/>
      <c r="CD52" s="185"/>
      <c r="CE52" s="185"/>
      <c r="CF52" s="186"/>
      <c r="CG52" s="186"/>
      <c r="CH52" s="186"/>
      <c r="CI52" s="476"/>
      <c r="CJ52" s="476">
        <v>1</v>
      </c>
      <c r="CK52" s="476"/>
    </row>
    <row r="53" spans="2:89" s="187" customFormat="1" ht="113.25" customHeight="1" x14ac:dyDescent="0.25">
      <c r="B53" s="174" t="s">
        <v>71</v>
      </c>
      <c r="C53" s="175" t="s">
        <v>104</v>
      </c>
      <c r="D53" s="175" t="s">
        <v>104</v>
      </c>
      <c r="E53" s="176" t="s">
        <v>105</v>
      </c>
      <c r="F53" s="176" t="s">
        <v>173</v>
      </c>
      <c r="G53" s="176" t="s">
        <v>104</v>
      </c>
      <c r="H53" s="175" t="s">
        <v>245</v>
      </c>
      <c r="I53" s="175" t="s">
        <v>245</v>
      </c>
      <c r="J53" s="175" t="s">
        <v>245</v>
      </c>
      <c r="K53" s="188" t="s">
        <v>245</v>
      </c>
      <c r="L53" s="175" t="s">
        <v>253</v>
      </c>
      <c r="M53" s="175" t="s">
        <v>254</v>
      </c>
      <c r="N53" s="175" t="s">
        <v>255</v>
      </c>
      <c r="O53" s="176" t="s">
        <v>172</v>
      </c>
      <c r="P53" s="178"/>
      <c r="Q53" s="179" t="s">
        <v>80</v>
      </c>
      <c r="R53" s="179" t="s">
        <v>81</v>
      </c>
      <c r="S53" s="178" t="s">
        <v>82</v>
      </c>
      <c r="T53" s="178" t="s">
        <v>109</v>
      </c>
      <c r="U53" s="176" t="s">
        <v>84</v>
      </c>
      <c r="V53" s="178" t="s">
        <v>110</v>
      </c>
      <c r="W53" s="241" t="s">
        <v>86</v>
      </c>
      <c r="X53" s="254">
        <f>IF(W53="MUY BAJA",20%,IF(W53="BAJA",40%,IF(W53="MEDIA",60%,IF(W53="ALTA",80%,IF(W53="MUY ALTA",100%,)))))</f>
        <v>0.4</v>
      </c>
      <c r="Y53" s="255" t="s">
        <v>87</v>
      </c>
      <c r="Z53" s="254">
        <f>IF(Y53="LEVE",20%,IF(Y53="MENOR",40%,IF(Y53="MODERADO",60%,IF(Y53="MAYOR",80%,IF(Y53="CATASTRÓFICO",100%,)))))</f>
        <v>0.8</v>
      </c>
      <c r="AA53" s="181" t="s">
        <v>88</v>
      </c>
      <c r="AB53" s="180" t="s">
        <v>111</v>
      </c>
      <c r="AC53" s="178" t="s">
        <v>112</v>
      </c>
      <c r="AD53" s="181" t="s">
        <v>91</v>
      </c>
      <c r="AE53" s="181" t="s">
        <v>92</v>
      </c>
      <c r="AF53" s="176" t="s">
        <v>113</v>
      </c>
      <c r="AG53" s="182" t="s">
        <v>94</v>
      </c>
      <c r="AH53" s="182" t="s">
        <v>114</v>
      </c>
      <c r="AI53" s="256">
        <f>IF(AH53="Prevenir",25%, IF(AH53="Detectar",15%,IF(AH53="Corregir",10%,)))</f>
        <v>0.15</v>
      </c>
      <c r="AJ53" s="182" t="s">
        <v>96</v>
      </c>
      <c r="AK53" s="256">
        <f>IF(AJ53="Automático",25%,IF(AJ53="Manual",10%,))</f>
        <v>0.1</v>
      </c>
      <c r="AL53" s="182" t="s">
        <v>97</v>
      </c>
      <c r="AM53" s="175" t="s">
        <v>115</v>
      </c>
      <c r="AN53" s="182" t="s">
        <v>99</v>
      </c>
      <c r="AO53" s="175" t="s">
        <v>116</v>
      </c>
      <c r="AP53" s="257">
        <f>+AI53+AK53</f>
        <v>0.25</v>
      </c>
      <c r="AQ53" s="238" t="str">
        <f>IF(AR53&lt;=20%,"MUY BAJA",IF(AR53&lt;=40%,"BAJA",IF(AR53&lt;=60%,"MEDIA",IF(AR53&lt;=80%,"ALTA","MUY ALTA"))))</f>
        <v>BAJA</v>
      </c>
      <c r="AR53" s="238">
        <f>IF(OR(AH53="Prevenir",AH53="Detectar"),(X53-(X53*AP53)), X53)</f>
        <v>0.30000000000000004</v>
      </c>
      <c r="AS53" s="238" t="str">
        <f>IF(AT53&lt;=20%,"LEVE",IF(AT53&lt;=40%,"MENOR",IF(AT53&lt;=60%,"MODERADO",IF(AT53&lt;=80%,"MAYOR","CATASTROFICO"))))</f>
        <v>MAYOR</v>
      </c>
      <c r="AT53" s="238">
        <f>IF(AH53="Corregir",(Z53-(Z53*AP53)), Z53)</f>
        <v>0.8</v>
      </c>
      <c r="AU53" s="181" t="s">
        <v>88</v>
      </c>
      <c r="AV53" s="241" t="s">
        <v>101</v>
      </c>
      <c r="AW53" s="183" t="s">
        <v>111</v>
      </c>
      <c r="AX53" s="184" t="s">
        <v>117</v>
      </c>
      <c r="AY53" s="184">
        <f>AY52</f>
        <v>45657</v>
      </c>
      <c r="AZ53" s="184" t="str">
        <f>AZ52</f>
        <v xml:space="preserve">En IIIC-2024 se realizó monitoreo de usuarios institucionales a servicios de corporativos en nube O365, plataforma interinstitucional SIIF Nación, Plataforma VUCE - con CD - Token, administración servicios tecnológicos, entre otros. </v>
      </c>
      <c r="BA53" s="184" t="str">
        <f>BA52</f>
        <v>OSI - GIS - GDMA - SPI</v>
      </c>
      <c r="BB53" s="483" t="s">
        <v>103</v>
      </c>
      <c r="BC53" s="185">
        <f t="shared" si="4"/>
        <v>0</v>
      </c>
      <c r="BD53" s="185" t="str">
        <f>BD52</f>
        <v>X</v>
      </c>
      <c r="BE53" s="185" t="str">
        <f>BE52</f>
        <v>Se mantiene un control sobre los usuarios y accesos a nivel de servicios corporativos transversales, a plataformas institucionales o interinstitucionales, aplicaciones institucionales.</v>
      </c>
      <c r="BF53" s="186" t="s">
        <v>1362</v>
      </c>
      <c r="BG53" s="185" t="str">
        <f>BG52</f>
        <v xml:space="preserve"> </v>
      </c>
      <c r="BH53" s="184"/>
      <c r="BI53" s="184"/>
      <c r="BJ53" s="185"/>
      <c r="BK53" s="185"/>
      <c r="BL53" s="185"/>
      <c r="BM53" s="185"/>
      <c r="BN53" s="186"/>
      <c r="BO53" s="186"/>
      <c r="BP53" s="186"/>
      <c r="BQ53" s="184"/>
      <c r="BR53" s="184"/>
      <c r="BS53" s="185"/>
      <c r="BT53" s="185"/>
      <c r="BU53" s="185"/>
      <c r="BV53" s="185"/>
      <c r="BW53" s="186"/>
      <c r="BX53" s="186"/>
      <c r="BY53" s="186"/>
      <c r="BZ53" s="184"/>
      <c r="CA53" s="184"/>
      <c r="CB53" s="185"/>
      <c r="CC53" s="185"/>
      <c r="CD53" s="185"/>
      <c r="CE53" s="185"/>
      <c r="CF53" s="186"/>
      <c r="CG53" s="186"/>
      <c r="CH53" s="186"/>
      <c r="CI53" s="476"/>
      <c r="CJ53" s="476">
        <v>1</v>
      </c>
      <c r="CK53" s="476"/>
    </row>
    <row r="54" spans="2:89" s="187" customFormat="1" ht="113.25" customHeight="1" x14ac:dyDescent="0.25">
      <c r="B54" s="174" t="s">
        <v>71</v>
      </c>
      <c r="C54" s="175" t="s">
        <v>104</v>
      </c>
      <c r="D54" s="175" t="s">
        <v>104</v>
      </c>
      <c r="E54" s="176" t="s">
        <v>105</v>
      </c>
      <c r="F54" s="176" t="s">
        <v>74</v>
      </c>
      <c r="G54" s="176" t="s">
        <v>104</v>
      </c>
      <c r="H54" s="175" t="s">
        <v>245</v>
      </c>
      <c r="I54" s="175" t="s">
        <v>245</v>
      </c>
      <c r="J54" s="175" t="s">
        <v>245</v>
      </c>
      <c r="K54" s="188" t="s">
        <v>245</v>
      </c>
      <c r="L54" s="175" t="s">
        <v>253</v>
      </c>
      <c r="M54" s="175" t="s">
        <v>254</v>
      </c>
      <c r="N54" s="175" t="s">
        <v>255</v>
      </c>
      <c r="O54" s="176" t="s">
        <v>172</v>
      </c>
      <c r="P54" s="178"/>
      <c r="Q54" s="179" t="s">
        <v>80</v>
      </c>
      <c r="R54" s="179" t="s">
        <v>81</v>
      </c>
      <c r="S54" s="178" t="s">
        <v>82</v>
      </c>
      <c r="T54" s="178" t="s">
        <v>109</v>
      </c>
      <c r="U54" s="176" t="s">
        <v>84</v>
      </c>
      <c r="V54" s="178" t="s">
        <v>110</v>
      </c>
      <c r="W54" s="241" t="s">
        <v>86</v>
      </c>
      <c r="X54" s="254">
        <f>IF(W54="MUY BAJA",20%,IF(W54="BAJA",40%,IF(W54="MEDIA",60%,IF(W54="ALTA",80%,IF(W54="MUY ALTA",100%,)))))</f>
        <v>0.4</v>
      </c>
      <c r="Y54" s="255" t="s">
        <v>87</v>
      </c>
      <c r="Z54" s="254">
        <f>IF(Y54="LEVE",20%,IF(Y54="MENOR",40%,IF(Y54="MODERADO",60%,IF(Y54="MAYOR",80%,IF(Y54="CATASTRÓFICO",100%,)))))</f>
        <v>0.8</v>
      </c>
      <c r="AA54" s="181" t="s">
        <v>88</v>
      </c>
      <c r="AB54" s="180" t="s">
        <v>111</v>
      </c>
      <c r="AC54" s="178" t="s">
        <v>112</v>
      </c>
      <c r="AD54" s="181" t="s">
        <v>91</v>
      </c>
      <c r="AE54" s="181" t="s">
        <v>92</v>
      </c>
      <c r="AF54" s="176" t="s">
        <v>113</v>
      </c>
      <c r="AG54" s="182" t="s">
        <v>94</v>
      </c>
      <c r="AH54" s="182" t="s">
        <v>114</v>
      </c>
      <c r="AI54" s="256">
        <f>IF(AH54="Prevenir",25%, IF(AH54="Detectar",15%,IF(AH54="Corregir",10%,)))</f>
        <v>0.15</v>
      </c>
      <c r="AJ54" s="182" t="s">
        <v>96</v>
      </c>
      <c r="AK54" s="256">
        <f>IF(AJ54="Automático",25%,IF(AJ54="Manual",10%,))</f>
        <v>0.1</v>
      </c>
      <c r="AL54" s="182" t="s">
        <v>97</v>
      </c>
      <c r="AM54" s="175" t="s">
        <v>115</v>
      </c>
      <c r="AN54" s="182" t="s">
        <v>99</v>
      </c>
      <c r="AO54" s="175" t="s">
        <v>116</v>
      </c>
      <c r="AP54" s="257">
        <f>+AI54+AK54</f>
        <v>0.25</v>
      </c>
      <c r="AQ54" s="238" t="str">
        <f>IF(AR54&lt;=20%,"MUY BAJA",IF(AR54&lt;=40%,"BAJA",IF(AR54&lt;=60%,"MEDIA",IF(AR54&lt;=80%,"ALTA","MUY ALTA"))))</f>
        <v>BAJA</v>
      </c>
      <c r="AR54" s="238">
        <f>IF(OR(AH54="Prevenir",AH54="Detectar"),(X54-(X54*AP54)), X54)</f>
        <v>0.30000000000000004</v>
      </c>
      <c r="AS54" s="238" t="str">
        <f>IF(AT54&lt;=20%,"LEVE",IF(AT54&lt;=40%,"MENOR",IF(AT54&lt;=60%,"MODERADO",IF(AT54&lt;=80%,"MAYOR","CATASTROFICO"))))</f>
        <v>MAYOR</v>
      </c>
      <c r="AT54" s="238">
        <f>IF(AH54="Corregir",(Z54-(Z54*AP54)), Z54)</f>
        <v>0.8</v>
      </c>
      <c r="AU54" s="181" t="s">
        <v>88</v>
      </c>
      <c r="AV54" s="241" t="s">
        <v>101</v>
      </c>
      <c r="AW54" s="183" t="s">
        <v>111</v>
      </c>
      <c r="AX54" s="184" t="s">
        <v>117</v>
      </c>
      <c r="AY54" s="184">
        <f>AY53</f>
        <v>45657</v>
      </c>
      <c r="AZ54" s="184" t="str">
        <f>AZ53</f>
        <v xml:space="preserve">En IIIC-2024 se realizó monitoreo de usuarios institucionales a servicios de corporativos en nube O365, plataforma interinstitucional SIIF Nación, Plataforma VUCE - con CD - Token, administración servicios tecnológicos, entre otros. </v>
      </c>
      <c r="BA54" s="184" t="str">
        <f>BA53</f>
        <v>OSI - GIS - GDMA - SPI</v>
      </c>
      <c r="BB54" s="483" t="s">
        <v>103</v>
      </c>
      <c r="BC54" s="185">
        <f t="shared" si="4"/>
        <v>0</v>
      </c>
      <c r="BD54" s="185" t="str">
        <f>BD53</f>
        <v>X</v>
      </c>
      <c r="BE54" s="185" t="str">
        <f>BE53</f>
        <v>Se mantiene un control sobre los usuarios y accesos a nivel de servicios corporativos transversales, a plataformas institucionales o interinstitucionales, aplicaciones institucionales.</v>
      </c>
      <c r="BF54" s="186" t="s">
        <v>1362</v>
      </c>
      <c r="BG54" s="185" t="str">
        <f>BG53</f>
        <v xml:space="preserve"> </v>
      </c>
      <c r="BH54" s="184"/>
      <c r="BI54" s="184"/>
      <c r="BJ54" s="185"/>
      <c r="BK54" s="185"/>
      <c r="BL54" s="185"/>
      <c r="BM54" s="185"/>
      <c r="BN54" s="186"/>
      <c r="BO54" s="186"/>
      <c r="BP54" s="186"/>
      <c r="BQ54" s="184"/>
      <c r="BR54" s="184"/>
      <c r="BS54" s="185"/>
      <c r="BT54" s="185"/>
      <c r="BU54" s="185"/>
      <c r="BV54" s="185"/>
      <c r="BW54" s="186"/>
      <c r="BX54" s="186"/>
      <c r="BY54" s="186"/>
      <c r="BZ54" s="184"/>
      <c r="CA54" s="184"/>
      <c r="CB54" s="185"/>
      <c r="CC54" s="185"/>
      <c r="CD54" s="185"/>
      <c r="CE54" s="185"/>
      <c r="CF54" s="186"/>
      <c r="CG54" s="186"/>
      <c r="CH54" s="186"/>
      <c r="CI54" s="476"/>
      <c r="CJ54" s="476">
        <v>1</v>
      </c>
      <c r="CK54" s="476"/>
    </row>
    <row r="55" spans="2:89" s="187" customFormat="1" ht="113.25" customHeight="1" x14ac:dyDescent="0.25">
      <c r="B55" s="174" t="s">
        <v>71</v>
      </c>
      <c r="C55" s="175" t="s">
        <v>209</v>
      </c>
      <c r="D55" s="175" t="s">
        <v>209</v>
      </c>
      <c r="E55" s="176" t="s">
        <v>105</v>
      </c>
      <c r="F55" s="176" t="s">
        <v>173</v>
      </c>
      <c r="G55" s="176" t="s">
        <v>209</v>
      </c>
      <c r="H55" s="175" t="s">
        <v>245</v>
      </c>
      <c r="I55" s="175" t="s">
        <v>245</v>
      </c>
      <c r="J55" s="175" t="s">
        <v>245</v>
      </c>
      <c r="K55" s="188" t="s">
        <v>245</v>
      </c>
      <c r="L55" s="175" t="s">
        <v>382</v>
      </c>
      <c r="M55" s="175" t="s">
        <v>383</v>
      </c>
      <c r="N55" s="175" t="s">
        <v>384</v>
      </c>
      <c r="O55" s="176" t="s">
        <v>368</v>
      </c>
      <c r="P55" s="178"/>
      <c r="Q55" s="179" t="s">
        <v>80</v>
      </c>
      <c r="R55" s="179" t="s">
        <v>81</v>
      </c>
      <c r="S55" s="178" t="s">
        <v>82</v>
      </c>
      <c r="T55" s="178" t="s">
        <v>109</v>
      </c>
      <c r="U55" s="176" t="s">
        <v>148</v>
      </c>
      <c r="V55" s="178" t="s">
        <v>292</v>
      </c>
      <c r="W55" s="241" t="s">
        <v>213</v>
      </c>
      <c r="X55" s="254">
        <f>IF(W55="MUY BAJA",20%,IF(W55="BAJA",40%,IF(W55="MEDIA",60%,IF(W55="ALTA",80%,IF(W55="MUY ALTA",100%,)))))</f>
        <v>0.6</v>
      </c>
      <c r="Y55" s="255" t="s">
        <v>87</v>
      </c>
      <c r="Z55" s="254">
        <f>IF(Y55="LEVE",20%,IF(Y55="MENOR",40%,IF(Y55="MODERADO",60%,IF(Y55="MAYOR",80%,IF(Y55="CATASTRÓFICO",100%,)))))</f>
        <v>0.8</v>
      </c>
      <c r="AA55" s="181" t="s">
        <v>88</v>
      </c>
      <c r="AB55" s="180" t="s">
        <v>111</v>
      </c>
      <c r="AC55" s="178" t="s">
        <v>112</v>
      </c>
      <c r="AD55" s="181" t="s">
        <v>91</v>
      </c>
      <c r="AE55" s="181" t="s">
        <v>92</v>
      </c>
      <c r="AF55" s="176" t="s">
        <v>113</v>
      </c>
      <c r="AG55" s="182" t="s">
        <v>94</v>
      </c>
      <c r="AH55" s="182" t="s">
        <v>114</v>
      </c>
      <c r="AI55" s="256">
        <f>IF(AH55="Prevenir",25%, IF(AH55="Detectar",15%,IF(AH55="Corregir",10%,)))</f>
        <v>0.15</v>
      </c>
      <c r="AJ55" s="182" t="s">
        <v>96</v>
      </c>
      <c r="AK55" s="256">
        <f>IF(AJ55="Automático",25%,IF(AJ55="Manual",10%,))</f>
        <v>0.1</v>
      </c>
      <c r="AL55" s="182" t="s">
        <v>97</v>
      </c>
      <c r="AM55" s="175" t="s">
        <v>115</v>
      </c>
      <c r="AN55" s="182" t="s">
        <v>99</v>
      </c>
      <c r="AO55" s="175" t="s">
        <v>116</v>
      </c>
      <c r="AP55" s="257">
        <f>+AI55+AK55</f>
        <v>0.25</v>
      </c>
      <c r="AQ55" s="238" t="str">
        <f>IF(AR55&lt;=20%,"MUY BAJA",IF(AR55&lt;=40%,"BAJA",IF(AR55&lt;=60%,"MEDIA",IF(AR55&lt;=80%,"ALTA","MUY ALTA"))))</f>
        <v>MEDIA</v>
      </c>
      <c r="AR55" s="238">
        <f>IF(OR(AH55="Prevenir",AH55="Detectar"),(X55-(X55*AP55)), X55)</f>
        <v>0.44999999999999996</v>
      </c>
      <c r="AS55" s="238" t="str">
        <f>IF(AT55&lt;=20%,"LEVE",IF(AT55&lt;=40%,"MENOR",IF(AT55&lt;=60%,"MODERADO",IF(AT55&lt;=80%,"MAYOR","CATASTROFICO"))))</f>
        <v>MAYOR</v>
      </c>
      <c r="AT55" s="238">
        <f>IF(AH55="Corregir",(Z55-(Z55*AP55)), Z55)</f>
        <v>0.8</v>
      </c>
      <c r="AU55" s="181" t="s">
        <v>88</v>
      </c>
      <c r="AV55" s="241" t="s">
        <v>101</v>
      </c>
      <c r="AW55" s="183" t="s">
        <v>111</v>
      </c>
      <c r="AX55" s="184" t="s">
        <v>117</v>
      </c>
      <c r="AY55" s="184">
        <f>AY54</f>
        <v>45657</v>
      </c>
      <c r="AZ55" s="184" t="str">
        <f>AZ54</f>
        <v xml:space="preserve">En IIIC-2024 se realizó monitoreo de usuarios institucionales a servicios de corporativos en nube O365, plataforma interinstitucional SIIF Nación, Plataforma VUCE - con CD - Token, administración servicios tecnológicos, entre otros. </v>
      </c>
      <c r="BA55" s="184" t="str">
        <f>BA54</f>
        <v>OSI - GIS - GDMA - SPI</v>
      </c>
      <c r="BB55" s="483" t="s">
        <v>103</v>
      </c>
      <c r="BC55" s="185">
        <f t="shared" si="4"/>
        <v>0</v>
      </c>
      <c r="BD55" s="185" t="str">
        <f>BD54</f>
        <v>X</v>
      </c>
      <c r="BE55" s="185" t="str">
        <f>BE54</f>
        <v>Se mantiene un control sobre los usuarios y accesos a nivel de servicios corporativos transversales, a plataformas institucionales o interinstitucionales, aplicaciones institucionales.</v>
      </c>
      <c r="BF55" s="186" t="s">
        <v>1362</v>
      </c>
      <c r="BG55" s="185" t="str">
        <f>BG54</f>
        <v xml:space="preserve"> </v>
      </c>
      <c r="BH55" s="184"/>
      <c r="BI55" s="184"/>
      <c r="BJ55" s="185"/>
      <c r="BK55" s="185"/>
      <c r="BL55" s="185"/>
      <c r="BM55" s="185"/>
      <c r="BN55" s="186"/>
      <c r="BO55" s="186"/>
      <c r="BP55" s="186"/>
      <c r="BQ55" s="184"/>
      <c r="BR55" s="184"/>
      <c r="BS55" s="185"/>
      <c r="BT55" s="185"/>
      <c r="BU55" s="185"/>
      <c r="BV55" s="185"/>
      <c r="BW55" s="186"/>
      <c r="BX55" s="186"/>
      <c r="BY55" s="186"/>
      <c r="BZ55" s="184"/>
      <c r="CA55" s="184"/>
      <c r="CB55" s="185"/>
      <c r="CC55" s="185"/>
      <c r="CD55" s="185"/>
      <c r="CE55" s="185"/>
      <c r="CF55" s="186"/>
      <c r="CG55" s="186"/>
      <c r="CH55" s="186"/>
      <c r="CI55" s="476"/>
      <c r="CJ55" s="476">
        <v>1</v>
      </c>
      <c r="CK55" s="476"/>
    </row>
    <row r="56" spans="2:89" s="187" customFormat="1" ht="113.25" customHeight="1" x14ac:dyDescent="0.25">
      <c r="B56" s="174" t="s">
        <v>71</v>
      </c>
      <c r="C56" s="175" t="s">
        <v>104</v>
      </c>
      <c r="D56" s="175" t="s">
        <v>104</v>
      </c>
      <c r="E56" s="176" t="s">
        <v>105</v>
      </c>
      <c r="F56" s="176" t="s">
        <v>173</v>
      </c>
      <c r="G56" s="176" t="s">
        <v>104</v>
      </c>
      <c r="H56" s="175" t="s">
        <v>245</v>
      </c>
      <c r="I56" s="175" t="s">
        <v>75</v>
      </c>
      <c r="J56" s="175" t="s">
        <v>245</v>
      </c>
      <c r="K56" s="188" t="s">
        <v>245</v>
      </c>
      <c r="L56" s="175" t="s">
        <v>385</v>
      </c>
      <c r="M56" s="175" t="s">
        <v>386</v>
      </c>
      <c r="N56" s="175" t="s">
        <v>381</v>
      </c>
      <c r="O56" s="176" t="s">
        <v>368</v>
      </c>
      <c r="P56" s="178"/>
      <c r="Q56" s="179" t="s">
        <v>80</v>
      </c>
      <c r="R56" s="179" t="s">
        <v>81</v>
      </c>
      <c r="S56" s="178" t="s">
        <v>82</v>
      </c>
      <c r="T56" s="178" t="s">
        <v>109</v>
      </c>
      <c r="U56" s="176" t="s">
        <v>84</v>
      </c>
      <c r="V56" s="178" t="s">
        <v>110</v>
      </c>
      <c r="W56" s="241" t="s">
        <v>86</v>
      </c>
      <c r="X56" s="254">
        <f>IF(W56="MUY BAJA",20%,IF(W56="BAJA",40%,IF(W56="MEDIA",60%,IF(W56="ALTA",80%,IF(W56="MUY ALTA",100%,)))))</f>
        <v>0.4</v>
      </c>
      <c r="Y56" s="255" t="s">
        <v>87</v>
      </c>
      <c r="Z56" s="254">
        <f>IF(Y56="LEVE",20%,IF(Y56="MENOR",40%,IF(Y56="MODERADO",60%,IF(Y56="MAYOR",80%,IF(Y56="CATASTRÓFICO",100%,)))))</f>
        <v>0.8</v>
      </c>
      <c r="AA56" s="181" t="s">
        <v>88</v>
      </c>
      <c r="AB56" s="180" t="s">
        <v>111</v>
      </c>
      <c r="AC56" s="178" t="s">
        <v>112</v>
      </c>
      <c r="AD56" s="181" t="s">
        <v>91</v>
      </c>
      <c r="AE56" s="181" t="s">
        <v>92</v>
      </c>
      <c r="AF56" s="176" t="s">
        <v>113</v>
      </c>
      <c r="AG56" s="182" t="s">
        <v>94</v>
      </c>
      <c r="AH56" s="182" t="s">
        <v>114</v>
      </c>
      <c r="AI56" s="256">
        <f>IF(AH56="Prevenir",25%, IF(AH56="Detectar",15%,IF(AH56="Corregir",10%,)))</f>
        <v>0.15</v>
      </c>
      <c r="AJ56" s="182" t="s">
        <v>96</v>
      </c>
      <c r="AK56" s="256">
        <f>IF(AJ56="Automático",25%,IF(AJ56="Manual",10%,))</f>
        <v>0.1</v>
      </c>
      <c r="AL56" s="182" t="s">
        <v>97</v>
      </c>
      <c r="AM56" s="175" t="s">
        <v>115</v>
      </c>
      <c r="AN56" s="182" t="s">
        <v>99</v>
      </c>
      <c r="AO56" s="175" t="s">
        <v>116</v>
      </c>
      <c r="AP56" s="257">
        <f>+AI56+AK56</f>
        <v>0.25</v>
      </c>
      <c r="AQ56" s="238" t="str">
        <f>IF(AR56&lt;=20%,"MUY BAJA",IF(AR56&lt;=40%,"BAJA",IF(AR56&lt;=60%,"MEDIA",IF(AR56&lt;=80%,"ALTA","MUY ALTA"))))</f>
        <v>BAJA</v>
      </c>
      <c r="AR56" s="238">
        <f>IF(OR(AH56="Prevenir",AH56="Detectar"),(X56-(X56*AP56)), X56)</f>
        <v>0.30000000000000004</v>
      </c>
      <c r="AS56" s="238" t="str">
        <f>IF(AT56&lt;=20%,"LEVE",IF(AT56&lt;=40%,"MENOR",IF(AT56&lt;=60%,"MODERADO",IF(AT56&lt;=80%,"MAYOR","CATASTROFICO"))))</f>
        <v>MAYOR</v>
      </c>
      <c r="AT56" s="238">
        <f>IF(AH56="Corregir",(Z56-(Z56*AP56)), Z56)</f>
        <v>0.8</v>
      </c>
      <c r="AU56" s="181" t="s">
        <v>88</v>
      </c>
      <c r="AV56" s="241" t="s">
        <v>101</v>
      </c>
      <c r="AW56" s="183" t="s">
        <v>111</v>
      </c>
      <c r="AX56" s="184" t="s">
        <v>117</v>
      </c>
      <c r="AY56" s="184">
        <f>AY55</f>
        <v>45657</v>
      </c>
      <c r="AZ56" s="184" t="str">
        <f>AZ55</f>
        <v xml:space="preserve">En IIIC-2024 se realizó monitoreo de usuarios institucionales a servicios de corporativos en nube O365, plataforma interinstitucional SIIF Nación, Plataforma VUCE - con CD - Token, administración servicios tecnológicos, entre otros. </v>
      </c>
      <c r="BA56" s="184" t="str">
        <f>BA55</f>
        <v>OSI - GIS - GDMA - SPI</v>
      </c>
      <c r="BB56" s="483" t="s">
        <v>103</v>
      </c>
      <c r="BC56" s="185">
        <f t="shared" si="4"/>
        <v>0</v>
      </c>
      <c r="BD56" s="185" t="str">
        <f>BD55</f>
        <v>X</v>
      </c>
      <c r="BE56" s="185" t="str">
        <f>BE55</f>
        <v>Se mantiene un control sobre los usuarios y accesos a nivel de servicios corporativos transversales, a plataformas institucionales o interinstitucionales, aplicaciones institucionales.</v>
      </c>
      <c r="BF56" s="186" t="s">
        <v>1362</v>
      </c>
      <c r="BG56" s="185" t="str">
        <f>BG55</f>
        <v xml:space="preserve"> </v>
      </c>
      <c r="BH56" s="184"/>
      <c r="BI56" s="184"/>
      <c r="BJ56" s="185"/>
      <c r="BK56" s="185"/>
      <c r="BL56" s="185"/>
      <c r="BM56" s="185"/>
      <c r="BN56" s="186"/>
      <c r="BO56" s="186"/>
      <c r="BP56" s="186"/>
      <c r="BQ56" s="184"/>
      <c r="BR56" s="184"/>
      <c r="BS56" s="185"/>
      <c r="BT56" s="185"/>
      <c r="BU56" s="185"/>
      <c r="BV56" s="185"/>
      <c r="BW56" s="186"/>
      <c r="BX56" s="186"/>
      <c r="BY56" s="186"/>
      <c r="BZ56" s="184"/>
      <c r="CA56" s="184"/>
      <c r="CB56" s="185"/>
      <c r="CC56" s="185"/>
      <c r="CD56" s="185"/>
      <c r="CE56" s="185"/>
      <c r="CF56" s="186"/>
      <c r="CG56" s="186"/>
      <c r="CH56" s="186"/>
      <c r="CI56" s="476"/>
      <c r="CJ56" s="476">
        <v>1</v>
      </c>
      <c r="CK56" s="476"/>
    </row>
    <row r="57" spans="2:89" s="187" customFormat="1" ht="113.25" customHeight="1" x14ac:dyDescent="0.25">
      <c r="B57" s="174" t="s">
        <v>71</v>
      </c>
      <c r="C57" s="175" t="s">
        <v>104</v>
      </c>
      <c r="D57" s="175" t="s">
        <v>104</v>
      </c>
      <c r="E57" s="176" t="s">
        <v>105</v>
      </c>
      <c r="F57" s="176" t="s">
        <v>74</v>
      </c>
      <c r="G57" s="176" t="s">
        <v>104</v>
      </c>
      <c r="H57" s="175" t="s">
        <v>245</v>
      </c>
      <c r="I57" s="175" t="s">
        <v>245</v>
      </c>
      <c r="J57" s="175" t="s">
        <v>245</v>
      </c>
      <c r="K57" s="188" t="s">
        <v>245</v>
      </c>
      <c r="L57" s="175">
        <v>0</v>
      </c>
      <c r="M57" s="175">
        <v>0</v>
      </c>
      <c r="N57" s="175">
        <v>0</v>
      </c>
      <c r="O57" s="176" t="s">
        <v>368</v>
      </c>
      <c r="P57" s="178"/>
      <c r="Q57" s="179" t="s">
        <v>80</v>
      </c>
      <c r="R57" s="179" t="s">
        <v>81</v>
      </c>
      <c r="S57" s="178" t="s">
        <v>82</v>
      </c>
      <c r="T57" s="178" t="s">
        <v>109</v>
      </c>
      <c r="U57" s="176" t="s">
        <v>84</v>
      </c>
      <c r="V57" s="178" t="s">
        <v>110</v>
      </c>
      <c r="W57" s="241" t="s">
        <v>86</v>
      </c>
      <c r="X57" s="254">
        <f>IF(W57="MUY BAJA",20%,IF(W57="BAJA",40%,IF(W57="MEDIA",60%,IF(W57="ALTA",80%,IF(W57="MUY ALTA",100%,)))))</f>
        <v>0.4</v>
      </c>
      <c r="Y57" s="255" t="s">
        <v>87</v>
      </c>
      <c r="Z57" s="254">
        <f>IF(Y57="LEVE",20%,IF(Y57="MENOR",40%,IF(Y57="MODERADO",60%,IF(Y57="MAYOR",80%,IF(Y57="CATASTRÓFICO",100%,)))))</f>
        <v>0.8</v>
      </c>
      <c r="AA57" s="181" t="s">
        <v>88</v>
      </c>
      <c r="AB57" s="180" t="s">
        <v>111</v>
      </c>
      <c r="AC57" s="178" t="s">
        <v>112</v>
      </c>
      <c r="AD57" s="181" t="s">
        <v>91</v>
      </c>
      <c r="AE57" s="181" t="s">
        <v>92</v>
      </c>
      <c r="AF57" s="176" t="s">
        <v>113</v>
      </c>
      <c r="AG57" s="182" t="s">
        <v>94</v>
      </c>
      <c r="AH57" s="182" t="s">
        <v>114</v>
      </c>
      <c r="AI57" s="256">
        <f>IF(AH57="Prevenir",25%, IF(AH57="Detectar",15%,IF(AH57="Corregir",10%,)))</f>
        <v>0.15</v>
      </c>
      <c r="AJ57" s="182" t="s">
        <v>96</v>
      </c>
      <c r="AK57" s="256">
        <f>IF(AJ57="Automático",25%,IF(AJ57="Manual",10%,))</f>
        <v>0.1</v>
      </c>
      <c r="AL57" s="182" t="s">
        <v>97</v>
      </c>
      <c r="AM57" s="175" t="s">
        <v>115</v>
      </c>
      <c r="AN57" s="182" t="s">
        <v>99</v>
      </c>
      <c r="AO57" s="175" t="s">
        <v>116</v>
      </c>
      <c r="AP57" s="257">
        <f>+AI57+AK57</f>
        <v>0.25</v>
      </c>
      <c r="AQ57" s="238" t="str">
        <f>IF(AR57&lt;=20%,"MUY BAJA",IF(AR57&lt;=40%,"BAJA",IF(AR57&lt;=60%,"MEDIA",IF(AR57&lt;=80%,"ALTA","MUY ALTA"))))</f>
        <v>BAJA</v>
      </c>
      <c r="AR57" s="238">
        <f>IF(OR(AH57="Prevenir",AH57="Detectar"),(X57-(X57*AP57)), X57)</f>
        <v>0.30000000000000004</v>
      </c>
      <c r="AS57" s="238" t="str">
        <f>IF(AT57&lt;=20%,"LEVE",IF(AT57&lt;=40%,"MENOR",IF(AT57&lt;=60%,"MODERADO",IF(AT57&lt;=80%,"MAYOR","CATASTROFICO"))))</f>
        <v>MAYOR</v>
      </c>
      <c r="AT57" s="238">
        <f>IF(AH57="Corregir",(Z57-(Z57*AP57)), Z57)</f>
        <v>0.8</v>
      </c>
      <c r="AU57" s="181" t="s">
        <v>88</v>
      </c>
      <c r="AV57" s="241" t="s">
        <v>101</v>
      </c>
      <c r="AW57" s="183" t="s">
        <v>111</v>
      </c>
      <c r="AX57" s="184" t="s">
        <v>117</v>
      </c>
      <c r="AY57" s="184">
        <f>AY56</f>
        <v>45657</v>
      </c>
      <c r="AZ57" s="184" t="str">
        <f>AZ56</f>
        <v xml:space="preserve">En IIIC-2024 se realizó monitoreo de usuarios institucionales a servicios de corporativos en nube O365, plataforma interinstitucional SIIF Nación, Plataforma VUCE - con CD - Token, administración servicios tecnológicos, entre otros. </v>
      </c>
      <c r="BA57" s="184" t="str">
        <f>BA56</f>
        <v>OSI - GIS - GDMA - SPI</v>
      </c>
      <c r="BB57" s="483" t="s">
        <v>103</v>
      </c>
      <c r="BC57" s="185">
        <f t="shared" si="4"/>
        <v>0</v>
      </c>
      <c r="BD57" s="185" t="str">
        <f>BD56</f>
        <v>X</v>
      </c>
      <c r="BE57" s="185" t="str">
        <f>BE56</f>
        <v>Se mantiene un control sobre los usuarios y accesos a nivel de servicios corporativos transversales, a plataformas institucionales o interinstitucionales, aplicaciones institucionales.</v>
      </c>
      <c r="BF57" s="186" t="s">
        <v>1362</v>
      </c>
      <c r="BG57" s="185" t="str">
        <f>BG56</f>
        <v xml:space="preserve"> </v>
      </c>
      <c r="BH57" s="184"/>
      <c r="BI57" s="184"/>
      <c r="BJ57" s="185"/>
      <c r="BK57" s="185"/>
      <c r="BL57" s="185"/>
      <c r="BM57" s="185"/>
      <c r="BN57" s="186"/>
      <c r="BO57" s="186"/>
      <c r="BP57" s="186"/>
      <c r="BQ57" s="184"/>
      <c r="BR57" s="184"/>
      <c r="BS57" s="185"/>
      <c r="BT57" s="185"/>
      <c r="BU57" s="185"/>
      <c r="BV57" s="185"/>
      <c r="BW57" s="186"/>
      <c r="BX57" s="186"/>
      <c r="BY57" s="186"/>
      <c r="BZ57" s="184"/>
      <c r="CA57" s="184"/>
      <c r="CB57" s="185"/>
      <c r="CC57" s="185"/>
      <c r="CD57" s="185"/>
      <c r="CE57" s="185"/>
      <c r="CF57" s="186"/>
      <c r="CG57" s="186"/>
      <c r="CH57" s="186"/>
      <c r="CI57" s="476"/>
      <c r="CJ57" s="476">
        <v>1</v>
      </c>
      <c r="CK57" s="476"/>
    </row>
    <row r="58" spans="2:89" s="187" customFormat="1" ht="113.25" customHeight="1" x14ac:dyDescent="0.25">
      <c r="B58" s="174" t="s">
        <v>71</v>
      </c>
      <c r="C58" s="175" t="s">
        <v>209</v>
      </c>
      <c r="D58" s="175" t="s">
        <v>209</v>
      </c>
      <c r="E58" s="176" t="s">
        <v>105</v>
      </c>
      <c r="F58" s="176" t="s">
        <v>173</v>
      </c>
      <c r="G58" s="176" t="s">
        <v>209</v>
      </c>
      <c r="H58" s="175" t="s">
        <v>245</v>
      </c>
      <c r="I58" s="175" t="s">
        <v>245</v>
      </c>
      <c r="J58" s="175" t="s">
        <v>245</v>
      </c>
      <c r="K58" s="188" t="s">
        <v>245</v>
      </c>
      <c r="L58" s="175" t="s">
        <v>413</v>
      </c>
      <c r="M58" s="175" t="s">
        <v>414</v>
      </c>
      <c r="N58" s="175" t="s">
        <v>415</v>
      </c>
      <c r="O58" s="176" t="s">
        <v>412</v>
      </c>
      <c r="P58" s="178"/>
      <c r="Q58" s="179" t="s">
        <v>80</v>
      </c>
      <c r="R58" s="179" t="s">
        <v>81</v>
      </c>
      <c r="S58" s="178" t="s">
        <v>82</v>
      </c>
      <c r="T58" s="178" t="s">
        <v>109</v>
      </c>
      <c r="U58" s="176" t="s">
        <v>148</v>
      </c>
      <c r="V58" s="178" t="s">
        <v>292</v>
      </c>
      <c r="W58" s="241" t="s">
        <v>213</v>
      </c>
      <c r="X58" s="254">
        <f>IF(W58="MUY BAJA",20%,IF(W58="BAJA",40%,IF(W58="MEDIA",60%,IF(W58="ALTA",80%,IF(W58="MUY ALTA",100%,)))))</f>
        <v>0.6</v>
      </c>
      <c r="Y58" s="255" t="s">
        <v>87</v>
      </c>
      <c r="Z58" s="254">
        <f>IF(Y58="LEVE",20%,IF(Y58="MENOR",40%,IF(Y58="MODERADO",60%,IF(Y58="MAYOR",80%,IF(Y58="CATASTRÓFICO",100%,)))))</f>
        <v>0.8</v>
      </c>
      <c r="AA58" s="181" t="s">
        <v>88</v>
      </c>
      <c r="AB58" s="180" t="s">
        <v>111</v>
      </c>
      <c r="AC58" s="178" t="s">
        <v>112</v>
      </c>
      <c r="AD58" s="181" t="s">
        <v>91</v>
      </c>
      <c r="AE58" s="181" t="s">
        <v>92</v>
      </c>
      <c r="AF58" s="176" t="s">
        <v>113</v>
      </c>
      <c r="AG58" s="182" t="s">
        <v>94</v>
      </c>
      <c r="AH58" s="182" t="s">
        <v>114</v>
      </c>
      <c r="AI58" s="256">
        <f>IF(AH58="Prevenir",25%, IF(AH58="Detectar",15%,IF(AH58="Corregir",10%,)))</f>
        <v>0.15</v>
      </c>
      <c r="AJ58" s="182" t="s">
        <v>96</v>
      </c>
      <c r="AK58" s="256">
        <f>IF(AJ58="Automático",25%,IF(AJ58="Manual",10%,))</f>
        <v>0.1</v>
      </c>
      <c r="AL58" s="182" t="s">
        <v>97</v>
      </c>
      <c r="AM58" s="175" t="s">
        <v>115</v>
      </c>
      <c r="AN58" s="182" t="s">
        <v>99</v>
      </c>
      <c r="AO58" s="175" t="s">
        <v>116</v>
      </c>
      <c r="AP58" s="257">
        <f>+AI58+AK58</f>
        <v>0.25</v>
      </c>
      <c r="AQ58" s="238" t="str">
        <f>IF(AR58&lt;=20%,"MUY BAJA",IF(AR58&lt;=40%,"BAJA",IF(AR58&lt;=60%,"MEDIA",IF(AR58&lt;=80%,"ALTA","MUY ALTA"))))</f>
        <v>MEDIA</v>
      </c>
      <c r="AR58" s="238">
        <f>IF(OR(AH58="Prevenir",AH58="Detectar"),(X58-(X58*AP58)), X58)</f>
        <v>0.44999999999999996</v>
      </c>
      <c r="AS58" s="238" t="str">
        <f>IF(AT58&lt;=20%,"LEVE",IF(AT58&lt;=40%,"MENOR",IF(AT58&lt;=60%,"MODERADO",IF(AT58&lt;=80%,"MAYOR","CATASTROFICO"))))</f>
        <v>MAYOR</v>
      </c>
      <c r="AT58" s="238">
        <f>IF(AH58="Corregir",(Z58-(Z58*AP58)), Z58)</f>
        <v>0.8</v>
      </c>
      <c r="AU58" s="181" t="s">
        <v>88</v>
      </c>
      <c r="AV58" s="241" t="s">
        <v>101</v>
      </c>
      <c r="AW58" s="183" t="s">
        <v>111</v>
      </c>
      <c r="AX58" s="184" t="s">
        <v>117</v>
      </c>
      <c r="AY58" s="184">
        <f>AY57</f>
        <v>45657</v>
      </c>
      <c r="AZ58" s="184" t="str">
        <f>AZ57</f>
        <v xml:space="preserve">En IIIC-2024 se realizó monitoreo de usuarios institucionales a servicios de corporativos en nube O365, plataforma interinstitucional SIIF Nación, Plataforma VUCE - con CD - Token, administración servicios tecnológicos, entre otros. </v>
      </c>
      <c r="BA58" s="184" t="str">
        <f>BA57</f>
        <v>OSI - GIS - GDMA - SPI</v>
      </c>
      <c r="BB58" s="483" t="s">
        <v>103</v>
      </c>
      <c r="BC58" s="185">
        <f t="shared" si="4"/>
        <v>0</v>
      </c>
      <c r="BD58" s="185" t="str">
        <f>BD57</f>
        <v>X</v>
      </c>
      <c r="BE58" s="185" t="str">
        <f>BE57</f>
        <v>Se mantiene un control sobre los usuarios y accesos a nivel de servicios corporativos transversales, a plataformas institucionales o interinstitucionales, aplicaciones institucionales.</v>
      </c>
      <c r="BF58" s="186" t="s">
        <v>1362</v>
      </c>
      <c r="BG58" s="185" t="str">
        <f>BG57</f>
        <v xml:space="preserve"> </v>
      </c>
      <c r="BH58" s="184"/>
      <c r="BI58" s="184"/>
      <c r="BJ58" s="185"/>
      <c r="BK58" s="185"/>
      <c r="BL58" s="185"/>
      <c r="BM58" s="185"/>
      <c r="BN58" s="186"/>
      <c r="BO58" s="186"/>
      <c r="BP58" s="186"/>
      <c r="BQ58" s="184"/>
      <c r="BR58" s="184"/>
      <c r="BS58" s="185"/>
      <c r="BT58" s="185"/>
      <c r="BU58" s="185"/>
      <c r="BV58" s="185"/>
      <c r="BW58" s="186"/>
      <c r="BX58" s="186"/>
      <c r="BY58" s="186"/>
      <c r="BZ58" s="184"/>
      <c r="CA58" s="184"/>
      <c r="CB58" s="185"/>
      <c r="CC58" s="185"/>
      <c r="CD58" s="185"/>
      <c r="CE58" s="185"/>
      <c r="CF58" s="186"/>
      <c r="CG58" s="186"/>
      <c r="CH58" s="186"/>
      <c r="CI58" s="476"/>
      <c r="CJ58" s="476">
        <v>1</v>
      </c>
      <c r="CK58" s="476"/>
    </row>
    <row r="59" spans="2:89" s="187" customFormat="1" ht="113.25" customHeight="1" x14ac:dyDescent="0.25">
      <c r="B59" s="174" t="s">
        <v>71</v>
      </c>
      <c r="C59" s="175" t="s">
        <v>104</v>
      </c>
      <c r="D59" s="175" t="s">
        <v>104</v>
      </c>
      <c r="E59" s="176" t="s">
        <v>105</v>
      </c>
      <c r="F59" s="176" t="s">
        <v>74</v>
      </c>
      <c r="G59" s="176" t="s">
        <v>104</v>
      </c>
      <c r="H59" s="175" t="s">
        <v>245</v>
      </c>
      <c r="I59" s="175" t="s">
        <v>245</v>
      </c>
      <c r="J59" s="175" t="s">
        <v>245</v>
      </c>
      <c r="K59" s="188" t="s">
        <v>245</v>
      </c>
      <c r="L59" s="175" t="s">
        <v>413</v>
      </c>
      <c r="M59" s="175" t="s">
        <v>414</v>
      </c>
      <c r="N59" s="175" t="s">
        <v>415</v>
      </c>
      <c r="O59" s="176" t="s">
        <v>412</v>
      </c>
      <c r="P59" s="178"/>
      <c r="Q59" s="179" t="s">
        <v>80</v>
      </c>
      <c r="R59" s="179" t="s">
        <v>81</v>
      </c>
      <c r="S59" s="178" t="s">
        <v>82</v>
      </c>
      <c r="T59" s="178" t="s">
        <v>109</v>
      </c>
      <c r="U59" s="176" t="s">
        <v>84</v>
      </c>
      <c r="V59" s="178" t="s">
        <v>110</v>
      </c>
      <c r="W59" s="241" t="s">
        <v>86</v>
      </c>
      <c r="X59" s="254">
        <f>IF(W59="MUY BAJA",20%,IF(W59="BAJA",40%,IF(W59="MEDIA",60%,IF(W59="ALTA",80%,IF(W59="MUY ALTA",100%,)))))</f>
        <v>0.4</v>
      </c>
      <c r="Y59" s="255" t="s">
        <v>87</v>
      </c>
      <c r="Z59" s="254">
        <f>IF(Y59="LEVE",20%,IF(Y59="MENOR",40%,IF(Y59="MODERADO",60%,IF(Y59="MAYOR",80%,IF(Y59="CATASTRÓFICO",100%,)))))</f>
        <v>0.8</v>
      </c>
      <c r="AA59" s="181" t="s">
        <v>88</v>
      </c>
      <c r="AB59" s="180" t="s">
        <v>111</v>
      </c>
      <c r="AC59" s="178" t="s">
        <v>112</v>
      </c>
      <c r="AD59" s="181" t="s">
        <v>91</v>
      </c>
      <c r="AE59" s="181" t="s">
        <v>92</v>
      </c>
      <c r="AF59" s="176" t="s">
        <v>113</v>
      </c>
      <c r="AG59" s="182" t="s">
        <v>94</v>
      </c>
      <c r="AH59" s="182" t="s">
        <v>114</v>
      </c>
      <c r="AI59" s="256">
        <f>IF(AH59="Prevenir",25%, IF(AH59="Detectar",15%,IF(AH59="Corregir",10%,)))</f>
        <v>0.15</v>
      </c>
      <c r="AJ59" s="182" t="s">
        <v>96</v>
      </c>
      <c r="AK59" s="256">
        <f>IF(AJ59="Automático",25%,IF(AJ59="Manual",10%,))</f>
        <v>0.1</v>
      </c>
      <c r="AL59" s="182" t="s">
        <v>97</v>
      </c>
      <c r="AM59" s="175" t="s">
        <v>115</v>
      </c>
      <c r="AN59" s="182" t="s">
        <v>99</v>
      </c>
      <c r="AO59" s="175" t="s">
        <v>116</v>
      </c>
      <c r="AP59" s="257">
        <f>+AI59+AK59</f>
        <v>0.25</v>
      </c>
      <c r="AQ59" s="238" t="str">
        <f>IF(AR59&lt;=20%,"MUY BAJA",IF(AR59&lt;=40%,"BAJA",IF(AR59&lt;=60%,"MEDIA",IF(AR59&lt;=80%,"ALTA","MUY ALTA"))))</f>
        <v>BAJA</v>
      </c>
      <c r="AR59" s="238">
        <f>IF(OR(AH59="Prevenir",AH59="Detectar"),(X59-(X59*AP59)), X59)</f>
        <v>0.30000000000000004</v>
      </c>
      <c r="AS59" s="238" t="str">
        <f>IF(AT59&lt;=20%,"LEVE",IF(AT59&lt;=40%,"MENOR",IF(AT59&lt;=60%,"MODERADO",IF(AT59&lt;=80%,"MAYOR","CATASTROFICO"))))</f>
        <v>MAYOR</v>
      </c>
      <c r="AT59" s="238">
        <f>IF(AH59="Corregir",(Z59-(Z59*AP59)), Z59)</f>
        <v>0.8</v>
      </c>
      <c r="AU59" s="181" t="s">
        <v>88</v>
      </c>
      <c r="AV59" s="241" t="s">
        <v>101</v>
      </c>
      <c r="AW59" s="183" t="s">
        <v>111</v>
      </c>
      <c r="AX59" s="184" t="s">
        <v>117</v>
      </c>
      <c r="AY59" s="184">
        <f>AY58</f>
        <v>45657</v>
      </c>
      <c r="AZ59" s="184" t="str">
        <f>AZ58</f>
        <v xml:space="preserve">En IIIC-2024 se realizó monitoreo de usuarios institucionales a servicios de corporativos en nube O365, plataforma interinstitucional SIIF Nación, Plataforma VUCE - con CD - Token, administración servicios tecnológicos, entre otros. </v>
      </c>
      <c r="BA59" s="184" t="str">
        <f>BA58</f>
        <v>OSI - GIS - GDMA - SPI</v>
      </c>
      <c r="BB59" s="483" t="s">
        <v>103</v>
      </c>
      <c r="BC59" s="185">
        <f t="shared" si="4"/>
        <v>0</v>
      </c>
      <c r="BD59" s="185" t="str">
        <f>BD58</f>
        <v>X</v>
      </c>
      <c r="BE59" s="185" t="str">
        <f>BE58</f>
        <v>Se mantiene un control sobre los usuarios y accesos a nivel de servicios corporativos transversales, a plataformas institucionales o interinstitucionales, aplicaciones institucionales.</v>
      </c>
      <c r="BF59" s="186" t="s">
        <v>1362</v>
      </c>
      <c r="BG59" s="185" t="str">
        <f>BG58</f>
        <v xml:space="preserve"> </v>
      </c>
      <c r="BH59" s="184"/>
      <c r="BI59" s="184"/>
      <c r="BJ59" s="185"/>
      <c r="BK59" s="185"/>
      <c r="BL59" s="185"/>
      <c r="BM59" s="185"/>
      <c r="BN59" s="186"/>
      <c r="BO59" s="186"/>
      <c r="BP59" s="186"/>
      <c r="BQ59" s="184"/>
      <c r="BR59" s="184"/>
      <c r="BS59" s="185"/>
      <c r="BT59" s="185"/>
      <c r="BU59" s="185"/>
      <c r="BV59" s="185"/>
      <c r="BW59" s="186"/>
      <c r="BX59" s="186"/>
      <c r="BY59" s="186"/>
      <c r="BZ59" s="184"/>
      <c r="CA59" s="184"/>
      <c r="CB59" s="185"/>
      <c r="CC59" s="185"/>
      <c r="CD59" s="185"/>
      <c r="CE59" s="185"/>
      <c r="CF59" s="186"/>
      <c r="CG59" s="186"/>
      <c r="CH59" s="186"/>
      <c r="CI59" s="476"/>
      <c r="CJ59" s="476">
        <v>1</v>
      </c>
      <c r="CK59" s="476"/>
    </row>
    <row r="60" spans="2:89" s="187" customFormat="1" ht="113.25" customHeight="1" x14ac:dyDescent="0.25">
      <c r="B60" s="174" t="s">
        <v>71</v>
      </c>
      <c r="C60" s="175" t="s">
        <v>209</v>
      </c>
      <c r="D60" s="175" t="s">
        <v>209</v>
      </c>
      <c r="E60" s="176" t="s">
        <v>105</v>
      </c>
      <c r="F60" s="176" t="s">
        <v>74</v>
      </c>
      <c r="G60" s="176" t="s">
        <v>209</v>
      </c>
      <c r="H60" s="175" t="s">
        <v>245</v>
      </c>
      <c r="I60" s="175" t="s">
        <v>245</v>
      </c>
      <c r="J60" s="175" t="s">
        <v>245</v>
      </c>
      <c r="K60" s="188" t="s">
        <v>245</v>
      </c>
      <c r="L60" s="175" t="s">
        <v>429</v>
      </c>
      <c r="M60" s="175" t="s">
        <v>430</v>
      </c>
      <c r="N60" s="175" t="s">
        <v>431</v>
      </c>
      <c r="O60" s="176" t="s">
        <v>420</v>
      </c>
      <c r="P60" s="178"/>
      <c r="Q60" s="179" t="s">
        <v>80</v>
      </c>
      <c r="R60" s="179" t="s">
        <v>81</v>
      </c>
      <c r="S60" s="178" t="s">
        <v>82</v>
      </c>
      <c r="T60" s="178" t="s">
        <v>109</v>
      </c>
      <c r="U60" s="176" t="s">
        <v>148</v>
      </c>
      <c r="V60" s="178" t="s">
        <v>292</v>
      </c>
      <c r="W60" s="241" t="s">
        <v>213</v>
      </c>
      <c r="X60" s="254">
        <f>IF(W60="MUY BAJA",20%,IF(W60="BAJA",40%,IF(W60="MEDIA",60%,IF(W60="ALTA",80%,IF(W60="MUY ALTA",100%,)))))</f>
        <v>0.6</v>
      </c>
      <c r="Y60" s="255" t="s">
        <v>87</v>
      </c>
      <c r="Z60" s="254">
        <f>IF(Y60="LEVE",20%,IF(Y60="MENOR",40%,IF(Y60="MODERADO",60%,IF(Y60="MAYOR",80%,IF(Y60="CATASTRÓFICO",100%,)))))</f>
        <v>0.8</v>
      </c>
      <c r="AA60" s="181" t="s">
        <v>88</v>
      </c>
      <c r="AB60" s="180" t="s">
        <v>111</v>
      </c>
      <c r="AC60" s="178" t="s">
        <v>112</v>
      </c>
      <c r="AD60" s="181" t="s">
        <v>91</v>
      </c>
      <c r="AE60" s="181" t="s">
        <v>92</v>
      </c>
      <c r="AF60" s="176" t="s">
        <v>113</v>
      </c>
      <c r="AG60" s="182" t="s">
        <v>94</v>
      </c>
      <c r="AH60" s="182" t="s">
        <v>114</v>
      </c>
      <c r="AI60" s="256">
        <f>IF(AH60="Prevenir",25%, IF(AH60="Detectar",15%,IF(AH60="Corregir",10%,)))</f>
        <v>0.15</v>
      </c>
      <c r="AJ60" s="182" t="s">
        <v>96</v>
      </c>
      <c r="AK60" s="256">
        <f>IF(AJ60="Automático",25%,IF(AJ60="Manual",10%,))</f>
        <v>0.1</v>
      </c>
      <c r="AL60" s="182" t="s">
        <v>97</v>
      </c>
      <c r="AM60" s="175" t="s">
        <v>115</v>
      </c>
      <c r="AN60" s="182" t="s">
        <v>99</v>
      </c>
      <c r="AO60" s="175" t="s">
        <v>116</v>
      </c>
      <c r="AP60" s="257">
        <f>+AI60+AK60</f>
        <v>0.25</v>
      </c>
      <c r="AQ60" s="238" t="str">
        <f>IF(AR60&lt;=20%,"MUY BAJA",IF(AR60&lt;=40%,"BAJA",IF(AR60&lt;=60%,"MEDIA",IF(AR60&lt;=80%,"ALTA","MUY ALTA"))))</f>
        <v>MEDIA</v>
      </c>
      <c r="AR60" s="238">
        <f>IF(OR(AH60="Prevenir",AH60="Detectar"),(X60-(X60*AP60)), X60)</f>
        <v>0.44999999999999996</v>
      </c>
      <c r="AS60" s="238" t="str">
        <f>IF(AT60&lt;=20%,"LEVE",IF(AT60&lt;=40%,"MENOR",IF(AT60&lt;=60%,"MODERADO",IF(AT60&lt;=80%,"MAYOR","CATASTROFICO"))))</f>
        <v>MAYOR</v>
      </c>
      <c r="AT60" s="238">
        <f>IF(AH60="Corregir",(Z60-(Z60*AP60)), Z60)</f>
        <v>0.8</v>
      </c>
      <c r="AU60" s="181" t="s">
        <v>88</v>
      </c>
      <c r="AV60" s="241" t="s">
        <v>101</v>
      </c>
      <c r="AW60" s="183" t="s">
        <v>111</v>
      </c>
      <c r="AX60" s="184" t="s">
        <v>117</v>
      </c>
      <c r="AY60" s="184">
        <f>AY59</f>
        <v>45657</v>
      </c>
      <c r="AZ60" s="184" t="str">
        <f>AZ59</f>
        <v xml:space="preserve">En IIIC-2024 se realizó monitoreo de usuarios institucionales a servicios de corporativos en nube O365, plataforma interinstitucional SIIF Nación, Plataforma VUCE - con CD - Token, administración servicios tecnológicos, entre otros. </v>
      </c>
      <c r="BA60" s="184" t="str">
        <f>BA59</f>
        <v>OSI - GIS - GDMA - SPI</v>
      </c>
      <c r="BB60" s="483" t="s">
        <v>103</v>
      </c>
      <c r="BC60" s="185">
        <f t="shared" si="4"/>
        <v>0</v>
      </c>
      <c r="BD60" s="185" t="str">
        <f>BD59</f>
        <v>X</v>
      </c>
      <c r="BE60" s="185" t="str">
        <f>BE59</f>
        <v>Se mantiene un control sobre los usuarios y accesos a nivel de servicios corporativos transversales, a plataformas institucionales o interinstitucionales, aplicaciones institucionales.</v>
      </c>
      <c r="BF60" s="186" t="s">
        <v>1362</v>
      </c>
      <c r="BG60" s="185" t="str">
        <f>BG59</f>
        <v xml:space="preserve"> </v>
      </c>
      <c r="BH60" s="184"/>
      <c r="BI60" s="184"/>
      <c r="BJ60" s="185"/>
      <c r="BK60" s="185"/>
      <c r="BL60" s="185"/>
      <c r="BM60" s="185"/>
      <c r="BN60" s="186"/>
      <c r="BO60" s="186"/>
      <c r="BP60" s="186"/>
      <c r="BQ60" s="184"/>
      <c r="BR60" s="184"/>
      <c r="BS60" s="185"/>
      <c r="BT60" s="185"/>
      <c r="BU60" s="185"/>
      <c r="BV60" s="185"/>
      <c r="BW60" s="186"/>
      <c r="BX60" s="186"/>
      <c r="BY60" s="186"/>
      <c r="BZ60" s="184"/>
      <c r="CA60" s="184"/>
      <c r="CB60" s="185"/>
      <c r="CC60" s="185"/>
      <c r="CD60" s="185"/>
      <c r="CE60" s="185"/>
      <c r="CF60" s="186"/>
      <c r="CG60" s="186"/>
      <c r="CH60" s="186"/>
      <c r="CI60" s="476"/>
      <c r="CJ60" s="476">
        <v>1</v>
      </c>
      <c r="CK60" s="476"/>
    </row>
    <row r="61" spans="2:89" s="187" customFormat="1" ht="113.25" customHeight="1" x14ac:dyDescent="0.25">
      <c r="B61" s="174" t="s">
        <v>71</v>
      </c>
      <c r="C61" s="175" t="s">
        <v>293</v>
      </c>
      <c r="D61" s="175" t="s">
        <v>293</v>
      </c>
      <c r="E61" s="176" t="s">
        <v>105</v>
      </c>
      <c r="F61" s="176" t="s">
        <v>120</v>
      </c>
      <c r="G61" s="176" t="s">
        <v>293</v>
      </c>
      <c r="H61" s="175" t="s">
        <v>245</v>
      </c>
      <c r="I61" s="175" t="s">
        <v>245</v>
      </c>
      <c r="J61" s="175" t="s">
        <v>245</v>
      </c>
      <c r="K61" s="188" t="s">
        <v>245</v>
      </c>
      <c r="L61" s="175" t="s">
        <v>429</v>
      </c>
      <c r="M61" s="175" t="s">
        <v>430</v>
      </c>
      <c r="N61" s="175" t="s">
        <v>431</v>
      </c>
      <c r="O61" s="176" t="s">
        <v>420</v>
      </c>
      <c r="P61" s="178"/>
      <c r="Q61" s="179" t="s">
        <v>80</v>
      </c>
      <c r="R61" s="179" t="s">
        <v>81</v>
      </c>
      <c r="S61" s="178" t="s">
        <v>82</v>
      </c>
      <c r="T61" s="178" t="s">
        <v>109</v>
      </c>
      <c r="U61" s="176" t="s">
        <v>148</v>
      </c>
      <c r="V61" s="178" t="s">
        <v>292</v>
      </c>
      <c r="W61" s="241" t="s">
        <v>86</v>
      </c>
      <c r="X61" s="254">
        <f>IF(W61="MUY BAJA",20%,IF(W61="BAJA",40%,IF(W61="MEDIA",60%,IF(W61="ALTA",80%,IF(W61="MUY ALTA",100%,)))))</f>
        <v>0.4</v>
      </c>
      <c r="Y61" s="255" t="s">
        <v>87</v>
      </c>
      <c r="Z61" s="254">
        <f>IF(Y61="LEVE",20%,IF(Y61="MENOR",40%,IF(Y61="MODERADO",60%,IF(Y61="MAYOR",80%,IF(Y61="CATASTRÓFICO",100%,)))))</f>
        <v>0.8</v>
      </c>
      <c r="AA61" s="181" t="s">
        <v>88</v>
      </c>
      <c r="AB61" s="180" t="s">
        <v>111</v>
      </c>
      <c r="AC61" s="178" t="s">
        <v>112</v>
      </c>
      <c r="AD61" s="181" t="s">
        <v>91</v>
      </c>
      <c r="AE61" s="181" t="s">
        <v>92</v>
      </c>
      <c r="AF61" s="176" t="s">
        <v>113</v>
      </c>
      <c r="AG61" s="182" t="s">
        <v>94</v>
      </c>
      <c r="AH61" s="182" t="s">
        <v>114</v>
      </c>
      <c r="AI61" s="256">
        <f>IF(AH61="Prevenir",25%, IF(AH61="Detectar",15%,IF(AH61="Corregir",10%,)))</f>
        <v>0.15</v>
      </c>
      <c r="AJ61" s="182" t="s">
        <v>96</v>
      </c>
      <c r="AK61" s="256">
        <f>IF(AJ61="Automático",25%,IF(AJ61="Manual",10%,))</f>
        <v>0.1</v>
      </c>
      <c r="AL61" s="182" t="s">
        <v>97</v>
      </c>
      <c r="AM61" s="175" t="s">
        <v>115</v>
      </c>
      <c r="AN61" s="182" t="s">
        <v>99</v>
      </c>
      <c r="AO61" s="175" t="s">
        <v>116</v>
      </c>
      <c r="AP61" s="257">
        <f>+AI61+AK61</f>
        <v>0.25</v>
      </c>
      <c r="AQ61" s="238" t="str">
        <f>IF(AR61&lt;=20%,"MUY BAJA",IF(AR61&lt;=40%,"BAJA",IF(AR61&lt;=60%,"MEDIA",IF(AR61&lt;=80%,"ALTA","MUY ALTA"))))</f>
        <v>BAJA</v>
      </c>
      <c r="AR61" s="238">
        <f>IF(OR(AH61="Prevenir",AH61="Detectar"),(X61-(X61*AP61)), X61)</f>
        <v>0.30000000000000004</v>
      </c>
      <c r="AS61" s="238" t="str">
        <f>IF(AT61&lt;=20%,"LEVE",IF(AT61&lt;=40%,"MENOR",IF(AT61&lt;=60%,"MODERADO",IF(AT61&lt;=80%,"MAYOR","CATASTROFICO"))))</f>
        <v>MAYOR</v>
      </c>
      <c r="AT61" s="238">
        <f>IF(AH61="Corregir",(Z61-(Z61*AP61)), Z61)</f>
        <v>0.8</v>
      </c>
      <c r="AU61" s="181" t="s">
        <v>88</v>
      </c>
      <c r="AV61" s="241" t="s">
        <v>101</v>
      </c>
      <c r="AW61" s="183" t="s">
        <v>111</v>
      </c>
      <c r="AX61" s="184" t="s">
        <v>117</v>
      </c>
      <c r="AY61" s="184">
        <f>AY60</f>
        <v>45657</v>
      </c>
      <c r="AZ61" s="184" t="str">
        <f>AZ60</f>
        <v xml:space="preserve">En IIIC-2024 se realizó monitoreo de usuarios institucionales a servicios de corporativos en nube O365, plataforma interinstitucional SIIF Nación, Plataforma VUCE - con CD - Token, administración servicios tecnológicos, entre otros. </v>
      </c>
      <c r="BA61" s="184" t="str">
        <f>BA60</f>
        <v>OSI - GIS - GDMA - SPI</v>
      </c>
      <c r="BB61" s="483" t="s">
        <v>103</v>
      </c>
      <c r="BC61" s="185">
        <f t="shared" si="4"/>
        <v>0</v>
      </c>
      <c r="BD61" s="185" t="str">
        <f>BD60</f>
        <v>X</v>
      </c>
      <c r="BE61" s="185" t="str">
        <f>BE60</f>
        <v>Se mantiene un control sobre los usuarios y accesos a nivel de servicios corporativos transversales, a plataformas institucionales o interinstitucionales, aplicaciones institucionales.</v>
      </c>
      <c r="BF61" s="186" t="s">
        <v>1362</v>
      </c>
      <c r="BG61" s="185" t="str">
        <f>BG60</f>
        <v xml:space="preserve"> </v>
      </c>
      <c r="BH61" s="184"/>
      <c r="BI61" s="184"/>
      <c r="BJ61" s="185"/>
      <c r="BK61" s="185"/>
      <c r="BL61" s="185"/>
      <c r="BM61" s="185"/>
      <c r="BN61" s="186"/>
      <c r="BO61" s="186"/>
      <c r="BP61" s="186"/>
      <c r="BQ61" s="184"/>
      <c r="BR61" s="184"/>
      <c r="BS61" s="185"/>
      <c r="BT61" s="185"/>
      <c r="BU61" s="185"/>
      <c r="BV61" s="185"/>
      <c r="BW61" s="186"/>
      <c r="BX61" s="186"/>
      <c r="BY61" s="186"/>
      <c r="BZ61" s="184"/>
      <c r="CA61" s="184"/>
      <c r="CB61" s="185"/>
      <c r="CC61" s="185"/>
      <c r="CD61" s="185"/>
      <c r="CE61" s="185"/>
      <c r="CF61" s="186"/>
      <c r="CG61" s="186"/>
      <c r="CH61" s="186"/>
      <c r="CI61" s="476"/>
      <c r="CJ61" s="476">
        <v>1</v>
      </c>
      <c r="CK61" s="476"/>
    </row>
    <row r="62" spans="2:89" s="187" customFormat="1" ht="113.25" customHeight="1" x14ac:dyDescent="0.25">
      <c r="B62" s="174" t="s">
        <v>71</v>
      </c>
      <c r="C62" s="175" t="s">
        <v>104</v>
      </c>
      <c r="D62" s="175" t="s">
        <v>104</v>
      </c>
      <c r="E62" s="176" t="s">
        <v>105</v>
      </c>
      <c r="F62" s="176" t="s">
        <v>74</v>
      </c>
      <c r="G62" s="176" t="s">
        <v>104</v>
      </c>
      <c r="H62" s="175" t="s">
        <v>245</v>
      </c>
      <c r="I62" s="175" t="s">
        <v>245</v>
      </c>
      <c r="J62" s="175" t="s">
        <v>245</v>
      </c>
      <c r="K62" s="188" t="s">
        <v>245</v>
      </c>
      <c r="L62" s="175" t="s">
        <v>429</v>
      </c>
      <c r="M62" s="175" t="s">
        <v>430</v>
      </c>
      <c r="N62" s="175" t="s">
        <v>431</v>
      </c>
      <c r="O62" s="176" t="s">
        <v>420</v>
      </c>
      <c r="P62" s="178"/>
      <c r="Q62" s="179" t="s">
        <v>80</v>
      </c>
      <c r="R62" s="179" t="s">
        <v>81</v>
      </c>
      <c r="S62" s="178" t="s">
        <v>82</v>
      </c>
      <c r="T62" s="178" t="s">
        <v>109</v>
      </c>
      <c r="U62" s="176" t="s">
        <v>84</v>
      </c>
      <c r="V62" s="178" t="s">
        <v>110</v>
      </c>
      <c r="W62" s="241" t="s">
        <v>86</v>
      </c>
      <c r="X62" s="254">
        <f>IF(W62="MUY BAJA",20%,IF(W62="BAJA",40%,IF(W62="MEDIA",60%,IF(W62="ALTA",80%,IF(W62="MUY ALTA",100%,)))))</f>
        <v>0.4</v>
      </c>
      <c r="Y62" s="255" t="s">
        <v>87</v>
      </c>
      <c r="Z62" s="254">
        <f>IF(Y62="LEVE",20%,IF(Y62="MENOR",40%,IF(Y62="MODERADO",60%,IF(Y62="MAYOR",80%,IF(Y62="CATASTRÓFICO",100%,)))))</f>
        <v>0.8</v>
      </c>
      <c r="AA62" s="181" t="s">
        <v>88</v>
      </c>
      <c r="AB62" s="180" t="s">
        <v>111</v>
      </c>
      <c r="AC62" s="178" t="s">
        <v>112</v>
      </c>
      <c r="AD62" s="181" t="s">
        <v>91</v>
      </c>
      <c r="AE62" s="181" t="s">
        <v>92</v>
      </c>
      <c r="AF62" s="176" t="s">
        <v>113</v>
      </c>
      <c r="AG62" s="182" t="s">
        <v>94</v>
      </c>
      <c r="AH62" s="182" t="s">
        <v>114</v>
      </c>
      <c r="AI62" s="256">
        <f>IF(AH62="Prevenir",25%, IF(AH62="Detectar",15%,IF(AH62="Corregir",10%,)))</f>
        <v>0.15</v>
      </c>
      <c r="AJ62" s="182" t="s">
        <v>96</v>
      </c>
      <c r="AK62" s="256">
        <f>IF(AJ62="Automático",25%,IF(AJ62="Manual",10%,))</f>
        <v>0.1</v>
      </c>
      <c r="AL62" s="182" t="s">
        <v>97</v>
      </c>
      <c r="AM62" s="175" t="s">
        <v>115</v>
      </c>
      <c r="AN62" s="182" t="s">
        <v>99</v>
      </c>
      <c r="AO62" s="175" t="s">
        <v>116</v>
      </c>
      <c r="AP62" s="257">
        <f>+AI62+AK62</f>
        <v>0.25</v>
      </c>
      <c r="AQ62" s="238" t="str">
        <f>IF(AR62&lt;=20%,"MUY BAJA",IF(AR62&lt;=40%,"BAJA",IF(AR62&lt;=60%,"MEDIA",IF(AR62&lt;=80%,"ALTA","MUY ALTA"))))</f>
        <v>BAJA</v>
      </c>
      <c r="AR62" s="238">
        <f>IF(OR(AH62="Prevenir",AH62="Detectar"),(X62-(X62*AP62)), X62)</f>
        <v>0.30000000000000004</v>
      </c>
      <c r="AS62" s="238" t="str">
        <f>IF(AT62&lt;=20%,"LEVE",IF(AT62&lt;=40%,"MENOR",IF(AT62&lt;=60%,"MODERADO",IF(AT62&lt;=80%,"MAYOR","CATASTROFICO"))))</f>
        <v>MAYOR</v>
      </c>
      <c r="AT62" s="238">
        <f>IF(AH62="Corregir",(Z62-(Z62*AP62)), Z62)</f>
        <v>0.8</v>
      </c>
      <c r="AU62" s="181" t="s">
        <v>88</v>
      </c>
      <c r="AV62" s="241" t="s">
        <v>101</v>
      </c>
      <c r="AW62" s="183" t="s">
        <v>111</v>
      </c>
      <c r="AX62" s="184" t="s">
        <v>117</v>
      </c>
      <c r="AY62" s="184">
        <f>AY61</f>
        <v>45657</v>
      </c>
      <c r="AZ62" s="184" t="str">
        <f>AZ61</f>
        <v xml:space="preserve">En IIIC-2024 se realizó monitoreo de usuarios institucionales a servicios de corporativos en nube O365, plataforma interinstitucional SIIF Nación, Plataforma VUCE - con CD - Token, administración servicios tecnológicos, entre otros. </v>
      </c>
      <c r="BA62" s="184" t="str">
        <f>BA61</f>
        <v>OSI - GIS - GDMA - SPI</v>
      </c>
      <c r="BB62" s="483" t="s">
        <v>103</v>
      </c>
      <c r="BC62" s="185">
        <f t="shared" si="4"/>
        <v>0</v>
      </c>
      <c r="BD62" s="185" t="str">
        <f>BD61</f>
        <v>X</v>
      </c>
      <c r="BE62" s="185" t="str">
        <f>BE61</f>
        <v>Se mantiene un control sobre los usuarios y accesos a nivel de servicios corporativos transversales, a plataformas institucionales o interinstitucionales, aplicaciones institucionales.</v>
      </c>
      <c r="BF62" s="186" t="s">
        <v>1362</v>
      </c>
      <c r="BG62" s="185" t="str">
        <f>BG61</f>
        <v xml:space="preserve"> </v>
      </c>
      <c r="BH62" s="184"/>
      <c r="BI62" s="184"/>
      <c r="BJ62" s="185"/>
      <c r="BK62" s="185"/>
      <c r="BL62" s="185"/>
      <c r="BM62" s="185"/>
      <c r="BN62" s="186"/>
      <c r="BO62" s="186"/>
      <c r="BP62" s="186"/>
      <c r="BQ62" s="184"/>
      <c r="BR62" s="184"/>
      <c r="BS62" s="185"/>
      <c r="BT62" s="185"/>
      <c r="BU62" s="185"/>
      <c r="BV62" s="185"/>
      <c r="BW62" s="186"/>
      <c r="BX62" s="186"/>
      <c r="BY62" s="186"/>
      <c r="BZ62" s="184"/>
      <c r="CA62" s="184"/>
      <c r="CB62" s="185"/>
      <c r="CC62" s="185"/>
      <c r="CD62" s="185"/>
      <c r="CE62" s="185"/>
      <c r="CF62" s="186"/>
      <c r="CG62" s="186"/>
      <c r="CH62" s="186"/>
      <c r="CI62" s="476"/>
      <c r="CJ62" s="476">
        <v>1</v>
      </c>
      <c r="CK62" s="476"/>
    </row>
    <row r="63" spans="2:89" s="187" customFormat="1" ht="113.25" customHeight="1" x14ac:dyDescent="0.25">
      <c r="B63" s="174" t="s">
        <v>71</v>
      </c>
      <c r="C63" s="175" t="s">
        <v>209</v>
      </c>
      <c r="D63" s="175" t="s">
        <v>209</v>
      </c>
      <c r="E63" s="176" t="s">
        <v>105</v>
      </c>
      <c r="F63" s="176" t="s">
        <v>74</v>
      </c>
      <c r="G63" s="176" t="s">
        <v>209</v>
      </c>
      <c r="H63" s="175" t="s">
        <v>245</v>
      </c>
      <c r="I63" s="175" t="s">
        <v>245</v>
      </c>
      <c r="J63" s="175" t="s">
        <v>245</v>
      </c>
      <c r="K63" s="188" t="s">
        <v>245</v>
      </c>
      <c r="L63" s="175" t="s">
        <v>253</v>
      </c>
      <c r="M63" s="175" t="s">
        <v>254</v>
      </c>
      <c r="N63" s="175" t="s">
        <v>255</v>
      </c>
      <c r="O63" s="176" t="s">
        <v>181</v>
      </c>
      <c r="P63" s="178"/>
      <c r="Q63" s="179" t="s">
        <v>80</v>
      </c>
      <c r="R63" s="179" t="s">
        <v>81</v>
      </c>
      <c r="S63" s="178" t="s">
        <v>82</v>
      </c>
      <c r="T63" s="178" t="s">
        <v>109</v>
      </c>
      <c r="U63" s="176" t="s">
        <v>148</v>
      </c>
      <c r="V63" s="178" t="s">
        <v>292</v>
      </c>
      <c r="W63" s="241" t="s">
        <v>213</v>
      </c>
      <c r="X63" s="254">
        <f>IF(W63="MUY BAJA",20%,IF(W63="BAJA",40%,IF(W63="MEDIA",60%,IF(W63="ALTA",80%,IF(W63="MUY ALTA",100%,)))))</f>
        <v>0.6</v>
      </c>
      <c r="Y63" s="255" t="s">
        <v>87</v>
      </c>
      <c r="Z63" s="254">
        <f>IF(Y63="LEVE",20%,IF(Y63="MENOR",40%,IF(Y63="MODERADO",60%,IF(Y63="MAYOR",80%,IF(Y63="CATASTRÓFICO",100%,)))))</f>
        <v>0.8</v>
      </c>
      <c r="AA63" s="181" t="s">
        <v>88</v>
      </c>
      <c r="AB63" s="180" t="s">
        <v>111</v>
      </c>
      <c r="AC63" s="178" t="s">
        <v>112</v>
      </c>
      <c r="AD63" s="181" t="s">
        <v>91</v>
      </c>
      <c r="AE63" s="181" t="s">
        <v>92</v>
      </c>
      <c r="AF63" s="176" t="s">
        <v>113</v>
      </c>
      <c r="AG63" s="182" t="s">
        <v>94</v>
      </c>
      <c r="AH63" s="182" t="s">
        <v>114</v>
      </c>
      <c r="AI63" s="256">
        <f>IF(AH63="Prevenir",25%, IF(AH63="Detectar",15%,IF(AH63="Corregir",10%,)))</f>
        <v>0.15</v>
      </c>
      <c r="AJ63" s="182" t="s">
        <v>96</v>
      </c>
      <c r="AK63" s="256">
        <f>IF(AJ63="Automático",25%,IF(AJ63="Manual",10%,))</f>
        <v>0.1</v>
      </c>
      <c r="AL63" s="182" t="s">
        <v>97</v>
      </c>
      <c r="AM63" s="175" t="s">
        <v>115</v>
      </c>
      <c r="AN63" s="182" t="s">
        <v>99</v>
      </c>
      <c r="AO63" s="175" t="s">
        <v>116</v>
      </c>
      <c r="AP63" s="257">
        <f>+AI63+AK63</f>
        <v>0.25</v>
      </c>
      <c r="AQ63" s="238" t="str">
        <f>IF(AR63&lt;=20%,"MUY BAJA",IF(AR63&lt;=40%,"BAJA",IF(AR63&lt;=60%,"MEDIA",IF(AR63&lt;=80%,"ALTA","MUY ALTA"))))</f>
        <v>MEDIA</v>
      </c>
      <c r="AR63" s="238">
        <f>IF(OR(AH63="Prevenir",AH63="Detectar"),(X63-(X63*AP63)), X63)</f>
        <v>0.44999999999999996</v>
      </c>
      <c r="AS63" s="238" t="str">
        <f>IF(AT63&lt;=20%,"LEVE",IF(AT63&lt;=40%,"MENOR",IF(AT63&lt;=60%,"MODERADO",IF(AT63&lt;=80%,"MAYOR","CATASTROFICO"))))</f>
        <v>MAYOR</v>
      </c>
      <c r="AT63" s="238">
        <f>IF(AH63="Corregir",(Z63-(Z63*AP63)), Z63)</f>
        <v>0.8</v>
      </c>
      <c r="AU63" s="181" t="s">
        <v>88</v>
      </c>
      <c r="AV63" s="241" t="s">
        <v>101</v>
      </c>
      <c r="AW63" s="183" t="s">
        <v>111</v>
      </c>
      <c r="AX63" s="184" t="s">
        <v>117</v>
      </c>
      <c r="AY63" s="184">
        <f>AY62</f>
        <v>45657</v>
      </c>
      <c r="AZ63" s="184" t="str">
        <f>AZ62</f>
        <v xml:space="preserve">En IIIC-2024 se realizó monitoreo de usuarios institucionales a servicios de corporativos en nube O365, plataforma interinstitucional SIIF Nación, Plataforma VUCE - con CD - Token, administración servicios tecnológicos, entre otros. </v>
      </c>
      <c r="BA63" s="184" t="str">
        <f>BA62</f>
        <v>OSI - GIS - GDMA - SPI</v>
      </c>
      <c r="BB63" s="483" t="s">
        <v>103</v>
      </c>
      <c r="BC63" s="185">
        <f t="shared" si="4"/>
        <v>0</v>
      </c>
      <c r="BD63" s="185" t="str">
        <f>BD62</f>
        <v>X</v>
      </c>
      <c r="BE63" s="185" t="str">
        <f>BE62</f>
        <v>Se mantiene un control sobre los usuarios y accesos a nivel de servicios corporativos transversales, a plataformas institucionales o interinstitucionales, aplicaciones institucionales.</v>
      </c>
      <c r="BF63" s="186" t="s">
        <v>1362</v>
      </c>
      <c r="BG63" s="185" t="str">
        <f>BG62</f>
        <v xml:space="preserve"> </v>
      </c>
      <c r="BH63" s="184"/>
      <c r="BI63" s="184"/>
      <c r="BJ63" s="185"/>
      <c r="BK63" s="185"/>
      <c r="BL63" s="185"/>
      <c r="BM63" s="185"/>
      <c r="BN63" s="186"/>
      <c r="BO63" s="186"/>
      <c r="BP63" s="186"/>
      <c r="BQ63" s="184"/>
      <c r="BR63" s="184"/>
      <c r="BS63" s="185"/>
      <c r="BT63" s="185"/>
      <c r="BU63" s="185"/>
      <c r="BV63" s="185"/>
      <c r="BW63" s="186"/>
      <c r="BX63" s="186"/>
      <c r="BY63" s="186"/>
      <c r="BZ63" s="184"/>
      <c r="CA63" s="184"/>
      <c r="CB63" s="185"/>
      <c r="CC63" s="185"/>
      <c r="CD63" s="185"/>
      <c r="CE63" s="185"/>
      <c r="CF63" s="186"/>
      <c r="CG63" s="186"/>
      <c r="CH63" s="186"/>
      <c r="CI63" s="476"/>
      <c r="CJ63" s="476">
        <v>1</v>
      </c>
      <c r="CK63" s="476"/>
    </row>
    <row r="64" spans="2:89" s="187" customFormat="1" ht="113.25" customHeight="1" x14ac:dyDescent="0.25">
      <c r="B64" s="174" t="s">
        <v>71</v>
      </c>
      <c r="C64" s="175" t="s">
        <v>104</v>
      </c>
      <c r="D64" s="175" t="s">
        <v>104</v>
      </c>
      <c r="E64" s="176" t="s">
        <v>105</v>
      </c>
      <c r="F64" s="176" t="s">
        <v>120</v>
      </c>
      <c r="G64" s="176" t="s">
        <v>104</v>
      </c>
      <c r="H64" s="175" t="s">
        <v>245</v>
      </c>
      <c r="I64" s="175" t="s">
        <v>245</v>
      </c>
      <c r="J64" s="175" t="s">
        <v>245</v>
      </c>
      <c r="K64" s="188" t="s">
        <v>245</v>
      </c>
      <c r="L64" s="175">
        <v>0</v>
      </c>
      <c r="M64" s="175">
        <v>0</v>
      </c>
      <c r="N64" s="175">
        <v>0</v>
      </c>
      <c r="O64" s="176" t="s">
        <v>181</v>
      </c>
      <c r="P64" s="178"/>
      <c r="Q64" s="179" t="s">
        <v>80</v>
      </c>
      <c r="R64" s="179" t="s">
        <v>81</v>
      </c>
      <c r="S64" s="178" t="s">
        <v>82</v>
      </c>
      <c r="T64" s="178" t="s">
        <v>109</v>
      </c>
      <c r="U64" s="176" t="s">
        <v>84</v>
      </c>
      <c r="V64" s="178" t="s">
        <v>110</v>
      </c>
      <c r="W64" s="241" t="s">
        <v>86</v>
      </c>
      <c r="X64" s="254">
        <f>IF(W64="MUY BAJA",20%,IF(W64="BAJA",40%,IF(W64="MEDIA",60%,IF(W64="ALTA",80%,IF(W64="MUY ALTA",100%,)))))</f>
        <v>0.4</v>
      </c>
      <c r="Y64" s="255" t="s">
        <v>87</v>
      </c>
      <c r="Z64" s="254">
        <f>IF(Y64="LEVE",20%,IF(Y64="MENOR",40%,IF(Y64="MODERADO",60%,IF(Y64="MAYOR",80%,IF(Y64="CATASTRÓFICO",100%,)))))</f>
        <v>0.8</v>
      </c>
      <c r="AA64" s="181" t="s">
        <v>88</v>
      </c>
      <c r="AB64" s="180" t="s">
        <v>111</v>
      </c>
      <c r="AC64" s="178" t="s">
        <v>112</v>
      </c>
      <c r="AD64" s="181" t="s">
        <v>91</v>
      </c>
      <c r="AE64" s="181" t="s">
        <v>92</v>
      </c>
      <c r="AF64" s="176" t="s">
        <v>113</v>
      </c>
      <c r="AG64" s="182" t="s">
        <v>94</v>
      </c>
      <c r="AH64" s="182" t="s">
        <v>114</v>
      </c>
      <c r="AI64" s="256">
        <f>IF(AH64="Prevenir",25%, IF(AH64="Detectar",15%,IF(AH64="Corregir",10%,)))</f>
        <v>0.15</v>
      </c>
      <c r="AJ64" s="182" t="s">
        <v>96</v>
      </c>
      <c r="AK64" s="256">
        <f>IF(AJ64="Automático",25%,IF(AJ64="Manual",10%,))</f>
        <v>0.1</v>
      </c>
      <c r="AL64" s="182" t="s">
        <v>97</v>
      </c>
      <c r="AM64" s="175" t="s">
        <v>115</v>
      </c>
      <c r="AN64" s="182" t="s">
        <v>99</v>
      </c>
      <c r="AO64" s="175" t="s">
        <v>116</v>
      </c>
      <c r="AP64" s="257">
        <f>+AI64+AK64</f>
        <v>0.25</v>
      </c>
      <c r="AQ64" s="238" t="str">
        <f>IF(AR64&lt;=20%,"MUY BAJA",IF(AR64&lt;=40%,"BAJA",IF(AR64&lt;=60%,"MEDIA",IF(AR64&lt;=80%,"ALTA","MUY ALTA"))))</f>
        <v>BAJA</v>
      </c>
      <c r="AR64" s="238">
        <f>IF(OR(AH64="Prevenir",AH64="Detectar"),(X64-(X64*AP64)), X64)</f>
        <v>0.30000000000000004</v>
      </c>
      <c r="AS64" s="238" t="str">
        <f>IF(AT64&lt;=20%,"LEVE",IF(AT64&lt;=40%,"MENOR",IF(AT64&lt;=60%,"MODERADO",IF(AT64&lt;=80%,"MAYOR","CATASTROFICO"))))</f>
        <v>MAYOR</v>
      </c>
      <c r="AT64" s="238">
        <f>IF(AH64="Corregir",(Z64-(Z64*AP64)), Z64)</f>
        <v>0.8</v>
      </c>
      <c r="AU64" s="181" t="s">
        <v>88</v>
      </c>
      <c r="AV64" s="241" t="s">
        <v>378</v>
      </c>
      <c r="AW64" s="183" t="s">
        <v>111</v>
      </c>
      <c r="AX64" s="184" t="s">
        <v>117</v>
      </c>
      <c r="AY64" s="184">
        <f>AY63</f>
        <v>45657</v>
      </c>
      <c r="AZ64" s="184" t="str">
        <f>AZ63</f>
        <v xml:space="preserve">En IIIC-2024 se realizó monitoreo de usuarios institucionales a servicios de corporativos en nube O365, plataforma interinstitucional SIIF Nación, Plataforma VUCE - con CD - Token, administración servicios tecnológicos, entre otros. </v>
      </c>
      <c r="BA64" s="184" t="str">
        <f>BA63</f>
        <v>OSI - GIS - GDMA - SPI</v>
      </c>
      <c r="BB64" s="483" t="s">
        <v>103</v>
      </c>
      <c r="BC64" s="185">
        <f t="shared" si="4"/>
        <v>0</v>
      </c>
      <c r="BD64" s="185" t="str">
        <f>BD63</f>
        <v>X</v>
      </c>
      <c r="BE64" s="185" t="str">
        <f>BE63</f>
        <v>Se mantiene un control sobre los usuarios y accesos a nivel de servicios corporativos transversales, a plataformas institucionales o interinstitucionales, aplicaciones institucionales.</v>
      </c>
      <c r="BF64" s="186" t="s">
        <v>1362</v>
      </c>
      <c r="BG64" s="185" t="str">
        <f>BG63</f>
        <v xml:space="preserve"> </v>
      </c>
      <c r="BH64" s="184"/>
      <c r="BI64" s="184"/>
      <c r="BJ64" s="185"/>
      <c r="BK64" s="185"/>
      <c r="BL64" s="185"/>
      <c r="BM64" s="185"/>
      <c r="BN64" s="186"/>
      <c r="BO64" s="186"/>
      <c r="BP64" s="186"/>
      <c r="BQ64" s="184"/>
      <c r="BR64" s="184"/>
      <c r="BS64" s="185"/>
      <c r="BT64" s="185"/>
      <c r="BU64" s="185"/>
      <c r="BV64" s="185"/>
      <c r="BW64" s="186"/>
      <c r="BX64" s="186"/>
      <c r="BY64" s="186"/>
      <c r="BZ64" s="184"/>
      <c r="CA64" s="184"/>
      <c r="CB64" s="185"/>
      <c r="CC64" s="185"/>
      <c r="CD64" s="185"/>
      <c r="CE64" s="185"/>
      <c r="CF64" s="186"/>
      <c r="CG64" s="186"/>
      <c r="CH64" s="186"/>
      <c r="CI64" s="476"/>
      <c r="CJ64" s="476">
        <v>1</v>
      </c>
      <c r="CK64" s="476"/>
    </row>
    <row r="65" spans="2:89" s="187" customFormat="1" ht="113.25" customHeight="1" x14ac:dyDescent="0.25">
      <c r="B65" s="174" t="s">
        <v>71</v>
      </c>
      <c r="C65" s="175" t="s">
        <v>104</v>
      </c>
      <c r="D65" s="175" t="s">
        <v>104</v>
      </c>
      <c r="E65" s="176" t="s">
        <v>105</v>
      </c>
      <c r="F65" s="176" t="s">
        <v>173</v>
      </c>
      <c r="G65" s="176" t="s">
        <v>104</v>
      </c>
      <c r="H65" s="175" t="s">
        <v>245</v>
      </c>
      <c r="I65" s="175" t="s">
        <v>245</v>
      </c>
      <c r="J65" s="175" t="s">
        <v>245</v>
      </c>
      <c r="K65" s="188" t="s">
        <v>245</v>
      </c>
      <c r="L65" s="175" t="s">
        <v>454</v>
      </c>
      <c r="M65" s="175" t="s">
        <v>187</v>
      </c>
      <c r="N65" s="175" t="s">
        <v>188</v>
      </c>
      <c r="O65" s="176" t="s">
        <v>181</v>
      </c>
      <c r="P65" s="178"/>
      <c r="Q65" s="179" t="s">
        <v>80</v>
      </c>
      <c r="R65" s="179" t="s">
        <v>81</v>
      </c>
      <c r="S65" s="178" t="s">
        <v>82</v>
      </c>
      <c r="T65" s="178" t="s">
        <v>109</v>
      </c>
      <c r="U65" s="176" t="s">
        <v>84</v>
      </c>
      <c r="V65" s="178" t="s">
        <v>110</v>
      </c>
      <c r="W65" s="241" t="s">
        <v>86</v>
      </c>
      <c r="X65" s="254">
        <f>IF(W65="MUY BAJA",20%,IF(W65="BAJA",40%,IF(W65="MEDIA",60%,IF(W65="ALTA",80%,IF(W65="MUY ALTA",100%,)))))</f>
        <v>0.4</v>
      </c>
      <c r="Y65" s="255" t="s">
        <v>87</v>
      </c>
      <c r="Z65" s="254">
        <f>IF(Y65="LEVE",20%,IF(Y65="MENOR",40%,IF(Y65="MODERADO",60%,IF(Y65="MAYOR",80%,IF(Y65="CATASTRÓFICO",100%,)))))</f>
        <v>0.8</v>
      </c>
      <c r="AA65" s="181" t="s">
        <v>88</v>
      </c>
      <c r="AB65" s="180" t="s">
        <v>111</v>
      </c>
      <c r="AC65" s="178" t="s">
        <v>112</v>
      </c>
      <c r="AD65" s="181" t="s">
        <v>91</v>
      </c>
      <c r="AE65" s="181" t="s">
        <v>92</v>
      </c>
      <c r="AF65" s="176" t="s">
        <v>113</v>
      </c>
      <c r="AG65" s="182" t="s">
        <v>94</v>
      </c>
      <c r="AH65" s="182" t="s">
        <v>114</v>
      </c>
      <c r="AI65" s="256">
        <f>IF(AH65="Prevenir",25%, IF(AH65="Detectar",15%,IF(AH65="Corregir",10%,)))</f>
        <v>0.15</v>
      </c>
      <c r="AJ65" s="182" t="s">
        <v>96</v>
      </c>
      <c r="AK65" s="256">
        <f>IF(AJ65="Automático",25%,IF(AJ65="Manual",10%,))</f>
        <v>0.1</v>
      </c>
      <c r="AL65" s="182" t="s">
        <v>97</v>
      </c>
      <c r="AM65" s="175" t="s">
        <v>115</v>
      </c>
      <c r="AN65" s="182" t="s">
        <v>99</v>
      </c>
      <c r="AO65" s="175" t="s">
        <v>116</v>
      </c>
      <c r="AP65" s="257">
        <f>+AI65+AK65</f>
        <v>0.25</v>
      </c>
      <c r="AQ65" s="238" t="str">
        <f>IF(AR65&lt;=20%,"MUY BAJA",IF(AR65&lt;=40%,"BAJA",IF(AR65&lt;=60%,"MEDIA",IF(AR65&lt;=80%,"ALTA","MUY ALTA"))))</f>
        <v>BAJA</v>
      </c>
      <c r="AR65" s="238">
        <f>IF(OR(AH65="Prevenir",AH65="Detectar"),(X65-(X65*AP65)), X65)</f>
        <v>0.30000000000000004</v>
      </c>
      <c r="AS65" s="238" t="str">
        <f>IF(AT65&lt;=20%,"LEVE",IF(AT65&lt;=40%,"MENOR",IF(AT65&lt;=60%,"MODERADO",IF(AT65&lt;=80%,"MAYOR","CATASTROFICO"))))</f>
        <v>MAYOR</v>
      </c>
      <c r="AT65" s="238">
        <f>IF(AH65="Corregir",(Z65-(Z65*AP65)), Z65)</f>
        <v>0.8</v>
      </c>
      <c r="AU65" s="181" t="s">
        <v>88</v>
      </c>
      <c r="AV65" s="241" t="s">
        <v>101</v>
      </c>
      <c r="AW65" s="183" t="s">
        <v>111</v>
      </c>
      <c r="AX65" s="184" t="s">
        <v>117</v>
      </c>
      <c r="AY65" s="184">
        <f>AY64</f>
        <v>45657</v>
      </c>
      <c r="AZ65" s="184" t="str">
        <f>AZ64</f>
        <v xml:space="preserve">En IIIC-2024 se realizó monitoreo de usuarios institucionales a servicios de corporativos en nube O365, plataforma interinstitucional SIIF Nación, Plataforma VUCE - con CD - Token, administración servicios tecnológicos, entre otros. </v>
      </c>
      <c r="BA65" s="184" t="str">
        <f>BA64</f>
        <v>OSI - GIS - GDMA - SPI</v>
      </c>
      <c r="BB65" s="483" t="s">
        <v>103</v>
      </c>
      <c r="BC65" s="185">
        <f t="shared" si="4"/>
        <v>0</v>
      </c>
      <c r="BD65" s="185" t="str">
        <f>BD64</f>
        <v>X</v>
      </c>
      <c r="BE65" s="185" t="str">
        <f>BE64</f>
        <v>Se mantiene un control sobre los usuarios y accesos a nivel de servicios corporativos transversales, a plataformas institucionales o interinstitucionales, aplicaciones institucionales.</v>
      </c>
      <c r="BF65" s="186" t="s">
        <v>1362</v>
      </c>
      <c r="BG65" s="185" t="str">
        <f>BG64</f>
        <v xml:space="preserve"> </v>
      </c>
      <c r="BH65" s="184"/>
      <c r="BI65" s="184"/>
      <c r="BJ65" s="185"/>
      <c r="BK65" s="185"/>
      <c r="BL65" s="185"/>
      <c r="BM65" s="185"/>
      <c r="BN65" s="186"/>
      <c r="BO65" s="186"/>
      <c r="BP65" s="186"/>
      <c r="BQ65" s="184"/>
      <c r="BR65" s="184"/>
      <c r="BS65" s="185"/>
      <c r="BT65" s="185"/>
      <c r="BU65" s="185"/>
      <c r="BV65" s="185"/>
      <c r="BW65" s="186"/>
      <c r="BX65" s="186"/>
      <c r="BY65" s="186"/>
      <c r="BZ65" s="184"/>
      <c r="CA65" s="184"/>
      <c r="CB65" s="185"/>
      <c r="CC65" s="185"/>
      <c r="CD65" s="185"/>
      <c r="CE65" s="185"/>
      <c r="CF65" s="186"/>
      <c r="CG65" s="186"/>
      <c r="CH65" s="186"/>
      <c r="CI65" s="476"/>
      <c r="CJ65" s="476">
        <v>1</v>
      </c>
      <c r="CK65" s="476"/>
    </row>
    <row r="66" spans="2:89" s="187" customFormat="1" ht="113.25" customHeight="1" x14ac:dyDescent="0.25">
      <c r="B66" s="174" t="s">
        <v>71</v>
      </c>
      <c r="C66" s="175" t="s">
        <v>104</v>
      </c>
      <c r="D66" s="175" t="s">
        <v>104</v>
      </c>
      <c r="E66" s="176" t="s">
        <v>105</v>
      </c>
      <c r="F66" s="176" t="s">
        <v>74</v>
      </c>
      <c r="G66" s="176" t="s">
        <v>104</v>
      </c>
      <c r="H66" s="175" t="s">
        <v>245</v>
      </c>
      <c r="I66" s="175" t="s">
        <v>245</v>
      </c>
      <c r="J66" s="175" t="s">
        <v>245</v>
      </c>
      <c r="K66" s="188" t="s">
        <v>245</v>
      </c>
      <c r="L66" s="175" t="s">
        <v>454</v>
      </c>
      <c r="M66" s="175" t="s">
        <v>187</v>
      </c>
      <c r="N66" s="175" t="s">
        <v>188</v>
      </c>
      <c r="O66" s="176" t="s">
        <v>181</v>
      </c>
      <c r="P66" s="178"/>
      <c r="Q66" s="179" t="s">
        <v>80</v>
      </c>
      <c r="R66" s="179" t="s">
        <v>81</v>
      </c>
      <c r="S66" s="178" t="s">
        <v>82</v>
      </c>
      <c r="T66" s="178" t="s">
        <v>109</v>
      </c>
      <c r="U66" s="176" t="s">
        <v>84</v>
      </c>
      <c r="V66" s="178" t="s">
        <v>110</v>
      </c>
      <c r="W66" s="241" t="s">
        <v>86</v>
      </c>
      <c r="X66" s="254">
        <f>IF(W66="MUY BAJA",20%,IF(W66="BAJA",40%,IF(W66="MEDIA",60%,IF(W66="ALTA",80%,IF(W66="MUY ALTA",100%,)))))</f>
        <v>0.4</v>
      </c>
      <c r="Y66" s="255" t="s">
        <v>87</v>
      </c>
      <c r="Z66" s="254">
        <f>IF(Y66="LEVE",20%,IF(Y66="MENOR",40%,IF(Y66="MODERADO",60%,IF(Y66="MAYOR",80%,IF(Y66="CATASTRÓFICO",100%,)))))</f>
        <v>0.8</v>
      </c>
      <c r="AA66" s="181" t="s">
        <v>88</v>
      </c>
      <c r="AB66" s="180" t="s">
        <v>111</v>
      </c>
      <c r="AC66" s="178" t="s">
        <v>112</v>
      </c>
      <c r="AD66" s="181" t="s">
        <v>91</v>
      </c>
      <c r="AE66" s="181" t="s">
        <v>92</v>
      </c>
      <c r="AF66" s="176" t="s">
        <v>113</v>
      </c>
      <c r="AG66" s="182" t="s">
        <v>94</v>
      </c>
      <c r="AH66" s="182" t="s">
        <v>114</v>
      </c>
      <c r="AI66" s="256">
        <f>IF(AH66="Prevenir",25%, IF(AH66="Detectar",15%,IF(AH66="Corregir",10%,)))</f>
        <v>0.15</v>
      </c>
      <c r="AJ66" s="182" t="s">
        <v>96</v>
      </c>
      <c r="AK66" s="256">
        <f>IF(AJ66="Automático",25%,IF(AJ66="Manual",10%,))</f>
        <v>0.1</v>
      </c>
      <c r="AL66" s="182" t="s">
        <v>97</v>
      </c>
      <c r="AM66" s="175" t="s">
        <v>115</v>
      </c>
      <c r="AN66" s="182" t="s">
        <v>99</v>
      </c>
      <c r="AO66" s="175" t="s">
        <v>116</v>
      </c>
      <c r="AP66" s="257">
        <f>+AI66+AK66</f>
        <v>0.25</v>
      </c>
      <c r="AQ66" s="238" t="str">
        <f>IF(AR66&lt;=20%,"MUY BAJA",IF(AR66&lt;=40%,"BAJA",IF(AR66&lt;=60%,"MEDIA",IF(AR66&lt;=80%,"ALTA","MUY ALTA"))))</f>
        <v>BAJA</v>
      </c>
      <c r="AR66" s="238">
        <f>IF(OR(AH66="Prevenir",AH66="Detectar"),(X66-(X66*AP66)), X66)</f>
        <v>0.30000000000000004</v>
      </c>
      <c r="AS66" s="238" t="str">
        <f>IF(AT66&lt;=20%,"LEVE",IF(AT66&lt;=40%,"MENOR",IF(AT66&lt;=60%,"MODERADO",IF(AT66&lt;=80%,"MAYOR","CATASTROFICO"))))</f>
        <v>MAYOR</v>
      </c>
      <c r="AT66" s="238">
        <f>IF(AH66="Corregir",(Z66-(Z66*AP66)), Z66)</f>
        <v>0.8</v>
      </c>
      <c r="AU66" s="181" t="s">
        <v>88</v>
      </c>
      <c r="AV66" s="241" t="s">
        <v>101</v>
      </c>
      <c r="AW66" s="183" t="s">
        <v>111</v>
      </c>
      <c r="AX66" s="184" t="s">
        <v>117</v>
      </c>
      <c r="AY66" s="184">
        <f>AY65</f>
        <v>45657</v>
      </c>
      <c r="AZ66" s="184" t="str">
        <f>AZ65</f>
        <v xml:space="preserve">En IIIC-2024 se realizó monitoreo de usuarios institucionales a servicios de corporativos en nube O365, plataforma interinstitucional SIIF Nación, Plataforma VUCE - con CD - Token, administración servicios tecnológicos, entre otros. </v>
      </c>
      <c r="BA66" s="184" t="str">
        <f>BA65</f>
        <v>OSI - GIS - GDMA - SPI</v>
      </c>
      <c r="BB66" s="483" t="s">
        <v>103</v>
      </c>
      <c r="BC66" s="185">
        <f t="shared" si="4"/>
        <v>0</v>
      </c>
      <c r="BD66" s="185" t="str">
        <f>BD65</f>
        <v>X</v>
      </c>
      <c r="BE66" s="185" t="str">
        <f>BE65</f>
        <v>Se mantiene un control sobre los usuarios y accesos a nivel de servicios corporativos transversales, a plataformas institucionales o interinstitucionales, aplicaciones institucionales.</v>
      </c>
      <c r="BF66" s="186" t="s">
        <v>1362</v>
      </c>
      <c r="BG66" s="185" t="str">
        <f>BG65</f>
        <v xml:space="preserve"> </v>
      </c>
      <c r="BH66" s="184"/>
      <c r="BI66" s="184"/>
      <c r="BJ66" s="185"/>
      <c r="BK66" s="185"/>
      <c r="BL66" s="185"/>
      <c r="BM66" s="185"/>
      <c r="BN66" s="186"/>
      <c r="BO66" s="186"/>
      <c r="BP66" s="186"/>
      <c r="BQ66" s="184"/>
      <c r="BR66" s="184"/>
      <c r="BS66" s="185"/>
      <c r="BT66" s="185"/>
      <c r="BU66" s="185"/>
      <c r="BV66" s="185"/>
      <c r="BW66" s="186"/>
      <c r="BX66" s="186"/>
      <c r="BY66" s="186"/>
      <c r="BZ66" s="184"/>
      <c r="CA66" s="184"/>
      <c r="CB66" s="185"/>
      <c r="CC66" s="185"/>
      <c r="CD66" s="185"/>
      <c r="CE66" s="185"/>
      <c r="CF66" s="186"/>
      <c r="CG66" s="186"/>
      <c r="CH66" s="186"/>
      <c r="CI66" s="476"/>
      <c r="CJ66" s="476">
        <v>1</v>
      </c>
      <c r="CK66" s="476"/>
    </row>
    <row r="67" spans="2:89" s="187" customFormat="1" ht="113.25" customHeight="1" x14ac:dyDescent="0.25">
      <c r="B67" s="174" t="s">
        <v>71</v>
      </c>
      <c r="C67" s="175" t="s">
        <v>209</v>
      </c>
      <c r="D67" s="175" t="s">
        <v>209</v>
      </c>
      <c r="E67" s="176" t="s">
        <v>105</v>
      </c>
      <c r="F67" s="176" t="s">
        <v>120</v>
      </c>
      <c r="G67" s="176" t="s">
        <v>209</v>
      </c>
      <c r="H67" s="175" t="s">
        <v>245</v>
      </c>
      <c r="I67" s="175" t="s">
        <v>75</v>
      </c>
      <c r="J67" s="175" t="s">
        <v>75</v>
      </c>
      <c r="K67" s="188" t="s">
        <v>245</v>
      </c>
      <c r="L67" s="175" t="s">
        <v>196</v>
      </c>
      <c r="M67" s="175" t="s">
        <v>471</v>
      </c>
      <c r="N67" s="175" t="s">
        <v>472</v>
      </c>
      <c r="O67" s="176" t="s">
        <v>194</v>
      </c>
      <c r="P67" s="178"/>
      <c r="Q67" s="179" t="s">
        <v>80</v>
      </c>
      <c r="R67" s="179" t="s">
        <v>81</v>
      </c>
      <c r="S67" s="178" t="s">
        <v>82</v>
      </c>
      <c r="T67" s="178" t="s">
        <v>109</v>
      </c>
      <c r="U67" s="176" t="s">
        <v>148</v>
      </c>
      <c r="V67" s="178" t="s">
        <v>292</v>
      </c>
      <c r="W67" s="241" t="s">
        <v>213</v>
      </c>
      <c r="X67" s="254">
        <f>IF(W67="MUY BAJA",20%,IF(W67="BAJA",40%,IF(W67="MEDIA",60%,IF(W67="ALTA",80%,IF(W67="MUY ALTA",100%,)))))</f>
        <v>0.6</v>
      </c>
      <c r="Y67" s="255" t="s">
        <v>87</v>
      </c>
      <c r="Z67" s="254">
        <f>IF(Y67="LEVE",20%,IF(Y67="MENOR",40%,IF(Y67="MODERADO",60%,IF(Y67="MAYOR",80%,IF(Y67="CATASTRÓFICO",100%,)))))</f>
        <v>0.8</v>
      </c>
      <c r="AA67" s="181" t="s">
        <v>88</v>
      </c>
      <c r="AB67" s="180" t="s">
        <v>111</v>
      </c>
      <c r="AC67" s="178" t="s">
        <v>112</v>
      </c>
      <c r="AD67" s="181" t="s">
        <v>91</v>
      </c>
      <c r="AE67" s="181" t="s">
        <v>92</v>
      </c>
      <c r="AF67" s="176" t="s">
        <v>113</v>
      </c>
      <c r="AG67" s="182" t="s">
        <v>94</v>
      </c>
      <c r="AH67" s="182" t="s">
        <v>114</v>
      </c>
      <c r="AI67" s="256">
        <f>IF(AH67="Prevenir",25%, IF(AH67="Detectar",15%,IF(AH67="Corregir",10%,)))</f>
        <v>0.15</v>
      </c>
      <c r="AJ67" s="182" t="s">
        <v>96</v>
      </c>
      <c r="AK67" s="256">
        <f>IF(AJ67="Automático",25%,IF(AJ67="Manual",10%,))</f>
        <v>0.1</v>
      </c>
      <c r="AL67" s="182" t="s">
        <v>97</v>
      </c>
      <c r="AM67" s="175" t="s">
        <v>115</v>
      </c>
      <c r="AN67" s="182" t="s">
        <v>99</v>
      </c>
      <c r="AO67" s="175" t="s">
        <v>116</v>
      </c>
      <c r="AP67" s="257">
        <f>+AI67+AK67</f>
        <v>0.25</v>
      </c>
      <c r="AQ67" s="238" t="str">
        <f>IF(AR67&lt;=20%,"MUY BAJA",IF(AR67&lt;=40%,"BAJA",IF(AR67&lt;=60%,"MEDIA",IF(AR67&lt;=80%,"ALTA","MUY ALTA"))))</f>
        <v>MEDIA</v>
      </c>
      <c r="AR67" s="238">
        <f>IF(OR(AH67="Prevenir",AH67="Detectar"),(X67-(X67*AP67)), X67)</f>
        <v>0.44999999999999996</v>
      </c>
      <c r="AS67" s="238" t="str">
        <f>IF(AT67&lt;=20%,"LEVE",IF(AT67&lt;=40%,"MENOR",IF(AT67&lt;=60%,"MODERADO",IF(AT67&lt;=80%,"MAYOR","CATASTROFICO"))))</f>
        <v>MAYOR</v>
      </c>
      <c r="AT67" s="238">
        <f>IF(AH67="Corregir",(Z67-(Z67*AP67)), Z67)</f>
        <v>0.8</v>
      </c>
      <c r="AU67" s="181" t="s">
        <v>88</v>
      </c>
      <c r="AV67" s="241" t="s">
        <v>101</v>
      </c>
      <c r="AW67" s="183" t="s">
        <v>111</v>
      </c>
      <c r="AX67" s="184" t="s">
        <v>117</v>
      </c>
      <c r="AY67" s="184">
        <f>AY66</f>
        <v>45657</v>
      </c>
      <c r="AZ67" s="184" t="str">
        <f>AZ66</f>
        <v xml:space="preserve">En IIIC-2024 se realizó monitoreo de usuarios institucionales a servicios de corporativos en nube O365, plataforma interinstitucional SIIF Nación, Plataforma VUCE - con CD - Token, administración servicios tecnológicos, entre otros. </v>
      </c>
      <c r="BA67" s="184" t="str">
        <f>BA66</f>
        <v>OSI - GIS - GDMA - SPI</v>
      </c>
      <c r="BB67" s="483" t="s">
        <v>103</v>
      </c>
      <c r="BC67" s="185">
        <f t="shared" si="4"/>
        <v>0</v>
      </c>
      <c r="BD67" s="185" t="str">
        <f>BD66</f>
        <v>X</v>
      </c>
      <c r="BE67" s="185" t="str">
        <f>BE66</f>
        <v>Se mantiene un control sobre los usuarios y accesos a nivel de servicios corporativos transversales, a plataformas institucionales o interinstitucionales, aplicaciones institucionales.</v>
      </c>
      <c r="BF67" s="186" t="s">
        <v>1362</v>
      </c>
      <c r="BG67" s="185" t="str">
        <f>BG66</f>
        <v xml:space="preserve"> </v>
      </c>
      <c r="BH67" s="184"/>
      <c r="BI67" s="184"/>
      <c r="BJ67" s="185"/>
      <c r="BK67" s="185"/>
      <c r="BL67" s="185"/>
      <c r="BM67" s="185"/>
      <c r="BN67" s="186"/>
      <c r="BO67" s="186"/>
      <c r="BP67" s="186"/>
      <c r="BQ67" s="184"/>
      <c r="BR67" s="184"/>
      <c r="BS67" s="185"/>
      <c r="BT67" s="185"/>
      <c r="BU67" s="185"/>
      <c r="BV67" s="185"/>
      <c r="BW67" s="186"/>
      <c r="BX67" s="186"/>
      <c r="BY67" s="186"/>
      <c r="BZ67" s="184"/>
      <c r="CA67" s="184"/>
      <c r="CB67" s="185"/>
      <c r="CC67" s="185"/>
      <c r="CD67" s="185"/>
      <c r="CE67" s="185"/>
      <c r="CF67" s="186"/>
      <c r="CG67" s="186"/>
      <c r="CH67" s="186"/>
      <c r="CI67" s="476"/>
      <c r="CJ67" s="476">
        <v>1</v>
      </c>
      <c r="CK67" s="476"/>
    </row>
    <row r="68" spans="2:89" s="187" customFormat="1" ht="113.25" customHeight="1" x14ac:dyDescent="0.25">
      <c r="B68" s="174" t="s">
        <v>71</v>
      </c>
      <c r="C68" s="175" t="s">
        <v>209</v>
      </c>
      <c r="D68" s="175" t="s">
        <v>209</v>
      </c>
      <c r="E68" s="176" t="s">
        <v>105</v>
      </c>
      <c r="F68" s="176" t="s">
        <v>173</v>
      </c>
      <c r="G68" s="176" t="s">
        <v>209</v>
      </c>
      <c r="H68" s="175" t="s">
        <v>245</v>
      </c>
      <c r="I68" s="175" t="s">
        <v>75</v>
      </c>
      <c r="J68" s="175" t="s">
        <v>75</v>
      </c>
      <c r="K68" s="188" t="s">
        <v>245</v>
      </c>
      <c r="L68" s="175" t="s">
        <v>196</v>
      </c>
      <c r="M68" s="175" t="s">
        <v>471</v>
      </c>
      <c r="N68" s="175" t="s">
        <v>472</v>
      </c>
      <c r="O68" s="176" t="s">
        <v>194</v>
      </c>
      <c r="P68" s="178"/>
      <c r="Q68" s="179" t="s">
        <v>80</v>
      </c>
      <c r="R68" s="179" t="s">
        <v>81</v>
      </c>
      <c r="S68" s="178" t="s">
        <v>82</v>
      </c>
      <c r="T68" s="178" t="s">
        <v>109</v>
      </c>
      <c r="U68" s="176" t="s">
        <v>148</v>
      </c>
      <c r="V68" s="178" t="s">
        <v>292</v>
      </c>
      <c r="W68" s="241" t="s">
        <v>213</v>
      </c>
      <c r="X68" s="254">
        <f>IF(W68="MUY BAJA",20%,IF(W68="BAJA",40%,IF(W68="MEDIA",60%,IF(W68="ALTA",80%,IF(W68="MUY ALTA",100%,)))))</f>
        <v>0.6</v>
      </c>
      <c r="Y68" s="255" t="s">
        <v>87</v>
      </c>
      <c r="Z68" s="254">
        <f>IF(Y68="LEVE",20%,IF(Y68="MENOR",40%,IF(Y68="MODERADO",60%,IF(Y68="MAYOR",80%,IF(Y68="CATASTRÓFICO",100%,)))))</f>
        <v>0.8</v>
      </c>
      <c r="AA68" s="181" t="s">
        <v>88</v>
      </c>
      <c r="AB68" s="180" t="s">
        <v>111</v>
      </c>
      <c r="AC68" s="178" t="s">
        <v>112</v>
      </c>
      <c r="AD68" s="181" t="s">
        <v>91</v>
      </c>
      <c r="AE68" s="181" t="s">
        <v>92</v>
      </c>
      <c r="AF68" s="176" t="s">
        <v>113</v>
      </c>
      <c r="AG68" s="182" t="s">
        <v>94</v>
      </c>
      <c r="AH68" s="182" t="s">
        <v>114</v>
      </c>
      <c r="AI68" s="256">
        <f>IF(AH68="Prevenir",25%, IF(AH68="Detectar",15%,IF(AH68="Corregir",10%,)))</f>
        <v>0.15</v>
      </c>
      <c r="AJ68" s="182" t="s">
        <v>96</v>
      </c>
      <c r="AK68" s="256">
        <f>IF(AJ68="Automático",25%,IF(AJ68="Manual",10%,))</f>
        <v>0.1</v>
      </c>
      <c r="AL68" s="182" t="s">
        <v>97</v>
      </c>
      <c r="AM68" s="175" t="s">
        <v>115</v>
      </c>
      <c r="AN68" s="182" t="s">
        <v>99</v>
      </c>
      <c r="AO68" s="175" t="s">
        <v>116</v>
      </c>
      <c r="AP68" s="257">
        <f>+AI68+AK68</f>
        <v>0.25</v>
      </c>
      <c r="AQ68" s="238" t="str">
        <f>IF(AR68&lt;=20%,"MUY BAJA",IF(AR68&lt;=40%,"BAJA",IF(AR68&lt;=60%,"MEDIA",IF(AR68&lt;=80%,"ALTA","MUY ALTA"))))</f>
        <v>MEDIA</v>
      </c>
      <c r="AR68" s="238">
        <f>IF(OR(AH68="Prevenir",AH68="Detectar"),(X68-(X68*AP68)), X68)</f>
        <v>0.44999999999999996</v>
      </c>
      <c r="AS68" s="238" t="str">
        <f>IF(AT68&lt;=20%,"LEVE",IF(AT68&lt;=40%,"MENOR",IF(AT68&lt;=60%,"MODERADO",IF(AT68&lt;=80%,"MAYOR","CATASTROFICO"))))</f>
        <v>MAYOR</v>
      </c>
      <c r="AT68" s="238">
        <f>IF(AH68="Corregir",(Z68-(Z68*AP68)), Z68)</f>
        <v>0.8</v>
      </c>
      <c r="AU68" s="181" t="s">
        <v>88</v>
      </c>
      <c r="AV68" s="241" t="s">
        <v>101</v>
      </c>
      <c r="AW68" s="183" t="s">
        <v>111</v>
      </c>
      <c r="AX68" s="184" t="s">
        <v>117</v>
      </c>
      <c r="AY68" s="184">
        <f>AY67</f>
        <v>45657</v>
      </c>
      <c r="AZ68" s="184" t="str">
        <f>AZ67</f>
        <v xml:space="preserve">En IIIC-2024 se realizó monitoreo de usuarios institucionales a servicios de corporativos en nube O365, plataforma interinstitucional SIIF Nación, Plataforma VUCE - con CD - Token, administración servicios tecnológicos, entre otros. </v>
      </c>
      <c r="BA68" s="184" t="str">
        <f>BA67</f>
        <v>OSI - GIS - GDMA - SPI</v>
      </c>
      <c r="BB68" s="483" t="s">
        <v>103</v>
      </c>
      <c r="BC68" s="185">
        <f t="shared" si="4"/>
        <v>0</v>
      </c>
      <c r="BD68" s="185" t="str">
        <f>BD67</f>
        <v>X</v>
      </c>
      <c r="BE68" s="185" t="str">
        <f>BE67</f>
        <v>Se mantiene un control sobre los usuarios y accesos a nivel de servicios corporativos transversales, a plataformas institucionales o interinstitucionales, aplicaciones institucionales.</v>
      </c>
      <c r="BF68" s="186" t="s">
        <v>1362</v>
      </c>
      <c r="BG68" s="185" t="str">
        <f>BG67</f>
        <v xml:space="preserve"> </v>
      </c>
      <c r="BH68" s="184"/>
      <c r="BI68" s="184"/>
      <c r="BJ68" s="185"/>
      <c r="BK68" s="185"/>
      <c r="BL68" s="185"/>
      <c r="BM68" s="185"/>
      <c r="BN68" s="186"/>
      <c r="BO68" s="186"/>
      <c r="BP68" s="186"/>
      <c r="BQ68" s="184"/>
      <c r="BR68" s="184"/>
      <c r="BS68" s="185"/>
      <c r="BT68" s="185"/>
      <c r="BU68" s="185"/>
      <c r="BV68" s="185"/>
      <c r="BW68" s="186"/>
      <c r="BX68" s="186"/>
      <c r="BY68" s="186"/>
      <c r="BZ68" s="184"/>
      <c r="CA68" s="184"/>
      <c r="CB68" s="185"/>
      <c r="CC68" s="185"/>
      <c r="CD68" s="185"/>
      <c r="CE68" s="185"/>
      <c r="CF68" s="186"/>
      <c r="CG68" s="186"/>
      <c r="CH68" s="186"/>
      <c r="CI68" s="476"/>
      <c r="CJ68" s="476">
        <v>1</v>
      </c>
      <c r="CK68" s="476"/>
    </row>
    <row r="69" spans="2:89" s="187" customFormat="1" ht="113.25" customHeight="1" x14ac:dyDescent="0.25">
      <c r="B69" s="174" t="s">
        <v>71</v>
      </c>
      <c r="C69" s="175" t="s">
        <v>209</v>
      </c>
      <c r="D69" s="175" t="s">
        <v>209</v>
      </c>
      <c r="E69" s="176" t="s">
        <v>105</v>
      </c>
      <c r="F69" s="176" t="s">
        <v>74</v>
      </c>
      <c r="G69" s="176" t="s">
        <v>209</v>
      </c>
      <c r="H69" s="175" t="s">
        <v>245</v>
      </c>
      <c r="I69" s="175" t="s">
        <v>75</v>
      </c>
      <c r="J69" s="175" t="s">
        <v>75</v>
      </c>
      <c r="K69" s="188" t="s">
        <v>245</v>
      </c>
      <c r="L69" s="175" t="s">
        <v>196</v>
      </c>
      <c r="M69" s="175" t="s">
        <v>471</v>
      </c>
      <c r="N69" s="175" t="s">
        <v>472</v>
      </c>
      <c r="O69" s="176" t="s">
        <v>194</v>
      </c>
      <c r="P69" s="178"/>
      <c r="Q69" s="179" t="s">
        <v>80</v>
      </c>
      <c r="R69" s="179" t="s">
        <v>81</v>
      </c>
      <c r="S69" s="178" t="s">
        <v>82</v>
      </c>
      <c r="T69" s="178" t="s">
        <v>109</v>
      </c>
      <c r="U69" s="176" t="s">
        <v>148</v>
      </c>
      <c r="V69" s="178" t="s">
        <v>292</v>
      </c>
      <c r="W69" s="241" t="s">
        <v>213</v>
      </c>
      <c r="X69" s="254">
        <f>IF(W69="MUY BAJA",20%,IF(W69="BAJA",40%,IF(W69="MEDIA",60%,IF(W69="ALTA",80%,IF(W69="MUY ALTA",100%,)))))</f>
        <v>0.6</v>
      </c>
      <c r="Y69" s="255" t="s">
        <v>87</v>
      </c>
      <c r="Z69" s="254">
        <f>IF(Y69="LEVE",20%,IF(Y69="MENOR",40%,IF(Y69="MODERADO",60%,IF(Y69="MAYOR",80%,IF(Y69="CATASTRÓFICO",100%,)))))</f>
        <v>0.8</v>
      </c>
      <c r="AA69" s="181" t="s">
        <v>88</v>
      </c>
      <c r="AB69" s="180" t="s">
        <v>111</v>
      </c>
      <c r="AC69" s="178" t="s">
        <v>112</v>
      </c>
      <c r="AD69" s="181" t="s">
        <v>91</v>
      </c>
      <c r="AE69" s="181" t="s">
        <v>92</v>
      </c>
      <c r="AF69" s="176" t="s">
        <v>113</v>
      </c>
      <c r="AG69" s="182" t="s">
        <v>94</v>
      </c>
      <c r="AH69" s="182" t="s">
        <v>114</v>
      </c>
      <c r="AI69" s="256">
        <f>IF(AH69="Prevenir",25%, IF(AH69="Detectar",15%,IF(AH69="Corregir",10%,)))</f>
        <v>0.15</v>
      </c>
      <c r="AJ69" s="182" t="s">
        <v>96</v>
      </c>
      <c r="AK69" s="256">
        <f>IF(AJ69="Automático",25%,IF(AJ69="Manual",10%,))</f>
        <v>0.1</v>
      </c>
      <c r="AL69" s="182" t="s">
        <v>97</v>
      </c>
      <c r="AM69" s="175" t="s">
        <v>115</v>
      </c>
      <c r="AN69" s="182" t="s">
        <v>99</v>
      </c>
      <c r="AO69" s="175" t="s">
        <v>116</v>
      </c>
      <c r="AP69" s="257">
        <f>+AI69+AK69</f>
        <v>0.25</v>
      </c>
      <c r="AQ69" s="238" t="str">
        <f>IF(AR69&lt;=20%,"MUY BAJA",IF(AR69&lt;=40%,"BAJA",IF(AR69&lt;=60%,"MEDIA",IF(AR69&lt;=80%,"ALTA","MUY ALTA"))))</f>
        <v>MEDIA</v>
      </c>
      <c r="AR69" s="238">
        <f>IF(OR(AH69="Prevenir",AH69="Detectar"),(X69-(X69*AP69)), X69)</f>
        <v>0.44999999999999996</v>
      </c>
      <c r="AS69" s="238" t="str">
        <f>IF(AT69&lt;=20%,"LEVE",IF(AT69&lt;=40%,"MENOR",IF(AT69&lt;=60%,"MODERADO",IF(AT69&lt;=80%,"MAYOR","CATASTROFICO"))))</f>
        <v>MAYOR</v>
      </c>
      <c r="AT69" s="238">
        <f>IF(AH69="Corregir",(Z69-(Z69*AP69)), Z69)</f>
        <v>0.8</v>
      </c>
      <c r="AU69" s="181" t="s">
        <v>88</v>
      </c>
      <c r="AV69" s="241" t="s">
        <v>101</v>
      </c>
      <c r="AW69" s="183" t="s">
        <v>111</v>
      </c>
      <c r="AX69" s="184" t="s">
        <v>117</v>
      </c>
      <c r="AY69" s="184">
        <f>AY68</f>
        <v>45657</v>
      </c>
      <c r="AZ69" s="184" t="str">
        <f>AZ68</f>
        <v xml:space="preserve">En IIIC-2024 se realizó monitoreo de usuarios institucionales a servicios de corporativos en nube O365, plataforma interinstitucional SIIF Nación, Plataforma VUCE - con CD - Token, administración servicios tecnológicos, entre otros. </v>
      </c>
      <c r="BA69" s="184" t="str">
        <f>BA68</f>
        <v>OSI - GIS - GDMA - SPI</v>
      </c>
      <c r="BB69" s="483" t="s">
        <v>103</v>
      </c>
      <c r="BC69" s="185">
        <f t="shared" si="4"/>
        <v>0</v>
      </c>
      <c r="BD69" s="185" t="str">
        <f>BD68</f>
        <v>X</v>
      </c>
      <c r="BE69" s="185" t="str">
        <f>BE68</f>
        <v>Se mantiene un control sobre los usuarios y accesos a nivel de servicios corporativos transversales, a plataformas institucionales o interinstitucionales, aplicaciones institucionales.</v>
      </c>
      <c r="BF69" s="186" t="s">
        <v>1362</v>
      </c>
      <c r="BG69" s="185" t="str">
        <f>BG68</f>
        <v xml:space="preserve"> </v>
      </c>
      <c r="BH69" s="184"/>
      <c r="BI69" s="184"/>
      <c r="BJ69" s="185"/>
      <c r="BK69" s="185"/>
      <c r="BL69" s="185"/>
      <c r="BM69" s="185"/>
      <c r="BN69" s="186"/>
      <c r="BO69" s="186"/>
      <c r="BP69" s="186"/>
      <c r="BQ69" s="184"/>
      <c r="BR69" s="184"/>
      <c r="BS69" s="185"/>
      <c r="BT69" s="185"/>
      <c r="BU69" s="185"/>
      <c r="BV69" s="185"/>
      <c r="BW69" s="186"/>
      <c r="BX69" s="186"/>
      <c r="BY69" s="186"/>
      <c r="BZ69" s="184"/>
      <c r="CA69" s="184"/>
      <c r="CB69" s="185"/>
      <c r="CC69" s="185"/>
      <c r="CD69" s="185"/>
      <c r="CE69" s="185"/>
      <c r="CF69" s="186"/>
      <c r="CG69" s="186"/>
      <c r="CH69" s="186"/>
      <c r="CI69" s="476"/>
      <c r="CJ69" s="476">
        <v>1</v>
      </c>
      <c r="CK69" s="476"/>
    </row>
    <row r="70" spans="2:89" s="187" customFormat="1" ht="113.25" customHeight="1" x14ac:dyDescent="0.25">
      <c r="B70" s="174" t="s">
        <v>71</v>
      </c>
      <c r="C70" s="175" t="s">
        <v>293</v>
      </c>
      <c r="D70" s="175" t="s">
        <v>293</v>
      </c>
      <c r="E70" s="176" t="s">
        <v>105</v>
      </c>
      <c r="F70" s="176" t="s">
        <v>120</v>
      </c>
      <c r="G70" s="176" t="s">
        <v>293</v>
      </c>
      <c r="H70" s="175" t="s">
        <v>245</v>
      </c>
      <c r="I70" s="175" t="s">
        <v>245</v>
      </c>
      <c r="J70" s="175" t="s">
        <v>245</v>
      </c>
      <c r="K70" s="188" t="s">
        <v>245</v>
      </c>
      <c r="L70" s="175" t="s">
        <v>253</v>
      </c>
      <c r="M70" s="175" t="s">
        <v>254</v>
      </c>
      <c r="N70" s="175" t="s">
        <v>255</v>
      </c>
      <c r="O70" s="176" t="s">
        <v>194</v>
      </c>
      <c r="P70" s="178"/>
      <c r="Q70" s="179" t="s">
        <v>80</v>
      </c>
      <c r="R70" s="179" t="s">
        <v>81</v>
      </c>
      <c r="S70" s="178" t="s">
        <v>82</v>
      </c>
      <c r="T70" s="178" t="s">
        <v>109</v>
      </c>
      <c r="U70" s="176" t="s">
        <v>148</v>
      </c>
      <c r="V70" s="178" t="s">
        <v>292</v>
      </c>
      <c r="W70" s="241" t="s">
        <v>86</v>
      </c>
      <c r="X70" s="254">
        <f>IF(W70="MUY BAJA",20%,IF(W70="BAJA",40%,IF(W70="MEDIA",60%,IF(W70="ALTA",80%,IF(W70="MUY ALTA",100%,)))))</f>
        <v>0.4</v>
      </c>
      <c r="Y70" s="255" t="s">
        <v>87</v>
      </c>
      <c r="Z70" s="254">
        <f>IF(Y70="LEVE",20%,IF(Y70="MENOR",40%,IF(Y70="MODERADO",60%,IF(Y70="MAYOR",80%,IF(Y70="CATASTRÓFICO",100%,)))))</f>
        <v>0.8</v>
      </c>
      <c r="AA70" s="181" t="s">
        <v>88</v>
      </c>
      <c r="AB70" s="180" t="s">
        <v>111</v>
      </c>
      <c r="AC70" s="178" t="s">
        <v>112</v>
      </c>
      <c r="AD70" s="181" t="s">
        <v>91</v>
      </c>
      <c r="AE70" s="181" t="s">
        <v>92</v>
      </c>
      <c r="AF70" s="176" t="s">
        <v>113</v>
      </c>
      <c r="AG70" s="182" t="s">
        <v>94</v>
      </c>
      <c r="AH70" s="182" t="s">
        <v>114</v>
      </c>
      <c r="AI70" s="256">
        <f>IF(AH70="Prevenir",25%, IF(AH70="Detectar",15%,IF(AH70="Corregir",10%,)))</f>
        <v>0.15</v>
      </c>
      <c r="AJ70" s="182" t="s">
        <v>96</v>
      </c>
      <c r="AK70" s="256">
        <f>IF(AJ70="Automático",25%,IF(AJ70="Manual",10%,))</f>
        <v>0.1</v>
      </c>
      <c r="AL70" s="182" t="s">
        <v>97</v>
      </c>
      <c r="AM70" s="175" t="s">
        <v>115</v>
      </c>
      <c r="AN70" s="182" t="s">
        <v>99</v>
      </c>
      <c r="AO70" s="175" t="s">
        <v>116</v>
      </c>
      <c r="AP70" s="257">
        <f>+AI70+AK70</f>
        <v>0.25</v>
      </c>
      <c r="AQ70" s="238" t="str">
        <f>IF(AR70&lt;=20%,"MUY BAJA",IF(AR70&lt;=40%,"BAJA",IF(AR70&lt;=60%,"MEDIA",IF(AR70&lt;=80%,"ALTA","MUY ALTA"))))</f>
        <v>BAJA</v>
      </c>
      <c r="AR70" s="238">
        <f>IF(OR(AH70="Prevenir",AH70="Detectar"),(X70-(X70*AP70)), X70)</f>
        <v>0.30000000000000004</v>
      </c>
      <c r="AS70" s="238" t="str">
        <f>IF(AT70&lt;=20%,"LEVE",IF(AT70&lt;=40%,"MENOR",IF(AT70&lt;=60%,"MODERADO",IF(AT70&lt;=80%,"MAYOR","CATASTROFICO"))))</f>
        <v>MAYOR</v>
      </c>
      <c r="AT70" s="238">
        <f>IF(AH70="Corregir",(Z70-(Z70*AP70)), Z70)</f>
        <v>0.8</v>
      </c>
      <c r="AU70" s="181" t="s">
        <v>88</v>
      </c>
      <c r="AV70" s="241" t="s">
        <v>101</v>
      </c>
      <c r="AW70" s="183" t="s">
        <v>111</v>
      </c>
      <c r="AX70" s="184" t="s">
        <v>117</v>
      </c>
      <c r="AY70" s="184">
        <f>AY69</f>
        <v>45657</v>
      </c>
      <c r="AZ70" s="184" t="str">
        <f>AZ69</f>
        <v xml:space="preserve">En IIIC-2024 se realizó monitoreo de usuarios institucionales a servicios de corporativos en nube O365, plataforma interinstitucional SIIF Nación, Plataforma VUCE - con CD - Token, administración servicios tecnológicos, entre otros. </v>
      </c>
      <c r="BA70" s="184" t="str">
        <f>BA69</f>
        <v>OSI - GIS - GDMA - SPI</v>
      </c>
      <c r="BB70" s="483" t="s">
        <v>103</v>
      </c>
      <c r="BC70" s="185">
        <f t="shared" si="4"/>
        <v>0</v>
      </c>
      <c r="BD70" s="185" t="str">
        <f>BD69</f>
        <v>X</v>
      </c>
      <c r="BE70" s="185" t="str">
        <f>BE69</f>
        <v>Se mantiene un control sobre los usuarios y accesos a nivel de servicios corporativos transversales, a plataformas institucionales o interinstitucionales, aplicaciones institucionales.</v>
      </c>
      <c r="BF70" s="186" t="s">
        <v>1362</v>
      </c>
      <c r="BG70" s="185" t="str">
        <f>BG69</f>
        <v xml:space="preserve"> </v>
      </c>
      <c r="BH70" s="184"/>
      <c r="BI70" s="184"/>
      <c r="BJ70" s="185"/>
      <c r="BK70" s="185"/>
      <c r="BL70" s="185"/>
      <c r="BM70" s="185"/>
      <c r="BN70" s="186"/>
      <c r="BO70" s="186"/>
      <c r="BP70" s="186"/>
      <c r="BQ70" s="184"/>
      <c r="BR70" s="184"/>
      <c r="BS70" s="185"/>
      <c r="BT70" s="185"/>
      <c r="BU70" s="185"/>
      <c r="BV70" s="185"/>
      <c r="BW70" s="186"/>
      <c r="BX70" s="186"/>
      <c r="BY70" s="186"/>
      <c r="BZ70" s="184"/>
      <c r="CA70" s="184"/>
      <c r="CB70" s="185"/>
      <c r="CC70" s="185"/>
      <c r="CD70" s="185"/>
      <c r="CE70" s="185"/>
      <c r="CF70" s="186"/>
      <c r="CG70" s="186"/>
      <c r="CH70" s="186"/>
      <c r="CI70" s="476"/>
      <c r="CJ70" s="476">
        <v>1</v>
      </c>
      <c r="CK70" s="476"/>
    </row>
    <row r="71" spans="2:89" s="187" customFormat="1" ht="113.25" customHeight="1" x14ac:dyDescent="0.25">
      <c r="B71" s="174" t="s">
        <v>71</v>
      </c>
      <c r="C71" s="175" t="s">
        <v>293</v>
      </c>
      <c r="D71" s="175" t="s">
        <v>293</v>
      </c>
      <c r="E71" s="176" t="s">
        <v>105</v>
      </c>
      <c r="F71" s="176" t="s">
        <v>173</v>
      </c>
      <c r="G71" s="176" t="s">
        <v>293</v>
      </c>
      <c r="H71" s="175" t="s">
        <v>245</v>
      </c>
      <c r="I71" s="175" t="s">
        <v>245</v>
      </c>
      <c r="J71" s="175" t="s">
        <v>245</v>
      </c>
      <c r="K71" s="188" t="s">
        <v>245</v>
      </c>
      <c r="L71" s="175" t="s">
        <v>253</v>
      </c>
      <c r="M71" s="175" t="s">
        <v>254</v>
      </c>
      <c r="N71" s="175" t="s">
        <v>255</v>
      </c>
      <c r="O71" s="176" t="s">
        <v>194</v>
      </c>
      <c r="P71" s="178"/>
      <c r="Q71" s="179" t="s">
        <v>80</v>
      </c>
      <c r="R71" s="179" t="s">
        <v>81</v>
      </c>
      <c r="S71" s="178" t="s">
        <v>82</v>
      </c>
      <c r="T71" s="178" t="s">
        <v>109</v>
      </c>
      <c r="U71" s="176" t="s">
        <v>148</v>
      </c>
      <c r="V71" s="178" t="s">
        <v>292</v>
      </c>
      <c r="W71" s="241" t="s">
        <v>86</v>
      </c>
      <c r="X71" s="254">
        <f>IF(W71="MUY BAJA",20%,IF(W71="BAJA",40%,IF(W71="MEDIA",60%,IF(W71="ALTA",80%,IF(W71="MUY ALTA",100%,)))))</f>
        <v>0.4</v>
      </c>
      <c r="Y71" s="255" t="s">
        <v>87</v>
      </c>
      <c r="Z71" s="254">
        <f>IF(Y71="LEVE",20%,IF(Y71="MENOR",40%,IF(Y71="MODERADO",60%,IF(Y71="MAYOR",80%,IF(Y71="CATASTRÓFICO",100%,)))))</f>
        <v>0.8</v>
      </c>
      <c r="AA71" s="181" t="s">
        <v>88</v>
      </c>
      <c r="AB71" s="180" t="s">
        <v>111</v>
      </c>
      <c r="AC71" s="178" t="s">
        <v>112</v>
      </c>
      <c r="AD71" s="181" t="s">
        <v>91</v>
      </c>
      <c r="AE71" s="181" t="s">
        <v>92</v>
      </c>
      <c r="AF71" s="176" t="s">
        <v>113</v>
      </c>
      <c r="AG71" s="182" t="s">
        <v>94</v>
      </c>
      <c r="AH71" s="182" t="s">
        <v>114</v>
      </c>
      <c r="AI71" s="256">
        <f>IF(AH71="Prevenir",25%, IF(AH71="Detectar",15%,IF(AH71="Corregir",10%,)))</f>
        <v>0.15</v>
      </c>
      <c r="AJ71" s="182" t="s">
        <v>96</v>
      </c>
      <c r="AK71" s="256">
        <f>IF(AJ71="Automático",25%,IF(AJ71="Manual",10%,))</f>
        <v>0.1</v>
      </c>
      <c r="AL71" s="182" t="s">
        <v>97</v>
      </c>
      <c r="AM71" s="175" t="s">
        <v>115</v>
      </c>
      <c r="AN71" s="182" t="s">
        <v>99</v>
      </c>
      <c r="AO71" s="175" t="s">
        <v>116</v>
      </c>
      <c r="AP71" s="257">
        <f>+AI71+AK71</f>
        <v>0.25</v>
      </c>
      <c r="AQ71" s="238" t="str">
        <f>IF(AR71&lt;=20%,"MUY BAJA",IF(AR71&lt;=40%,"BAJA",IF(AR71&lt;=60%,"MEDIA",IF(AR71&lt;=80%,"ALTA","MUY ALTA"))))</f>
        <v>BAJA</v>
      </c>
      <c r="AR71" s="238">
        <f>IF(OR(AH71="Prevenir",AH71="Detectar"),(X71-(X71*AP71)), X71)</f>
        <v>0.30000000000000004</v>
      </c>
      <c r="AS71" s="238" t="str">
        <f>IF(AT71&lt;=20%,"LEVE",IF(AT71&lt;=40%,"MENOR",IF(AT71&lt;=60%,"MODERADO",IF(AT71&lt;=80%,"MAYOR","CATASTROFICO"))))</f>
        <v>MAYOR</v>
      </c>
      <c r="AT71" s="238">
        <f>IF(AH71="Corregir",(Z71-(Z71*AP71)), Z71)</f>
        <v>0.8</v>
      </c>
      <c r="AU71" s="181" t="s">
        <v>88</v>
      </c>
      <c r="AV71" s="241" t="s">
        <v>101</v>
      </c>
      <c r="AW71" s="183" t="s">
        <v>111</v>
      </c>
      <c r="AX71" s="184" t="s">
        <v>117</v>
      </c>
      <c r="AY71" s="184">
        <f>AY70</f>
        <v>45657</v>
      </c>
      <c r="AZ71" s="184" t="str">
        <f>AZ70</f>
        <v xml:space="preserve">En IIIC-2024 se realizó monitoreo de usuarios institucionales a servicios de corporativos en nube O365, plataforma interinstitucional SIIF Nación, Plataforma VUCE - con CD - Token, administración servicios tecnológicos, entre otros. </v>
      </c>
      <c r="BA71" s="184" t="str">
        <f>BA70</f>
        <v>OSI - GIS - GDMA - SPI</v>
      </c>
      <c r="BB71" s="483" t="s">
        <v>103</v>
      </c>
      <c r="BC71" s="185">
        <f t="shared" si="4"/>
        <v>0</v>
      </c>
      <c r="BD71" s="185" t="str">
        <f>BD70</f>
        <v>X</v>
      </c>
      <c r="BE71" s="185" t="str">
        <f>BE70</f>
        <v>Se mantiene un control sobre los usuarios y accesos a nivel de servicios corporativos transversales, a plataformas institucionales o interinstitucionales, aplicaciones institucionales.</v>
      </c>
      <c r="BF71" s="186" t="s">
        <v>1362</v>
      </c>
      <c r="BG71" s="185" t="str">
        <f>BG70</f>
        <v xml:space="preserve"> </v>
      </c>
      <c r="BH71" s="184"/>
      <c r="BI71" s="184"/>
      <c r="BJ71" s="185"/>
      <c r="BK71" s="185"/>
      <c r="BL71" s="185"/>
      <c r="BM71" s="185"/>
      <c r="BN71" s="186"/>
      <c r="BO71" s="186"/>
      <c r="BP71" s="186"/>
      <c r="BQ71" s="184"/>
      <c r="BR71" s="184"/>
      <c r="BS71" s="185"/>
      <c r="BT71" s="185"/>
      <c r="BU71" s="185"/>
      <c r="BV71" s="185"/>
      <c r="BW71" s="186"/>
      <c r="BX71" s="186"/>
      <c r="BY71" s="186"/>
      <c r="BZ71" s="184"/>
      <c r="CA71" s="184"/>
      <c r="CB71" s="185"/>
      <c r="CC71" s="185"/>
      <c r="CD71" s="185"/>
      <c r="CE71" s="185"/>
      <c r="CF71" s="186"/>
      <c r="CG71" s="186"/>
      <c r="CH71" s="186"/>
      <c r="CI71" s="476"/>
      <c r="CJ71" s="476">
        <v>1</v>
      </c>
      <c r="CK71" s="476"/>
    </row>
    <row r="72" spans="2:89" s="187" customFormat="1" ht="113.25" customHeight="1" x14ac:dyDescent="0.25">
      <c r="B72" s="174" t="s">
        <v>71</v>
      </c>
      <c r="C72" s="175" t="s">
        <v>104</v>
      </c>
      <c r="D72" s="175" t="s">
        <v>104</v>
      </c>
      <c r="E72" s="176" t="s">
        <v>105</v>
      </c>
      <c r="F72" s="176" t="s">
        <v>120</v>
      </c>
      <c r="G72" s="176" t="s">
        <v>104</v>
      </c>
      <c r="H72" s="175" t="s">
        <v>245</v>
      </c>
      <c r="I72" s="175" t="s">
        <v>245</v>
      </c>
      <c r="J72" s="175" t="s">
        <v>245</v>
      </c>
      <c r="K72" s="188" t="s">
        <v>245</v>
      </c>
      <c r="L72" s="175" t="s">
        <v>253</v>
      </c>
      <c r="M72" s="175" t="s">
        <v>254</v>
      </c>
      <c r="N72" s="175" t="s">
        <v>255</v>
      </c>
      <c r="O72" s="176" t="s">
        <v>194</v>
      </c>
      <c r="P72" s="178"/>
      <c r="Q72" s="179" t="s">
        <v>80</v>
      </c>
      <c r="R72" s="179" t="s">
        <v>81</v>
      </c>
      <c r="S72" s="178" t="s">
        <v>82</v>
      </c>
      <c r="T72" s="178" t="s">
        <v>109</v>
      </c>
      <c r="U72" s="176" t="s">
        <v>84</v>
      </c>
      <c r="V72" s="178" t="s">
        <v>110</v>
      </c>
      <c r="W72" s="241" t="s">
        <v>86</v>
      </c>
      <c r="X72" s="254">
        <f>IF(W72="MUY BAJA",20%,IF(W72="BAJA",40%,IF(W72="MEDIA",60%,IF(W72="ALTA",80%,IF(W72="MUY ALTA",100%,)))))</f>
        <v>0.4</v>
      </c>
      <c r="Y72" s="255" t="s">
        <v>87</v>
      </c>
      <c r="Z72" s="254">
        <f>IF(Y72="LEVE",20%,IF(Y72="MENOR",40%,IF(Y72="MODERADO",60%,IF(Y72="MAYOR",80%,IF(Y72="CATASTRÓFICO",100%,)))))</f>
        <v>0.8</v>
      </c>
      <c r="AA72" s="181" t="s">
        <v>88</v>
      </c>
      <c r="AB72" s="180" t="s">
        <v>111</v>
      </c>
      <c r="AC72" s="178" t="s">
        <v>112</v>
      </c>
      <c r="AD72" s="181" t="s">
        <v>91</v>
      </c>
      <c r="AE72" s="181" t="s">
        <v>92</v>
      </c>
      <c r="AF72" s="176" t="s">
        <v>113</v>
      </c>
      <c r="AG72" s="182" t="s">
        <v>94</v>
      </c>
      <c r="AH72" s="182" t="s">
        <v>114</v>
      </c>
      <c r="AI72" s="256">
        <f>IF(AH72="Prevenir",25%, IF(AH72="Detectar",15%,IF(AH72="Corregir",10%,)))</f>
        <v>0.15</v>
      </c>
      <c r="AJ72" s="182" t="s">
        <v>96</v>
      </c>
      <c r="AK72" s="256">
        <f>IF(AJ72="Automático",25%,IF(AJ72="Manual",10%,))</f>
        <v>0.1</v>
      </c>
      <c r="AL72" s="182" t="s">
        <v>97</v>
      </c>
      <c r="AM72" s="175" t="s">
        <v>115</v>
      </c>
      <c r="AN72" s="182" t="s">
        <v>99</v>
      </c>
      <c r="AO72" s="175" t="s">
        <v>116</v>
      </c>
      <c r="AP72" s="257">
        <f>+AI72+AK72</f>
        <v>0.25</v>
      </c>
      <c r="AQ72" s="238" t="str">
        <f>IF(AR72&lt;=20%,"MUY BAJA",IF(AR72&lt;=40%,"BAJA",IF(AR72&lt;=60%,"MEDIA",IF(AR72&lt;=80%,"ALTA","MUY ALTA"))))</f>
        <v>BAJA</v>
      </c>
      <c r="AR72" s="238">
        <f>IF(OR(AH72="Prevenir",AH72="Detectar"),(X72-(X72*AP72)), X72)</f>
        <v>0.30000000000000004</v>
      </c>
      <c r="AS72" s="238" t="str">
        <f>IF(AT72&lt;=20%,"LEVE",IF(AT72&lt;=40%,"MENOR",IF(AT72&lt;=60%,"MODERADO",IF(AT72&lt;=80%,"MAYOR","CATASTROFICO"))))</f>
        <v>MAYOR</v>
      </c>
      <c r="AT72" s="238">
        <f>IF(AH72="Corregir",(Z72-(Z72*AP72)), Z72)</f>
        <v>0.8</v>
      </c>
      <c r="AU72" s="181" t="s">
        <v>88</v>
      </c>
      <c r="AV72" s="241" t="s">
        <v>101</v>
      </c>
      <c r="AW72" s="183" t="s">
        <v>111</v>
      </c>
      <c r="AX72" s="184" t="s">
        <v>117</v>
      </c>
      <c r="AY72" s="184">
        <f>AY71</f>
        <v>45657</v>
      </c>
      <c r="AZ72" s="184" t="str">
        <f>AZ71</f>
        <v xml:space="preserve">En IIIC-2024 se realizó monitoreo de usuarios institucionales a servicios de corporativos en nube O365, plataforma interinstitucional SIIF Nación, Plataforma VUCE - con CD - Token, administración servicios tecnológicos, entre otros. </v>
      </c>
      <c r="BA72" s="184" t="str">
        <f>BA71</f>
        <v>OSI - GIS - GDMA - SPI</v>
      </c>
      <c r="BB72" s="483" t="s">
        <v>103</v>
      </c>
      <c r="BC72" s="185">
        <f t="shared" si="4"/>
        <v>0</v>
      </c>
      <c r="BD72" s="185" t="str">
        <f>BD71</f>
        <v>X</v>
      </c>
      <c r="BE72" s="185" t="str">
        <f>BE71</f>
        <v>Se mantiene un control sobre los usuarios y accesos a nivel de servicios corporativos transversales, a plataformas institucionales o interinstitucionales, aplicaciones institucionales.</v>
      </c>
      <c r="BF72" s="186" t="s">
        <v>1362</v>
      </c>
      <c r="BG72" s="185" t="str">
        <f>BG71</f>
        <v xml:space="preserve"> </v>
      </c>
      <c r="BH72" s="184"/>
      <c r="BI72" s="184"/>
      <c r="BJ72" s="185"/>
      <c r="BK72" s="185"/>
      <c r="BL72" s="185"/>
      <c r="BM72" s="185"/>
      <c r="BN72" s="186"/>
      <c r="BO72" s="186"/>
      <c r="BP72" s="186"/>
      <c r="BQ72" s="184"/>
      <c r="BR72" s="184"/>
      <c r="BS72" s="185"/>
      <c r="BT72" s="185"/>
      <c r="BU72" s="185"/>
      <c r="BV72" s="185"/>
      <c r="BW72" s="186"/>
      <c r="BX72" s="186"/>
      <c r="BY72" s="186"/>
      <c r="BZ72" s="184"/>
      <c r="CA72" s="184"/>
      <c r="CB72" s="185"/>
      <c r="CC72" s="185"/>
      <c r="CD72" s="185"/>
      <c r="CE72" s="185"/>
      <c r="CF72" s="186"/>
      <c r="CG72" s="186"/>
      <c r="CH72" s="186"/>
      <c r="CI72" s="476"/>
      <c r="CJ72" s="476">
        <v>1</v>
      </c>
      <c r="CK72" s="476"/>
    </row>
    <row r="73" spans="2:89" s="187" customFormat="1" ht="113.25" customHeight="1" x14ac:dyDescent="0.25">
      <c r="B73" s="174" t="s">
        <v>71</v>
      </c>
      <c r="C73" s="175" t="s">
        <v>104</v>
      </c>
      <c r="D73" s="175" t="s">
        <v>104</v>
      </c>
      <c r="E73" s="176" t="s">
        <v>105</v>
      </c>
      <c r="F73" s="176" t="s">
        <v>173</v>
      </c>
      <c r="G73" s="176" t="s">
        <v>104</v>
      </c>
      <c r="H73" s="175" t="s">
        <v>245</v>
      </c>
      <c r="I73" s="175" t="s">
        <v>75</v>
      </c>
      <c r="J73" s="175" t="s">
        <v>75</v>
      </c>
      <c r="K73" s="188" t="s">
        <v>245</v>
      </c>
      <c r="L73" s="175" t="s">
        <v>224</v>
      </c>
      <c r="M73" s="175" t="s">
        <v>225</v>
      </c>
      <c r="N73" s="175" t="s">
        <v>226</v>
      </c>
      <c r="O73" s="176" t="s">
        <v>194</v>
      </c>
      <c r="P73" s="178"/>
      <c r="Q73" s="179" t="s">
        <v>80</v>
      </c>
      <c r="R73" s="179" t="s">
        <v>81</v>
      </c>
      <c r="S73" s="178" t="s">
        <v>82</v>
      </c>
      <c r="T73" s="178" t="s">
        <v>109</v>
      </c>
      <c r="U73" s="176" t="s">
        <v>84</v>
      </c>
      <c r="V73" s="178" t="s">
        <v>110</v>
      </c>
      <c r="W73" s="241" t="s">
        <v>86</v>
      </c>
      <c r="X73" s="254">
        <f>IF(W73="MUY BAJA",20%,IF(W73="BAJA",40%,IF(W73="MEDIA",60%,IF(W73="ALTA",80%,IF(W73="MUY ALTA",100%,)))))</f>
        <v>0.4</v>
      </c>
      <c r="Y73" s="255" t="s">
        <v>87</v>
      </c>
      <c r="Z73" s="254">
        <f>IF(Y73="LEVE",20%,IF(Y73="MENOR",40%,IF(Y73="MODERADO",60%,IF(Y73="MAYOR",80%,IF(Y73="CATASTRÓFICO",100%,)))))</f>
        <v>0.8</v>
      </c>
      <c r="AA73" s="181" t="s">
        <v>88</v>
      </c>
      <c r="AB73" s="180" t="s">
        <v>111</v>
      </c>
      <c r="AC73" s="178" t="s">
        <v>112</v>
      </c>
      <c r="AD73" s="181" t="s">
        <v>91</v>
      </c>
      <c r="AE73" s="181" t="s">
        <v>92</v>
      </c>
      <c r="AF73" s="176" t="s">
        <v>113</v>
      </c>
      <c r="AG73" s="182" t="s">
        <v>94</v>
      </c>
      <c r="AH73" s="182" t="s">
        <v>114</v>
      </c>
      <c r="AI73" s="256">
        <f>IF(AH73="Prevenir",25%, IF(AH73="Detectar",15%,IF(AH73="Corregir",10%,)))</f>
        <v>0.15</v>
      </c>
      <c r="AJ73" s="182" t="s">
        <v>96</v>
      </c>
      <c r="AK73" s="256">
        <f>IF(AJ73="Automático",25%,IF(AJ73="Manual",10%,))</f>
        <v>0.1</v>
      </c>
      <c r="AL73" s="182" t="s">
        <v>97</v>
      </c>
      <c r="AM73" s="175" t="s">
        <v>115</v>
      </c>
      <c r="AN73" s="182" t="s">
        <v>99</v>
      </c>
      <c r="AO73" s="175" t="s">
        <v>116</v>
      </c>
      <c r="AP73" s="257">
        <f>+AI73+AK73</f>
        <v>0.25</v>
      </c>
      <c r="AQ73" s="238" t="str">
        <f>IF(AR73&lt;=20%,"MUY BAJA",IF(AR73&lt;=40%,"BAJA",IF(AR73&lt;=60%,"MEDIA",IF(AR73&lt;=80%,"ALTA","MUY ALTA"))))</f>
        <v>BAJA</v>
      </c>
      <c r="AR73" s="238">
        <f>IF(OR(AH73="Prevenir",AH73="Detectar"),(X73-(X73*AP73)), X73)</f>
        <v>0.30000000000000004</v>
      </c>
      <c r="AS73" s="238" t="str">
        <f>IF(AT73&lt;=20%,"LEVE",IF(AT73&lt;=40%,"MENOR",IF(AT73&lt;=60%,"MODERADO",IF(AT73&lt;=80%,"MAYOR","CATASTROFICO"))))</f>
        <v>MAYOR</v>
      </c>
      <c r="AT73" s="238">
        <f>IF(AH73="Corregir",(Z73-(Z73*AP73)), Z73)</f>
        <v>0.8</v>
      </c>
      <c r="AU73" s="181" t="s">
        <v>88</v>
      </c>
      <c r="AV73" s="241" t="s">
        <v>101</v>
      </c>
      <c r="AW73" s="183" t="s">
        <v>111</v>
      </c>
      <c r="AX73" s="184" t="s">
        <v>117</v>
      </c>
      <c r="AY73" s="184">
        <f>AY72</f>
        <v>45657</v>
      </c>
      <c r="AZ73" s="184" t="str">
        <f>AZ72</f>
        <v xml:space="preserve">En IIIC-2024 se realizó monitoreo de usuarios institucionales a servicios de corporativos en nube O365, plataforma interinstitucional SIIF Nación, Plataforma VUCE - con CD - Token, administración servicios tecnológicos, entre otros. </v>
      </c>
      <c r="BA73" s="184" t="str">
        <f>BA72</f>
        <v>OSI - GIS - GDMA - SPI</v>
      </c>
      <c r="BB73" s="483" t="s">
        <v>103</v>
      </c>
      <c r="BC73" s="185">
        <f t="shared" ref="BC73:BC136" si="5">BC77</f>
        <v>0</v>
      </c>
      <c r="BD73" s="185" t="str">
        <f>BD72</f>
        <v>X</v>
      </c>
      <c r="BE73" s="185" t="str">
        <f>BE72</f>
        <v>Se mantiene un control sobre los usuarios y accesos a nivel de servicios corporativos transversales, a plataformas institucionales o interinstitucionales, aplicaciones institucionales.</v>
      </c>
      <c r="BF73" s="186" t="s">
        <v>1362</v>
      </c>
      <c r="BG73" s="185" t="str">
        <f>BG72</f>
        <v xml:space="preserve"> </v>
      </c>
      <c r="BH73" s="184"/>
      <c r="BI73" s="184"/>
      <c r="BJ73" s="185"/>
      <c r="BK73" s="185"/>
      <c r="BL73" s="185"/>
      <c r="BM73" s="185"/>
      <c r="BN73" s="186"/>
      <c r="BO73" s="186"/>
      <c r="BP73" s="186"/>
      <c r="BQ73" s="184"/>
      <c r="BR73" s="184"/>
      <c r="BS73" s="185"/>
      <c r="BT73" s="185"/>
      <c r="BU73" s="185"/>
      <c r="BV73" s="185"/>
      <c r="BW73" s="186"/>
      <c r="BX73" s="186"/>
      <c r="BY73" s="186"/>
      <c r="BZ73" s="184"/>
      <c r="CA73" s="184"/>
      <c r="CB73" s="185"/>
      <c r="CC73" s="185"/>
      <c r="CD73" s="185"/>
      <c r="CE73" s="185"/>
      <c r="CF73" s="186"/>
      <c r="CG73" s="186"/>
      <c r="CH73" s="186"/>
      <c r="CI73" s="476"/>
      <c r="CJ73" s="476">
        <v>1</v>
      </c>
      <c r="CK73" s="476"/>
    </row>
    <row r="74" spans="2:89" s="187" customFormat="1" ht="113.25" customHeight="1" x14ac:dyDescent="0.25">
      <c r="B74" s="174" t="s">
        <v>71</v>
      </c>
      <c r="C74" s="175" t="s">
        <v>104</v>
      </c>
      <c r="D74" s="175" t="s">
        <v>104</v>
      </c>
      <c r="E74" s="176" t="s">
        <v>105</v>
      </c>
      <c r="F74" s="176" t="s">
        <v>74</v>
      </c>
      <c r="G74" s="176" t="s">
        <v>104</v>
      </c>
      <c r="H74" s="175" t="s">
        <v>245</v>
      </c>
      <c r="I74" s="175" t="s">
        <v>245</v>
      </c>
      <c r="J74" s="175" t="s">
        <v>245</v>
      </c>
      <c r="K74" s="188" t="s">
        <v>245</v>
      </c>
      <c r="L74" s="175" t="s">
        <v>253</v>
      </c>
      <c r="M74" s="175" t="s">
        <v>254</v>
      </c>
      <c r="N74" s="175" t="s">
        <v>255</v>
      </c>
      <c r="O74" s="176" t="s">
        <v>194</v>
      </c>
      <c r="P74" s="178"/>
      <c r="Q74" s="179" t="s">
        <v>80</v>
      </c>
      <c r="R74" s="179" t="s">
        <v>81</v>
      </c>
      <c r="S74" s="178" t="s">
        <v>82</v>
      </c>
      <c r="T74" s="178" t="s">
        <v>109</v>
      </c>
      <c r="U74" s="176" t="s">
        <v>84</v>
      </c>
      <c r="V74" s="178" t="s">
        <v>110</v>
      </c>
      <c r="W74" s="241" t="s">
        <v>86</v>
      </c>
      <c r="X74" s="254">
        <f>IF(W74="MUY BAJA",20%,IF(W74="BAJA",40%,IF(W74="MEDIA",60%,IF(W74="ALTA",80%,IF(W74="MUY ALTA",100%,)))))</f>
        <v>0.4</v>
      </c>
      <c r="Y74" s="255" t="s">
        <v>87</v>
      </c>
      <c r="Z74" s="254">
        <f>IF(Y74="LEVE",20%,IF(Y74="MENOR",40%,IF(Y74="MODERADO",60%,IF(Y74="MAYOR",80%,IF(Y74="CATASTRÓFICO",100%,)))))</f>
        <v>0.8</v>
      </c>
      <c r="AA74" s="181" t="s">
        <v>88</v>
      </c>
      <c r="AB74" s="180" t="s">
        <v>111</v>
      </c>
      <c r="AC74" s="178" t="s">
        <v>112</v>
      </c>
      <c r="AD74" s="181" t="s">
        <v>91</v>
      </c>
      <c r="AE74" s="181" t="s">
        <v>92</v>
      </c>
      <c r="AF74" s="176" t="s">
        <v>113</v>
      </c>
      <c r="AG74" s="182" t="s">
        <v>94</v>
      </c>
      <c r="AH74" s="182" t="s">
        <v>114</v>
      </c>
      <c r="AI74" s="256">
        <f>IF(AH74="Prevenir",25%, IF(AH74="Detectar",15%,IF(AH74="Corregir",10%,)))</f>
        <v>0.15</v>
      </c>
      <c r="AJ74" s="182" t="s">
        <v>96</v>
      </c>
      <c r="AK74" s="256">
        <f>IF(AJ74="Automático",25%,IF(AJ74="Manual",10%,))</f>
        <v>0.1</v>
      </c>
      <c r="AL74" s="182" t="s">
        <v>97</v>
      </c>
      <c r="AM74" s="175" t="s">
        <v>115</v>
      </c>
      <c r="AN74" s="182" t="s">
        <v>99</v>
      </c>
      <c r="AO74" s="175" t="s">
        <v>116</v>
      </c>
      <c r="AP74" s="257">
        <f>+AI74+AK74</f>
        <v>0.25</v>
      </c>
      <c r="AQ74" s="238" t="str">
        <f>IF(AR74&lt;=20%,"MUY BAJA",IF(AR74&lt;=40%,"BAJA",IF(AR74&lt;=60%,"MEDIA",IF(AR74&lt;=80%,"ALTA","MUY ALTA"))))</f>
        <v>BAJA</v>
      </c>
      <c r="AR74" s="238">
        <f>IF(OR(AH74="Prevenir",AH74="Detectar"),(X74-(X74*AP74)), X74)</f>
        <v>0.30000000000000004</v>
      </c>
      <c r="AS74" s="238" t="str">
        <f>IF(AT74&lt;=20%,"LEVE",IF(AT74&lt;=40%,"MENOR",IF(AT74&lt;=60%,"MODERADO",IF(AT74&lt;=80%,"MAYOR","CATASTROFICO"))))</f>
        <v>MAYOR</v>
      </c>
      <c r="AT74" s="238">
        <f>IF(AH74="Corregir",(Z74-(Z74*AP74)), Z74)</f>
        <v>0.8</v>
      </c>
      <c r="AU74" s="181" t="s">
        <v>88</v>
      </c>
      <c r="AV74" s="241" t="s">
        <v>101</v>
      </c>
      <c r="AW74" s="183" t="s">
        <v>111</v>
      </c>
      <c r="AX74" s="184" t="s">
        <v>117</v>
      </c>
      <c r="AY74" s="184">
        <f>AY73</f>
        <v>45657</v>
      </c>
      <c r="AZ74" s="184" t="str">
        <f>AZ73</f>
        <v xml:space="preserve">En IIIC-2024 se realizó monitoreo de usuarios institucionales a servicios de corporativos en nube O365, plataforma interinstitucional SIIF Nación, Plataforma VUCE - con CD - Token, administración servicios tecnológicos, entre otros. </v>
      </c>
      <c r="BA74" s="184" t="str">
        <f>BA73</f>
        <v>OSI - GIS - GDMA - SPI</v>
      </c>
      <c r="BB74" s="483" t="s">
        <v>103</v>
      </c>
      <c r="BC74" s="185">
        <f t="shared" si="5"/>
        <v>0</v>
      </c>
      <c r="BD74" s="185" t="str">
        <f>BD73</f>
        <v>X</v>
      </c>
      <c r="BE74" s="185" t="str">
        <f>BE73</f>
        <v>Se mantiene un control sobre los usuarios y accesos a nivel de servicios corporativos transversales, a plataformas institucionales o interinstitucionales, aplicaciones institucionales.</v>
      </c>
      <c r="BF74" s="186" t="s">
        <v>1362</v>
      </c>
      <c r="BG74" s="185" t="str">
        <f>BG73</f>
        <v xml:space="preserve"> </v>
      </c>
      <c r="BH74" s="184"/>
      <c r="BI74" s="184"/>
      <c r="BJ74" s="185"/>
      <c r="BK74" s="185"/>
      <c r="BL74" s="185"/>
      <c r="BM74" s="185"/>
      <c r="BN74" s="186"/>
      <c r="BO74" s="186"/>
      <c r="BP74" s="186"/>
      <c r="BQ74" s="184"/>
      <c r="BR74" s="184"/>
      <c r="BS74" s="185"/>
      <c r="BT74" s="185"/>
      <c r="BU74" s="185"/>
      <c r="BV74" s="185"/>
      <c r="BW74" s="186"/>
      <c r="BX74" s="186"/>
      <c r="BY74" s="186"/>
      <c r="BZ74" s="184"/>
      <c r="CA74" s="184"/>
      <c r="CB74" s="185"/>
      <c r="CC74" s="185"/>
      <c r="CD74" s="185"/>
      <c r="CE74" s="185"/>
      <c r="CF74" s="186"/>
      <c r="CG74" s="186"/>
      <c r="CH74" s="186"/>
      <c r="CI74" s="476"/>
      <c r="CJ74" s="476">
        <v>1</v>
      </c>
      <c r="CK74" s="476"/>
    </row>
    <row r="75" spans="2:89" s="187" customFormat="1" ht="113.25" customHeight="1" x14ac:dyDescent="0.25">
      <c r="B75" s="174" t="s">
        <v>71</v>
      </c>
      <c r="C75" s="175" t="s">
        <v>209</v>
      </c>
      <c r="D75" s="175" t="s">
        <v>209</v>
      </c>
      <c r="E75" s="176" t="s">
        <v>105</v>
      </c>
      <c r="F75" s="176" t="s">
        <v>120</v>
      </c>
      <c r="G75" s="176" t="s">
        <v>209</v>
      </c>
      <c r="H75" s="175" t="s">
        <v>245</v>
      </c>
      <c r="I75" s="175" t="s">
        <v>245</v>
      </c>
      <c r="J75" s="175" t="s">
        <v>245</v>
      </c>
      <c r="K75" s="188" t="s">
        <v>245</v>
      </c>
      <c r="L75" s="175" t="s">
        <v>509</v>
      </c>
      <c r="M75" s="175" t="s">
        <v>254</v>
      </c>
      <c r="N75" s="175" t="s">
        <v>255</v>
      </c>
      <c r="O75" s="176" t="s">
        <v>502</v>
      </c>
      <c r="P75" s="178"/>
      <c r="Q75" s="179" t="s">
        <v>80</v>
      </c>
      <c r="R75" s="179" t="s">
        <v>81</v>
      </c>
      <c r="S75" s="178" t="s">
        <v>82</v>
      </c>
      <c r="T75" s="178" t="s">
        <v>109</v>
      </c>
      <c r="U75" s="176" t="s">
        <v>148</v>
      </c>
      <c r="V75" s="178" t="s">
        <v>292</v>
      </c>
      <c r="W75" s="241" t="s">
        <v>213</v>
      </c>
      <c r="X75" s="254">
        <f>IF(W75="MUY BAJA",20%,IF(W75="BAJA",40%,IF(W75="MEDIA",60%,IF(W75="ALTA",80%,IF(W75="MUY ALTA",100%,)))))</f>
        <v>0.6</v>
      </c>
      <c r="Y75" s="255" t="s">
        <v>87</v>
      </c>
      <c r="Z75" s="254">
        <f>IF(Y75="LEVE",20%,IF(Y75="MENOR",40%,IF(Y75="MODERADO",60%,IF(Y75="MAYOR",80%,IF(Y75="CATASTRÓFICO",100%,)))))</f>
        <v>0.8</v>
      </c>
      <c r="AA75" s="181" t="s">
        <v>88</v>
      </c>
      <c r="AB75" s="180" t="s">
        <v>111</v>
      </c>
      <c r="AC75" s="178" t="s">
        <v>112</v>
      </c>
      <c r="AD75" s="181" t="s">
        <v>91</v>
      </c>
      <c r="AE75" s="181" t="s">
        <v>92</v>
      </c>
      <c r="AF75" s="176" t="s">
        <v>113</v>
      </c>
      <c r="AG75" s="182" t="s">
        <v>94</v>
      </c>
      <c r="AH75" s="182" t="s">
        <v>114</v>
      </c>
      <c r="AI75" s="256">
        <f>IF(AH75="Prevenir",25%, IF(AH75="Detectar",15%,IF(AH75="Corregir",10%,)))</f>
        <v>0.15</v>
      </c>
      <c r="AJ75" s="182" t="s">
        <v>96</v>
      </c>
      <c r="AK75" s="256">
        <f>IF(AJ75="Automático",25%,IF(AJ75="Manual",10%,))</f>
        <v>0.1</v>
      </c>
      <c r="AL75" s="182" t="s">
        <v>97</v>
      </c>
      <c r="AM75" s="175" t="s">
        <v>115</v>
      </c>
      <c r="AN75" s="182" t="s">
        <v>99</v>
      </c>
      <c r="AO75" s="175" t="s">
        <v>116</v>
      </c>
      <c r="AP75" s="257">
        <f>+AI75+AK75</f>
        <v>0.25</v>
      </c>
      <c r="AQ75" s="238" t="str">
        <f>IF(AR75&lt;=20%,"MUY BAJA",IF(AR75&lt;=40%,"BAJA",IF(AR75&lt;=60%,"MEDIA",IF(AR75&lt;=80%,"ALTA","MUY ALTA"))))</f>
        <v>MEDIA</v>
      </c>
      <c r="AR75" s="238">
        <f>IF(OR(AH75="Prevenir",AH75="Detectar"),(X75-(X75*AP75)), X75)</f>
        <v>0.44999999999999996</v>
      </c>
      <c r="AS75" s="238" t="str">
        <f>IF(AT75&lt;=20%,"LEVE",IF(AT75&lt;=40%,"MENOR",IF(AT75&lt;=60%,"MODERADO",IF(AT75&lt;=80%,"MAYOR","CATASTROFICO"))))</f>
        <v>MAYOR</v>
      </c>
      <c r="AT75" s="238">
        <f>IF(AH75="Corregir",(Z75-(Z75*AP75)), Z75)</f>
        <v>0.8</v>
      </c>
      <c r="AU75" s="181" t="s">
        <v>88</v>
      </c>
      <c r="AV75" s="241" t="s">
        <v>101</v>
      </c>
      <c r="AW75" s="183" t="s">
        <v>111</v>
      </c>
      <c r="AX75" s="184" t="s">
        <v>117</v>
      </c>
      <c r="AY75" s="184">
        <f>AY74</f>
        <v>45657</v>
      </c>
      <c r="AZ75" s="184" t="str">
        <f>AZ74</f>
        <v xml:space="preserve">En IIIC-2024 se realizó monitoreo de usuarios institucionales a servicios de corporativos en nube O365, plataforma interinstitucional SIIF Nación, Plataforma VUCE - con CD - Token, administración servicios tecnológicos, entre otros. </v>
      </c>
      <c r="BA75" s="184" t="str">
        <f>BA74</f>
        <v>OSI - GIS - GDMA - SPI</v>
      </c>
      <c r="BB75" s="483" t="s">
        <v>103</v>
      </c>
      <c r="BC75" s="185">
        <f t="shared" si="5"/>
        <v>0</v>
      </c>
      <c r="BD75" s="185" t="str">
        <f>BD74</f>
        <v>X</v>
      </c>
      <c r="BE75" s="185" t="str">
        <f>BE74</f>
        <v>Se mantiene un control sobre los usuarios y accesos a nivel de servicios corporativos transversales, a plataformas institucionales o interinstitucionales, aplicaciones institucionales.</v>
      </c>
      <c r="BF75" s="186" t="s">
        <v>1362</v>
      </c>
      <c r="BG75" s="185" t="str">
        <f>BG74</f>
        <v xml:space="preserve"> </v>
      </c>
      <c r="BH75" s="184"/>
      <c r="BI75" s="184"/>
      <c r="BJ75" s="185"/>
      <c r="BK75" s="185"/>
      <c r="BL75" s="185"/>
      <c r="BM75" s="185"/>
      <c r="BN75" s="186"/>
      <c r="BO75" s="186"/>
      <c r="BP75" s="186"/>
      <c r="BQ75" s="184"/>
      <c r="BR75" s="184"/>
      <c r="BS75" s="185"/>
      <c r="BT75" s="185"/>
      <c r="BU75" s="185"/>
      <c r="BV75" s="185"/>
      <c r="BW75" s="186"/>
      <c r="BX75" s="186"/>
      <c r="BY75" s="186"/>
      <c r="BZ75" s="184"/>
      <c r="CA75" s="184"/>
      <c r="CB75" s="185"/>
      <c r="CC75" s="185"/>
      <c r="CD75" s="185"/>
      <c r="CE75" s="185"/>
      <c r="CF75" s="186"/>
      <c r="CG75" s="186"/>
      <c r="CH75" s="186"/>
      <c r="CI75" s="476"/>
      <c r="CJ75" s="476">
        <v>1</v>
      </c>
      <c r="CK75" s="476"/>
    </row>
    <row r="76" spans="2:89" s="187" customFormat="1" ht="113.25" customHeight="1" x14ac:dyDescent="0.25">
      <c r="B76" s="174" t="s">
        <v>71</v>
      </c>
      <c r="C76" s="175" t="s">
        <v>209</v>
      </c>
      <c r="D76" s="175" t="s">
        <v>209</v>
      </c>
      <c r="E76" s="176" t="s">
        <v>105</v>
      </c>
      <c r="F76" s="176" t="s">
        <v>74</v>
      </c>
      <c r="G76" s="176" t="s">
        <v>209</v>
      </c>
      <c r="H76" s="175" t="s">
        <v>245</v>
      </c>
      <c r="I76" s="175" t="s">
        <v>245</v>
      </c>
      <c r="J76" s="175" t="s">
        <v>245</v>
      </c>
      <c r="K76" s="188" t="s">
        <v>245</v>
      </c>
      <c r="L76" s="175" t="s">
        <v>253</v>
      </c>
      <c r="M76" s="175" t="s">
        <v>254</v>
      </c>
      <c r="N76" s="175" t="s">
        <v>255</v>
      </c>
      <c r="O76" s="176" t="s">
        <v>502</v>
      </c>
      <c r="P76" s="178"/>
      <c r="Q76" s="179" t="s">
        <v>80</v>
      </c>
      <c r="R76" s="179" t="s">
        <v>81</v>
      </c>
      <c r="S76" s="178" t="s">
        <v>82</v>
      </c>
      <c r="T76" s="178" t="s">
        <v>109</v>
      </c>
      <c r="U76" s="176" t="s">
        <v>148</v>
      </c>
      <c r="V76" s="178" t="s">
        <v>292</v>
      </c>
      <c r="W76" s="241" t="s">
        <v>213</v>
      </c>
      <c r="X76" s="254">
        <f>IF(W76="MUY BAJA",20%,IF(W76="BAJA",40%,IF(W76="MEDIA",60%,IF(W76="ALTA",80%,IF(W76="MUY ALTA",100%,)))))</f>
        <v>0.6</v>
      </c>
      <c r="Y76" s="255" t="s">
        <v>87</v>
      </c>
      <c r="Z76" s="254">
        <f>IF(Y76="LEVE",20%,IF(Y76="MENOR",40%,IF(Y76="MODERADO",60%,IF(Y76="MAYOR",80%,IF(Y76="CATASTRÓFICO",100%,)))))</f>
        <v>0.8</v>
      </c>
      <c r="AA76" s="181" t="s">
        <v>88</v>
      </c>
      <c r="AB76" s="180" t="s">
        <v>111</v>
      </c>
      <c r="AC76" s="178" t="s">
        <v>112</v>
      </c>
      <c r="AD76" s="181" t="s">
        <v>91</v>
      </c>
      <c r="AE76" s="181" t="s">
        <v>92</v>
      </c>
      <c r="AF76" s="176" t="s">
        <v>113</v>
      </c>
      <c r="AG76" s="182" t="s">
        <v>94</v>
      </c>
      <c r="AH76" s="182" t="s">
        <v>114</v>
      </c>
      <c r="AI76" s="256">
        <f>IF(AH76="Prevenir",25%, IF(AH76="Detectar",15%,IF(AH76="Corregir",10%,)))</f>
        <v>0.15</v>
      </c>
      <c r="AJ76" s="182" t="s">
        <v>96</v>
      </c>
      <c r="AK76" s="256">
        <f>IF(AJ76="Automático",25%,IF(AJ76="Manual",10%,))</f>
        <v>0.1</v>
      </c>
      <c r="AL76" s="182" t="s">
        <v>97</v>
      </c>
      <c r="AM76" s="175" t="s">
        <v>115</v>
      </c>
      <c r="AN76" s="182" t="s">
        <v>99</v>
      </c>
      <c r="AO76" s="175" t="s">
        <v>116</v>
      </c>
      <c r="AP76" s="257">
        <f>+AI76+AK76</f>
        <v>0.25</v>
      </c>
      <c r="AQ76" s="238" t="str">
        <f>IF(AR76&lt;=20%,"MUY BAJA",IF(AR76&lt;=40%,"BAJA",IF(AR76&lt;=60%,"MEDIA",IF(AR76&lt;=80%,"ALTA","MUY ALTA"))))</f>
        <v>MEDIA</v>
      </c>
      <c r="AR76" s="238">
        <f>IF(OR(AH76="Prevenir",AH76="Detectar"),(X76-(X76*AP76)), X76)</f>
        <v>0.44999999999999996</v>
      </c>
      <c r="AS76" s="238" t="str">
        <f>IF(AT76&lt;=20%,"LEVE",IF(AT76&lt;=40%,"MENOR",IF(AT76&lt;=60%,"MODERADO",IF(AT76&lt;=80%,"MAYOR","CATASTROFICO"))))</f>
        <v>MAYOR</v>
      </c>
      <c r="AT76" s="238">
        <f>IF(AH76="Corregir",(Z76-(Z76*AP76)), Z76)</f>
        <v>0.8</v>
      </c>
      <c r="AU76" s="181" t="s">
        <v>88</v>
      </c>
      <c r="AV76" s="241" t="s">
        <v>101</v>
      </c>
      <c r="AW76" s="183" t="s">
        <v>111</v>
      </c>
      <c r="AX76" s="184" t="s">
        <v>117</v>
      </c>
      <c r="AY76" s="184">
        <f>AY75</f>
        <v>45657</v>
      </c>
      <c r="AZ76" s="184" t="str">
        <f>AZ75</f>
        <v xml:space="preserve">En IIIC-2024 se realizó monitoreo de usuarios institucionales a servicios de corporativos en nube O365, plataforma interinstitucional SIIF Nación, Plataforma VUCE - con CD - Token, administración servicios tecnológicos, entre otros. </v>
      </c>
      <c r="BA76" s="184" t="str">
        <f>BA75</f>
        <v>OSI - GIS - GDMA - SPI</v>
      </c>
      <c r="BB76" s="483" t="s">
        <v>103</v>
      </c>
      <c r="BC76" s="185">
        <f t="shared" si="5"/>
        <v>0</v>
      </c>
      <c r="BD76" s="185" t="str">
        <f>BD75</f>
        <v>X</v>
      </c>
      <c r="BE76" s="185" t="str">
        <f>BE75</f>
        <v>Se mantiene un control sobre los usuarios y accesos a nivel de servicios corporativos transversales, a plataformas institucionales o interinstitucionales, aplicaciones institucionales.</v>
      </c>
      <c r="BF76" s="186" t="s">
        <v>1362</v>
      </c>
      <c r="BG76" s="185" t="str">
        <f>BG75</f>
        <v xml:space="preserve"> </v>
      </c>
      <c r="BH76" s="184"/>
      <c r="BI76" s="184"/>
      <c r="BJ76" s="185"/>
      <c r="BK76" s="185"/>
      <c r="BL76" s="185"/>
      <c r="BM76" s="185"/>
      <c r="BN76" s="186"/>
      <c r="BO76" s="186"/>
      <c r="BP76" s="186"/>
      <c r="BQ76" s="184"/>
      <c r="BR76" s="184"/>
      <c r="BS76" s="185"/>
      <c r="BT76" s="185"/>
      <c r="BU76" s="185"/>
      <c r="BV76" s="185"/>
      <c r="BW76" s="186"/>
      <c r="BX76" s="186"/>
      <c r="BY76" s="186"/>
      <c r="BZ76" s="184"/>
      <c r="CA76" s="184"/>
      <c r="CB76" s="185"/>
      <c r="CC76" s="185"/>
      <c r="CD76" s="185"/>
      <c r="CE76" s="185"/>
      <c r="CF76" s="186"/>
      <c r="CG76" s="186"/>
      <c r="CH76" s="186"/>
      <c r="CI76" s="476"/>
      <c r="CJ76" s="476">
        <v>1</v>
      </c>
      <c r="CK76" s="476"/>
    </row>
    <row r="77" spans="2:89" s="187" customFormat="1" ht="113.25" customHeight="1" x14ac:dyDescent="0.25">
      <c r="B77" s="174" t="s">
        <v>71</v>
      </c>
      <c r="C77" s="175" t="s">
        <v>104</v>
      </c>
      <c r="D77" s="175" t="s">
        <v>104</v>
      </c>
      <c r="E77" s="176" t="s">
        <v>105</v>
      </c>
      <c r="F77" s="176" t="s">
        <v>120</v>
      </c>
      <c r="G77" s="176" t="s">
        <v>104</v>
      </c>
      <c r="H77" s="175" t="s">
        <v>245</v>
      </c>
      <c r="I77" s="175" t="s">
        <v>245</v>
      </c>
      <c r="J77" s="175" t="s">
        <v>245</v>
      </c>
      <c r="K77" s="188" t="s">
        <v>245</v>
      </c>
      <c r="L77" s="175" t="s">
        <v>253</v>
      </c>
      <c r="M77" s="175" t="s">
        <v>254</v>
      </c>
      <c r="N77" s="175" t="s">
        <v>255</v>
      </c>
      <c r="O77" s="176" t="s">
        <v>502</v>
      </c>
      <c r="P77" s="178"/>
      <c r="Q77" s="179" t="s">
        <v>80</v>
      </c>
      <c r="R77" s="179" t="s">
        <v>81</v>
      </c>
      <c r="S77" s="178" t="s">
        <v>82</v>
      </c>
      <c r="T77" s="178" t="s">
        <v>109</v>
      </c>
      <c r="U77" s="176" t="s">
        <v>84</v>
      </c>
      <c r="V77" s="178" t="s">
        <v>110</v>
      </c>
      <c r="W77" s="241" t="s">
        <v>86</v>
      </c>
      <c r="X77" s="254">
        <f>IF(W77="MUY BAJA",20%,IF(W77="BAJA",40%,IF(W77="MEDIA",60%,IF(W77="ALTA",80%,IF(W77="MUY ALTA",100%,)))))</f>
        <v>0.4</v>
      </c>
      <c r="Y77" s="255" t="s">
        <v>87</v>
      </c>
      <c r="Z77" s="254">
        <f>IF(Y77="LEVE",20%,IF(Y77="MENOR",40%,IF(Y77="MODERADO",60%,IF(Y77="MAYOR",80%,IF(Y77="CATASTRÓFICO",100%,)))))</f>
        <v>0.8</v>
      </c>
      <c r="AA77" s="181" t="s">
        <v>88</v>
      </c>
      <c r="AB77" s="180" t="s">
        <v>111</v>
      </c>
      <c r="AC77" s="178" t="s">
        <v>112</v>
      </c>
      <c r="AD77" s="181" t="s">
        <v>91</v>
      </c>
      <c r="AE77" s="181" t="s">
        <v>92</v>
      </c>
      <c r="AF77" s="176" t="s">
        <v>113</v>
      </c>
      <c r="AG77" s="182" t="s">
        <v>94</v>
      </c>
      <c r="AH77" s="182" t="s">
        <v>114</v>
      </c>
      <c r="AI77" s="256">
        <f>IF(AH77="Prevenir",25%, IF(AH77="Detectar",15%,IF(AH77="Corregir",10%,)))</f>
        <v>0.15</v>
      </c>
      <c r="AJ77" s="182" t="s">
        <v>96</v>
      </c>
      <c r="AK77" s="256">
        <f>IF(AJ77="Automático",25%,IF(AJ77="Manual",10%,))</f>
        <v>0.1</v>
      </c>
      <c r="AL77" s="182" t="s">
        <v>97</v>
      </c>
      <c r="AM77" s="175" t="s">
        <v>115</v>
      </c>
      <c r="AN77" s="182" t="s">
        <v>99</v>
      </c>
      <c r="AO77" s="175" t="s">
        <v>116</v>
      </c>
      <c r="AP77" s="257">
        <f>+AI77+AK77</f>
        <v>0.25</v>
      </c>
      <c r="AQ77" s="238" t="str">
        <f>IF(AR77&lt;=20%,"MUY BAJA",IF(AR77&lt;=40%,"BAJA",IF(AR77&lt;=60%,"MEDIA",IF(AR77&lt;=80%,"ALTA","MUY ALTA"))))</f>
        <v>BAJA</v>
      </c>
      <c r="AR77" s="238">
        <f>IF(OR(AH77="Prevenir",AH77="Detectar"),(X77-(X77*AP77)), X77)</f>
        <v>0.30000000000000004</v>
      </c>
      <c r="AS77" s="238" t="str">
        <f>IF(AT77&lt;=20%,"LEVE",IF(AT77&lt;=40%,"MENOR",IF(AT77&lt;=60%,"MODERADO",IF(AT77&lt;=80%,"MAYOR","CATASTROFICO"))))</f>
        <v>MAYOR</v>
      </c>
      <c r="AT77" s="238">
        <f>IF(AH77="Corregir",(Z77-(Z77*AP77)), Z77)</f>
        <v>0.8</v>
      </c>
      <c r="AU77" s="181" t="s">
        <v>88</v>
      </c>
      <c r="AV77" s="241" t="s">
        <v>101</v>
      </c>
      <c r="AW77" s="183" t="s">
        <v>111</v>
      </c>
      <c r="AX77" s="184" t="s">
        <v>117</v>
      </c>
      <c r="AY77" s="184">
        <f>AY76</f>
        <v>45657</v>
      </c>
      <c r="AZ77" s="184" t="str">
        <f>AZ76</f>
        <v xml:space="preserve">En IIIC-2024 se realizó monitoreo de usuarios institucionales a servicios de corporativos en nube O365, plataforma interinstitucional SIIF Nación, Plataforma VUCE - con CD - Token, administración servicios tecnológicos, entre otros. </v>
      </c>
      <c r="BA77" s="184" t="str">
        <f>BA76</f>
        <v>OSI - GIS - GDMA - SPI</v>
      </c>
      <c r="BB77" s="483" t="s">
        <v>103</v>
      </c>
      <c r="BC77" s="185">
        <f t="shared" si="5"/>
        <v>0</v>
      </c>
      <c r="BD77" s="185" t="str">
        <f>BD76</f>
        <v>X</v>
      </c>
      <c r="BE77" s="185" t="str">
        <f>BE76</f>
        <v>Se mantiene un control sobre los usuarios y accesos a nivel de servicios corporativos transversales, a plataformas institucionales o interinstitucionales, aplicaciones institucionales.</v>
      </c>
      <c r="BF77" s="186" t="s">
        <v>1362</v>
      </c>
      <c r="BG77" s="185" t="str">
        <f>BG76</f>
        <v xml:space="preserve"> </v>
      </c>
      <c r="BH77" s="184"/>
      <c r="BI77" s="184"/>
      <c r="BJ77" s="185"/>
      <c r="BK77" s="185"/>
      <c r="BL77" s="185"/>
      <c r="BM77" s="185"/>
      <c r="BN77" s="186"/>
      <c r="BO77" s="186"/>
      <c r="BP77" s="186"/>
      <c r="BQ77" s="184"/>
      <c r="BR77" s="184"/>
      <c r="BS77" s="185"/>
      <c r="BT77" s="185"/>
      <c r="BU77" s="185"/>
      <c r="BV77" s="185"/>
      <c r="BW77" s="186"/>
      <c r="BX77" s="186"/>
      <c r="BY77" s="186"/>
      <c r="BZ77" s="184"/>
      <c r="CA77" s="184"/>
      <c r="CB77" s="185"/>
      <c r="CC77" s="185"/>
      <c r="CD77" s="185"/>
      <c r="CE77" s="185"/>
      <c r="CF77" s="186"/>
      <c r="CG77" s="186"/>
      <c r="CH77" s="186"/>
      <c r="CI77" s="476"/>
      <c r="CJ77" s="476">
        <v>1</v>
      </c>
      <c r="CK77" s="476"/>
    </row>
    <row r="78" spans="2:89" s="187" customFormat="1" ht="113.25" customHeight="1" x14ac:dyDescent="0.25">
      <c r="B78" s="174" t="s">
        <v>71</v>
      </c>
      <c r="C78" s="175" t="s">
        <v>104</v>
      </c>
      <c r="D78" s="175" t="s">
        <v>104</v>
      </c>
      <c r="E78" s="176" t="s">
        <v>105</v>
      </c>
      <c r="F78" s="176" t="s">
        <v>173</v>
      </c>
      <c r="G78" s="176" t="s">
        <v>104</v>
      </c>
      <c r="H78" s="175" t="s">
        <v>245</v>
      </c>
      <c r="I78" s="175" t="s">
        <v>245</v>
      </c>
      <c r="J78" s="175" t="s">
        <v>245</v>
      </c>
      <c r="K78" s="188" t="s">
        <v>245</v>
      </c>
      <c r="L78" s="175" t="s">
        <v>253</v>
      </c>
      <c r="M78" s="175" t="s">
        <v>254</v>
      </c>
      <c r="N78" s="175" t="s">
        <v>255</v>
      </c>
      <c r="O78" s="176" t="s">
        <v>502</v>
      </c>
      <c r="P78" s="178"/>
      <c r="Q78" s="179" t="s">
        <v>80</v>
      </c>
      <c r="R78" s="179" t="s">
        <v>81</v>
      </c>
      <c r="S78" s="178" t="s">
        <v>82</v>
      </c>
      <c r="T78" s="178" t="s">
        <v>109</v>
      </c>
      <c r="U78" s="176" t="s">
        <v>84</v>
      </c>
      <c r="V78" s="178" t="s">
        <v>110</v>
      </c>
      <c r="W78" s="241" t="s">
        <v>86</v>
      </c>
      <c r="X78" s="254">
        <f>IF(W78="MUY BAJA",20%,IF(W78="BAJA",40%,IF(W78="MEDIA",60%,IF(W78="ALTA",80%,IF(W78="MUY ALTA",100%,)))))</f>
        <v>0.4</v>
      </c>
      <c r="Y78" s="255" t="s">
        <v>87</v>
      </c>
      <c r="Z78" s="254">
        <f>IF(Y78="LEVE",20%,IF(Y78="MENOR",40%,IF(Y78="MODERADO",60%,IF(Y78="MAYOR",80%,IF(Y78="CATASTRÓFICO",100%,)))))</f>
        <v>0.8</v>
      </c>
      <c r="AA78" s="181" t="s">
        <v>88</v>
      </c>
      <c r="AB78" s="180" t="s">
        <v>111</v>
      </c>
      <c r="AC78" s="178" t="s">
        <v>112</v>
      </c>
      <c r="AD78" s="181" t="s">
        <v>91</v>
      </c>
      <c r="AE78" s="181" t="s">
        <v>92</v>
      </c>
      <c r="AF78" s="176" t="s">
        <v>113</v>
      </c>
      <c r="AG78" s="182" t="s">
        <v>94</v>
      </c>
      <c r="AH78" s="182" t="s">
        <v>114</v>
      </c>
      <c r="AI78" s="256">
        <f>IF(AH78="Prevenir",25%, IF(AH78="Detectar",15%,IF(AH78="Corregir",10%,)))</f>
        <v>0.15</v>
      </c>
      <c r="AJ78" s="182" t="s">
        <v>96</v>
      </c>
      <c r="AK78" s="256">
        <f>IF(AJ78="Automático",25%,IF(AJ78="Manual",10%,))</f>
        <v>0.1</v>
      </c>
      <c r="AL78" s="182" t="s">
        <v>97</v>
      </c>
      <c r="AM78" s="175" t="s">
        <v>115</v>
      </c>
      <c r="AN78" s="182" t="s">
        <v>99</v>
      </c>
      <c r="AO78" s="175" t="s">
        <v>116</v>
      </c>
      <c r="AP78" s="257">
        <f>+AI78+AK78</f>
        <v>0.25</v>
      </c>
      <c r="AQ78" s="238" t="str">
        <f>IF(AR78&lt;=20%,"MUY BAJA",IF(AR78&lt;=40%,"BAJA",IF(AR78&lt;=60%,"MEDIA",IF(AR78&lt;=80%,"ALTA","MUY ALTA"))))</f>
        <v>BAJA</v>
      </c>
      <c r="AR78" s="238">
        <f>IF(OR(AH78="Prevenir",AH78="Detectar"),(X78-(X78*AP78)), X78)</f>
        <v>0.30000000000000004</v>
      </c>
      <c r="AS78" s="238" t="str">
        <f>IF(AT78&lt;=20%,"LEVE",IF(AT78&lt;=40%,"MENOR",IF(AT78&lt;=60%,"MODERADO",IF(AT78&lt;=80%,"MAYOR","CATASTROFICO"))))</f>
        <v>MAYOR</v>
      </c>
      <c r="AT78" s="238">
        <f>IF(AH78="Corregir",(Z78-(Z78*AP78)), Z78)</f>
        <v>0.8</v>
      </c>
      <c r="AU78" s="181" t="s">
        <v>88</v>
      </c>
      <c r="AV78" s="241" t="s">
        <v>101</v>
      </c>
      <c r="AW78" s="183" t="s">
        <v>111</v>
      </c>
      <c r="AX78" s="184" t="s">
        <v>117</v>
      </c>
      <c r="AY78" s="184">
        <f>AY77</f>
        <v>45657</v>
      </c>
      <c r="AZ78" s="184" t="str">
        <f>AZ77</f>
        <v xml:space="preserve">En IIIC-2024 se realizó monitoreo de usuarios institucionales a servicios de corporativos en nube O365, plataforma interinstitucional SIIF Nación, Plataforma VUCE - con CD - Token, administración servicios tecnológicos, entre otros. </v>
      </c>
      <c r="BA78" s="184" t="str">
        <f>BA77</f>
        <v>OSI - GIS - GDMA - SPI</v>
      </c>
      <c r="BB78" s="483" t="s">
        <v>103</v>
      </c>
      <c r="BC78" s="185">
        <f t="shared" si="5"/>
        <v>0</v>
      </c>
      <c r="BD78" s="185" t="str">
        <f>BD77</f>
        <v>X</v>
      </c>
      <c r="BE78" s="185" t="str">
        <f>BE77</f>
        <v>Se mantiene un control sobre los usuarios y accesos a nivel de servicios corporativos transversales, a plataformas institucionales o interinstitucionales, aplicaciones institucionales.</v>
      </c>
      <c r="BF78" s="186" t="s">
        <v>1362</v>
      </c>
      <c r="BG78" s="185" t="str">
        <f>BG77</f>
        <v xml:space="preserve"> </v>
      </c>
      <c r="BH78" s="184"/>
      <c r="BI78" s="184"/>
      <c r="BJ78" s="185"/>
      <c r="BK78" s="185"/>
      <c r="BL78" s="185"/>
      <c r="BM78" s="185"/>
      <c r="BN78" s="186"/>
      <c r="BO78" s="186"/>
      <c r="BP78" s="186"/>
      <c r="BQ78" s="184"/>
      <c r="BR78" s="184"/>
      <c r="BS78" s="185"/>
      <c r="BT78" s="185"/>
      <c r="BU78" s="185"/>
      <c r="BV78" s="185"/>
      <c r="BW78" s="186"/>
      <c r="BX78" s="186"/>
      <c r="BY78" s="186"/>
      <c r="BZ78" s="184"/>
      <c r="CA78" s="184"/>
      <c r="CB78" s="185"/>
      <c r="CC78" s="185"/>
      <c r="CD78" s="185"/>
      <c r="CE78" s="185"/>
      <c r="CF78" s="186"/>
      <c r="CG78" s="186"/>
      <c r="CH78" s="186"/>
      <c r="CI78" s="476"/>
      <c r="CJ78" s="476">
        <v>1</v>
      </c>
      <c r="CK78" s="476"/>
    </row>
    <row r="79" spans="2:89" s="187" customFormat="1" ht="113.25" customHeight="1" x14ac:dyDescent="0.25">
      <c r="B79" s="174" t="s">
        <v>71</v>
      </c>
      <c r="C79" s="175" t="s">
        <v>104</v>
      </c>
      <c r="D79" s="175" t="s">
        <v>104</v>
      </c>
      <c r="E79" s="176" t="s">
        <v>105</v>
      </c>
      <c r="F79" s="176" t="s">
        <v>74</v>
      </c>
      <c r="G79" s="176" t="s">
        <v>104</v>
      </c>
      <c r="H79" s="175" t="s">
        <v>245</v>
      </c>
      <c r="I79" s="175" t="s">
        <v>245</v>
      </c>
      <c r="J79" s="175" t="s">
        <v>245</v>
      </c>
      <c r="K79" s="188" t="s">
        <v>245</v>
      </c>
      <c r="L79" s="175" t="s">
        <v>253</v>
      </c>
      <c r="M79" s="175" t="s">
        <v>254</v>
      </c>
      <c r="N79" s="175" t="s">
        <v>255</v>
      </c>
      <c r="O79" s="176" t="s">
        <v>502</v>
      </c>
      <c r="P79" s="178"/>
      <c r="Q79" s="179" t="s">
        <v>80</v>
      </c>
      <c r="R79" s="179" t="s">
        <v>81</v>
      </c>
      <c r="S79" s="178" t="s">
        <v>82</v>
      </c>
      <c r="T79" s="178" t="s">
        <v>109</v>
      </c>
      <c r="U79" s="176" t="s">
        <v>84</v>
      </c>
      <c r="V79" s="178" t="s">
        <v>110</v>
      </c>
      <c r="W79" s="241" t="s">
        <v>86</v>
      </c>
      <c r="X79" s="254">
        <f>IF(W79="MUY BAJA",20%,IF(W79="BAJA",40%,IF(W79="MEDIA",60%,IF(W79="ALTA",80%,IF(W79="MUY ALTA",100%,)))))</f>
        <v>0.4</v>
      </c>
      <c r="Y79" s="255" t="s">
        <v>87</v>
      </c>
      <c r="Z79" s="254">
        <f>IF(Y79="LEVE",20%,IF(Y79="MENOR",40%,IF(Y79="MODERADO",60%,IF(Y79="MAYOR",80%,IF(Y79="CATASTRÓFICO",100%,)))))</f>
        <v>0.8</v>
      </c>
      <c r="AA79" s="181" t="s">
        <v>88</v>
      </c>
      <c r="AB79" s="180" t="s">
        <v>111</v>
      </c>
      <c r="AC79" s="178" t="s">
        <v>112</v>
      </c>
      <c r="AD79" s="181" t="s">
        <v>91</v>
      </c>
      <c r="AE79" s="181" t="s">
        <v>92</v>
      </c>
      <c r="AF79" s="176" t="s">
        <v>113</v>
      </c>
      <c r="AG79" s="182" t="s">
        <v>94</v>
      </c>
      <c r="AH79" s="182" t="s">
        <v>114</v>
      </c>
      <c r="AI79" s="256">
        <f>IF(AH79="Prevenir",25%, IF(AH79="Detectar",15%,IF(AH79="Corregir",10%,)))</f>
        <v>0.15</v>
      </c>
      <c r="AJ79" s="182" t="s">
        <v>96</v>
      </c>
      <c r="AK79" s="256">
        <f>IF(AJ79="Automático",25%,IF(AJ79="Manual",10%,))</f>
        <v>0.1</v>
      </c>
      <c r="AL79" s="182" t="s">
        <v>97</v>
      </c>
      <c r="AM79" s="175" t="s">
        <v>115</v>
      </c>
      <c r="AN79" s="182" t="s">
        <v>99</v>
      </c>
      <c r="AO79" s="175" t="s">
        <v>116</v>
      </c>
      <c r="AP79" s="257">
        <f>+AI79+AK79</f>
        <v>0.25</v>
      </c>
      <c r="AQ79" s="238" t="str">
        <f>IF(AR79&lt;=20%,"MUY BAJA",IF(AR79&lt;=40%,"BAJA",IF(AR79&lt;=60%,"MEDIA",IF(AR79&lt;=80%,"ALTA","MUY ALTA"))))</f>
        <v>BAJA</v>
      </c>
      <c r="AR79" s="238">
        <f>IF(OR(AH79="Prevenir",AH79="Detectar"),(X79-(X79*AP79)), X79)</f>
        <v>0.30000000000000004</v>
      </c>
      <c r="AS79" s="238" t="str">
        <f>IF(AT79&lt;=20%,"LEVE",IF(AT79&lt;=40%,"MENOR",IF(AT79&lt;=60%,"MODERADO",IF(AT79&lt;=80%,"MAYOR","CATASTROFICO"))))</f>
        <v>MAYOR</v>
      </c>
      <c r="AT79" s="238">
        <f>IF(AH79="Corregir",(Z79-(Z79*AP79)), Z79)</f>
        <v>0.8</v>
      </c>
      <c r="AU79" s="181" t="s">
        <v>88</v>
      </c>
      <c r="AV79" s="241" t="s">
        <v>101</v>
      </c>
      <c r="AW79" s="183" t="s">
        <v>111</v>
      </c>
      <c r="AX79" s="184" t="s">
        <v>117</v>
      </c>
      <c r="AY79" s="184">
        <f>AY78</f>
        <v>45657</v>
      </c>
      <c r="AZ79" s="184" t="str">
        <f>AZ78</f>
        <v xml:space="preserve">En IIIC-2024 se realizó monitoreo de usuarios institucionales a servicios de corporativos en nube O365, plataforma interinstitucional SIIF Nación, Plataforma VUCE - con CD - Token, administración servicios tecnológicos, entre otros. </v>
      </c>
      <c r="BA79" s="184" t="str">
        <f>BA78</f>
        <v>OSI - GIS - GDMA - SPI</v>
      </c>
      <c r="BB79" s="483" t="s">
        <v>103</v>
      </c>
      <c r="BC79" s="185">
        <f t="shared" si="5"/>
        <v>0</v>
      </c>
      <c r="BD79" s="185" t="str">
        <f>BD78</f>
        <v>X</v>
      </c>
      <c r="BE79" s="185" t="str">
        <f>BE78</f>
        <v>Se mantiene un control sobre los usuarios y accesos a nivel de servicios corporativos transversales, a plataformas institucionales o interinstitucionales, aplicaciones institucionales.</v>
      </c>
      <c r="BF79" s="186" t="s">
        <v>1362</v>
      </c>
      <c r="BG79" s="185" t="str">
        <f>BG78</f>
        <v xml:space="preserve"> </v>
      </c>
      <c r="BH79" s="184"/>
      <c r="BI79" s="184"/>
      <c r="BJ79" s="185"/>
      <c r="BK79" s="185"/>
      <c r="BL79" s="185"/>
      <c r="BM79" s="185"/>
      <c r="BN79" s="186"/>
      <c r="BO79" s="186"/>
      <c r="BP79" s="186"/>
      <c r="BQ79" s="184"/>
      <c r="BR79" s="184"/>
      <c r="BS79" s="185"/>
      <c r="BT79" s="185"/>
      <c r="BU79" s="185"/>
      <c r="BV79" s="185"/>
      <c r="BW79" s="186"/>
      <c r="BX79" s="186"/>
      <c r="BY79" s="186"/>
      <c r="BZ79" s="184"/>
      <c r="CA79" s="184"/>
      <c r="CB79" s="185"/>
      <c r="CC79" s="185"/>
      <c r="CD79" s="185"/>
      <c r="CE79" s="185"/>
      <c r="CF79" s="186"/>
      <c r="CG79" s="186"/>
      <c r="CH79" s="186"/>
      <c r="CI79" s="476"/>
      <c r="CJ79" s="476">
        <v>1</v>
      </c>
      <c r="CK79" s="476"/>
    </row>
    <row r="80" spans="2:89" s="187" customFormat="1" ht="113.25" customHeight="1" x14ac:dyDescent="0.25">
      <c r="B80" s="174" t="s">
        <v>71</v>
      </c>
      <c r="C80" s="175" t="s">
        <v>104</v>
      </c>
      <c r="D80" s="175" t="s">
        <v>104</v>
      </c>
      <c r="E80" s="176" t="s">
        <v>105</v>
      </c>
      <c r="F80" s="176" t="s">
        <v>74</v>
      </c>
      <c r="G80" s="176" t="s">
        <v>104</v>
      </c>
      <c r="H80" s="175" t="s">
        <v>245</v>
      </c>
      <c r="I80" s="175" t="s">
        <v>518</v>
      </c>
      <c r="J80" s="175" t="s">
        <v>245</v>
      </c>
      <c r="K80" s="193" t="s">
        <v>247</v>
      </c>
      <c r="L80" s="175" t="s">
        <v>253</v>
      </c>
      <c r="M80" s="175" t="s">
        <v>254</v>
      </c>
      <c r="N80" s="175" t="s">
        <v>255</v>
      </c>
      <c r="O80" s="176" t="s">
        <v>270</v>
      </c>
      <c r="P80" s="178"/>
      <c r="Q80" s="179" t="s">
        <v>80</v>
      </c>
      <c r="R80" s="179" t="s">
        <v>81</v>
      </c>
      <c r="S80" s="178" t="s">
        <v>82</v>
      </c>
      <c r="T80" s="178" t="s">
        <v>109</v>
      </c>
      <c r="U80" s="176" t="s">
        <v>84</v>
      </c>
      <c r="V80" s="178" t="s">
        <v>110</v>
      </c>
      <c r="W80" s="241" t="s">
        <v>86</v>
      </c>
      <c r="X80" s="254">
        <f>IF(W80="MUY BAJA",20%,IF(W80="BAJA",40%,IF(W80="MEDIA",60%,IF(W80="ALTA",80%,IF(W80="MUY ALTA",100%,)))))</f>
        <v>0.4</v>
      </c>
      <c r="Y80" s="255" t="s">
        <v>87</v>
      </c>
      <c r="Z80" s="254">
        <f>IF(Y80="LEVE",20%,IF(Y80="MENOR",40%,IF(Y80="MODERADO",60%,IF(Y80="MAYOR",80%,IF(Y80="CATASTRÓFICO",100%,)))))</f>
        <v>0.8</v>
      </c>
      <c r="AA80" s="181" t="s">
        <v>88</v>
      </c>
      <c r="AB80" s="180" t="s">
        <v>111</v>
      </c>
      <c r="AC80" s="178" t="s">
        <v>112</v>
      </c>
      <c r="AD80" s="181" t="s">
        <v>91</v>
      </c>
      <c r="AE80" s="181" t="s">
        <v>92</v>
      </c>
      <c r="AF80" s="176" t="s">
        <v>113</v>
      </c>
      <c r="AG80" s="182" t="s">
        <v>94</v>
      </c>
      <c r="AH80" s="182" t="s">
        <v>114</v>
      </c>
      <c r="AI80" s="256">
        <f>IF(AH80="Prevenir",25%, IF(AH80="Detectar",15%,IF(AH80="Corregir",10%,)))</f>
        <v>0.15</v>
      </c>
      <c r="AJ80" s="182" t="s">
        <v>96</v>
      </c>
      <c r="AK80" s="256">
        <f>IF(AJ80="Automático",25%,IF(AJ80="Manual",10%,))</f>
        <v>0.1</v>
      </c>
      <c r="AL80" s="182" t="s">
        <v>97</v>
      </c>
      <c r="AM80" s="175" t="s">
        <v>115</v>
      </c>
      <c r="AN80" s="182" t="s">
        <v>99</v>
      </c>
      <c r="AO80" s="175" t="s">
        <v>116</v>
      </c>
      <c r="AP80" s="257">
        <f>+AI80+AK80</f>
        <v>0.25</v>
      </c>
      <c r="AQ80" s="238" t="str">
        <f>IF(AR80&lt;=20%,"MUY BAJA",IF(AR80&lt;=40%,"BAJA",IF(AR80&lt;=60%,"MEDIA",IF(AR80&lt;=80%,"ALTA","MUY ALTA"))))</f>
        <v>BAJA</v>
      </c>
      <c r="AR80" s="238">
        <f>IF(OR(AH80="Prevenir",AH80="Detectar"),(X80-(X80*AP80)), X80)</f>
        <v>0.30000000000000004</v>
      </c>
      <c r="AS80" s="238" t="str">
        <f>IF(AT80&lt;=20%,"LEVE",IF(AT80&lt;=40%,"MENOR",IF(AT80&lt;=60%,"MODERADO",IF(AT80&lt;=80%,"MAYOR","CATASTROFICO"))))</f>
        <v>MAYOR</v>
      </c>
      <c r="AT80" s="238">
        <f>IF(AH80="Corregir",(Z80-(Z80*AP80)), Z80)</f>
        <v>0.8</v>
      </c>
      <c r="AU80" s="181" t="s">
        <v>88</v>
      </c>
      <c r="AV80" s="241" t="s">
        <v>101</v>
      </c>
      <c r="AW80" s="183" t="s">
        <v>111</v>
      </c>
      <c r="AX80" s="184" t="s">
        <v>117</v>
      </c>
      <c r="AY80" s="184">
        <f>AY79</f>
        <v>45657</v>
      </c>
      <c r="AZ80" s="184" t="str">
        <f>AZ79</f>
        <v xml:space="preserve">En IIIC-2024 se realizó monitoreo de usuarios institucionales a servicios de corporativos en nube O365, plataforma interinstitucional SIIF Nación, Plataforma VUCE - con CD - Token, administración servicios tecnológicos, entre otros. </v>
      </c>
      <c r="BA80" s="184" t="str">
        <f>BA79</f>
        <v>OSI - GIS - GDMA - SPI</v>
      </c>
      <c r="BB80" s="483" t="s">
        <v>103</v>
      </c>
      <c r="BC80" s="185">
        <f t="shared" si="5"/>
        <v>0</v>
      </c>
      <c r="BD80" s="185" t="str">
        <f>BD79</f>
        <v>X</v>
      </c>
      <c r="BE80" s="185" t="str">
        <f>BE79</f>
        <v>Se mantiene un control sobre los usuarios y accesos a nivel de servicios corporativos transversales, a plataformas institucionales o interinstitucionales, aplicaciones institucionales.</v>
      </c>
      <c r="BF80" s="186" t="s">
        <v>1362</v>
      </c>
      <c r="BG80" s="185" t="str">
        <f>BG79</f>
        <v xml:space="preserve"> </v>
      </c>
      <c r="BH80" s="184"/>
      <c r="BI80" s="184"/>
      <c r="BJ80" s="185"/>
      <c r="BK80" s="185"/>
      <c r="BL80" s="185"/>
      <c r="BM80" s="185"/>
      <c r="BN80" s="186"/>
      <c r="BO80" s="186"/>
      <c r="BP80" s="186"/>
      <c r="BQ80" s="184"/>
      <c r="BR80" s="184"/>
      <c r="BS80" s="185"/>
      <c r="BT80" s="185"/>
      <c r="BU80" s="185"/>
      <c r="BV80" s="185"/>
      <c r="BW80" s="186"/>
      <c r="BX80" s="186"/>
      <c r="BY80" s="186"/>
      <c r="BZ80" s="184"/>
      <c r="CA80" s="184"/>
      <c r="CB80" s="185"/>
      <c r="CC80" s="185"/>
      <c r="CD80" s="185"/>
      <c r="CE80" s="185"/>
      <c r="CF80" s="186"/>
      <c r="CG80" s="186"/>
      <c r="CH80" s="186"/>
      <c r="CI80" s="476"/>
      <c r="CJ80" s="476">
        <v>1</v>
      </c>
      <c r="CK80" s="476"/>
    </row>
    <row r="81" spans="2:89" s="187" customFormat="1" ht="113.25" customHeight="1" x14ac:dyDescent="0.25">
      <c r="B81" s="174" t="s">
        <v>71</v>
      </c>
      <c r="C81" s="175" t="s">
        <v>104</v>
      </c>
      <c r="D81" s="175" t="s">
        <v>104</v>
      </c>
      <c r="E81" s="176" t="s">
        <v>105</v>
      </c>
      <c r="F81" s="176" t="s">
        <v>74</v>
      </c>
      <c r="G81" s="176" t="s">
        <v>104</v>
      </c>
      <c r="H81" s="175" t="s">
        <v>245</v>
      </c>
      <c r="I81" s="175" t="s">
        <v>518</v>
      </c>
      <c r="J81" s="175" t="s">
        <v>245</v>
      </c>
      <c r="K81" s="193" t="s">
        <v>247</v>
      </c>
      <c r="L81" s="175" t="s">
        <v>253</v>
      </c>
      <c r="M81" s="175" t="s">
        <v>254</v>
      </c>
      <c r="N81" s="175" t="s">
        <v>255</v>
      </c>
      <c r="O81" s="176" t="s">
        <v>296</v>
      </c>
      <c r="P81" s="178"/>
      <c r="Q81" s="179" t="s">
        <v>80</v>
      </c>
      <c r="R81" s="179" t="s">
        <v>81</v>
      </c>
      <c r="S81" s="178" t="s">
        <v>82</v>
      </c>
      <c r="T81" s="178" t="s">
        <v>109</v>
      </c>
      <c r="U81" s="176" t="s">
        <v>84</v>
      </c>
      <c r="V81" s="178" t="s">
        <v>110</v>
      </c>
      <c r="W81" s="241" t="s">
        <v>86</v>
      </c>
      <c r="X81" s="254">
        <f>IF(W81="MUY BAJA",20%,IF(W81="BAJA",40%,IF(W81="MEDIA",60%,IF(W81="ALTA",80%,IF(W81="MUY ALTA",100%,)))))</f>
        <v>0.4</v>
      </c>
      <c r="Y81" s="255" t="s">
        <v>87</v>
      </c>
      <c r="Z81" s="254">
        <f>IF(Y81="LEVE",20%,IF(Y81="MENOR",40%,IF(Y81="MODERADO",60%,IF(Y81="MAYOR",80%,IF(Y81="CATASTRÓFICO",100%,)))))</f>
        <v>0.8</v>
      </c>
      <c r="AA81" s="181" t="s">
        <v>88</v>
      </c>
      <c r="AB81" s="180" t="s">
        <v>111</v>
      </c>
      <c r="AC81" s="178" t="s">
        <v>112</v>
      </c>
      <c r="AD81" s="181" t="s">
        <v>91</v>
      </c>
      <c r="AE81" s="181" t="s">
        <v>92</v>
      </c>
      <c r="AF81" s="176" t="s">
        <v>113</v>
      </c>
      <c r="AG81" s="182" t="s">
        <v>94</v>
      </c>
      <c r="AH81" s="182" t="s">
        <v>114</v>
      </c>
      <c r="AI81" s="256">
        <f>IF(AH81="Prevenir",25%, IF(AH81="Detectar",15%,IF(AH81="Corregir",10%,)))</f>
        <v>0.15</v>
      </c>
      <c r="AJ81" s="182" t="s">
        <v>96</v>
      </c>
      <c r="AK81" s="256">
        <f>IF(AJ81="Automático",25%,IF(AJ81="Manual",10%,))</f>
        <v>0.1</v>
      </c>
      <c r="AL81" s="182" t="s">
        <v>97</v>
      </c>
      <c r="AM81" s="175" t="s">
        <v>115</v>
      </c>
      <c r="AN81" s="182" t="s">
        <v>99</v>
      </c>
      <c r="AO81" s="175" t="s">
        <v>116</v>
      </c>
      <c r="AP81" s="257">
        <f>+AI81+AK81</f>
        <v>0.25</v>
      </c>
      <c r="AQ81" s="238" t="str">
        <f>IF(AR81&lt;=20%,"MUY BAJA",IF(AR81&lt;=40%,"BAJA",IF(AR81&lt;=60%,"MEDIA",IF(AR81&lt;=80%,"ALTA","MUY ALTA"))))</f>
        <v>BAJA</v>
      </c>
      <c r="AR81" s="238">
        <f>IF(OR(AH81="Prevenir",AH81="Detectar"),(X81-(X81*AP81)), X81)</f>
        <v>0.30000000000000004</v>
      </c>
      <c r="AS81" s="238" t="str">
        <f>IF(AT81&lt;=20%,"LEVE",IF(AT81&lt;=40%,"MENOR",IF(AT81&lt;=60%,"MODERADO",IF(AT81&lt;=80%,"MAYOR","CATASTROFICO"))))</f>
        <v>MAYOR</v>
      </c>
      <c r="AT81" s="238">
        <f>IF(AH81="Corregir",(Z81-(Z81*AP81)), Z81)</f>
        <v>0.8</v>
      </c>
      <c r="AU81" s="181" t="s">
        <v>88</v>
      </c>
      <c r="AV81" s="241" t="s">
        <v>101</v>
      </c>
      <c r="AW81" s="183" t="s">
        <v>111</v>
      </c>
      <c r="AX81" s="184" t="s">
        <v>117</v>
      </c>
      <c r="AY81" s="184">
        <f>AY80</f>
        <v>45657</v>
      </c>
      <c r="AZ81" s="184" t="str">
        <f>AZ80</f>
        <v xml:space="preserve">En IIIC-2024 se realizó monitoreo de usuarios institucionales a servicios de corporativos en nube O365, plataforma interinstitucional SIIF Nación, Plataforma VUCE - con CD - Token, administración servicios tecnológicos, entre otros. </v>
      </c>
      <c r="BA81" s="184" t="str">
        <f>BA80</f>
        <v>OSI - GIS - GDMA - SPI</v>
      </c>
      <c r="BB81" s="483" t="s">
        <v>103</v>
      </c>
      <c r="BC81" s="185">
        <f t="shared" si="5"/>
        <v>0</v>
      </c>
      <c r="BD81" s="185" t="str">
        <f>BD80</f>
        <v>X</v>
      </c>
      <c r="BE81" s="185" t="str">
        <f>BE80</f>
        <v>Se mantiene un control sobre los usuarios y accesos a nivel de servicios corporativos transversales, a plataformas institucionales o interinstitucionales, aplicaciones institucionales.</v>
      </c>
      <c r="BF81" s="186" t="s">
        <v>1362</v>
      </c>
      <c r="BG81" s="185" t="str">
        <f>BG80</f>
        <v xml:space="preserve"> </v>
      </c>
      <c r="BH81" s="184"/>
      <c r="BI81" s="184"/>
      <c r="BJ81" s="185"/>
      <c r="BK81" s="185"/>
      <c r="BL81" s="185"/>
      <c r="BM81" s="185"/>
      <c r="BN81" s="186"/>
      <c r="BO81" s="186"/>
      <c r="BP81" s="186"/>
      <c r="BQ81" s="184"/>
      <c r="BR81" s="184"/>
      <c r="BS81" s="185"/>
      <c r="BT81" s="185"/>
      <c r="BU81" s="185"/>
      <c r="BV81" s="185"/>
      <c r="BW81" s="186"/>
      <c r="BX81" s="186"/>
      <c r="BY81" s="186"/>
      <c r="BZ81" s="184"/>
      <c r="CA81" s="184"/>
      <c r="CB81" s="185"/>
      <c r="CC81" s="185"/>
      <c r="CD81" s="185"/>
      <c r="CE81" s="185"/>
      <c r="CF81" s="186"/>
      <c r="CG81" s="186"/>
      <c r="CH81" s="186"/>
      <c r="CI81" s="476"/>
      <c r="CJ81" s="476">
        <v>1</v>
      </c>
      <c r="CK81" s="476"/>
    </row>
    <row r="82" spans="2:89" s="187" customFormat="1" ht="113.25" customHeight="1" x14ac:dyDescent="0.25">
      <c r="B82" s="174" t="s">
        <v>71</v>
      </c>
      <c r="C82" s="175" t="s">
        <v>104</v>
      </c>
      <c r="D82" s="175" t="s">
        <v>104</v>
      </c>
      <c r="E82" s="176" t="s">
        <v>105</v>
      </c>
      <c r="F82" s="176" t="s">
        <v>74</v>
      </c>
      <c r="G82" s="176" t="s">
        <v>104</v>
      </c>
      <c r="H82" s="175" t="s">
        <v>247</v>
      </c>
      <c r="I82" s="175" t="s">
        <v>247</v>
      </c>
      <c r="J82" s="175" t="s">
        <v>245</v>
      </c>
      <c r="K82" s="193" t="s">
        <v>247</v>
      </c>
      <c r="L82" s="175" t="s">
        <v>253</v>
      </c>
      <c r="M82" s="175" t="s">
        <v>254</v>
      </c>
      <c r="N82" s="175" t="s">
        <v>255</v>
      </c>
      <c r="O82" s="176" t="s">
        <v>79</v>
      </c>
      <c r="P82" s="178"/>
      <c r="Q82" s="179" t="s">
        <v>80</v>
      </c>
      <c r="R82" s="179" t="s">
        <v>81</v>
      </c>
      <c r="S82" s="178" t="s">
        <v>82</v>
      </c>
      <c r="T82" s="178" t="s">
        <v>109</v>
      </c>
      <c r="U82" s="176" t="s">
        <v>84</v>
      </c>
      <c r="V82" s="178" t="s">
        <v>110</v>
      </c>
      <c r="W82" s="241" t="s">
        <v>86</v>
      </c>
      <c r="X82" s="254">
        <f>IF(W82="MUY BAJA",20%,IF(W82="BAJA",40%,IF(W82="MEDIA",60%,IF(W82="ALTA",80%,IF(W82="MUY ALTA",100%,)))))</f>
        <v>0.4</v>
      </c>
      <c r="Y82" s="255" t="s">
        <v>87</v>
      </c>
      <c r="Z82" s="254">
        <f>IF(Y82="LEVE",20%,IF(Y82="MENOR",40%,IF(Y82="MODERADO",60%,IF(Y82="MAYOR",80%,IF(Y82="CATASTRÓFICO",100%,)))))</f>
        <v>0.8</v>
      </c>
      <c r="AA82" s="181" t="s">
        <v>88</v>
      </c>
      <c r="AB82" s="180" t="s">
        <v>111</v>
      </c>
      <c r="AC82" s="178" t="s">
        <v>112</v>
      </c>
      <c r="AD82" s="181" t="s">
        <v>91</v>
      </c>
      <c r="AE82" s="181" t="s">
        <v>92</v>
      </c>
      <c r="AF82" s="176" t="s">
        <v>113</v>
      </c>
      <c r="AG82" s="182" t="s">
        <v>94</v>
      </c>
      <c r="AH82" s="182" t="s">
        <v>114</v>
      </c>
      <c r="AI82" s="256">
        <f>IF(AH82="Prevenir",25%, IF(AH82="Detectar",15%,IF(AH82="Corregir",10%,)))</f>
        <v>0.15</v>
      </c>
      <c r="AJ82" s="182" t="s">
        <v>96</v>
      </c>
      <c r="AK82" s="256">
        <f>IF(AJ82="Automático",25%,IF(AJ82="Manual",10%,))</f>
        <v>0.1</v>
      </c>
      <c r="AL82" s="182" t="s">
        <v>97</v>
      </c>
      <c r="AM82" s="175" t="s">
        <v>115</v>
      </c>
      <c r="AN82" s="182" t="s">
        <v>99</v>
      </c>
      <c r="AO82" s="175" t="s">
        <v>116</v>
      </c>
      <c r="AP82" s="257">
        <f>+AI82+AK82</f>
        <v>0.25</v>
      </c>
      <c r="AQ82" s="238" t="str">
        <f>IF(AR82&lt;=20%,"MUY BAJA",IF(AR82&lt;=40%,"BAJA",IF(AR82&lt;=60%,"MEDIA",IF(AR82&lt;=80%,"ALTA","MUY ALTA"))))</f>
        <v>BAJA</v>
      </c>
      <c r="AR82" s="238">
        <f>IF(OR(AH82="Prevenir",AH82="Detectar"),(X82-(X82*AP82)), X82)</f>
        <v>0.30000000000000004</v>
      </c>
      <c r="AS82" s="238" t="str">
        <f>IF(AT82&lt;=20%,"LEVE",IF(AT82&lt;=40%,"MENOR",IF(AT82&lt;=60%,"MODERADO",IF(AT82&lt;=80%,"MAYOR","CATASTROFICO"))))</f>
        <v>MAYOR</v>
      </c>
      <c r="AT82" s="238">
        <f>IF(AH82="Corregir",(Z82-(Z82*AP82)), Z82)</f>
        <v>0.8</v>
      </c>
      <c r="AU82" s="181" t="s">
        <v>88</v>
      </c>
      <c r="AV82" s="241" t="s">
        <v>101</v>
      </c>
      <c r="AW82" s="183" t="s">
        <v>111</v>
      </c>
      <c r="AX82" s="184" t="s">
        <v>117</v>
      </c>
      <c r="AY82" s="184">
        <f>AY81</f>
        <v>45657</v>
      </c>
      <c r="AZ82" s="184" t="str">
        <f>AZ81</f>
        <v xml:space="preserve">En IIIC-2024 se realizó monitoreo de usuarios institucionales a servicios de corporativos en nube O365, plataforma interinstitucional SIIF Nación, Plataforma VUCE - con CD - Token, administración servicios tecnológicos, entre otros. </v>
      </c>
      <c r="BA82" s="184" t="str">
        <f>BA81</f>
        <v>OSI - GIS - GDMA - SPI</v>
      </c>
      <c r="BB82" s="483" t="s">
        <v>103</v>
      </c>
      <c r="BC82" s="185">
        <f t="shared" si="5"/>
        <v>0</v>
      </c>
      <c r="BD82" s="185" t="str">
        <f>BD81</f>
        <v>X</v>
      </c>
      <c r="BE82" s="185" t="str">
        <f>BE81</f>
        <v>Se mantiene un control sobre los usuarios y accesos a nivel de servicios corporativos transversales, a plataformas institucionales o interinstitucionales, aplicaciones institucionales.</v>
      </c>
      <c r="BF82" s="186" t="s">
        <v>1362</v>
      </c>
      <c r="BG82" s="185" t="str">
        <f>BG81</f>
        <v xml:space="preserve"> </v>
      </c>
      <c r="BH82" s="184"/>
      <c r="BI82" s="184"/>
      <c r="BJ82" s="185"/>
      <c r="BK82" s="185"/>
      <c r="BL82" s="185"/>
      <c r="BM82" s="185"/>
      <c r="BN82" s="186"/>
      <c r="BO82" s="186"/>
      <c r="BP82" s="186"/>
      <c r="BQ82" s="184"/>
      <c r="BR82" s="184"/>
      <c r="BS82" s="185"/>
      <c r="BT82" s="185"/>
      <c r="BU82" s="185"/>
      <c r="BV82" s="185"/>
      <c r="BW82" s="186"/>
      <c r="BX82" s="186"/>
      <c r="BY82" s="186"/>
      <c r="BZ82" s="184"/>
      <c r="CA82" s="184"/>
      <c r="CB82" s="185"/>
      <c r="CC82" s="185"/>
      <c r="CD82" s="185"/>
      <c r="CE82" s="185"/>
      <c r="CF82" s="186"/>
      <c r="CG82" s="186"/>
      <c r="CH82" s="186"/>
      <c r="CI82" s="476"/>
      <c r="CJ82" s="476">
        <v>1</v>
      </c>
      <c r="CK82" s="476"/>
    </row>
    <row r="83" spans="2:89" s="187" customFormat="1" ht="113.25" customHeight="1" x14ac:dyDescent="0.25">
      <c r="B83" s="174" t="s">
        <v>71</v>
      </c>
      <c r="C83" s="175" t="s">
        <v>104</v>
      </c>
      <c r="D83" s="175" t="s">
        <v>104</v>
      </c>
      <c r="E83" s="176" t="s">
        <v>105</v>
      </c>
      <c r="F83" s="176" t="s">
        <v>74</v>
      </c>
      <c r="G83" s="176" t="s">
        <v>104</v>
      </c>
      <c r="H83" s="175" t="s">
        <v>247</v>
      </c>
      <c r="I83" s="175" t="s">
        <v>247</v>
      </c>
      <c r="J83" s="175" t="s">
        <v>247</v>
      </c>
      <c r="K83" s="193" t="s">
        <v>247</v>
      </c>
      <c r="L83" s="175" t="s">
        <v>552</v>
      </c>
      <c r="M83" s="175" t="s">
        <v>553</v>
      </c>
      <c r="N83" s="175" t="s">
        <v>554</v>
      </c>
      <c r="O83" s="176" t="s">
        <v>166</v>
      </c>
      <c r="P83" s="178"/>
      <c r="Q83" s="179" t="s">
        <v>80</v>
      </c>
      <c r="R83" s="179" t="s">
        <v>81</v>
      </c>
      <c r="S83" s="178" t="s">
        <v>82</v>
      </c>
      <c r="T83" s="178" t="s">
        <v>109</v>
      </c>
      <c r="U83" s="176" t="s">
        <v>84</v>
      </c>
      <c r="V83" s="178" t="s">
        <v>110</v>
      </c>
      <c r="W83" s="241" t="s">
        <v>86</v>
      </c>
      <c r="X83" s="254">
        <f>IF(W83="MUY BAJA",20%,IF(W83="BAJA",40%,IF(W83="MEDIA",60%,IF(W83="ALTA",80%,IF(W83="MUY ALTA",100%,)))))</f>
        <v>0.4</v>
      </c>
      <c r="Y83" s="255" t="s">
        <v>87</v>
      </c>
      <c r="Z83" s="254">
        <f>IF(Y83="LEVE",20%,IF(Y83="MENOR",40%,IF(Y83="MODERADO",60%,IF(Y83="MAYOR",80%,IF(Y83="CATASTRÓFICO",100%,)))))</f>
        <v>0.8</v>
      </c>
      <c r="AA83" s="181" t="s">
        <v>88</v>
      </c>
      <c r="AB83" s="180" t="s">
        <v>111</v>
      </c>
      <c r="AC83" s="178" t="s">
        <v>112</v>
      </c>
      <c r="AD83" s="181" t="s">
        <v>91</v>
      </c>
      <c r="AE83" s="181" t="s">
        <v>92</v>
      </c>
      <c r="AF83" s="176" t="s">
        <v>113</v>
      </c>
      <c r="AG83" s="182" t="s">
        <v>94</v>
      </c>
      <c r="AH83" s="182" t="s">
        <v>114</v>
      </c>
      <c r="AI83" s="256">
        <f>IF(AH83="Prevenir",25%, IF(AH83="Detectar",15%,IF(AH83="Corregir",10%,)))</f>
        <v>0.15</v>
      </c>
      <c r="AJ83" s="182" t="s">
        <v>96</v>
      </c>
      <c r="AK83" s="256">
        <f>IF(AJ83="Automático",25%,IF(AJ83="Manual",10%,))</f>
        <v>0.1</v>
      </c>
      <c r="AL83" s="182" t="s">
        <v>97</v>
      </c>
      <c r="AM83" s="175" t="s">
        <v>115</v>
      </c>
      <c r="AN83" s="182" t="s">
        <v>99</v>
      </c>
      <c r="AO83" s="175" t="s">
        <v>116</v>
      </c>
      <c r="AP83" s="257">
        <f>+AI83+AK83</f>
        <v>0.25</v>
      </c>
      <c r="AQ83" s="238" t="str">
        <f>IF(AR83&lt;=20%,"MUY BAJA",IF(AR83&lt;=40%,"BAJA",IF(AR83&lt;=60%,"MEDIA",IF(AR83&lt;=80%,"ALTA","MUY ALTA"))))</f>
        <v>BAJA</v>
      </c>
      <c r="AR83" s="238">
        <f>IF(OR(AH83="Prevenir",AH83="Detectar"),(X83-(X83*AP83)), X83)</f>
        <v>0.30000000000000004</v>
      </c>
      <c r="AS83" s="238" t="str">
        <f>IF(AT83&lt;=20%,"LEVE",IF(AT83&lt;=40%,"MENOR",IF(AT83&lt;=60%,"MODERADO",IF(AT83&lt;=80%,"MAYOR","CATASTROFICO"))))</f>
        <v>MAYOR</v>
      </c>
      <c r="AT83" s="238">
        <f>IF(AH83="Corregir",(Z83-(Z83*AP83)), Z83)</f>
        <v>0.8</v>
      </c>
      <c r="AU83" s="181" t="s">
        <v>88</v>
      </c>
      <c r="AV83" s="241" t="s">
        <v>101</v>
      </c>
      <c r="AW83" s="183" t="s">
        <v>111</v>
      </c>
      <c r="AX83" s="184" t="s">
        <v>117</v>
      </c>
      <c r="AY83" s="184">
        <f>AY82</f>
        <v>45657</v>
      </c>
      <c r="AZ83" s="184" t="str">
        <f>AZ82</f>
        <v xml:space="preserve">En IIIC-2024 se realizó monitoreo de usuarios institucionales a servicios de corporativos en nube O365, plataforma interinstitucional SIIF Nación, Plataforma VUCE - con CD - Token, administración servicios tecnológicos, entre otros. </v>
      </c>
      <c r="BA83" s="184" t="str">
        <f>BA82</f>
        <v>OSI - GIS - GDMA - SPI</v>
      </c>
      <c r="BB83" s="483" t="s">
        <v>103</v>
      </c>
      <c r="BC83" s="185">
        <f t="shared" si="5"/>
        <v>0</v>
      </c>
      <c r="BD83" s="185" t="str">
        <f>BD82</f>
        <v>X</v>
      </c>
      <c r="BE83" s="185" t="str">
        <f>BE82</f>
        <v>Se mantiene un control sobre los usuarios y accesos a nivel de servicios corporativos transversales, a plataformas institucionales o interinstitucionales, aplicaciones institucionales.</v>
      </c>
      <c r="BF83" s="186" t="s">
        <v>1362</v>
      </c>
      <c r="BG83" s="185" t="str">
        <f>BG82</f>
        <v xml:space="preserve"> </v>
      </c>
      <c r="BH83" s="184"/>
      <c r="BI83" s="184"/>
      <c r="BJ83" s="185"/>
      <c r="BK83" s="185"/>
      <c r="BL83" s="185"/>
      <c r="BM83" s="185"/>
      <c r="BN83" s="186"/>
      <c r="BO83" s="186"/>
      <c r="BP83" s="186"/>
      <c r="BQ83" s="184"/>
      <c r="BR83" s="184"/>
      <c r="BS83" s="185"/>
      <c r="BT83" s="185"/>
      <c r="BU83" s="185"/>
      <c r="BV83" s="185"/>
      <c r="BW83" s="186"/>
      <c r="BX83" s="186"/>
      <c r="BY83" s="186"/>
      <c r="BZ83" s="184"/>
      <c r="CA83" s="184"/>
      <c r="CB83" s="185"/>
      <c r="CC83" s="185"/>
      <c r="CD83" s="185"/>
      <c r="CE83" s="185"/>
      <c r="CF83" s="186"/>
      <c r="CG83" s="186"/>
      <c r="CH83" s="186"/>
      <c r="CI83" s="476"/>
      <c r="CJ83" s="476">
        <v>1</v>
      </c>
      <c r="CK83" s="476"/>
    </row>
    <row r="84" spans="2:89" s="187" customFormat="1" ht="113.25" customHeight="1" x14ac:dyDescent="0.25">
      <c r="B84" s="174" t="s">
        <v>71</v>
      </c>
      <c r="C84" s="175" t="s">
        <v>209</v>
      </c>
      <c r="D84" s="175" t="s">
        <v>209</v>
      </c>
      <c r="E84" s="176" t="s">
        <v>105</v>
      </c>
      <c r="F84" s="176" t="s">
        <v>74</v>
      </c>
      <c r="G84" s="176" t="s">
        <v>209</v>
      </c>
      <c r="H84" s="175" t="s">
        <v>247</v>
      </c>
      <c r="I84" s="175" t="s">
        <v>247</v>
      </c>
      <c r="J84" s="175" t="s">
        <v>247</v>
      </c>
      <c r="K84" s="193" t="s">
        <v>247</v>
      </c>
      <c r="L84" s="175" t="s">
        <v>560</v>
      </c>
      <c r="M84" s="175" t="s">
        <v>561</v>
      </c>
      <c r="N84" s="175" t="s">
        <v>562</v>
      </c>
      <c r="O84" s="176" t="s">
        <v>172</v>
      </c>
      <c r="P84" s="178"/>
      <c r="Q84" s="179" t="s">
        <v>80</v>
      </c>
      <c r="R84" s="179" t="s">
        <v>81</v>
      </c>
      <c r="S84" s="178" t="s">
        <v>82</v>
      </c>
      <c r="T84" s="178" t="s">
        <v>109</v>
      </c>
      <c r="U84" s="176" t="s">
        <v>148</v>
      </c>
      <c r="V84" s="178" t="s">
        <v>110</v>
      </c>
      <c r="W84" s="241" t="s">
        <v>213</v>
      </c>
      <c r="X84" s="254">
        <f>IF(W84="MUY BAJA",20%,IF(W84="BAJA",40%,IF(W84="MEDIA",60%,IF(W84="ALTA",80%,IF(W84="MUY ALTA",100%,)))))</f>
        <v>0.6</v>
      </c>
      <c r="Y84" s="255" t="s">
        <v>87</v>
      </c>
      <c r="Z84" s="254">
        <f>IF(Y84="LEVE",20%,IF(Y84="MENOR",40%,IF(Y84="MODERADO",60%,IF(Y84="MAYOR",80%,IF(Y84="CATASTRÓFICO",100%,)))))</f>
        <v>0.8</v>
      </c>
      <c r="AA84" s="181" t="s">
        <v>88</v>
      </c>
      <c r="AB84" s="180" t="s">
        <v>111</v>
      </c>
      <c r="AC84" s="178" t="s">
        <v>112</v>
      </c>
      <c r="AD84" s="181" t="s">
        <v>91</v>
      </c>
      <c r="AE84" s="181" t="s">
        <v>92</v>
      </c>
      <c r="AF84" s="176" t="s">
        <v>113</v>
      </c>
      <c r="AG84" s="182" t="s">
        <v>94</v>
      </c>
      <c r="AH84" s="182" t="s">
        <v>114</v>
      </c>
      <c r="AI84" s="256">
        <f>IF(AH84="Prevenir",25%, IF(AH84="Detectar",15%,IF(AH84="Corregir",10%,)))</f>
        <v>0.15</v>
      </c>
      <c r="AJ84" s="182" t="s">
        <v>96</v>
      </c>
      <c r="AK84" s="256">
        <f>IF(AJ84="Automático",25%,IF(AJ84="Manual",10%,))</f>
        <v>0.1</v>
      </c>
      <c r="AL84" s="182" t="s">
        <v>97</v>
      </c>
      <c r="AM84" s="175" t="s">
        <v>115</v>
      </c>
      <c r="AN84" s="182" t="s">
        <v>99</v>
      </c>
      <c r="AO84" s="175" t="s">
        <v>116</v>
      </c>
      <c r="AP84" s="257">
        <f>+AI84+AK84</f>
        <v>0.25</v>
      </c>
      <c r="AQ84" s="238" t="str">
        <f>IF(AR84&lt;=20%,"MUY BAJA",IF(AR84&lt;=40%,"BAJA",IF(AR84&lt;=60%,"MEDIA",IF(AR84&lt;=80%,"ALTA","MUY ALTA"))))</f>
        <v>MEDIA</v>
      </c>
      <c r="AR84" s="238">
        <f>IF(OR(AH84="Prevenir",AH84="Detectar"),(X84-(X84*AP84)), X84)</f>
        <v>0.44999999999999996</v>
      </c>
      <c r="AS84" s="238" t="str">
        <f>IF(AT84&lt;=20%,"LEVE",IF(AT84&lt;=40%,"MENOR",IF(AT84&lt;=60%,"MODERADO",IF(AT84&lt;=80%,"MAYOR","CATASTROFICO"))))</f>
        <v>MAYOR</v>
      </c>
      <c r="AT84" s="238">
        <f>IF(AH84="Corregir",(Z84-(Z84*AP84)), Z84)</f>
        <v>0.8</v>
      </c>
      <c r="AU84" s="181" t="s">
        <v>88</v>
      </c>
      <c r="AV84" s="241" t="s">
        <v>101</v>
      </c>
      <c r="AW84" s="183" t="s">
        <v>111</v>
      </c>
      <c r="AX84" s="184" t="s">
        <v>117</v>
      </c>
      <c r="AY84" s="184">
        <f>AY83</f>
        <v>45657</v>
      </c>
      <c r="AZ84" s="184" t="str">
        <f>AZ83</f>
        <v xml:space="preserve">En IIIC-2024 se realizó monitoreo de usuarios institucionales a servicios de corporativos en nube O365, plataforma interinstitucional SIIF Nación, Plataforma VUCE - con CD - Token, administración servicios tecnológicos, entre otros. </v>
      </c>
      <c r="BA84" s="184" t="str">
        <f>BA83</f>
        <v>OSI - GIS - GDMA - SPI</v>
      </c>
      <c r="BB84" s="483" t="s">
        <v>103</v>
      </c>
      <c r="BC84" s="185">
        <f t="shared" si="5"/>
        <v>0</v>
      </c>
      <c r="BD84" s="185" t="str">
        <f>BD83</f>
        <v>X</v>
      </c>
      <c r="BE84" s="185" t="str">
        <f>BE83</f>
        <v>Se mantiene un control sobre los usuarios y accesos a nivel de servicios corporativos transversales, a plataformas institucionales o interinstitucionales, aplicaciones institucionales.</v>
      </c>
      <c r="BF84" s="186" t="s">
        <v>1362</v>
      </c>
      <c r="BG84" s="185" t="str">
        <f>BG83</f>
        <v xml:space="preserve"> </v>
      </c>
      <c r="BH84" s="184"/>
      <c r="BI84" s="184"/>
      <c r="BJ84" s="185"/>
      <c r="BK84" s="185"/>
      <c r="BL84" s="185"/>
      <c r="BM84" s="185"/>
      <c r="BN84" s="186"/>
      <c r="BO84" s="186"/>
      <c r="BP84" s="186"/>
      <c r="BQ84" s="184"/>
      <c r="BR84" s="184"/>
      <c r="BS84" s="185"/>
      <c r="BT84" s="185"/>
      <c r="BU84" s="185"/>
      <c r="BV84" s="185"/>
      <c r="BW84" s="186"/>
      <c r="BX84" s="186"/>
      <c r="BY84" s="186"/>
      <c r="BZ84" s="184"/>
      <c r="CA84" s="184"/>
      <c r="CB84" s="185"/>
      <c r="CC84" s="185"/>
      <c r="CD84" s="185"/>
      <c r="CE84" s="185"/>
      <c r="CF84" s="186"/>
      <c r="CG84" s="186"/>
      <c r="CH84" s="186"/>
      <c r="CI84" s="476"/>
      <c r="CJ84" s="476">
        <v>1</v>
      </c>
      <c r="CK84" s="476"/>
    </row>
    <row r="85" spans="2:89" s="187" customFormat="1" ht="113.25" customHeight="1" x14ac:dyDescent="0.25">
      <c r="B85" s="174" t="s">
        <v>71</v>
      </c>
      <c r="C85" s="175" t="s">
        <v>104</v>
      </c>
      <c r="D85" s="175" t="s">
        <v>104</v>
      </c>
      <c r="E85" s="176" t="s">
        <v>105</v>
      </c>
      <c r="F85" s="176" t="s">
        <v>74</v>
      </c>
      <c r="G85" s="176" t="s">
        <v>104</v>
      </c>
      <c r="H85" s="175" t="s">
        <v>247</v>
      </c>
      <c r="I85" s="175" t="s">
        <v>245</v>
      </c>
      <c r="J85" s="175" t="s">
        <v>245</v>
      </c>
      <c r="K85" s="193" t="s">
        <v>247</v>
      </c>
      <c r="L85" s="175" t="s">
        <v>322</v>
      </c>
      <c r="M85" s="175" t="s">
        <v>563</v>
      </c>
      <c r="N85" s="175" t="s">
        <v>564</v>
      </c>
      <c r="O85" s="176" t="s">
        <v>172</v>
      </c>
      <c r="P85" s="178"/>
      <c r="Q85" s="179" t="s">
        <v>80</v>
      </c>
      <c r="R85" s="179" t="s">
        <v>81</v>
      </c>
      <c r="S85" s="178" t="s">
        <v>82</v>
      </c>
      <c r="T85" s="178" t="s">
        <v>109</v>
      </c>
      <c r="U85" s="176" t="s">
        <v>84</v>
      </c>
      <c r="V85" s="178" t="s">
        <v>110</v>
      </c>
      <c r="W85" s="241" t="s">
        <v>86</v>
      </c>
      <c r="X85" s="254">
        <f>IF(W85="MUY BAJA",20%,IF(W85="BAJA",40%,IF(W85="MEDIA",60%,IF(W85="ALTA",80%,IF(W85="MUY ALTA",100%,)))))</f>
        <v>0.4</v>
      </c>
      <c r="Y85" s="255" t="s">
        <v>87</v>
      </c>
      <c r="Z85" s="254">
        <f>IF(Y85="LEVE",20%,IF(Y85="MENOR",40%,IF(Y85="MODERADO",60%,IF(Y85="MAYOR",80%,IF(Y85="CATASTRÓFICO",100%,)))))</f>
        <v>0.8</v>
      </c>
      <c r="AA85" s="181" t="s">
        <v>88</v>
      </c>
      <c r="AB85" s="180" t="s">
        <v>111</v>
      </c>
      <c r="AC85" s="178" t="s">
        <v>112</v>
      </c>
      <c r="AD85" s="181" t="s">
        <v>91</v>
      </c>
      <c r="AE85" s="181" t="s">
        <v>92</v>
      </c>
      <c r="AF85" s="176" t="s">
        <v>113</v>
      </c>
      <c r="AG85" s="182" t="s">
        <v>94</v>
      </c>
      <c r="AH85" s="182" t="s">
        <v>114</v>
      </c>
      <c r="AI85" s="256">
        <f>IF(AH85="Prevenir",25%, IF(AH85="Detectar",15%,IF(AH85="Corregir",10%,)))</f>
        <v>0.15</v>
      </c>
      <c r="AJ85" s="182" t="s">
        <v>96</v>
      </c>
      <c r="AK85" s="256">
        <f>IF(AJ85="Automático",25%,IF(AJ85="Manual",10%,))</f>
        <v>0.1</v>
      </c>
      <c r="AL85" s="182" t="s">
        <v>97</v>
      </c>
      <c r="AM85" s="175" t="s">
        <v>115</v>
      </c>
      <c r="AN85" s="182" t="s">
        <v>99</v>
      </c>
      <c r="AO85" s="175" t="s">
        <v>116</v>
      </c>
      <c r="AP85" s="257">
        <f>+AI85+AK85</f>
        <v>0.25</v>
      </c>
      <c r="AQ85" s="238" t="str">
        <f>IF(AR85&lt;=20%,"MUY BAJA",IF(AR85&lt;=40%,"BAJA",IF(AR85&lt;=60%,"MEDIA",IF(AR85&lt;=80%,"ALTA","MUY ALTA"))))</f>
        <v>BAJA</v>
      </c>
      <c r="AR85" s="238">
        <f>IF(OR(AH85="Prevenir",AH85="Detectar"),(X85-(X85*AP85)), X85)</f>
        <v>0.30000000000000004</v>
      </c>
      <c r="AS85" s="238" t="str">
        <f>IF(AT85&lt;=20%,"LEVE",IF(AT85&lt;=40%,"MENOR",IF(AT85&lt;=60%,"MODERADO",IF(AT85&lt;=80%,"MAYOR","CATASTROFICO"))))</f>
        <v>MAYOR</v>
      </c>
      <c r="AT85" s="238">
        <f>IF(AH85="Corregir",(Z85-(Z85*AP85)), Z85)</f>
        <v>0.8</v>
      </c>
      <c r="AU85" s="181" t="s">
        <v>88</v>
      </c>
      <c r="AV85" s="241" t="s">
        <v>101</v>
      </c>
      <c r="AW85" s="183" t="s">
        <v>111</v>
      </c>
      <c r="AX85" s="184" t="s">
        <v>117</v>
      </c>
      <c r="AY85" s="184">
        <f>AY84</f>
        <v>45657</v>
      </c>
      <c r="AZ85" s="184" t="str">
        <f>AZ84</f>
        <v xml:space="preserve">En IIIC-2024 se realizó monitoreo de usuarios institucionales a servicios de corporativos en nube O365, plataforma interinstitucional SIIF Nación, Plataforma VUCE - con CD - Token, administración servicios tecnológicos, entre otros. </v>
      </c>
      <c r="BA85" s="184" t="str">
        <f>BA84</f>
        <v>OSI - GIS - GDMA - SPI</v>
      </c>
      <c r="BB85" s="483" t="s">
        <v>103</v>
      </c>
      <c r="BC85" s="185">
        <f t="shared" si="5"/>
        <v>0</v>
      </c>
      <c r="BD85" s="185" t="str">
        <f>BD84</f>
        <v>X</v>
      </c>
      <c r="BE85" s="185" t="str">
        <f>BE84</f>
        <v>Se mantiene un control sobre los usuarios y accesos a nivel de servicios corporativos transversales, a plataformas institucionales o interinstitucionales, aplicaciones institucionales.</v>
      </c>
      <c r="BF85" s="186" t="s">
        <v>1362</v>
      </c>
      <c r="BG85" s="185" t="str">
        <f>BG84</f>
        <v xml:space="preserve"> </v>
      </c>
      <c r="BH85" s="184"/>
      <c r="BI85" s="184"/>
      <c r="BJ85" s="185"/>
      <c r="BK85" s="185"/>
      <c r="BL85" s="185"/>
      <c r="BM85" s="185"/>
      <c r="BN85" s="186"/>
      <c r="BO85" s="186"/>
      <c r="BP85" s="186"/>
      <c r="BQ85" s="184"/>
      <c r="BR85" s="184"/>
      <c r="BS85" s="185"/>
      <c r="BT85" s="185"/>
      <c r="BU85" s="185"/>
      <c r="BV85" s="185"/>
      <c r="BW85" s="186"/>
      <c r="BX85" s="186"/>
      <c r="BY85" s="186"/>
      <c r="BZ85" s="184"/>
      <c r="CA85" s="184"/>
      <c r="CB85" s="185"/>
      <c r="CC85" s="185"/>
      <c r="CD85" s="185"/>
      <c r="CE85" s="185"/>
      <c r="CF85" s="186"/>
      <c r="CG85" s="186"/>
      <c r="CH85" s="186"/>
      <c r="CI85" s="476"/>
      <c r="CJ85" s="476">
        <v>1</v>
      </c>
      <c r="CK85" s="476"/>
    </row>
    <row r="86" spans="2:89" s="187" customFormat="1" ht="113.25" customHeight="1" x14ac:dyDescent="0.25">
      <c r="B86" s="174" t="s">
        <v>71</v>
      </c>
      <c r="C86" s="175" t="s">
        <v>209</v>
      </c>
      <c r="D86" s="175" t="s">
        <v>209</v>
      </c>
      <c r="E86" s="176" t="s">
        <v>105</v>
      </c>
      <c r="F86" s="176" t="s">
        <v>173</v>
      </c>
      <c r="G86" s="176" t="s">
        <v>209</v>
      </c>
      <c r="H86" s="175" t="s">
        <v>75</v>
      </c>
      <c r="I86" s="175" t="s">
        <v>523</v>
      </c>
      <c r="J86" s="175" t="s">
        <v>245</v>
      </c>
      <c r="K86" s="193" t="s">
        <v>247</v>
      </c>
      <c r="L86" s="175" t="s">
        <v>385</v>
      </c>
      <c r="M86" s="175" t="s">
        <v>386</v>
      </c>
      <c r="N86" s="175" t="s">
        <v>381</v>
      </c>
      <c r="O86" s="176" t="s">
        <v>368</v>
      </c>
      <c r="P86" s="178"/>
      <c r="Q86" s="179" t="s">
        <v>80</v>
      </c>
      <c r="R86" s="179" t="s">
        <v>81</v>
      </c>
      <c r="S86" s="178" t="s">
        <v>82</v>
      </c>
      <c r="T86" s="178" t="s">
        <v>109</v>
      </c>
      <c r="U86" s="176" t="s">
        <v>148</v>
      </c>
      <c r="V86" s="178" t="s">
        <v>110</v>
      </c>
      <c r="W86" s="241" t="s">
        <v>213</v>
      </c>
      <c r="X86" s="254">
        <f>IF(W86="MUY BAJA",20%,IF(W86="BAJA",40%,IF(W86="MEDIA",60%,IF(W86="ALTA",80%,IF(W86="MUY ALTA",100%,)))))</f>
        <v>0.6</v>
      </c>
      <c r="Y86" s="255" t="s">
        <v>87</v>
      </c>
      <c r="Z86" s="254">
        <f>IF(Y86="LEVE",20%,IF(Y86="MENOR",40%,IF(Y86="MODERADO",60%,IF(Y86="MAYOR",80%,IF(Y86="CATASTRÓFICO",100%,)))))</f>
        <v>0.8</v>
      </c>
      <c r="AA86" s="181" t="s">
        <v>88</v>
      </c>
      <c r="AB86" s="180" t="s">
        <v>111</v>
      </c>
      <c r="AC86" s="178" t="s">
        <v>112</v>
      </c>
      <c r="AD86" s="181" t="s">
        <v>91</v>
      </c>
      <c r="AE86" s="181" t="s">
        <v>92</v>
      </c>
      <c r="AF86" s="176" t="s">
        <v>113</v>
      </c>
      <c r="AG86" s="182" t="s">
        <v>94</v>
      </c>
      <c r="AH86" s="182" t="s">
        <v>114</v>
      </c>
      <c r="AI86" s="256">
        <f>IF(AH86="Prevenir",25%, IF(AH86="Detectar",15%,IF(AH86="Corregir",10%,)))</f>
        <v>0.15</v>
      </c>
      <c r="AJ86" s="182" t="s">
        <v>96</v>
      </c>
      <c r="AK86" s="256">
        <f>IF(AJ86="Automático",25%,IF(AJ86="Manual",10%,))</f>
        <v>0.1</v>
      </c>
      <c r="AL86" s="182" t="s">
        <v>97</v>
      </c>
      <c r="AM86" s="175" t="s">
        <v>115</v>
      </c>
      <c r="AN86" s="182" t="s">
        <v>99</v>
      </c>
      <c r="AO86" s="175" t="s">
        <v>116</v>
      </c>
      <c r="AP86" s="257">
        <f>+AI86+AK86</f>
        <v>0.25</v>
      </c>
      <c r="AQ86" s="238" t="str">
        <f>IF(AR86&lt;=20%,"MUY BAJA",IF(AR86&lt;=40%,"BAJA",IF(AR86&lt;=60%,"MEDIA",IF(AR86&lt;=80%,"ALTA","MUY ALTA"))))</f>
        <v>MEDIA</v>
      </c>
      <c r="AR86" s="238">
        <f>IF(OR(AH86="Prevenir",AH86="Detectar"),(X86-(X86*AP86)), X86)</f>
        <v>0.44999999999999996</v>
      </c>
      <c r="AS86" s="238" t="str">
        <f>IF(AT86&lt;=20%,"LEVE",IF(AT86&lt;=40%,"MENOR",IF(AT86&lt;=60%,"MODERADO",IF(AT86&lt;=80%,"MAYOR","CATASTROFICO"))))</f>
        <v>MAYOR</v>
      </c>
      <c r="AT86" s="238">
        <f>IF(AH86="Corregir",(Z86-(Z86*AP86)), Z86)</f>
        <v>0.8</v>
      </c>
      <c r="AU86" s="181" t="s">
        <v>88</v>
      </c>
      <c r="AV86" s="241" t="s">
        <v>101</v>
      </c>
      <c r="AW86" s="183" t="s">
        <v>111</v>
      </c>
      <c r="AX86" s="184" t="s">
        <v>117</v>
      </c>
      <c r="AY86" s="184">
        <f>AY85</f>
        <v>45657</v>
      </c>
      <c r="AZ86" s="184" t="str">
        <f>AZ85</f>
        <v xml:space="preserve">En IIIC-2024 se realizó monitoreo de usuarios institucionales a servicios de corporativos en nube O365, plataforma interinstitucional SIIF Nación, Plataforma VUCE - con CD - Token, administración servicios tecnológicos, entre otros. </v>
      </c>
      <c r="BA86" s="184" t="str">
        <f>BA85</f>
        <v>OSI - GIS - GDMA - SPI</v>
      </c>
      <c r="BB86" s="483" t="s">
        <v>103</v>
      </c>
      <c r="BC86" s="185">
        <f t="shared" si="5"/>
        <v>0</v>
      </c>
      <c r="BD86" s="185" t="str">
        <f>BD85</f>
        <v>X</v>
      </c>
      <c r="BE86" s="185" t="str">
        <f>BE85</f>
        <v>Se mantiene un control sobre los usuarios y accesos a nivel de servicios corporativos transversales, a plataformas institucionales o interinstitucionales, aplicaciones institucionales.</v>
      </c>
      <c r="BF86" s="186" t="s">
        <v>1362</v>
      </c>
      <c r="BG86" s="185" t="str">
        <f>BG85</f>
        <v xml:space="preserve"> </v>
      </c>
      <c r="BH86" s="184"/>
      <c r="BI86" s="184"/>
      <c r="BJ86" s="185"/>
      <c r="BK86" s="185"/>
      <c r="BL86" s="185"/>
      <c r="BM86" s="185"/>
      <c r="BN86" s="186"/>
      <c r="BO86" s="186"/>
      <c r="BP86" s="186"/>
      <c r="BQ86" s="184"/>
      <c r="BR86" s="184"/>
      <c r="BS86" s="185"/>
      <c r="BT86" s="185"/>
      <c r="BU86" s="185"/>
      <c r="BV86" s="185"/>
      <c r="BW86" s="186"/>
      <c r="BX86" s="186"/>
      <c r="BY86" s="186"/>
      <c r="BZ86" s="184"/>
      <c r="CA86" s="184"/>
      <c r="CB86" s="185"/>
      <c r="CC86" s="185"/>
      <c r="CD86" s="185"/>
      <c r="CE86" s="185"/>
      <c r="CF86" s="186"/>
      <c r="CG86" s="186"/>
      <c r="CH86" s="186"/>
      <c r="CI86" s="476"/>
      <c r="CJ86" s="476">
        <v>1</v>
      </c>
      <c r="CK86" s="476"/>
    </row>
    <row r="87" spans="2:89" s="187" customFormat="1" ht="113.25" customHeight="1" x14ac:dyDescent="0.25">
      <c r="B87" s="174" t="s">
        <v>71</v>
      </c>
      <c r="C87" s="175" t="s">
        <v>104</v>
      </c>
      <c r="D87" s="175" t="s">
        <v>104</v>
      </c>
      <c r="E87" s="176" t="s">
        <v>105</v>
      </c>
      <c r="F87" s="176" t="s">
        <v>120</v>
      </c>
      <c r="G87" s="176" t="s">
        <v>104</v>
      </c>
      <c r="H87" s="175" t="s">
        <v>247</v>
      </c>
      <c r="I87" s="175" t="s">
        <v>247</v>
      </c>
      <c r="J87" s="175" t="s">
        <v>247</v>
      </c>
      <c r="K87" s="193" t="s">
        <v>247</v>
      </c>
      <c r="L87" s="175" t="s">
        <v>552</v>
      </c>
      <c r="M87" s="175" t="s">
        <v>587</v>
      </c>
      <c r="N87" s="175" t="s">
        <v>554</v>
      </c>
      <c r="O87" s="176" t="s">
        <v>368</v>
      </c>
      <c r="P87" s="178"/>
      <c r="Q87" s="179" t="s">
        <v>80</v>
      </c>
      <c r="R87" s="179" t="s">
        <v>81</v>
      </c>
      <c r="S87" s="178" t="s">
        <v>82</v>
      </c>
      <c r="T87" s="178" t="s">
        <v>109</v>
      </c>
      <c r="U87" s="176" t="s">
        <v>84</v>
      </c>
      <c r="V87" s="178" t="s">
        <v>110</v>
      </c>
      <c r="W87" s="241" t="s">
        <v>86</v>
      </c>
      <c r="X87" s="254">
        <f>IF(W87="MUY BAJA",20%,IF(W87="BAJA",40%,IF(W87="MEDIA",60%,IF(W87="ALTA",80%,IF(W87="MUY ALTA",100%,)))))</f>
        <v>0.4</v>
      </c>
      <c r="Y87" s="255" t="s">
        <v>87</v>
      </c>
      <c r="Z87" s="254">
        <f>IF(Y87="LEVE",20%,IF(Y87="MENOR",40%,IF(Y87="MODERADO",60%,IF(Y87="MAYOR",80%,IF(Y87="CATASTRÓFICO",100%,)))))</f>
        <v>0.8</v>
      </c>
      <c r="AA87" s="181" t="s">
        <v>88</v>
      </c>
      <c r="AB87" s="180" t="s">
        <v>111</v>
      </c>
      <c r="AC87" s="178" t="s">
        <v>112</v>
      </c>
      <c r="AD87" s="181" t="s">
        <v>91</v>
      </c>
      <c r="AE87" s="181" t="s">
        <v>92</v>
      </c>
      <c r="AF87" s="176" t="s">
        <v>113</v>
      </c>
      <c r="AG87" s="182" t="s">
        <v>94</v>
      </c>
      <c r="AH87" s="182" t="s">
        <v>114</v>
      </c>
      <c r="AI87" s="256">
        <f>IF(AH87="Prevenir",25%, IF(AH87="Detectar",15%,IF(AH87="Corregir",10%,)))</f>
        <v>0.15</v>
      </c>
      <c r="AJ87" s="182" t="s">
        <v>96</v>
      </c>
      <c r="AK87" s="256">
        <f>IF(AJ87="Automático",25%,IF(AJ87="Manual",10%,))</f>
        <v>0.1</v>
      </c>
      <c r="AL87" s="182" t="s">
        <v>97</v>
      </c>
      <c r="AM87" s="175" t="s">
        <v>115</v>
      </c>
      <c r="AN87" s="182" t="s">
        <v>99</v>
      </c>
      <c r="AO87" s="175" t="s">
        <v>116</v>
      </c>
      <c r="AP87" s="257">
        <f>+AI87+AK87</f>
        <v>0.25</v>
      </c>
      <c r="AQ87" s="238" t="str">
        <f>IF(AR87&lt;=20%,"MUY BAJA",IF(AR87&lt;=40%,"BAJA",IF(AR87&lt;=60%,"MEDIA",IF(AR87&lt;=80%,"ALTA","MUY ALTA"))))</f>
        <v>BAJA</v>
      </c>
      <c r="AR87" s="238">
        <f>IF(OR(AH87="Prevenir",AH87="Detectar"),(X87-(X87*AP87)), X87)</f>
        <v>0.30000000000000004</v>
      </c>
      <c r="AS87" s="238" t="str">
        <f>IF(AT87&lt;=20%,"LEVE",IF(AT87&lt;=40%,"MENOR",IF(AT87&lt;=60%,"MODERADO",IF(AT87&lt;=80%,"MAYOR","CATASTROFICO"))))</f>
        <v>MAYOR</v>
      </c>
      <c r="AT87" s="238">
        <f>IF(AH87="Corregir",(Z87-(Z87*AP87)), Z87)</f>
        <v>0.8</v>
      </c>
      <c r="AU87" s="181" t="s">
        <v>88</v>
      </c>
      <c r="AV87" s="241" t="s">
        <v>101</v>
      </c>
      <c r="AW87" s="183" t="s">
        <v>111</v>
      </c>
      <c r="AX87" s="184" t="s">
        <v>117</v>
      </c>
      <c r="AY87" s="184">
        <f>AY86</f>
        <v>45657</v>
      </c>
      <c r="AZ87" s="184" t="str">
        <f>AZ86</f>
        <v xml:space="preserve">En IIIC-2024 se realizó monitoreo de usuarios institucionales a servicios de corporativos en nube O365, plataforma interinstitucional SIIF Nación, Plataforma VUCE - con CD - Token, administración servicios tecnológicos, entre otros. </v>
      </c>
      <c r="BA87" s="184" t="str">
        <f>BA86</f>
        <v>OSI - GIS - GDMA - SPI</v>
      </c>
      <c r="BB87" s="483" t="s">
        <v>103</v>
      </c>
      <c r="BC87" s="185">
        <f t="shared" si="5"/>
        <v>0</v>
      </c>
      <c r="BD87" s="185" t="str">
        <f>BD86</f>
        <v>X</v>
      </c>
      <c r="BE87" s="185" t="str">
        <f>BE86</f>
        <v>Se mantiene un control sobre los usuarios y accesos a nivel de servicios corporativos transversales, a plataformas institucionales o interinstitucionales, aplicaciones institucionales.</v>
      </c>
      <c r="BF87" s="186" t="s">
        <v>1362</v>
      </c>
      <c r="BG87" s="185" t="str">
        <f>BG86</f>
        <v xml:space="preserve"> </v>
      </c>
      <c r="BH87" s="184"/>
      <c r="BI87" s="184"/>
      <c r="BJ87" s="185"/>
      <c r="BK87" s="185"/>
      <c r="BL87" s="185"/>
      <c r="BM87" s="185"/>
      <c r="BN87" s="186"/>
      <c r="BO87" s="186"/>
      <c r="BP87" s="186"/>
      <c r="BQ87" s="184"/>
      <c r="BR87" s="184"/>
      <c r="BS87" s="185"/>
      <c r="BT87" s="185"/>
      <c r="BU87" s="185"/>
      <c r="BV87" s="185"/>
      <c r="BW87" s="186"/>
      <c r="BX87" s="186"/>
      <c r="BY87" s="186"/>
      <c r="BZ87" s="184"/>
      <c r="CA87" s="184"/>
      <c r="CB87" s="185"/>
      <c r="CC87" s="185"/>
      <c r="CD87" s="185"/>
      <c r="CE87" s="185"/>
      <c r="CF87" s="186"/>
      <c r="CG87" s="186"/>
      <c r="CH87" s="186"/>
      <c r="CI87" s="476"/>
      <c r="CJ87" s="476">
        <v>1</v>
      </c>
      <c r="CK87" s="476"/>
    </row>
    <row r="88" spans="2:89" s="187" customFormat="1" ht="113.25" customHeight="1" x14ac:dyDescent="0.25">
      <c r="B88" s="174" t="s">
        <v>71</v>
      </c>
      <c r="C88" s="175" t="s">
        <v>104</v>
      </c>
      <c r="D88" s="175" t="s">
        <v>104</v>
      </c>
      <c r="E88" s="176" t="s">
        <v>105</v>
      </c>
      <c r="F88" s="176" t="s">
        <v>173</v>
      </c>
      <c r="G88" s="176" t="s">
        <v>104</v>
      </c>
      <c r="H88" s="175" t="s">
        <v>247</v>
      </c>
      <c r="I88" s="175" t="s">
        <v>247</v>
      </c>
      <c r="J88" s="175" t="s">
        <v>247</v>
      </c>
      <c r="K88" s="193" t="s">
        <v>247</v>
      </c>
      <c r="L88" s="175" t="s">
        <v>588</v>
      </c>
      <c r="M88" s="175" t="s">
        <v>589</v>
      </c>
      <c r="N88" s="175" t="s">
        <v>590</v>
      </c>
      <c r="O88" s="176" t="s">
        <v>368</v>
      </c>
      <c r="P88" s="178"/>
      <c r="Q88" s="179" t="s">
        <v>80</v>
      </c>
      <c r="R88" s="179" t="s">
        <v>81</v>
      </c>
      <c r="S88" s="178" t="s">
        <v>82</v>
      </c>
      <c r="T88" s="178" t="s">
        <v>109</v>
      </c>
      <c r="U88" s="176" t="s">
        <v>84</v>
      </c>
      <c r="V88" s="178" t="s">
        <v>110</v>
      </c>
      <c r="W88" s="241" t="s">
        <v>86</v>
      </c>
      <c r="X88" s="254">
        <f>IF(W88="MUY BAJA",20%,IF(W88="BAJA",40%,IF(W88="MEDIA",60%,IF(W88="ALTA",80%,IF(W88="MUY ALTA",100%,)))))</f>
        <v>0.4</v>
      </c>
      <c r="Y88" s="255" t="s">
        <v>87</v>
      </c>
      <c r="Z88" s="254">
        <f>IF(Y88="LEVE",20%,IF(Y88="MENOR",40%,IF(Y88="MODERADO",60%,IF(Y88="MAYOR",80%,IF(Y88="CATASTRÓFICO",100%,)))))</f>
        <v>0.8</v>
      </c>
      <c r="AA88" s="181" t="s">
        <v>88</v>
      </c>
      <c r="AB88" s="180" t="s">
        <v>111</v>
      </c>
      <c r="AC88" s="178" t="s">
        <v>112</v>
      </c>
      <c r="AD88" s="181" t="s">
        <v>91</v>
      </c>
      <c r="AE88" s="181" t="s">
        <v>92</v>
      </c>
      <c r="AF88" s="176" t="s">
        <v>113</v>
      </c>
      <c r="AG88" s="182" t="s">
        <v>94</v>
      </c>
      <c r="AH88" s="182" t="s">
        <v>114</v>
      </c>
      <c r="AI88" s="256">
        <f>IF(AH88="Prevenir",25%, IF(AH88="Detectar",15%,IF(AH88="Corregir",10%,)))</f>
        <v>0.15</v>
      </c>
      <c r="AJ88" s="182" t="s">
        <v>96</v>
      </c>
      <c r="AK88" s="256">
        <f>IF(AJ88="Automático",25%,IF(AJ88="Manual",10%,))</f>
        <v>0.1</v>
      </c>
      <c r="AL88" s="182" t="s">
        <v>97</v>
      </c>
      <c r="AM88" s="175" t="s">
        <v>115</v>
      </c>
      <c r="AN88" s="182" t="s">
        <v>99</v>
      </c>
      <c r="AO88" s="175" t="s">
        <v>116</v>
      </c>
      <c r="AP88" s="257">
        <f>+AI88+AK88</f>
        <v>0.25</v>
      </c>
      <c r="AQ88" s="238" t="str">
        <f>IF(AR88&lt;=20%,"MUY BAJA",IF(AR88&lt;=40%,"BAJA",IF(AR88&lt;=60%,"MEDIA",IF(AR88&lt;=80%,"ALTA","MUY ALTA"))))</f>
        <v>BAJA</v>
      </c>
      <c r="AR88" s="238">
        <f>IF(OR(AH88="Prevenir",AH88="Detectar"),(X88-(X88*AP88)), X88)</f>
        <v>0.30000000000000004</v>
      </c>
      <c r="AS88" s="238" t="str">
        <f>IF(AT88&lt;=20%,"LEVE",IF(AT88&lt;=40%,"MENOR",IF(AT88&lt;=60%,"MODERADO",IF(AT88&lt;=80%,"MAYOR","CATASTROFICO"))))</f>
        <v>MAYOR</v>
      </c>
      <c r="AT88" s="238">
        <f>IF(AH88="Corregir",(Z88-(Z88*AP88)), Z88)</f>
        <v>0.8</v>
      </c>
      <c r="AU88" s="181" t="s">
        <v>88</v>
      </c>
      <c r="AV88" s="241" t="s">
        <v>101</v>
      </c>
      <c r="AW88" s="183" t="s">
        <v>111</v>
      </c>
      <c r="AX88" s="184" t="s">
        <v>117</v>
      </c>
      <c r="AY88" s="184">
        <f>AY87</f>
        <v>45657</v>
      </c>
      <c r="AZ88" s="184" t="str">
        <f>AZ87</f>
        <v xml:space="preserve">En IIIC-2024 se realizó monitoreo de usuarios institucionales a servicios de corporativos en nube O365, plataforma interinstitucional SIIF Nación, Plataforma VUCE - con CD - Token, administración servicios tecnológicos, entre otros. </v>
      </c>
      <c r="BA88" s="184" t="str">
        <f>BA87</f>
        <v>OSI - GIS - GDMA - SPI</v>
      </c>
      <c r="BB88" s="483" t="s">
        <v>103</v>
      </c>
      <c r="BC88" s="185">
        <f t="shared" si="5"/>
        <v>0</v>
      </c>
      <c r="BD88" s="185" t="str">
        <f>BD87</f>
        <v>X</v>
      </c>
      <c r="BE88" s="185" t="str">
        <f>BE87</f>
        <v>Se mantiene un control sobre los usuarios y accesos a nivel de servicios corporativos transversales, a plataformas institucionales o interinstitucionales, aplicaciones institucionales.</v>
      </c>
      <c r="BF88" s="186" t="s">
        <v>1362</v>
      </c>
      <c r="BG88" s="185" t="str">
        <f>BG87</f>
        <v xml:space="preserve"> </v>
      </c>
      <c r="BH88" s="184"/>
      <c r="BI88" s="184"/>
      <c r="BJ88" s="185"/>
      <c r="BK88" s="185"/>
      <c r="BL88" s="185"/>
      <c r="BM88" s="185"/>
      <c r="BN88" s="186"/>
      <c r="BO88" s="186"/>
      <c r="BP88" s="186"/>
      <c r="BQ88" s="184"/>
      <c r="BR88" s="184"/>
      <c r="BS88" s="185"/>
      <c r="BT88" s="185"/>
      <c r="BU88" s="185"/>
      <c r="BV88" s="185"/>
      <c r="BW88" s="186"/>
      <c r="BX88" s="186"/>
      <c r="BY88" s="186"/>
      <c r="BZ88" s="184"/>
      <c r="CA88" s="184"/>
      <c r="CB88" s="185"/>
      <c r="CC88" s="185"/>
      <c r="CD88" s="185"/>
      <c r="CE88" s="185"/>
      <c r="CF88" s="186"/>
      <c r="CG88" s="186"/>
      <c r="CH88" s="186"/>
      <c r="CI88" s="476"/>
      <c r="CJ88" s="476">
        <v>1</v>
      </c>
      <c r="CK88" s="476"/>
    </row>
    <row r="89" spans="2:89" s="187" customFormat="1" ht="113.25" customHeight="1" x14ac:dyDescent="0.25">
      <c r="B89" s="174" t="s">
        <v>71</v>
      </c>
      <c r="C89" s="175" t="s">
        <v>104</v>
      </c>
      <c r="D89" s="175" t="s">
        <v>104</v>
      </c>
      <c r="E89" s="176" t="s">
        <v>105</v>
      </c>
      <c r="F89" s="176" t="s">
        <v>74</v>
      </c>
      <c r="G89" s="176" t="s">
        <v>104</v>
      </c>
      <c r="H89" s="175" t="s">
        <v>247</v>
      </c>
      <c r="I89" s="175" t="s">
        <v>247</v>
      </c>
      <c r="J89" s="175" t="s">
        <v>247</v>
      </c>
      <c r="K89" s="193" t="s">
        <v>247</v>
      </c>
      <c r="L89" s="175" t="s">
        <v>375</v>
      </c>
      <c r="M89" s="175" t="s">
        <v>591</v>
      </c>
      <c r="N89" s="175" t="s">
        <v>592</v>
      </c>
      <c r="O89" s="176" t="s">
        <v>368</v>
      </c>
      <c r="P89" s="178"/>
      <c r="Q89" s="179" t="s">
        <v>80</v>
      </c>
      <c r="R89" s="179" t="s">
        <v>81</v>
      </c>
      <c r="S89" s="178" t="s">
        <v>82</v>
      </c>
      <c r="T89" s="178" t="s">
        <v>109</v>
      </c>
      <c r="U89" s="176" t="s">
        <v>84</v>
      </c>
      <c r="V89" s="178" t="s">
        <v>110</v>
      </c>
      <c r="W89" s="241" t="s">
        <v>86</v>
      </c>
      <c r="X89" s="254">
        <f>IF(W89="MUY BAJA",20%,IF(W89="BAJA",40%,IF(W89="MEDIA",60%,IF(W89="ALTA",80%,IF(W89="MUY ALTA",100%,)))))</f>
        <v>0.4</v>
      </c>
      <c r="Y89" s="255" t="s">
        <v>87</v>
      </c>
      <c r="Z89" s="254">
        <f>IF(Y89="LEVE",20%,IF(Y89="MENOR",40%,IF(Y89="MODERADO",60%,IF(Y89="MAYOR",80%,IF(Y89="CATASTRÓFICO",100%,)))))</f>
        <v>0.8</v>
      </c>
      <c r="AA89" s="181" t="s">
        <v>88</v>
      </c>
      <c r="AB89" s="180" t="s">
        <v>111</v>
      </c>
      <c r="AC89" s="178" t="s">
        <v>112</v>
      </c>
      <c r="AD89" s="181" t="s">
        <v>91</v>
      </c>
      <c r="AE89" s="181" t="s">
        <v>92</v>
      </c>
      <c r="AF89" s="176" t="s">
        <v>113</v>
      </c>
      <c r="AG89" s="182" t="s">
        <v>94</v>
      </c>
      <c r="AH89" s="182" t="s">
        <v>114</v>
      </c>
      <c r="AI89" s="256">
        <f>IF(AH89="Prevenir",25%, IF(AH89="Detectar",15%,IF(AH89="Corregir",10%,)))</f>
        <v>0.15</v>
      </c>
      <c r="AJ89" s="182" t="s">
        <v>96</v>
      </c>
      <c r="AK89" s="256">
        <f>IF(AJ89="Automático",25%,IF(AJ89="Manual",10%,))</f>
        <v>0.1</v>
      </c>
      <c r="AL89" s="182" t="s">
        <v>97</v>
      </c>
      <c r="AM89" s="175" t="s">
        <v>115</v>
      </c>
      <c r="AN89" s="182" t="s">
        <v>99</v>
      </c>
      <c r="AO89" s="175" t="s">
        <v>116</v>
      </c>
      <c r="AP89" s="257">
        <f>+AI89+AK89</f>
        <v>0.25</v>
      </c>
      <c r="AQ89" s="238" t="str">
        <f>IF(AR89&lt;=20%,"MUY BAJA",IF(AR89&lt;=40%,"BAJA",IF(AR89&lt;=60%,"MEDIA",IF(AR89&lt;=80%,"ALTA","MUY ALTA"))))</f>
        <v>BAJA</v>
      </c>
      <c r="AR89" s="238">
        <f>IF(OR(AH89="Prevenir",AH89="Detectar"),(X89-(X89*AP89)), X89)</f>
        <v>0.30000000000000004</v>
      </c>
      <c r="AS89" s="238" t="str">
        <f>IF(AT89&lt;=20%,"LEVE",IF(AT89&lt;=40%,"MENOR",IF(AT89&lt;=60%,"MODERADO",IF(AT89&lt;=80%,"MAYOR","CATASTROFICO"))))</f>
        <v>MAYOR</v>
      </c>
      <c r="AT89" s="238">
        <f>IF(AH89="Corregir",(Z89-(Z89*AP89)), Z89)</f>
        <v>0.8</v>
      </c>
      <c r="AU89" s="181" t="s">
        <v>88</v>
      </c>
      <c r="AV89" s="241" t="s">
        <v>101</v>
      </c>
      <c r="AW89" s="183" t="s">
        <v>111</v>
      </c>
      <c r="AX89" s="184" t="s">
        <v>117</v>
      </c>
      <c r="AY89" s="184">
        <f>AY88</f>
        <v>45657</v>
      </c>
      <c r="AZ89" s="184" t="str">
        <f>AZ88</f>
        <v xml:space="preserve">En IIIC-2024 se realizó monitoreo de usuarios institucionales a servicios de corporativos en nube O365, plataforma interinstitucional SIIF Nación, Plataforma VUCE - con CD - Token, administración servicios tecnológicos, entre otros. </v>
      </c>
      <c r="BA89" s="184" t="str">
        <f>BA88</f>
        <v>OSI - GIS - GDMA - SPI</v>
      </c>
      <c r="BB89" s="483" t="s">
        <v>103</v>
      </c>
      <c r="BC89" s="185">
        <f t="shared" si="5"/>
        <v>0</v>
      </c>
      <c r="BD89" s="185" t="str">
        <f>BD88</f>
        <v>X</v>
      </c>
      <c r="BE89" s="185" t="str">
        <f>BE88</f>
        <v>Se mantiene un control sobre los usuarios y accesos a nivel de servicios corporativos transversales, a plataformas institucionales o interinstitucionales, aplicaciones institucionales.</v>
      </c>
      <c r="BF89" s="186" t="s">
        <v>1362</v>
      </c>
      <c r="BG89" s="185" t="str">
        <f>BG88</f>
        <v xml:space="preserve"> </v>
      </c>
      <c r="BH89" s="184"/>
      <c r="BI89" s="184"/>
      <c r="BJ89" s="185"/>
      <c r="BK89" s="185"/>
      <c r="BL89" s="185"/>
      <c r="BM89" s="185"/>
      <c r="BN89" s="186"/>
      <c r="BO89" s="186"/>
      <c r="BP89" s="186"/>
      <c r="BQ89" s="184"/>
      <c r="BR89" s="184"/>
      <c r="BS89" s="185"/>
      <c r="BT89" s="185"/>
      <c r="BU89" s="185"/>
      <c r="BV89" s="185"/>
      <c r="BW89" s="186"/>
      <c r="BX89" s="186"/>
      <c r="BY89" s="186"/>
      <c r="BZ89" s="184"/>
      <c r="CA89" s="184"/>
      <c r="CB89" s="185"/>
      <c r="CC89" s="185"/>
      <c r="CD89" s="185"/>
      <c r="CE89" s="185"/>
      <c r="CF89" s="186"/>
      <c r="CG89" s="186"/>
      <c r="CH89" s="186"/>
      <c r="CI89" s="476"/>
      <c r="CJ89" s="476">
        <v>1</v>
      </c>
      <c r="CK89" s="476"/>
    </row>
    <row r="90" spans="2:89" s="187" customFormat="1" ht="113.25" customHeight="1" x14ac:dyDescent="0.25">
      <c r="B90" s="174" t="s">
        <v>71</v>
      </c>
      <c r="C90" s="175" t="s">
        <v>104</v>
      </c>
      <c r="D90" s="175" t="s">
        <v>104</v>
      </c>
      <c r="E90" s="176" t="s">
        <v>105</v>
      </c>
      <c r="F90" s="176" t="s">
        <v>74</v>
      </c>
      <c r="G90" s="176" t="s">
        <v>104</v>
      </c>
      <c r="H90" s="175" t="s">
        <v>624</v>
      </c>
      <c r="I90" s="175" t="s">
        <v>245</v>
      </c>
      <c r="J90" s="175" t="s">
        <v>245</v>
      </c>
      <c r="K90" s="193" t="s">
        <v>247</v>
      </c>
      <c r="L90" s="175" t="s">
        <v>253</v>
      </c>
      <c r="M90" s="175" t="s">
        <v>254</v>
      </c>
      <c r="N90" s="175" t="s">
        <v>255</v>
      </c>
      <c r="O90" s="176" t="s">
        <v>420</v>
      </c>
      <c r="P90" s="178"/>
      <c r="Q90" s="179" t="s">
        <v>80</v>
      </c>
      <c r="R90" s="179" t="s">
        <v>81</v>
      </c>
      <c r="S90" s="178" t="s">
        <v>82</v>
      </c>
      <c r="T90" s="178" t="s">
        <v>109</v>
      </c>
      <c r="U90" s="176" t="s">
        <v>84</v>
      </c>
      <c r="V90" s="178" t="s">
        <v>110</v>
      </c>
      <c r="W90" s="241" t="s">
        <v>86</v>
      </c>
      <c r="X90" s="254">
        <f>IF(W90="MUY BAJA",20%,IF(W90="BAJA",40%,IF(W90="MEDIA",60%,IF(W90="ALTA",80%,IF(W90="MUY ALTA",100%,)))))</f>
        <v>0.4</v>
      </c>
      <c r="Y90" s="255" t="s">
        <v>87</v>
      </c>
      <c r="Z90" s="254">
        <f>IF(Y90="LEVE",20%,IF(Y90="MENOR",40%,IF(Y90="MODERADO",60%,IF(Y90="MAYOR",80%,IF(Y90="CATASTRÓFICO",100%,)))))</f>
        <v>0.8</v>
      </c>
      <c r="AA90" s="181" t="s">
        <v>88</v>
      </c>
      <c r="AB90" s="180" t="s">
        <v>111</v>
      </c>
      <c r="AC90" s="178" t="s">
        <v>112</v>
      </c>
      <c r="AD90" s="181" t="s">
        <v>91</v>
      </c>
      <c r="AE90" s="181" t="s">
        <v>92</v>
      </c>
      <c r="AF90" s="176" t="s">
        <v>113</v>
      </c>
      <c r="AG90" s="182" t="s">
        <v>94</v>
      </c>
      <c r="AH90" s="182" t="s">
        <v>114</v>
      </c>
      <c r="AI90" s="256">
        <f>IF(AH90="Prevenir",25%, IF(AH90="Detectar",15%,IF(AH90="Corregir",10%,)))</f>
        <v>0.15</v>
      </c>
      <c r="AJ90" s="182" t="s">
        <v>96</v>
      </c>
      <c r="AK90" s="256">
        <f>IF(AJ90="Automático",25%,IF(AJ90="Manual",10%,))</f>
        <v>0.1</v>
      </c>
      <c r="AL90" s="182" t="s">
        <v>97</v>
      </c>
      <c r="AM90" s="175" t="s">
        <v>115</v>
      </c>
      <c r="AN90" s="182" t="s">
        <v>99</v>
      </c>
      <c r="AO90" s="175" t="s">
        <v>116</v>
      </c>
      <c r="AP90" s="257">
        <f>+AI90+AK90</f>
        <v>0.25</v>
      </c>
      <c r="AQ90" s="238" t="str">
        <f>IF(AR90&lt;=20%,"MUY BAJA",IF(AR90&lt;=40%,"BAJA",IF(AR90&lt;=60%,"MEDIA",IF(AR90&lt;=80%,"ALTA","MUY ALTA"))))</f>
        <v>BAJA</v>
      </c>
      <c r="AR90" s="238">
        <f>IF(OR(AH90="Prevenir",AH90="Detectar"),(X90-(X90*AP90)), X90)</f>
        <v>0.30000000000000004</v>
      </c>
      <c r="AS90" s="238" t="str">
        <f>IF(AT90&lt;=20%,"LEVE",IF(AT90&lt;=40%,"MENOR",IF(AT90&lt;=60%,"MODERADO",IF(AT90&lt;=80%,"MAYOR","CATASTROFICO"))))</f>
        <v>MAYOR</v>
      </c>
      <c r="AT90" s="238">
        <f>IF(AH90="Corregir",(Z90-(Z90*AP90)), Z90)</f>
        <v>0.8</v>
      </c>
      <c r="AU90" s="181" t="s">
        <v>88</v>
      </c>
      <c r="AV90" s="241" t="s">
        <v>101</v>
      </c>
      <c r="AW90" s="183" t="s">
        <v>111</v>
      </c>
      <c r="AX90" s="184" t="s">
        <v>117</v>
      </c>
      <c r="AY90" s="184">
        <f>AY89</f>
        <v>45657</v>
      </c>
      <c r="AZ90" s="184" t="str">
        <f>AZ89</f>
        <v xml:space="preserve">En IIIC-2024 se realizó monitoreo de usuarios institucionales a servicios de corporativos en nube O365, plataforma interinstitucional SIIF Nación, Plataforma VUCE - con CD - Token, administración servicios tecnológicos, entre otros. </v>
      </c>
      <c r="BA90" s="184" t="str">
        <f>BA89</f>
        <v>OSI - GIS - GDMA - SPI</v>
      </c>
      <c r="BB90" s="483" t="s">
        <v>103</v>
      </c>
      <c r="BC90" s="185">
        <f t="shared" si="5"/>
        <v>0</v>
      </c>
      <c r="BD90" s="185" t="str">
        <f>BD89</f>
        <v>X</v>
      </c>
      <c r="BE90" s="185" t="str">
        <f>BE89</f>
        <v>Se mantiene un control sobre los usuarios y accesos a nivel de servicios corporativos transversales, a plataformas institucionales o interinstitucionales, aplicaciones institucionales.</v>
      </c>
      <c r="BF90" s="186" t="s">
        <v>1362</v>
      </c>
      <c r="BG90" s="185" t="str">
        <f>BG89</f>
        <v xml:space="preserve"> </v>
      </c>
      <c r="BH90" s="184"/>
      <c r="BI90" s="184"/>
      <c r="BJ90" s="185"/>
      <c r="BK90" s="185"/>
      <c r="BL90" s="185"/>
      <c r="BM90" s="185"/>
      <c r="BN90" s="186"/>
      <c r="BO90" s="186"/>
      <c r="BP90" s="186"/>
      <c r="BQ90" s="184"/>
      <c r="BR90" s="184"/>
      <c r="BS90" s="185"/>
      <c r="BT90" s="185"/>
      <c r="BU90" s="185"/>
      <c r="BV90" s="185"/>
      <c r="BW90" s="186"/>
      <c r="BX90" s="186"/>
      <c r="BY90" s="186"/>
      <c r="BZ90" s="184"/>
      <c r="CA90" s="184"/>
      <c r="CB90" s="185"/>
      <c r="CC90" s="185"/>
      <c r="CD90" s="185"/>
      <c r="CE90" s="185"/>
      <c r="CF90" s="186"/>
      <c r="CG90" s="186"/>
      <c r="CH90" s="186"/>
      <c r="CI90" s="476"/>
      <c r="CJ90" s="476">
        <v>1</v>
      </c>
      <c r="CK90" s="476"/>
    </row>
    <row r="91" spans="2:89" s="187" customFormat="1" ht="113.25" customHeight="1" x14ac:dyDescent="0.25">
      <c r="B91" s="174" t="s">
        <v>71</v>
      </c>
      <c r="C91" s="175" t="s">
        <v>209</v>
      </c>
      <c r="D91" s="175" t="s">
        <v>209</v>
      </c>
      <c r="E91" s="176" t="s">
        <v>105</v>
      </c>
      <c r="F91" s="176" t="s">
        <v>173</v>
      </c>
      <c r="G91" s="176" t="s">
        <v>209</v>
      </c>
      <c r="H91" s="175" t="s">
        <v>247</v>
      </c>
      <c r="I91" s="175" t="s">
        <v>247</v>
      </c>
      <c r="J91" s="175" t="s">
        <v>247</v>
      </c>
      <c r="K91" s="193" t="s">
        <v>247</v>
      </c>
      <c r="L91" s="175" t="s">
        <v>634</v>
      </c>
      <c r="M91" s="175" t="s">
        <v>450</v>
      </c>
      <c r="N91" s="175" t="s">
        <v>451</v>
      </c>
      <c r="O91" s="176" t="s">
        <v>181</v>
      </c>
      <c r="P91" s="178"/>
      <c r="Q91" s="179" t="s">
        <v>80</v>
      </c>
      <c r="R91" s="179" t="s">
        <v>81</v>
      </c>
      <c r="S91" s="178" t="s">
        <v>82</v>
      </c>
      <c r="T91" s="178" t="s">
        <v>109</v>
      </c>
      <c r="U91" s="176" t="s">
        <v>148</v>
      </c>
      <c r="V91" s="178" t="s">
        <v>110</v>
      </c>
      <c r="W91" s="241" t="s">
        <v>213</v>
      </c>
      <c r="X91" s="254">
        <f>IF(W91="MUY BAJA",20%,IF(W91="BAJA",40%,IF(W91="MEDIA",60%,IF(W91="ALTA",80%,IF(W91="MUY ALTA",100%,)))))</f>
        <v>0.6</v>
      </c>
      <c r="Y91" s="255" t="s">
        <v>87</v>
      </c>
      <c r="Z91" s="254">
        <f>IF(Y91="LEVE",20%,IF(Y91="MENOR",40%,IF(Y91="MODERADO",60%,IF(Y91="MAYOR",80%,IF(Y91="CATASTRÓFICO",100%,)))))</f>
        <v>0.8</v>
      </c>
      <c r="AA91" s="181" t="s">
        <v>88</v>
      </c>
      <c r="AB91" s="180" t="s">
        <v>111</v>
      </c>
      <c r="AC91" s="178" t="s">
        <v>112</v>
      </c>
      <c r="AD91" s="181" t="s">
        <v>91</v>
      </c>
      <c r="AE91" s="181" t="s">
        <v>92</v>
      </c>
      <c r="AF91" s="176" t="s">
        <v>113</v>
      </c>
      <c r="AG91" s="182" t="s">
        <v>94</v>
      </c>
      <c r="AH91" s="182" t="s">
        <v>114</v>
      </c>
      <c r="AI91" s="256">
        <f>IF(AH91="Prevenir",25%, IF(AH91="Detectar",15%,IF(AH91="Corregir",10%,)))</f>
        <v>0.15</v>
      </c>
      <c r="AJ91" s="182" t="s">
        <v>96</v>
      </c>
      <c r="AK91" s="256">
        <f>IF(AJ91="Automático",25%,IF(AJ91="Manual",10%,))</f>
        <v>0.1</v>
      </c>
      <c r="AL91" s="182" t="s">
        <v>97</v>
      </c>
      <c r="AM91" s="175" t="s">
        <v>115</v>
      </c>
      <c r="AN91" s="182" t="s">
        <v>99</v>
      </c>
      <c r="AO91" s="175" t="s">
        <v>116</v>
      </c>
      <c r="AP91" s="257">
        <f>+AI91+AK91</f>
        <v>0.25</v>
      </c>
      <c r="AQ91" s="238" t="str">
        <f>IF(AR91&lt;=20%,"MUY BAJA",IF(AR91&lt;=40%,"BAJA",IF(AR91&lt;=60%,"MEDIA",IF(AR91&lt;=80%,"ALTA","MUY ALTA"))))</f>
        <v>MEDIA</v>
      </c>
      <c r="AR91" s="238">
        <f>IF(OR(AH91="Prevenir",AH91="Detectar"),(X91-(X91*AP91)), X91)</f>
        <v>0.44999999999999996</v>
      </c>
      <c r="AS91" s="238" t="str">
        <f>IF(AT91&lt;=20%,"LEVE",IF(AT91&lt;=40%,"MENOR",IF(AT91&lt;=60%,"MODERADO",IF(AT91&lt;=80%,"MAYOR","CATASTROFICO"))))</f>
        <v>MAYOR</v>
      </c>
      <c r="AT91" s="238">
        <f>IF(AH91="Corregir",(Z91-(Z91*AP91)), Z91)</f>
        <v>0.8</v>
      </c>
      <c r="AU91" s="181" t="s">
        <v>88</v>
      </c>
      <c r="AV91" s="241" t="s">
        <v>101</v>
      </c>
      <c r="AW91" s="183" t="s">
        <v>111</v>
      </c>
      <c r="AX91" s="184" t="s">
        <v>117</v>
      </c>
      <c r="AY91" s="184">
        <f>AY90</f>
        <v>45657</v>
      </c>
      <c r="AZ91" s="184" t="str">
        <f>AZ90</f>
        <v xml:space="preserve">En IIIC-2024 se realizó monitoreo de usuarios institucionales a servicios de corporativos en nube O365, plataforma interinstitucional SIIF Nación, Plataforma VUCE - con CD - Token, administración servicios tecnológicos, entre otros. </v>
      </c>
      <c r="BA91" s="184" t="str">
        <f>BA90</f>
        <v>OSI - GIS - GDMA - SPI</v>
      </c>
      <c r="BB91" s="483" t="s">
        <v>103</v>
      </c>
      <c r="BC91" s="185">
        <f t="shared" si="5"/>
        <v>0</v>
      </c>
      <c r="BD91" s="185" t="str">
        <f>BD90</f>
        <v>X</v>
      </c>
      <c r="BE91" s="185" t="str">
        <f>BE90</f>
        <v>Se mantiene un control sobre los usuarios y accesos a nivel de servicios corporativos transversales, a plataformas institucionales o interinstitucionales, aplicaciones institucionales.</v>
      </c>
      <c r="BF91" s="186" t="s">
        <v>1362</v>
      </c>
      <c r="BG91" s="185" t="str">
        <f>BG90</f>
        <v xml:space="preserve"> </v>
      </c>
      <c r="BH91" s="184"/>
      <c r="BI91" s="184"/>
      <c r="BJ91" s="185"/>
      <c r="BK91" s="185"/>
      <c r="BL91" s="185"/>
      <c r="BM91" s="185"/>
      <c r="BN91" s="186"/>
      <c r="BO91" s="186"/>
      <c r="BP91" s="186"/>
      <c r="BQ91" s="184"/>
      <c r="BR91" s="184"/>
      <c r="BS91" s="185"/>
      <c r="BT91" s="185"/>
      <c r="BU91" s="185"/>
      <c r="BV91" s="185"/>
      <c r="BW91" s="186"/>
      <c r="BX91" s="186"/>
      <c r="BY91" s="186"/>
      <c r="BZ91" s="184"/>
      <c r="CA91" s="184"/>
      <c r="CB91" s="185"/>
      <c r="CC91" s="185"/>
      <c r="CD91" s="185"/>
      <c r="CE91" s="185"/>
      <c r="CF91" s="186"/>
      <c r="CG91" s="186"/>
      <c r="CH91" s="186"/>
      <c r="CI91" s="476"/>
      <c r="CJ91" s="476">
        <v>1</v>
      </c>
      <c r="CK91" s="476"/>
    </row>
    <row r="92" spans="2:89" s="187" customFormat="1" ht="113.25" customHeight="1" x14ac:dyDescent="0.25">
      <c r="B92" s="174" t="s">
        <v>71</v>
      </c>
      <c r="C92" s="175" t="s">
        <v>209</v>
      </c>
      <c r="D92" s="175" t="s">
        <v>209</v>
      </c>
      <c r="E92" s="176" t="s">
        <v>105</v>
      </c>
      <c r="F92" s="176" t="s">
        <v>74</v>
      </c>
      <c r="G92" s="176" t="s">
        <v>209</v>
      </c>
      <c r="H92" s="175" t="s">
        <v>247</v>
      </c>
      <c r="I92" s="175" t="s">
        <v>247</v>
      </c>
      <c r="J92" s="175" t="s">
        <v>247</v>
      </c>
      <c r="K92" s="193" t="s">
        <v>247</v>
      </c>
      <c r="L92" s="175" t="s">
        <v>634</v>
      </c>
      <c r="M92" s="175" t="s">
        <v>450</v>
      </c>
      <c r="N92" s="175" t="s">
        <v>451</v>
      </c>
      <c r="O92" s="176" t="s">
        <v>181</v>
      </c>
      <c r="P92" s="178"/>
      <c r="Q92" s="179" t="s">
        <v>80</v>
      </c>
      <c r="R92" s="179" t="s">
        <v>81</v>
      </c>
      <c r="S92" s="178" t="s">
        <v>82</v>
      </c>
      <c r="T92" s="178" t="s">
        <v>109</v>
      </c>
      <c r="U92" s="176" t="s">
        <v>148</v>
      </c>
      <c r="V92" s="178" t="s">
        <v>110</v>
      </c>
      <c r="W92" s="241" t="s">
        <v>213</v>
      </c>
      <c r="X92" s="254">
        <f>IF(W92="MUY BAJA",20%,IF(W92="BAJA",40%,IF(W92="MEDIA",60%,IF(W92="ALTA",80%,IF(W92="MUY ALTA",100%,)))))</f>
        <v>0.6</v>
      </c>
      <c r="Y92" s="255" t="s">
        <v>87</v>
      </c>
      <c r="Z92" s="254">
        <f>IF(Y92="LEVE",20%,IF(Y92="MENOR",40%,IF(Y92="MODERADO",60%,IF(Y92="MAYOR",80%,IF(Y92="CATASTRÓFICO",100%,)))))</f>
        <v>0.8</v>
      </c>
      <c r="AA92" s="181" t="s">
        <v>88</v>
      </c>
      <c r="AB92" s="180" t="s">
        <v>111</v>
      </c>
      <c r="AC92" s="178" t="s">
        <v>112</v>
      </c>
      <c r="AD92" s="181" t="s">
        <v>91</v>
      </c>
      <c r="AE92" s="181" t="s">
        <v>92</v>
      </c>
      <c r="AF92" s="176" t="s">
        <v>113</v>
      </c>
      <c r="AG92" s="182" t="s">
        <v>94</v>
      </c>
      <c r="AH92" s="182" t="s">
        <v>114</v>
      </c>
      <c r="AI92" s="256">
        <f>IF(AH92="Prevenir",25%, IF(AH92="Detectar",15%,IF(AH92="Corregir",10%,)))</f>
        <v>0.15</v>
      </c>
      <c r="AJ92" s="182" t="s">
        <v>96</v>
      </c>
      <c r="AK92" s="256">
        <f>IF(AJ92="Automático",25%,IF(AJ92="Manual",10%,))</f>
        <v>0.1</v>
      </c>
      <c r="AL92" s="182" t="s">
        <v>97</v>
      </c>
      <c r="AM92" s="175" t="s">
        <v>115</v>
      </c>
      <c r="AN92" s="182" t="s">
        <v>99</v>
      </c>
      <c r="AO92" s="175" t="s">
        <v>116</v>
      </c>
      <c r="AP92" s="257">
        <f>+AI92+AK92</f>
        <v>0.25</v>
      </c>
      <c r="AQ92" s="238" t="str">
        <f>IF(AR92&lt;=20%,"MUY BAJA",IF(AR92&lt;=40%,"BAJA",IF(AR92&lt;=60%,"MEDIA",IF(AR92&lt;=80%,"ALTA","MUY ALTA"))))</f>
        <v>MEDIA</v>
      </c>
      <c r="AR92" s="238">
        <f>IF(OR(AH92="Prevenir",AH92="Detectar"),(X92-(X92*AP92)), X92)</f>
        <v>0.44999999999999996</v>
      </c>
      <c r="AS92" s="238" t="str">
        <f>IF(AT92&lt;=20%,"LEVE",IF(AT92&lt;=40%,"MENOR",IF(AT92&lt;=60%,"MODERADO",IF(AT92&lt;=80%,"MAYOR","CATASTROFICO"))))</f>
        <v>MAYOR</v>
      </c>
      <c r="AT92" s="238">
        <f>IF(AH92="Corregir",(Z92-(Z92*AP92)), Z92)</f>
        <v>0.8</v>
      </c>
      <c r="AU92" s="181" t="s">
        <v>88</v>
      </c>
      <c r="AV92" s="241" t="s">
        <v>101</v>
      </c>
      <c r="AW92" s="183" t="s">
        <v>111</v>
      </c>
      <c r="AX92" s="184" t="s">
        <v>117</v>
      </c>
      <c r="AY92" s="184">
        <f>AY91</f>
        <v>45657</v>
      </c>
      <c r="AZ92" s="184" t="str">
        <f>AZ91</f>
        <v xml:space="preserve">En IIIC-2024 se realizó monitoreo de usuarios institucionales a servicios de corporativos en nube O365, plataforma interinstitucional SIIF Nación, Plataforma VUCE - con CD - Token, administración servicios tecnológicos, entre otros. </v>
      </c>
      <c r="BA92" s="184" t="str">
        <f>BA91</f>
        <v>OSI - GIS - GDMA - SPI</v>
      </c>
      <c r="BB92" s="483" t="s">
        <v>103</v>
      </c>
      <c r="BC92" s="185">
        <f t="shared" si="5"/>
        <v>0</v>
      </c>
      <c r="BD92" s="185" t="str">
        <f>BD91</f>
        <v>X</v>
      </c>
      <c r="BE92" s="185" t="str">
        <f>BE91</f>
        <v>Se mantiene un control sobre los usuarios y accesos a nivel de servicios corporativos transversales, a plataformas institucionales o interinstitucionales, aplicaciones institucionales.</v>
      </c>
      <c r="BF92" s="186" t="s">
        <v>1362</v>
      </c>
      <c r="BG92" s="185" t="str">
        <f>BG91</f>
        <v xml:space="preserve"> </v>
      </c>
      <c r="BH92" s="184"/>
      <c r="BI92" s="184"/>
      <c r="BJ92" s="185"/>
      <c r="BK92" s="185"/>
      <c r="BL92" s="185"/>
      <c r="BM92" s="185"/>
      <c r="BN92" s="186"/>
      <c r="BO92" s="186"/>
      <c r="BP92" s="186"/>
      <c r="BQ92" s="184"/>
      <c r="BR92" s="184"/>
      <c r="BS92" s="185"/>
      <c r="BT92" s="185"/>
      <c r="BU92" s="185"/>
      <c r="BV92" s="185"/>
      <c r="BW92" s="186"/>
      <c r="BX92" s="186"/>
      <c r="BY92" s="186"/>
      <c r="BZ92" s="184"/>
      <c r="CA92" s="184"/>
      <c r="CB92" s="185"/>
      <c r="CC92" s="185"/>
      <c r="CD92" s="185"/>
      <c r="CE92" s="185"/>
      <c r="CF92" s="186"/>
      <c r="CG92" s="186"/>
      <c r="CH92" s="186"/>
      <c r="CI92" s="476"/>
      <c r="CJ92" s="476">
        <v>1</v>
      </c>
      <c r="CK92" s="476"/>
    </row>
    <row r="93" spans="2:89" s="187" customFormat="1" ht="113.25" customHeight="1" x14ac:dyDescent="0.25">
      <c r="B93" s="174" t="s">
        <v>71</v>
      </c>
      <c r="C93" s="175" t="s">
        <v>104</v>
      </c>
      <c r="D93" s="175" t="s">
        <v>104</v>
      </c>
      <c r="E93" s="176" t="s">
        <v>105</v>
      </c>
      <c r="F93" s="176" t="s">
        <v>120</v>
      </c>
      <c r="G93" s="176" t="s">
        <v>104</v>
      </c>
      <c r="H93" s="175" t="s">
        <v>247</v>
      </c>
      <c r="I93" s="175" t="s">
        <v>247</v>
      </c>
      <c r="J93" s="175" t="s">
        <v>247</v>
      </c>
      <c r="K93" s="193" t="s">
        <v>247</v>
      </c>
      <c r="L93" s="175" t="s">
        <v>637</v>
      </c>
      <c r="M93" s="175" t="s">
        <v>254</v>
      </c>
      <c r="N93" s="175" t="s">
        <v>255</v>
      </c>
      <c r="O93" s="176" t="s">
        <v>181</v>
      </c>
      <c r="P93" s="178"/>
      <c r="Q93" s="179" t="s">
        <v>80</v>
      </c>
      <c r="R93" s="179" t="s">
        <v>81</v>
      </c>
      <c r="S93" s="178" t="s">
        <v>82</v>
      </c>
      <c r="T93" s="178" t="s">
        <v>109</v>
      </c>
      <c r="U93" s="176" t="s">
        <v>84</v>
      </c>
      <c r="V93" s="178" t="s">
        <v>110</v>
      </c>
      <c r="W93" s="241" t="s">
        <v>86</v>
      </c>
      <c r="X93" s="254">
        <f>IF(W93="MUY BAJA",20%,IF(W93="BAJA",40%,IF(W93="MEDIA",60%,IF(W93="ALTA",80%,IF(W93="MUY ALTA",100%,)))))</f>
        <v>0.4</v>
      </c>
      <c r="Y93" s="255" t="s">
        <v>87</v>
      </c>
      <c r="Z93" s="254">
        <f>IF(Y93="LEVE",20%,IF(Y93="MENOR",40%,IF(Y93="MODERADO",60%,IF(Y93="MAYOR",80%,IF(Y93="CATASTRÓFICO",100%,)))))</f>
        <v>0.8</v>
      </c>
      <c r="AA93" s="181" t="s">
        <v>88</v>
      </c>
      <c r="AB93" s="180" t="s">
        <v>111</v>
      </c>
      <c r="AC93" s="178" t="s">
        <v>112</v>
      </c>
      <c r="AD93" s="181" t="s">
        <v>91</v>
      </c>
      <c r="AE93" s="181" t="s">
        <v>92</v>
      </c>
      <c r="AF93" s="176" t="s">
        <v>113</v>
      </c>
      <c r="AG93" s="182" t="s">
        <v>94</v>
      </c>
      <c r="AH93" s="182" t="s">
        <v>114</v>
      </c>
      <c r="AI93" s="256">
        <f>IF(AH93="Prevenir",25%, IF(AH93="Detectar",15%,IF(AH93="Corregir",10%,)))</f>
        <v>0.15</v>
      </c>
      <c r="AJ93" s="182" t="s">
        <v>96</v>
      </c>
      <c r="AK93" s="256">
        <f>IF(AJ93="Automático",25%,IF(AJ93="Manual",10%,))</f>
        <v>0.1</v>
      </c>
      <c r="AL93" s="182" t="s">
        <v>97</v>
      </c>
      <c r="AM93" s="175" t="s">
        <v>115</v>
      </c>
      <c r="AN93" s="182" t="s">
        <v>99</v>
      </c>
      <c r="AO93" s="175" t="s">
        <v>116</v>
      </c>
      <c r="AP93" s="257">
        <f>+AI93+AK93</f>
        <v>0.25</v>
      </c>
      <c r="AQ93" s="238" t="str">
        <f>IF(AR93&lt;=20%,"MUY BAJA",IF(AR93&lt;=40%,"BAJA",IF(AR93&lt;=60%,"MEDIA",IF(AR93&lt;=80%,"ALTA","MUY ALTA"))))</f>
        <v>BAJA</v>
      </c>
      <c r="AR93" s="238">
        <f>IF(OR(AH93="Prevenir",AH93="Detectar"),(X93-(X93*AP93)), X93)</f>
        <v>0.30000000000000004</v>
      </c>
      <c r="AS93" s="238" t="str">
        <f>IF(AT93&lt;=20%,"LEVE",IF(AT93&lt;=40%,"MENOR",IF(AT93&lt;=60%,"MODERADO",IF(AT93&lt;=80%,"MAYOR","CATASTROFICO"))))</f>
        <v>MAYOR</v>
      </c>
      <c r="AT93" s="238">
        <f>IF(AH93="Corregir",(Z93-(Z93*AP93)), Z93)</f>
        <v>0.8</v>
      </c>
      <c r="AU93" s="181" t="s">
        <v>88</v>
      </c>
      <c r="AV93" s="241" t="s">
        <v>101</v>
      </c>
      <c r="AW93" s="183" t="s">
        <v>111</v>
      </c>
      <c r="AX93" s="184" t="s">
        <v>117</v>
      </c>
      <c r="AY93" s="184">
        <f>AY92</f>
        <v>45657</v>
      </c>
      <c r="AZ93" s="184" t="str">
        <f>AZ92</f>
        <v xml:space="preserve">En IIIC-2024 se realizó monitoreo de usuarios institucionales a servicios de corporativos en nube O365, plataforma interinstitucional SIIF Nación, Plataforma VUCE - con CD - Token, administración servicios tecnológicos, entre otros. </v>
      </c>
      <c r="BA93" s="184" t="str">
        <f>BA92</f>
        <v>OSI - GIS - GDMA - SPI</v>
      </c>
      <c r="BB93" s="483" t="s">
        <v>103</v>
      </c>
      <c r="BC93" s="185">
        <f t="shared" si="5"/>
        <v>0</v>
      </c>
      <c r="BD93" s="185" t="str">
        <f>BD92</f>
        <v>X</v>
      </c>
      <c r="BE93" s="185" t="str">
        <f>BE92</f>
        <v>Se mantiene un control sobre los usuarios y accesos a nivel de servicios corporativos transversales, a plataformas institucionales o interinstitucionales, aplicaciones institucionales.</v>
      </c>
      <c r="BF93" s="186" t="s">
        <v>1362</v>
      </c>
      <c r="BG93" s="185" t="str">
        <f>BG92</f>
        <v xml:space="preserve"> </v>
      </c>
      <c r="BH93" s="184"/>
      <c r="BI93" s="184"/>
      <c r="BJ93" s="185"/>
      <c r="BK93" s="185"/>
      <c r="BL93" s="185"/>
      <c r="BM93" s="185"/>
      <c r="BN93" s="186"/>
      <c r="BO93" s="186"/>
      <c r="BP93" s="186"/>
      <c r="BQ93" s="184"/>
      <c r="BR93" s="184"/>
      <c r="BS93" s="185"/>
      <c r="BT93" s="185"/>
      <c r="BU93" s="185"/>
      <c r="BV93" s="185"/>
      <c r="BW93" s="186"/>
      <c r="BX93" s="186"/>
      <c r="BY93" s="186"/>
      <c r="BZ93" s="184"/>
      <c r="CA93" s="184"/>
      <c r="CB93" s="185"/>
      <c r="CC93" s="185"/>
      <c r="CD93" s="185"/>
      <c r="CE93" s="185"/>
      <c r="CF93" s="186"/>
      <c r="CG93" s="186"/>
      <c r="CH93" s="186"/>
      <c r="CI93" s="476"/>
      <c r="CJ93" s="476">
        <v>1</v>
      </c>
      <c r="CK93" s="476"/>
    </row>
    <row r="94" spans="2:89" s="187" customFormat="1" ht="113.25" customHeight="1" x14ac:dyDescent="0.25">
      <c r="B94" s="174" t="s">
        <v>71</v>
      </c>
      <c r="C94" s="175" t="s">
        <v>104</v>
      </c>
      <c r="D94" s="175" t="s">
        <v>104</v>
      </c>
      <c r="E94" s="176" t="s">
        <v>105</v>
      </c>
      <c r="F94" s="176" t="s">
        <v>74</v>
      </c>
      <c r="G94" s="176" t="s">
        <v>104</v>
      </c>
      <c r="H94" s="175" t="s">
        <v>247</v>
      </c>
      <c r="I94" s="175" t="s">
        <v>247</v>
      </c>
      <c r="J94" s="175" t="s">
        <v>247</v>
      </c>
      <c r="K94" s="193" t="s">
        <v>247</v>
      </c>
      <c r="L94" s="175" t="s">
        <v>449</v>
      </c>
      <c r="M94" s="175" t="s">
        <v>450</v>
      </c>
      <c r="N94" s="175" t="s">
        <v>451</v>
      </c>
      <c r="O94" s="176" t="s">
        <v>181</v>
      </c>
      <c r="P94" s="178"/>
      <c r="Q94" s="179" t="s">
        <v>80</v>
      </c>
      <c r="R94" s="179" t="s">
        <v>81</v>
      </c>
      <c r="S94" s="178" t="s">
        <v>82</v>
      </c>
      <c r="T94" s="178" t="s">
        <v>109</v>
      </c>
      <c r="U94" s="176" t="s">
        <v>84</v>
      </c>
      <c r="V94" s="178" t="s">
        <v>110</v>
      </c>
      <c r="W94" s="241" t="s">
        <v>86</v>
      </c>
      <c r="X94" s="254">
        <f>IF(W94="MUY BAJA",20%,IF(W94="BAJA",40%,IF(W94="MEDIA",60%,IF(W94="ALTA",80%,IF(W94="MUY ALTA",100%,)))))</f>
        <v>0.4</v>
      </c>
      <c r="Y94" s="255" t="s">
        <v>87</v>
      </c>
      <c r="Z94" s="254">
        <f>IF(Y94="LEVE",20%,IF(Y94="MENOR",40%,IF(Y94="MODERADO",60%,IF(Y94="MAYOR",80%,IF(Y94="CATASTRÓFICO",100%,)))))</f>
        <v>0.8</v>
      </c>
      <c r="AA94" s="181" t="s">
        <v>88</v>
      </c>
      <c r="AB94" s="180" t="s">
        <v>111</v>
      </c>
      <c r="AC94" s="178" t="s">
        <v>112</v>
      </c>
      <c r="AD94" s="181" t="s">
        <v>91</v>
      </c>
      <c r="AE94" s="181" t="s">
        <v>92</v>
      </c>
      <c r="AF94" s="176" t="s">
        <v>113</v>
      </c>
      <c r="AG94" s="182" t="s">
        <v>94</v>
      </c>
      <c r="AH94" s="182" t="s">
        <v>114</v>
      </c>
      <c r="AI94" s="256">
        <f>IF(AH94="Prevenir",25%, IF(AH94="Detectar",15%,IF(AH94="Corregir",10%,)))</f>
        <v>0.15</v>
      </c>
      <c r="AJ94" s="182" t="s">
        <v>96</v>
      </c>
      <c r="AK94" s="256">
        <f>IF(AJ94="Automático",25%,IF(AJ94="Manual",10%,))</f>
        <v>0.1</v>
      </c>
      <c r="AL94" s="182" t="s">
        <v>97</v>
      </c>
      <c r="AM94" s="175" t="s">
        <v>115</v>
      </c>
      <c r="AN94" s="182" t="s">
        <v>99</v>
      </c>
      <c r="AO94" s="175" t="s">
        <v>116</v>
      </c>
      <c r="AP94" s="257">
        <f>+AI94+AK94</f>
        <v>0.25</v>
      </c>
      <c r="AQ94" s="238" t="str">
        <f>IF(AR94&lt;=20%,"MUY BAJA",IF(AR94&lt;=40%,"BAJA",IF(AR94&lt;=60%,"MEDIA",IF(AR94&lt;=80%,"ALTA","MUY ALTA"))))</f>
        <v>BAJA</v>
      </c>
      <c r="AR94" s="238">
        <f>IF(OR(AH94="Prevenir",AH94="Detectar"),(X94-(X94*AP94)), X94)</f>
        <v>0.30000000000000004</v>
      </c>
      <c r="AS94" s="238" t="str">
        <f>IF(AT94&lt;=20%,"LEVE",IF(AT94&lt;=40%,"MENOR",IF(AT94&lt;=60%,"MODERADO",IF(AT94&lt;=80%,"MAYOR","CATASTROFICO"))))</f>
        <v>MAYOR</v>
      </c>
      <c r="AT94" s="238">
        <f>IF(AH94="Corregir",(Z94-(Z94*AP94)), Z94)</f>
        <v>0.8</v>
      </c>
      <c r="AU94" s="181" t="s">
        <v>88</v>
      </c>
      <c r="AV94" s="241" t="s">
        <v>101</v>
      </c>
      <c r="AW94" s="183" t="s">
        <v>111</v>
      </c>
      <c r="AX94" s="184" t="s">
        <v>117</v>
      </c>
      <c r="AY94" s="184">
        <f>AY93</f>
        <v>45657</v>
      </c>
      <c r="AZ94" s="184" t="str">
        <f>AZ93</f>
        <v xml:space="preserve">En IIIC-2024 se realizó monitoreo de usuarios institucionales a servicios de corporativos en nube O365, plataforma interinstitucional SIIF Nación, Plataforma VUCE - con CD - Token, administración servicios tecnológicos, entre otros. </v>
      </c>
      <c r="BA94" s="184" t="str">
        <f>BA93</f>
        <v>OSI - GIS - GDMA - SPI</v>
      </c>
      <c r="BB94" s="483" t="s">
        <v>103</v>
      </c>
      <c r="BC94" s="185">
        <f t="shared" si="5"/>
        <v>0</v>
      </c>
      <c r="BD94" s="185" t="str">
        <f>BD93</f>
        <v>X</v>
      </c>
      <c r="BE94" s="185" t="str">
        <f>BE93</f>
        <v>Se mantiene un control sobre los usuarios y accesos a nivel de servicios corporativos transversales, a plataformas institucionales o interinstitucionales, aplicaciones institucionales.</v>
      </c>
      <c r="BF94" s="186" t="s">
        <v>1362</v>
      </c>
      <c r="BG94" s="185" t="str">
        <f>BG93</f>
        <v xml:space="preserve"> </v>
      </c>
      <c r="BH94" s="184"/>
      <c r="BI94" s="184"/>
      <c r="BJ94" s="185"/>
      <c r="BK94" s="185"/>
      <c r="BL94" s="185"/>
      <c r="BM94" s="185"/>
      <c r="BN94" s="186"/>
      <c r="BO94" s="186"/>
      <c r="BP94" s="186"/>
      <c r="BQ94" s="184"/>
      <c r="BR94" s="184"/>
      <c r="BS94" s="185"/>
      <c r="BT94" s="185"/>
      <c r="BU94" s="185"/>
      <c r="BV94" s="185"/>
      <c r="BW94" s="186"/>
      <c r="BX94" s="186"/>
      <c r="BY94" s="186"/>
      <c r="BZ94" s="184"/>
      <c r="CA94" s="184"/>
      <c r="CB94" s="185"/>
      <c r="CC94" s="185"/>
      <c r="CD94" s="185"/>
      <c r="CE94" s="185"/>
      <c r="CF94" s="186"/>
      <c r="CG94" s="186"/>
      <c r="CH94" s="186"/>
      <c r="CI94" s="476"/>
      <c r="CJ94" s="476">
        <v>1</v>
      </c>
      <c r="CK94" s="476"/>
    </row>
    <row r="95" spans="2:89" s="187" customFormat="1" ht="113.25" customHeight="1" x14ac:dyDescent="0.25">
      <c r="B95" s="174" t="s">
        <v>71</v>
      </c>
      <c r="C95" s="175" t="s">
        <v>104</v>
      </c>
      <c r="D95" s="175" t="s">
        <v>104</v>
      </c>
      <c r="E95" s="176" t="s">
        <v>105</v>
      </c>
      <c r="F95" s="176" t="s">
        <v>74</v>
      </c>
      <c r="G95" s="176" t="s">
        <v>104</v>
      </c>
      <c r="H95" s="175" t="s">
        <v>247</v>
      </c>
      <c r="I95" s="175" t="s">
        <v>523</v>
      </c>
      <c r="J95" s="175" t="s">
        <v>247</v>
      </c>
      <c r="K95" s="194" t="s">
        <v>523</v>
      </c>
      <c r="L95" s="175" t="s">
        <v>560</v>
      </c>
      <c r="M95" s="175" t="s">
        <v>561</v>
      </c>
      <c r="N95" s="175" t="s">
        <v>562</v>
      </c>
      <c r="O95" s="176" t="s">
        <v>172</v>
      </c>
      <c r="P95" s="178"/>
      <c r="Q95" s="179" t="s">
        <v>80</v>
      </c>
      <c r="R95" s="179" t="s">
        <v>81</v>
      </c>
      <c r="S95" s="178" t="s">
        <v>82</v>
      </c>
      <c r="T95" s="178" t="s">
        <v>109</v>
      </c>
      <c r="U95" s="176" t="s">
        <v>84</v>
      </c>
      <c r="V95" s="178" t="s">
        <v>292</v>
      </c>
      <c r="W95" s="241" t="s">
        <v>86</v>
      </c>
      <c r="X95" s="254">
        <f>IF(W95="MUY BAJA",20%,IF(W95="BAJA",40%,IF(W95="MEDIA",60%,IF(W95="ALTA",80%,IF(W95="MUY ALTA",100%,)))))</f>
        <v>0.4</v>
      </c>
      <c r="Y95" s="255" t="s">
        <v>87</v>
      </c>
      <c r="Z95" s="254">
        <f>IF(Y95="LEVE",20%,IF(Y95="MENOR",40%,IF(Y95="MODERADO",60%,IF(Y95="MAYOR",80%,IF(Y95="CATASTRÓFICO",100%,)))))</f>
        <v>0.8</v>
      </c>
      <c r="AA95" s="181" t="s">
        <v>88</v>
      </c>
      <c r="AB95" s="180" t="s">
        <v>111</v>
      </c>
      <c r="AC95" s="178" t="s">
        <v>112</v>
      </c>
      <c r="AD95" s="181" t="s">
        <v>91</v>
      </c>
      <c r="AE95" s="181" t="s">
        <v>92</v>
      </c>
      <c r="AF95" s="176" t="s">
        <v>113</v>
      </c>
      <c r="AG95" s="182" t="s">
        <v>94</v>
      </c>
      <c r="AH95" s="182" t="s">
        <v>114</v>
      </c>
      <c r="AI95" s="256">
        <f>IF(AH95="Prevenir",25%, IF(AH95="Detectar",15%,IF(AH95="Corregir",10%,)))</f>
        <v>0.15</v>
      </c>
      <c r="AJ95" s="182" t="s">
        <v>96</v>
      </c>
      <c r="AK95" s="256">
        <f>IF(AJ95="Automático",25%,IF(AJ95="Manual",10%,))</f>
        <v>0.1</v>
      </c>
      <c r="AL95" s="182" t="s">
        <v>97</v>
      </c>
      <c r="AM95" s="175" t="s">
        <v>115</v>
      </c>
      <c r="AN95" s="182" t="s">
        <v>99</v>
      </c>
      <c r="AO95" s="175" t="s">
        <v>116</v>
      </c>
      <c r="AP95" s="257">
        <f>+AI95+AK95</f>
        <v>0.25</v>
      </c>
      <c r="AQ95" s="238" t="str">
        <f>IF(AR95&lt;=20%,"MUY BAJA",IF(AR95&lt;=40%,"BAJA",IF(AR95&lt;=60%,"MEDIA",IF(AR95&lt;=80%,"ALTA","MUY ALTA"))))</f>
        <v>BAJA</v>
      </c>
      <c r="AR95" s="238">
        <f>IF(OR(AH95="Prevenir",AH95="Detectar"),(X95-(X95*AP95)), X95)</f>
        <v>0.30000000000000004</v>
      </c>
      <c r="AS95" s="238" t="str">
        <f>IF(AT95&lt;=20%,"LEVE",IF(AT95&lt;=40%,"MENOR",IF(AT95&lt;=60%,"MODERADO",IF(AT95&lt;=80%,"MAYOR","CATASTROFICO"))))</f>
        <v>MAYOR</v>
      </c>
      <c r="AT95" s="238">
        <f>IF(AH95="Corregir",(Z95-(Z95*AP95)), Z95)</f>
        <v>0.8</v>
      </c>
      <c r="AU95" s="181" t="s">
        <v>88</v>
      </c>
      <c r="AV95" s="241" t="s">
        <v>101</v>
      </c>
      <c r="AW95" s="183" t="s">
        <v>111</v>
      </c>
      <c r="AX95" s="184" t="s">
        <v>117</v>
      </c>
      <c r="AY95" s="184">
        <f>AY94</f>
        <v>45657</v>
      </c>
      <c r="AZ95" s="184" t="str">
        <f>AZ94</f>
        <v xml:space="preserve">En IIIC-2024 se realizó monitoreo de usuarios institucionales a servicios de corporativos en nube O365, plataforma interinstitucional SIIF Nación, Plataforma VUCE - con CD - Token, administración servicios tecnológicos, entre otros. </v>
      </c>
      <c r="BA95" s="184" t="str">
        <f>BA94</f>
        <v>OSI - GIS - GDMA - SPI</v>
      </c>
      <c r="BB95" s="483" t="s">
        <v>103</v>
      </c>
      <c r="BC95" s="185">
        <f t="shared" si="5"/>
        <v>0</v>
      </c>
      <c r="BD95" s="185" t="str">
        <f>BD94</f>
        <v>X</v>
      </c>
      <c r="BE95" s="185" t="str">
        <f>BE94</f>
        <v>Se mantiene un control sobre los usuarios y accesos a nivel de servicios corporativos transversales, a plataformas institucionales o interinstitucionales, aplicaciones institucionales.</v>
      </c>
      <c r="BF95" s="186" t="s">
        <v>1362</v>
      </c>
      <c r="BG95" s="185" t="str">
        <f>BG94</f>
        <v xml:space="preserve"> </v>
      </c>
      <c r="BH95" s="184"/>
      <c r="BI95" s="184"/>
      <c r="BJ95" s="185"/>
      <c r="BK95" s="185"/>
      <c r="BL95" s="185"/>
      <c r="BM95" s="185"/>
      <c r="BN95" s="186"/>
      <c r="BO95" s="186"/>
      <c r="BP95" s="186"/>
      <c r="BQ95" s="184"/>
      <c r="BR95" s="184"/>
      <c r="BS95" s="185"/>
      <c r="BT95" s="185"/>
      <c r="BU95" s="185"/>
      <c r="BV95" s="185"/>
      <c r="BW95" s="186"/>
      <c r="BX95" s="186"/>
      <c r="BY95" s="186"/>
      <c r="BZ95" s="184"/>
      <c r="CA95" s="184"/>
      <c r="CB95" s="185"/>
      <c r="CC95" s="185"/>
      <c r="CD95" s="185"/>
      <c r="CE95" s="185"/>
      <c r="CF95" s="186"/>
      <c r="CG95" s="186"/>
      <c r="CH95" s="186"/>
      <c r="CI95" s="476"/>
      <c r="CJ95" s="476">
        <v>1</v>
      </c>
      <c r="CK95" s="476"/>
    </row>
    <row r="96" spans="2:89" s="187" customFormat="1" ht="113.25" customHeight="1" x14ac:dyDescent="0.25">
      <c r="B96" s="174" t="s">
        <v>71</v>
      </c>
      <c r="C96" s="175" t="s">
        <v>104</v>
      </c>
      <c r="D96" s="175" t="s">
        <v>104</v>
      </c>
      <c r="E96" s="176" t="s">
        <v>105</v>
      </c>
      <c r="F96" s="176" t="s">
        <v>173</v>
      </c>
      <c r="G96" s="176" t="s">
        <v>104</v>
      </c>
      <c r="H96" s="175" t="s">
        <v>247</v>
      </c>
      <c r="I96" s="175" t="s">
        <v>523</v>
      </c>
      <c r="J96" s="175" t="s">
        <v>247</v>
      </c>
      <c r="K96" s="194" t="s">
        <v>523</v>
      </c>
      <c r="L96" s="175" t="s">
        <v>385</v>
      </c>
      <c r="M96" s="175" t="s">
        <v>386</v>
      </c>
      <c r="N96" s="175" t="s">
        <v>381</v>
      </c>
      <c r="O96" s="176" t="s">
        <v>368</v>
      </c>
      <c r="P96" s="178"/>
      <c r="Q96" s="179" t="s">
        <v>80</v>
      </c>
      <c r="R96" s="179" t="s">
        <v>81</v>
      </c>
      <c r="S96" s="178" t="s">
        <v>82</v>
      </c>
      <c r="T96" s="178" t="s">
        <v>109</v>
      </c>
      <c r="U96" s="176" t="s">
        <v>84</v>
      </c>
      <c r="V96" s="178" t="s">
        <v>292</v>
      </c>
      <c r="W96" s="241" t="s">
        <v>86</v>
      </c>
      <c r="X96" s="254">
        <f>IF(W96="MUY BAJA",20%,IF(W96="BAJA",40%,IF(W96="MEDIA",60%,IF(W96="ALTA",80%,IF(W96="MUY ALTA",100%,)))))</f>
        <v>0.4</v>
      </c>
      <c r="Y96" s="255" t="s">
        <v>87</v>
      </c>
      <c r="Z96" s="254">
        <f>IF(Y96="LEVE",20%,IF(Y96="MENOR",40%,IF(Y96="MODERADO",60%,IF(Y96="MAYOR",80%,IF(Y96="CATASTRÓFICO",100%,)))))</f>
        <v>0.8</v>
      </c>
      <c r="AA96" s="181" t="s">
        <v>88</v>
      </c>
      <c r="AB96" s="180" t="s">
        <v>111</v>
      </c>
      <c r="AC96" s="178" t="s">
        <v>112</v>
      </c>
      <c r="AD96" s="181" t="s">
        <v>91</v>
      </c>
      <c r="AE96" s="181" t="s">
        <v>92</v>
      </c>
      <c r="AF96" s="176" t="s">
        <v>113</v>
      </c>
      <c r="AG96" s="182" t="s">
        <v>94</v>
      </c>
      <c r="AH96" s="182" t="s">
        <v>114</v>
      </c>
      <c r="AI96" s="256">
        <f>IF(AH96="Prevenir",25%, IF(AH96="Detectar",15%,IF(AH96="Corregir",10%,)))</f>
        <v>0.15</v>
      </c>
      <c r="AJ96" s="182" t="s">
        <v>96</v>
      </c>
      <c r="AK96" s="256">
        <f>IF(AJ96="Automático",25%,IF(AJ96="Manual",10%,))</f>
        <v>0.1</v>
      </c>
      <c r="AL96" s="182" t="s">
        <v>97</v>
      </c>
      <c r="AM96" s="175" t="s">
        <v>115</v>
      </c>
      <c r="AN96" s="182" t="s">
        <v>99</v>
      </c>
      <c r="AO96" s="175" t="s">
        <v>116</v>
      </c>
      <c r="AP96" s="257">
        <f>+AI96+AK96</f>
        <v>0.25</v>
      </c>
      <c r="AQ96" s="238" t="str">
        <f>IF(AR96&lt;=20%,"MUY BAJA",IF(AR96&lt;=40%,"BAJA",IF(AR96&lt;=60%,"MEDIA",IF(AR96&lt;=80%,"ALTA","MUY ALTA"))))</f>
        <v>BAJA</v>
      </c>
      <c r="AR96" s="238">
        <f>IF(OR(AH96="Prevenir",AH96="Detectar"),(X96-(X96*AP96)), X96)</f>
        <v>0.30000000000000004</v>
      </c>
      <c r="AS96" s="238" t="str">
        <f>IF(AT96&lt;=20%,"LEVE",IF(AT96&lt;=40%,"MENOR",IF(AT96&lt;=60%,"MODERADO",IF(AT96&lt;=80%,"MAYOR","CATASTROFICO"))))</f>
        <v>MAYOR</v>
      </c>
      <c r="AT96" s="238">
        <f>IF(AH96="Corregir",(Z96-(Z96*AP96)), Z96)</f>
        <v>0.8</v>
      </c>
      <c r="AU96" s="181" t="s">
        <v>88</v>
      </c>
      <c r="AV96" s="241" t="s">
        <v>101</v>
      </c>
      <c r="AW96" s="183" t="s">
        <v>111</v>
      </c>
      <c r="AX96" s="184" t="s">
        <v>117</v>
      </c>
      <c r="AY96" s="184">
        <f>AY95</f>
        <v>45657</v>
      </c>
      <c r="AZ96" s="184" t="str">
        <f>AZ95</f>
        <v xml:space="preserve">En IIIC-2024 se realizó monitoreo de usuarios institucionales a servicios de corporativos en nube O365, plataforma interinstitucional SIIF Nación, Plataforma VUCE - con CD - Token, administración servicios tecnológicos, entre otros. </v>
      </c>
      <c r="BA96" s="184" t="str">
        <f>BA95</f>
        <v>OSI - GIS - GDMA - SPI</v>
      </c>
      <c r="BB96" s="483" t="s">
        <v>103</v>
      </c>
      <c r="BC96" s="185">
        <f t="shared" si="5"/>
        <v>0</v>
      </c>
      <c r="BD96" s="185" t="str">
        <f>BD95</f>
        <v>X</v>
      </c>
      <c r="BE96" s="185" t="str">
        <f>BE95</f>
        <v>Se mantiene un control sobre los usuarios y accesos a nivel de servicios corporativos transversales, a plataformas institucionales o interinstitucionales, aplicaciones institucionales.</v>
      </c>
      <c r="BF96" s="186" t="s">
        <v>1362</v>
      </c>
      <c r="BG96" s="185" t="str">
        <f>BG95</f>
        <v xml:space="preserve"> </v>
      </c>
      <c r="BH96" s="184"/>
      <c r="BI96" s="184"/>
      <c r="BJ96" s="185"/>
      <c r="BK96" s="185"/>
      <c r="BL96" s="185"/>
      <c r="BM96" s="185"/>
      <c r="BN96" s="186"/>
      <c r="BO96" s="186"/>
      <c r="BP96" s="186"/>
      <c r="BQ96" s="184"/>
      <c r="BR96" s="184"/>
      <c r="BS96" s="185"/>
      <c r="BT96" s="185"/>
      <c r="BU96" s="185"/>
      <c r="BV96" s="185"/>
      <c r="BW96" s="186"/>
      <c r="BX96" s="186"/>
      <c r="BY96" s="186"/>
      <c r="BZ96" s="184"/>
      <c r="CA96" s="184"/>
      <c r="CB96" s="185"/>
      <c r="CC96" s="185"/>
      <c r="CD96" s="185"/>
      <c r="CE96" s="185"/>
      <c r="CF96" s="186"/>
      <c r="CG96" s="186"/>
      <c r="CH96" s="186"/>
      <c r="CI96" s="476"/>
      <c r="CJ96" s="476">
        <v>1</v>
      </c>
      <c r="CK96" s="476"/>
    </row>
    <row r="97" spans="2:89" s="187" customFormat="1" ht="113.25" customHeight="1" x14ac:dyDescent="0.25">
      <c r="B97" s="174" t="s">
        <v>71</v>
      </c>
      <c r="C97" s="175" t="s">
        <v>104</v>
      </c>
      <c r="D97" s="175" t="s">
        <v>104</v>
      </c>
      <c r="E97" s="176" t="s">
        <v>105</v>
      </c>
      <c r="F97" s="176" t="s">
        <v>74</v>
      </c>
      <c r="G97" s="176" t="s">
        <v>104</v>
      </c>
      <c r="H97" s="175" t="s">
        <v>247</v>
      </c>
      <c r="I97" s="175" t="s">
        <v>523</v>
      </c>
      <c r="J97" s="175" t="s">
        <v>247</v>
      </c>
      <c r="K97" s="194" t="s">
        <v>523</v>
      </c>
      <c r="L97" s="175" t="s">
        <v>634</v>
      </c>
      <c r="M97" s="175" t="s">
        <v>450</v>
      </c>
      <c r="N97" s="175" t="s">
        <v>451</v>
      </c>
      <c r="O97" s="176" t="s">
        <v>181</v>
      </c>
      <c r="P97" s="178"/>
      <c r="Q97" s="179" t="s">
        <v>80</v>
      </c>
      <c r="R97" s="179" t="s">
        <v>81</v>
      </c>
      <c r="S97" s="178" t="s">
        <v>82</v>
      </c>
      <c r="T97" s="178" t="s">
        <v>109</v>
      </c>
      <c r="U97" s="176" t="s">
        <v>84</v>
      </c>
      <c r="V97" s="178" t="s">
        <v>292</v>
      </c>
      <c r="W97" s="241" t="s">
        <v>86</v>
      </c>
      <c r="X97" s="254">
        <f>IF(W97="MUY BAJA",20%,IF(W97="BAJA",40%,IF(W97="MEDIA",60%,IF(W97="ALTA",80%,IF(W97="MUY ALTA",100%,)))))</f>
        <v>0.4</v>
      </c>
      <c r="Y97" s="255" t="s">
        <v>87</v>
      </c>
      <c r="Z97" s="254">
        <f>IF(Y97="LEVE",20%,IF(Y97="MENOR",40%,IF(Y97="MODERADO",60%,IF(Y97="MAYOR",80%,IF(Y97="CATASTRÓFICO",100%,)))))</f>
        <v>0.8</v>
      </c>
      <c r="AA97" s="181" t="s">
        <v>88</v>
      </c>
      <c r="AB97" s="180" t="s">
        <v>111</v>
      </c>
      <c r="AC97" s="178" t="s">
        <v>112</v>
      </c>
      <c r="AD97" s="181" t="s">
        <v>91</v>
      </c>
      <c r="AE97" s="181" t="s">
        <v>92</v>
      </c>
      <c r="AF97" s="176" t="s">
        <v>113</v>
      </c>
      <c r="AG97" s="182" t="s">
        <v>94</v>
      </c>
      <c r="AH97" s="182" t="s">
        <v>114</v>
      </c>
      <c r="AI97" s="256">
        <f>IF(AH97="Prevenir",25%, IF(AH97="Detectar",15%,IF(AH97="Corregir",10%,)))</f>
        <v>0.15</v>
      </c>
      <c r="AJ97" s="182" t="s">
        <v>96</v>
      </c>
      <c r="AK97" s="256">
        <f>IF(AJ97="Automático",25%,IF(AJ97="Manual",10%,))</f>
        <v>0.1</v>
      </c>
      <c r="AL97" s="182" t="s">
        <v>97</v>
      </c>
      <c r="AM97" s="175" t="s">
        <v>115</v>
      </c>
      <c r="AN97" s="182" t="s">
        <v>99</v>
      </c>
      <c r="AO97" s="175" t="s">
        <v>116</v>
      </c>
      <c r="AP97" s="257">
        <f>+AI97+AK97</f>
        <v>0.25</v>
      </c>
      <c r="AQ97" s="238" t="str">
        <f>IF(AR97&lt;=20%,"MUY BAJA",IF(AR97&lt;=40%,"BAJA",IF(AR97&lt;=60%,"MEDIA",IF(AR97&lt;=80%,"ALTA","MUY ALTA"))))</f>
        <v>BAJA</v>
      </c>
      <c r="AR97" s="238">
        <f>IF(OR(AH97="Prevenir",AH97="Detectar"),(X97-(X97*AP97)), X97)</f>
        <v>0.30000000000000004</v>
      </c>
      <c r="AS97" s="238" t="str">
        <f>IF(AT97&lt;=20%,"LEVE",IF(AT97&lt;=40%,"MENOR",IF(AT97&lt;=60%,"MODERADO",IF(AT97&lt;=80%,"MAYOR","CATASTROFICO"))))</f>
        <v>MAYOR</v>
      </c>
      <c r="AT97" s="238">
        <f>IF(AH97="Corregir",(Z97-(Z97*AP97)), Z97)</f>
        <v>0.8</v>
      </c>
      <c r="AU97" s="181" t="s">
        <v>88</v>
      </c>
      <c r="AV97" s="241" t="s">
        <v>101</v>
      </c>
      <c r="AW97" s="183" t="s">
        <v>111</v>
      </c>
      <c r="AX97" s="184" t="s">
        <v>117</v>
      </c>
      <c r="AY97" s="184">
        <f>AY96</f>
        <v>45657</v>
      </c>
      <c r="AZ97" s="184" t="str">
        <f>AZ96</f>
        <v xml:space="preserve">En IIIC-2024 se realizó monitoreo de usuarios institucionales a servicios de corporativos en nube O365, plataforma interinstitucional SIIF Nación, Plataforma VUCE - con CD - Token, administración servicios tecnológicos, entre otros. </v>
      </c>
      <c r="BA97" s="184" t="str">
        <f>BA96</f>
        <v>OSI - GIS - GDMA - SPI</v>
      </c>
      <c r="BB97" s="483" t="s">
        <v>103</v>
      </c>
      <c r="BC97" s="185">
        <f t="shared" si="5"/>
        <v>0</v>
      </c>
      <c r="BD97" s="185" t="str">
        <f>BD96</f>
        <v>X</v>
      </c>
      <c r="BE97" s="185" t="str">
        <f>BE96</f>
        <v>Se mantiene un control sobre los usuarios y accesos a nivel de servicios corporativos transversales, a plataformas institucionales o interinstitucionales, aplicaciones institucionales.</v>
      </c>
      <c r="BF97" s="186" t="s">
        <v>1362</v>
      </c>
      <c r="BG97" s="185" t="str">
        <f>BG96</f>
        <v xml:space="preserve"> </v>
      </c>
      <c r="BH97" s="184"/>
      <c r="BI97" s="184"/>
      <c r="BJ97" s="185"/>
      <c r="BK97" s="185"/>
      <c r="BL97" s="185"/>
      <c r="BM97" s="185"/>
      <c r="BN97" s="186"/>
      <c r="BO97" s="186"/>
      <c r="BP97" s="186"/>
      <c r="BQ97" s="184"/>
      <c r="BR97" s="184"/>
      <c r="BS97" s="185"/>
      <c r="BT97" s="185"/>
      <c r="BU97" s="185"/>
      <c r="BV97" s="185"/>
      <c r="BW97" s="186"/>
      <c r="BX97" s="186"/>
      <c r="BY97" s="186"/>
      <c r="BZ97" s="184"/>
      <c r="CA97" s="184"/>
      <c r="CB97" s="185"/>
      <c r="CC97" s="185"/>
      <c r="CD97" s="185"/>
      <c r="CE97" s="185"/>
      <c r="CF97" s="186"/>
      <c r="CG97" s="186"/>
      <c r="CH97" s="186"/>
      <c r="CI97" s="476"/>
      <c r="CJ97" s="476">
        <v>1</v>
      </c>
      <c r="CK97" s="476"/>
    </row>
    <row r="98" spans="2:89" s="187" customFormat="1" ht="113.25" customHeight="1" x14ac:dyDescent="0.25">
      <c r="B98" s="174" t="s">
        <v>71</v>
      </c>
      <c r="C98" s="175" t="s">
        <v>104</v>
      </c>
      <c r="D98" s="175" t="s">
        <v>104</v>
      </c>
      <c r="E98" s="176" t="s">
        <v>105</v>
      </c>
      <c r="F98" s="176" t="s">
        <v>74</v>
      </c>
      <c r="G98" s="176" t="s">
        <v>104</v>
      </c>
      <c r="H98" s="175">
        <v>0</v>
      </c>
      <c r="I98" s="175" t="s">
        <v>245</v>
      </c>
      <c r="J98" s="175" t="s">
        <v>245</v>
      </c>
      <c r="K98" s="194" t="s">
        <v>523</v>
      </c>
      <c r="L98" s="175" t="s">
        <v>253</v>
      </c>
      <c r="M98" s="175" t="s">
        <v>254</v>
      </c>
      <c r="N98" s="175" t="s">
        <v>255</v>
      </c>
      <c r="O98" s="176" t="s">
        <v>502</v>
      </c>
      <c r="P98" s="178"/>
      <c r="Q98" s="179" t="s">
        <v>80</v>
      </c>
      <c r="R98" s="179" t="s">
        <v>81</v>
      </c>
      <c r="S98" s="178" t="s">
        <v>82</v>
      </c>
      <c r="T98" s="178" t="s">
        <v>109</v>
      </c>
      <c r="U98" s="176" t="s">
        <v>84</v>
      </c>
      <c r="V98" s="178" t="s">
        <v>292</v>
      </c>
      <c r="W98" s="241" t="s">
        <v>86</v>
      </c>
      <c r="X98" s="254">
        <f>IF(W98="MUY BAJA",20%,IF(W98="BAJA",40%,IF(W98="MEDIA",60%,IF(W98="ALTA",80%,IF(W98="MUY ALTA",100%,)))))</f>
        <v>0.4</v>
      </c>
      <c r="Y98" s="255" t="s">
        <v>87</v>
      </c>
      <c r="Z98" s="254">
        <f>IF(Y98="LEVE",20%,IF(Y98="MENOR",40%,IF(Y98="MODERADO",60%,IF(Y98="MAYOR",80%,IF(Y98="CATASTRÓFICO",100%,)))))</f>
        <v>0.8</v>
      </c>
      <c r="AA98" s="181" t="s">
        <v>88</v>
      </c>
      <c r="AB98" s="180" t="s">
        <v>111</v>
      </c>
      <c r="AC98" s="178" t="s">
        <v>112</v>
      </c>
      <c r="AD98" s="181" t="s">
        <v>91</v>
      </c>
      <c r="AE98" s="181" t="s">
        <v>92</v>
      </c>
      <c r="AF98" s="176" t="s">
        <v>113</v>
      </c>
      <c r="AG98" s="182" t="s">
        <v>94</v>
      </c>
      <c r="AH98" s="182" t="s">
        <v>114</v>
      </c>
      <c r="AI98" s="256">
        <f>IF(AH98="Prevenir",25%, IF(AH98="Detectar",15%,IF(AH98="Corregir",10%,)))</f>
        <v>0.15</v>
      </c>
      <c r="AJ98" s="182" t="s">
        <v>96</v>
      </c>
      <c r="AK98" s="256">
        <f>IF(AJ98="Automático",25%,IF(AJ98="Manual",10%,))</f>
        <v>0.1</v>
      </c>
      <c r="AL98" s="182" t="s">
        <v>97</v>
      </c>
      <c r="AM98" s="175" t="s">
        <v>115</v>
      </c>
      <c r="AN98" s="182" t="s">
        <v>99</v>
      </c>
      <c r="AO98" s="175" t="s">
        <v>116</v>
      </c>
      <c r="AP98" s="257">
        <f>+AI98+AK98</f>
        <v>0.25</v>
      </c>
      <c r="AQ98" s="238" t="str">
        <f>IF(AR98&lt;=20%,"MUY BAJA",IF(AR98&lt;=40%,"BAJA",IF(AR98&lt;=60%,"MEDIA",IF(AR98&lt;=80%,"ALTA","MUY ALTA"))))</f>
        <v>BAJA</v>
      </c>
      <c r="AR98" s="238">
        <f>IF(OR(AH98="Prevenir",AH98="Detectar"),(X98-(X98*AP98)), X98)</f>
        <v>0.30000000000000004</v>
      </c>
      <c r="AS98" s="238" t="str">
        <f>IF(AT98&lt;=20%,"LEVE",IF(AT98&lt;=40%,"MENOR",IF(AT98&lt;=60%,"MODERADO",IF(AT98&lt;=80%,"MAYOR","CATASTROFICO"))))</f>
        <v>MAYOR</v>
      </c>
      <c r="AT98" s="238">
        <f>IF(AH98="Corregir",(Z98-(Z98*AP98)), Z98)</f>
        <v>0.8</v>
      </c>
      <c r="AU98" s="181" t="s">
        <v>88</v>
      </c>
      <c r="AV98" s="241" t="s">
        <v>101</v>
      </c>
      <c r="AW98" s="183" t="s">
        <v>111</v>
      </c>
      <c r="AX98" s="184" t="s">
        <v>117</v>
      </c>
      <c r="AY98" s="184">
        <f>AY97</f>
        <v>45657</v>
      </c>
      <c r="AZ98" s="184" t="str">
        <f>AZ97</f>
        <v xml:space="preserve">En IIIC-2024 se realizó monitoreo de usuarios institucionales a servicios de corporativos en nube O365, plataforma interinstitucional SIIF Nación, Plataforma VUCE - con CD - Token, administración servicios tecnológicos, entre otros. </v>
      </c>
      <c r="BA98" s="184" t="str">
        <f>BA97</f>
        <v>OSI - GIS - GDMA - SPI</v>
      </c>
      <c r="BB98" s="483" t="s">
        <v>103</v>
      </c>
      <c r="BC98" s="185">
        <f t="shared" si="5"/>
        <v>0</v>
      </c>
      <c r="BD98" s="185" t="str">
        <f>BD97</f>
        <v>X</v>
      </c>
      <c r="BE98" s="185" t="str">
        <f>BE97</f>
        <v>Se mantiene un control sobre los usuarios y accesos a nivel de servicios corporativos transversales, a plataformas institucionales o interinstitucionales, aplicaciones institucionales.</v>
      </c>
      <c r="BF98" s="186" t="s">
        <v>1362</v>
      </c>
      <c r="BG98" s="185" t="str">
        <f>BG97</f>
        <v xml:space="preserve"> </v>
      </c>
      <c r="BH98" s="184"/>
      <c r="BI98" s="184"/>
      <c r="BJ98" s="185"/>
      <c r="BK98" s="185"/>
      <c r="BL98" s="185"/>
      <c r="BM98" s="185"/>
      <c r="BN98" s="186"/>
      <c r="BO98" s="186"/>
      <c r="BP98" s="186"/>
      <c r="BQ98" s="184"/>
      <c r="BR98" s="184"/>
      <c r="BS98" s="185"/>
      <c r="BT98" s="185"/>
      <c r="BU98" s="185"/>
      <c r="BV98" s="185"/>
      <c r="BW98" s="186"/>
      <c r="BX98" s="186"/>
      <c r="BY98" s="186"/>
      <c r="BZ98" s="184"/>
      <c r="CA98" s="184"/>
      <c r="CB98" s="185"/>
      <c r="CC98" s="185"/>
      <c r="CD98" s="185"/>
      <c r="CE98" s="185"/>
      <c r="CF98" s="186"/>
      <c r="CG98" s="186"/>
      <c r="CH98" s="186"/>
      <c r="CI98" s="476"/>
      <c r="CJ98" s="476">
        <v>1</v>
      </c>
      <c r="CK98" s="476"/>
    </row>
    <row r="99" spans="2:89" s="187" customFormat="1" ht="113.25" customHeight="1" x14ac:dyDescent="0.25">
      <c r="B99" s="174" t="s">
        <v>71</v>
      </c>
      <c r="C99" s="175" t="s">
        <v>104</v>
      </c>
      <c r="D99" s="175" t="s">
        <v>104</v>
      </c>
      <c r="E99" s="176" t="s">
        <v>105</v>
      </c>
      <c r="F99" s="176" t="s">
        <v>74</v>
      </c>
      <c r="G99" s="176" t="s">
        <v>104</v>
      </c>
      <c r="H99" s="175">
        <v>0</v>
      </c>
      <c r="I99" s="175">
        <v>0</v>
      </c>
      <c r="J99" s="175">
        <v>0</v>
      </c>
      <c r="K99" s="175">
        <v>0</v>
      </c>
      <c r="L99" s="175">
        <v>0</v>
      </c>
      <c r="M99" s="175">
        <v>0</v>
      </c>
      <c r="N99" s="175">
        <v>0</v>
      </c>
      <c r="O99" s="176" t="s">
        <v>270</v>
      </c>
      <c r="P99" s="178"/>
      <c r="Q99" s="179" t="s">
        <v>80</v>
      </c>
      <c r="R99" s="179" t="s">
        <v>81</v>
      </c>
      <c r="S99" s="178" t="s">
        <v>82</v>
      </c>
      <c r="T99" s="178" t="s">
        <v>109</v>
      </c>
      <c r="U99" s="176" t="s">
        <v>84</v>
      </c>
      <c r="V99" s="178" t="s">
        <v>149</v>
      </c>
      <c r="W99" s="241" t="s">
        <v>86</v>
      </c>
      <c r="X99" s="254">
        <f>IF(W99="MUY BAJA",20%,IF(W99="BAJA",40%,IF(W99="MEDIA",60%,IF(W99="ALTA",80%,IF(W99="MUY ALTA",100%,)))))</f>
        <v>0.4</v>
      </c>
      <c r="Y99" s="255" t="s">
        <v>87</v>
      </c>
      <c r="Z99" s="254">
        <f>IF(Y99="LEVE",20%,IF(Y99="MENOR",40%,IF(Y99="MODERADO",60%,IF(Y99="MAYOR",80%,IF(Y99="CATASTRÓFICO",100%,)))))</f>
        <v>0.8</v>
      </c>
      <c r="AA99" s="181" t="s">
        <v>88</v>
      </c>
      <c r="AB99" s="180" t="s">
        <v>111</v>
      </c>
      <c r="AC99" s="178" t="s">
        <v>112</v>
      </c>
      <c r="AD99" s="181" t="s">
        <v>91</v>
      </c>
      <c r="AE99" s="181" t="s">
        <v>92</v>
      </c>
      <c r="AF99" s="176" t="s">
        <v>113</v>
      </c>
      <c r="AG99" s="182" t="s">
        <v>94</v>
      </c>
      <c r="AH99" s="182" t="s">
        <v>114</v>
      </c>
      <c r="AI99" s="256">
        <f>IF(AH99="Prevenir",25%, IF(AH99="Detectar",15%,IF(AH99="Corregir",10%,)))</f>
        <v>0.15</v>
      </c>
      <c r="AJ99" s="182" t="s">
        <v>96</v>
      </c>
      <c r="AK99" s="256">
        <f>IF(AJ99="Automático",25%,IF(AJ99="Manual",10%,))</f>
        <v>0.1</v>
      </c>
      <c r="AL99" s="182" t="s">
        <v>97</v>
      </c>
      <c r="AM99" s="175" t="s">
        <v>115</v>
      </c>
      <c r="AN99" s="182" t="s">
        <v>99</v>
      </c>
      <c r="AO99" s="175" t="s">
        <v>116</v>
      </c>
      <c r="AP99" s="257">
        <f>+AI99+AK99</f>
        <v>0.25</v>
      </c>
      <c r="AQ99" s="238" t="str">
        <f>IF(AR99&lt;=20%,"MUY BAJA",IF(AR99&lt;=40%,"BAJA",IF(AR99&lt;=60%,"MEDIA",IF(AR99&lt;=80%,"ALTA","MUY ALTA"))))</f>
        <v>BAJA</v>
      </c>
      <c r="AR99" s="238">
        <f>IF(OR(AH99="Prevenir",AH99="Detectar"),(X99-(X99*AP99)), X99)</f>
        <v>0.30000000000000004</v>
      </c>
      <c r="AS99" s="238" t="str">
        <f>IF(AT99&lt;=20%,"LEVE",IF(AT99&lt;=40%,"MENOR",IF(AT99&lt;=60%,"MODERADO",IF(AT99&lt;=80%,"MAYOR","CATASTROFICO"))))</f>
        <v>MAYOR</v>
      </c>
      <c r="AT99" s="238">
        <f>IF(AH99="Corregir",(Z99-(Z99*AP99)), Z99)</f>
        <v>0.8</v>
      </c>
      <c r="AU99" s="181" t="s">
        <v>88</v>
      </c>
      <c r="AV99" s="241" t="s">
        <v>101</v>
      </c>
      <c r="AW99" s="183" t="s">
        <v>111</v>
      </c>
      <c r="AX99" s="184" t="s">
        <v>117</v>
      </c>
      <c r="AY99" s="184">
        <f>AY98</f>
        <v>45657</v>
      </c>
      <c r="AZ99" s="184" t="str">
        <f>AZ98</f>
        <v xml:space="preserve">En IIIC-2024 se realizó monitoreo de usuarios institucionales a servicios de corporativos en nube O365, plataforma interinstitucional SIIF Nación, Plataforma VUCE - con CD - Token, administración servicios tecnológicos, entre otros. </v>
      </c>
      <c r="BA99" s="184" t="str">
        <f>BA98</f>
        <v>OSI - GIS - GDMA - SPI</v>
      </c>
      <c r="BB99" s="483" t="s">
        <v>103</v>
      </c>
      <c r="BC99" s="185">
        <f t="shared" si="5"/>
        <v>0</v>
      </c>
      <c r="BD99" s="185" t="str">
        <f>BD98</f>
        <v>X</v>
      </c>
      <c r="BE99" s="185" t="str">
        <f>BE98</f>
        <v>Se mantiene un control sobre los usuarios y accesos a nivel de servicios corporativos transversales, a plataformas institucionales o interinstitucionales, aplicaciones institucionales.</v>
      </c>
      <c r="BF99" s="186" t="s">
        <v>1362</v>
      </c>
      <c r="BG99" s="185" t="str">
        <f>BG98</f>
        <v xml:space="preserve"> </v>
      </c>
      <c r="BH99" s="184"/>
      <c r="BI99" s="184"/>
      <c r="BJ99" s="185"/>
      <c r="BK99" s="185"/>
      <c r="BL99" s="185"/>
      <c r="BM99" s="185"/>
      <c r="BN99" s="186"/>
      <c r="BO99" s="186"/>
      <c r="BP99" s="186"/>
      <c r="BQ99" s="184"/>
      <c r="BR99" s="184"/>
      <c r="BS99" s="185"/>
      <c r="BT99" s="185"/>
      <c r="BU99" s="185"/>
      <c r="BV99" s="185"/>
      <c r="BW99" s="186"/>
      <c r="BX99" s="186"/>
      <c r="BY99" s="186"/>
      <c r="BZ99" s="184"/>
      <c r="CA99" s="184"/>
      <c r="CB99" s="185"/>
      <c r="CC99" s="185"/>
      <c r="CD99" s="185"/>
      <c r="CE99" s="185"/>
      <c r="CF99" s="186"/>
      <c r="CG99" s="186"/>
      <c r="CH99" s="186"/>
      <c r="CI99" s="476"/>
      <c r="CJ99" s="476">
        <v>1</v>
      </c>
      <c r="CK99" s="476"/>
    </row>
    <row r="100" spans="2:89" s="187" customFormat="1" ht="113.25" customHeight="1" x14ac:dyDescent="0.25">
      <c r="B100" s="174" t="s">
        <v>71</v>
      </c>
      <c r="C100" s="175" t="s">
        <v>209</v>
      </c>
      <c r="D100" s="175" t="s">
        <v>209</v>
      </c>
      <c r="E100" s="176" t="s">
        <v>105</v>
      </c>
      <c r="F100" s="176" t="s">
        <v>74</v>
      </c>
      <c r="G100" s="176" t="s">
        <v>209</v>
      </c>
      <c r="H100" s="175">
        <v>0</v>
      </c>
      <c r="I100" s="175">
        <v>0</v>
      </c>
      <c r="J100" s="175">
        <v>0</v>
      </c>
      <c r="K100" s="175">
        <v>0</v>
      </c>
      <c r="L100" s="175">
        <v>0</v>
      </c>
      <c r="M100" s="175">
        <v>0</v>
      </c>
      <c r="N100" s="175">
        <v>0</v>
      </c>
      <c r="O100" s="176" t="s">
        <v>79</v>
      </c>
      <c r="P100" s="178"/>
      <c r="Q100" s="179" t="s">
        <v>80</v>
      </c>
      <c r="R100" s="179" t="s">
        <v>81</v>
      </c>
      <c r="S100" s="178" t="s">
        <v>82</v>
      </c>
      <c r="T100" s="178" t="s">
        <v>109</v>
      </c>
      <c r="U100" s="176" t="s">
        <v>148</v>
      </c>
      <c r="V100" s="178" t="s">
        <v>149</v>
      </c>
      <c r="W100" s="241" t="s">
        <v>213</v>
      </c>
      <c r="X100" s="254">
        <f>IF(W100="MUY BAJA",20%,IF(W100="BAJA",40%,IF(W100="MEDIA",60%,IF(W100="ALTA",80%,IF(W100="MUY ALTA",100%,)))))</f>
        <v>0.6</v>
      </c>
      <c r="Y100" s="255" t="s">
        <v>87</v>
      </c>
      <c r="Z100" s="254">
        <f>IF(Y100="LEVE",20%,IF(Y100="MENOR",40%,IF(Y100="MODERADO",60%,IF(Y100="MAYOR",80%,IF(Y100="CATASTRÓFICO",100%,)))))</f>
        <v>0.8</v>
      </c>
      <c r="AA100" s="181" t="s">
        <v>88</v>
      </c>
      <c r="AB100" s="180" t="s">
        <v>111</v>
      </c>
      <c r="AC100" s="178" t="s">
        <v>112</v>
      </c>
      <c r="AD100" s="181" t="s">
        <v>91</v>
      </c>
      <c r="AE100" s="181" t="s">
        <v>92</v>
      </c>
      <c r="AF100" s="176" t="s">
        <v>113</v>
      </c>
      <c r="AG100" s="182" t="s">
        <v>94</v>
      </c>
      <c r="AH100" s="182" t="s">
        <v>114</v>
      </c>
      <c r="AI100" s="256">
        <f>IF(AH100="Prevenir",25%, IF(AH100="Detectar",15%,IF(AH100="Corregir",10%,)))</f>
        <v>0.15</v>
      </c>
      <c r="AJ100" s="182" t="s">
        <v>96</v>
      </c>
      <c r="AK100" s="256">
        <f>IF(AJ100="Automático",25%,IF(AJ100="Manual",10%,))</f>
        <v>0.1</v>
      </c>
      <c r="AL100" s="182" t="s">
        <v>97</v>
      </c>
      <c r="AM100" s="175" t="s">
        <v>115</v>
      </c>
      <c r="AN100" s="182" t="s">
        <v>99</v>
      </c>
      <c r="AO100" s="175" t="s">
        <v>116</v>
      </c>
      <c r="AP100" s="257">
        <f>+AI100+AK100</f>
        <v>0.25</v>
      </c>
      <c r="AQ100" s="238" t="str">
        <f>IF(AR100&lt;=20%,"MUY BAJA",IF(AR100&lt;=40%,"BAJA",IF(AR100&lt;=60%,"MEDIA",IF(AR100&lt;=80%,"ALTA","MUY ALTA"))))</f>
        <v>MEDIA</v>
      </c>
      <c r="AR100" s="238">
        <f>IF(OR(AH100="Prevenir",AH100="Detectar"),(X100-(X100*AP100)), X100)</f>
        <v>0.44999999999999996</v>
      </c>
      <c r="AS100" s="238" t="str">
        <f>IF(AT100&lt;=20%,"LEVE",IF(AT100&lt;=40%,"MENOR",IF(AT100&lt;=60%,"MODERADO",IF(AT100&lt;=80%,"MAYOR","CATASTROFICO"))))</f>
        <v>MAYOR</v>
      </c>
      <c r="AT100" s="238">
        <f>IF(AH100="Corregir",(Z100-(Z100*AP100)), Z100)</f>
        <v>0.8</v>
      </c>
      <c r="AU100" s="181" t="s">
        <v>88</v>
      </c>
      <c r="AV100" s="241" t="s">
        <v>101</v>
      </c>
      <c r="AW100" s="183" t="s">
        <v>111</v>
      </c>
      <c r="AX100" s="184" t="s">
        <v>117</v>
      </c>
      <c r="AY100" s="184">
        <f>AY99</f>
        <v>45657</v>
      </c>
      <c r="AZ100" s="184" t="str">
        <f>AZ99</f>
        <v xml:space="preserve">En IIIC-2024 se realizó monitoreo de usuarios institucionales a servicios de corporativos en nube O365, plataforma interinstitucional SIIF Nación, Plataforma VUCE - con CD - Token, administración servicios tecnológicos, entre otros. </v>
      </c>
      <c r="BA100" s="184" t="str">
        <f>BA99</f>
        <v>OSI - GIS - GDMA - SPI</v>
      </c>
      <c r="BB100" s="483" t="s">
        <v>103</v>
      </c>
      <c r="BC100" s="185">
        <f t="shared" si="5"/>
        <v>0</v>
      </c>
      <c r="BD100" s="185" t="str">
        <f>BD99</f>
        <v>X</v>
      </c>
      <c r="BE100" s="185" t="str">
        <f>BE99</f>
        <v>Se mantiene un control sobre los usuarios y accesos a nivel de servicios corporativos transversales, a plataformas institucionales o interinstitucionales, aplicaciones institucionales.</v>
      </c>
      <c r="BF100" s="186" t="s">
        <v>1362</v>
      </c>
      <c r="BG100" s="185" t="str">
        <f>BG99</f>
        <v xml:space="preserve"> </v>
      </c>
      <c r="BH100" s="184"/>
      <c r="BI100" s="184"/>
      <c r="BJ100" s="185"/>
      <c r="BK100" s="185"/>
      <c r="BL100" s="185"/>
      <c r="BM100" s="185"/>
      <c r="BN100" s="186"/>
      <c r="BO100" s="186"/>
      <c r="BP100" s="186"/>
      <c r="BQ100" s="184"/>
      <c r="BR100" s="184"/>
      <c r="BS100" s="185"/>
      <c r="BT100" s="185"/>
      <c r="BU100" s="185"/>
      <c r="BV100" s="185"/>
      <c r="BW100" s="186"/>
      <c r="BX100" s="186"/>
      <c r="BY100" s="186"/>
      <c r="BZ100" s="184"/>
      <c r="CA100" s="184"/>
      <c r="CB100" s="185"/>
      <c r="CC100" s="185"/>
      <c r="CD100" s="185"/>
      <c r="CE100" s="185"/>
      <c r="CF100" s="186"/>
      <c r="CG100" s="186"/>
      <c r="CH100" s="186"/>
      <c r="CI100" s="476"/>
      <c r="CJ100" s="476">
        <v>1</v>
      </c>
      <c r="CK100" s="476"/>
    </row>
    <row r="101" spans="2:89" s="187" customFormat="1" ht="113.25" customHeight="1" x14ac:dyDescent="0.25">
      <c r="B101" s="174" t="s">
        <v>71</v>
      </c>
      <c r="C101" s="175" t="s">
        <v>209</v>
      </c>
      <c r="D101" s="175" t="s">
        <v>209</v>
      </c>
      <c r="E101" s="176" t="s">
        <v>105</v>
      </c>
      <c r="F101" s="176" t="s">
        <v>74</v>
      </c>
      <c r="G101" s="176" t="s">
        <v>209</v>
      </c>
      <c r="H101" s="175">
        <v>0</v>
      </c>
      <c r="I101" s="175">
        <v>0</v>
      </c>
      <c r="J101" s="175">
        <v>0</v>
      </c>
      <c r="K101" s="175">
        <v>0</v>
      </c>
      <c r="L101" s="175" t="s">
        <v>701</v>
      </c>
      <c r="M101" s="175" t="s">
        <v>187</v>
      </c>
      <c r="N101" s="175">
        <v>0</v>
      </c>
      <c r="O101" s="176" t="s">
        <v>181</v>
      </c>
      <c r="P101" s="178"/>
      <c r="Q101" s="179" t="s">
        <v>80</v>
      </c>
      <c r="R101" s="179" t="s">
        <v>81</v>
      </c>
      <c r="S101" s="178" t="s">
        <v>82</v>
      </c>
      <c r="T101" s="178" t="s">
        <v>109</v>
      </c>
      <c r="U101" s="176" t="s">
        <v>148</v>
      </c>
      <c r="V101" s="178" t="s">
        <v>149</v>
      </c>
      <c r="W101" s="241" t="s">
        <v>213</v>
      </c>
      <c r="X101" s="254">
        <f>IF(W101="MUY BAJA",20%,IF(W101="BAJA",40%,IF(W101="MEDIA",60%,IF(W101="ALTA",80%,IF(W101="MUY ALTA",100%,)))))</f>
        <v>0.6</v>
      </c>
      <c r="Y101" s="255" t="s">
        <v>87</v>
      </c>
      <c r="Z101" s="254">
        <f>IF(Y101="LEVE",20%,IF(Y101="MENOR",40%,IF(Y101="MODERADO",60%,IF(Y101="MAYOR",80%,IF(Y101="CATASTRÓFICO",100%,)))))</f>
        <v>0.8</v>
      </c>
      <c r="AA101" s="181" t="s">
        <v>88</v>
      </c>
      <c r="AB101" s="180" t="s">
        <v>111</v>
      </c>
      <c r="AC101" s="178" t="s">
        <v>112</v>
      </c>
      <c r="AD101" s="181" t="s">
        <v>91</v>
      </c>
      <c r="AE101" s="181" t="s">
        <v>92</v>
      </c>
      <c r="AF101" s="176" t="s">
        <v>113</v>
      </c>
      <c r="AG101" s="182" t="s">
        <v>94</v>
      </c>
      <c r="AH101" s="182" t="s">
        <v>114</v>
      </c>
      <c r="AI101" s="256">
        <f>IF(AH101="Prevenir",25%, IF(AH101="Detectar",15%,IF(AH101="Corregir",10%,)))</f>
        <v>0.15</v>
      </c>
      <c r="AJ101" s="182" t="s">
        <v>96</v>
      </c>
      <c r="AK101" s="256">
        <f>IF(AJ101="Automático",25%,IF(AJ101="Manual",10%,))</f>
        <v>0.1</v>
      </c>
      <c r="AL101" s="182" t="s">
        <v>97</v>
      </c>
      <c r="AM101" s="175" t="s">
        <v>115</v>
      </c>
      <c r="AN101" s="182" t="s">
        <v>99</v>
      </c>
      <c r="AO101" s="175" t="s">
        <v>116</v>
      </c>
      <c r="AP101" s="257">
        <f>+AI101+AK101</f>
        <v>0.25</v>
      </c>
      <c r="AQ101" s="238" t="str">
        <f>IF(AR101&lt;=20%,"MUY BAJA",IF(AR101&lt;=40%,"BAJA",IF(AR101&lt;=60%,"MEDIA",IF(AR101&lt;=80%,"ALTA","MUY ALTA"))))</f>
        <v>MEDIA</v>
      </c>
      <c r="AR101" s="238">
        <f>IF(OR(AH101="Prevenir",AH101="Detectar"),(X101-(X101*AP101)), X101)</f>
        <v>0.44999999999999996</v>
      </c>
      <c r="AS101" s="238" t="str">
        <f>IF(AT101&lt;=20%,"LEVE",IF(AT101&lt;=40%,"MENOR",IF(AT101&lt;=60%,"MODERADO",IF(AT101&lt;=80%,"MAYOR","CATASTROFICO"))))</f>
        <v>MAYOR</v>
      </c>
      <c r="AT101" s="238">
        <f>IF(AH101="Corregir",(Z101-(Z101*AP101)), Z101)</f>
        <v>0.8</v>
      </c>
      <c r="AU101" s="181" t="s">
        <v>88</v>
      </c>
      <c r="AV101" s="241" t="s">
        <v>101</v>
      </c>
      <c r="AW101" s="183" t="s">
        <v>111</v>
      </c>
      <c r="AX101" s="184" t="s">
        <v>117</v>
      </c>
      <c r="AY101" s="184">
        <f>AY100</f>
        <v>45657</v>
      </c>
      <c r="AZ101" s="184" t="str">
        <f>AZ100</f>
        <v xml:space="preserve">En IIIC-2024 se realizó monitoreo de usuarios institucionales a servicios de corporativos en nube O365, plataforma interinstitucional SIIF Nación, Plataforma VUCE - con CD - Token, administración servicios tecnológicos, entre otros. </v>
      </c>
      <c r="BA101" s="184" t="str">
        <f>BA100</f>
        <v>OSI - GIS - GDMA - SPI</v>
      </c>
      <c r="BB101" s="483" t="s">
        <v>103</v>
      </c>
      <c r="BC101" s="185">
        <f t="shared" si="5"/>
        <v>0</v>
      </c>
      <c r="BD101" s="185" t="str">
        <f>BD100</f>
        <v>X</v>
      </c>
      <c r="BE101" s="185" t="str">
        <f>BE100</f>
        <v>Se mantiene un control sobre los usuarios y accesos a nivel de servicios corporativos transversales, a plataformas institucionales o interinstitucionales, aplicaciones institucionales.</v>
      </c>
      <c r="BF101" s="186" t="s">
        <v>1362</v>
      </c>
      <c r="BG101" s="185" t="str">
        <f>BG100</f>
        <v xml:space="preserve"> </v>
      </c>
      <c r="BH101" s="184"/>
      <c r="BI101" s="184"/>
      <c r="BJ101" s="185"/>
      <c r="BK101" s="185"/>
      <c r="BL101" s="185"/>
      <c r="BM101" s="185"/>
      <c r="BN101" s="186"/>
      <c r="BO101" s="186"/>
      <c r="BP101" s="186"/>
      <c r="BQ101" s="184"/>
      <c r="BR101" s="184"/>
      <c r="BS101" s="185"/>
      <c r="BT101" s="185"/>
      <c r="BU101" s="185"/>
      <c r="BV101" s="185"/>
      <c r="BW101" s="186"/>
      <c r="BX101" s="186"/>
      <c r="BY101" s="186"/>
      <c r="BZ101" s="184"/>
      <c r="CA101" s="184"/>
      <c r="CB101" s="185"/>
      <c r="CC101" s="185"/>
      <c r="CD101" s="185"/>
      <c r="CE101" s="185"/>
      <c r="CF101" s="186"/>
      <c r="CG101" s="186"/>
      <c r="CH101" s="186"/>
      <c r="CI101" s="476"/>
      <c r="CJ101" s="476">
        <v>1</v>
      </c>
      <c r="CK101" s="476"/>
    </row>
    <row r="102" spans="2:89" s="187" customFormat="1" ht="113.25" customHeight="1" x14ac:dyDescent="0.25">
      <c r="B102" s="174" t="s">
        <v>71</v>
      </c>
      <c r="C102" s="175" t="s">
        <v>104</v>
      </c>
      <c r="D102" s="175" t="s">
        <v>104</v>
      </c>
      <c r="E102" s="176" t="s">
        <v>105</v>
      </c>
      <c r="F102" s="176" t="s">
        <v>120</v>
      </c>
      <c r="G102" s="176" t="s">
        <v>104</v>
      </c>
      <c r="H102" s="175">
        <v>0</v>
      </c>
      <c r="I102" s="175">
        <v>0</v>
      </c>
      <c r="J102" s="175">
        <v>0</v>
      </c>
      <c r="K102" s="175">
        <v>0</v>
      </c>
      <c r="L102" s="175">
        <v>0</v>
      </c>
      <c r="M102" s="175">
        <v>0</v>
      </c>
      <c r="N102" s="175">
        <v>0</v>
      </c>
      <c r="O102" s="176" t="s">
        <v>181</v>
      </c>
      <c r="P102" s="178"/>
      <c r="Q102" s="179" t="s">
        <v>80</v>
      </c>
      <c r="R102" s="179" t="s">
        <v>81</v>
      </c>
      <c r="S102" s="178" t="s">
        <v>82</v>
      </c>
      <c r="T102" s="178" t="s">
        <v>109</v>
      </c>
      <c r="U102" s="176" t="s">
        <v>84</v>
      </c>
      <c r="V102" s="178" t="s">
        <v>149</v>
      </c>
      <c r="W102" s="241" t="s">
        <v>86</v>
      </c>
      <c r="X102" s="254">
        <f>IF(W102="MUY BAJA",20%,IF(W102="BAJA",40%,IF(W102="MEDIA",60%,IF(W102="ALTA",80%,IF(W102="MUY ALTA",100%,)))))</f>
        <v>0.4</v>
      </c>
      <c r="Y102" s="255" t="s">
        <v>87</v>
      </c>
      <c r="Z102" s="254">
        <f>IF(Y102="LEVE",20%,IF(Y102="MENOR",40%,IF(Y102="MODERADO",60%,IF(Y102="MAYOR",80%,IF(Y102="CATASTRÓFICO",100%,)))))</f>
        <v>0.8</v>
      </c>
      <c r="AA102" s="181" t="s">
        <v>88</v>
      </c>
      <c r="AB102" s="180" t="s">
        <v>111</v>
      </c>
      <c r="AC102" s="178" t="s">
        <v>112</v>
      </c>
      <c r="AD102" s="181" t="s">
        <v>91</v>
      </c>
      <c r="AE102" s="181" t="s">
        <v>92</v>
      </c>
      <c r="AF102" s="176" t="s">
        <v>113</v>
      </c>
      <c r="AG102" s="182" t="s">
        <v>94</v>
      </c>
      <c r="AH102" s="182" t="s">
        <v>114</v>
      </c>
      <c r="AI102" s="256">
        <f>IF(AH102="Prevenir",25%, IF(AH102="Detectar",15%,IF(AH102="Corregir",10%,)))</f>
        <v>0.15</v>
      </c>
      <c r="AJ102" s="182" t="s">
        <v>96</v>
      </c>
      <c r="AK102" s="256">
        <f>IF(AJ102="Automático",25%,IF(AJ102="Manual",10%,))</f>
        <v>0.1</v>
      </c>
      <c r="AL102" s="182" t="s">
        <v>97</v>
      </c>
      <c r="AM102" s="175" t="s">
        <v>115</v>
      </c>
      <c r="AN102" s="182" t="s">
        <v>99</v>
      </c>
      <c r="AO102" s="175" t="s">
        <v>116</v>
      </c>
      <c r="AP102" s="257">
        <f>+AI102+AK102</f>
        <v>0.25</v>
      </c>
      <c r="AQ102" s="238" t="str">
        <f>IF(AR102&lt;=20%,"MUY BAJA",IF(AR102&lt;=40%,"BAJA",IF(AR102&lt;=60%,"MEDIA",IF(AR102&lt;=80%,"ALTA","MUY ALTA"))))</f>
        <v>BAJA</v>
      </c>
      <c r="AR102" s="238">
        <f>IF(OR(AH102="Prevenir",AH102="Detectar"),(X102-(X102*AP102)), X102)</f>
        <v>0.30000000000000004</v>
      </c>
      <c r="AS102" s="238" t="str">
        <f>IF(AT102&lt;=20%,"LEVE",IF(AT102&lt;=40%,"MENOR",IF(AT102&lt;=60%,"MODERADO",IF(AT102&lt;=80%,"MAYOR","CATASTROFICO"))))</f>
        <v>MAYOR</v>
      </c>
      <c r="AT102" s="238">
        <f>IF(AH102="Corregir",(Z102-(Z102*AP102)), Z102)</f>
        <v>0.8</v>
      </c>
      <c r="AU102" s="181" t="s">
        <v>88</v>
      </c>
      <c r="AV102" s="241" t="s">
        <v>101</v>
      </c>
      <c r="AW102" s="183" t="s">
        <v>111</v>
      </c>
      <c r="AX102" s="184" t="s">
        <v>117</v>
      </c>
      <c r="AY102" s="184">
        <f>AY101</f>
        <v>45657</v>
      </c>
      <c r="AZ102" s="184" t="str">
        <f>AZ101</f>
        <v xml:space="preserve">En IIIC-2024 se realizó monitoreo de usuarios institucionales a servicios de corporativos en nube O365, plataforma interinstitucional SIIF Nación, Plataforma VUCE - con CD - Token, administración servicios tecnológicos, entre otros. </v>
      </c>
      <c r="BA102" s="184" t="str">
        <f>BA101</f>
        <v>OSI - GIS - GDMA - SPI</v>
      </c>
      <c r="BB102" s="483" t="s">
        <v>103</v>
      </c>
      <c r="BC102" s="185">
        <f t="shared" si="5"/>
        <v>0</v>
      </c>
      <c r="BD102" s="185" t="str">
        <f>BD101</f>
        <v>X</v>
      </c>
      <c r="BE102" s="185" t="str">
        <f>BE101</f>
        <v>Se mantiene un control sobre los usuarios y accesos a nivel de servicios corporativos transversales, a plataformas institucionales o interinstitucionales, aplicaciones institucionales.</v>
      </c>
      <c r="BF102" s="186" t="s">
        <v>1362</v>
      </c>
      <c r="BG102" s="185" t="str">
        <f>BG101</f>
        <v xml:space="preserve"> </v>
      </c>
      <c r="BH102" s="184"/>
      <c r="BI102" s="184"/>
      <c r="BJ102" s="185"/>
      <c r="BK102" s="185"/>
      <c r="BL102" s="185"/>
      <c r="BM102" s="185"/>
      <c r="BN102" s="186"/>
      <c r="BO102" s="186"/>
      <c r="BP102" s="186"/>
      <c r="BQ102" s="184"/>
      <c r="BR102" s="184"/>
      <c r="BS102" s="185"/>
      <c r="BT102" s="185"/>
      <c r="BU102" s="185"/>
      <c r="BV102" s="185"/>
      <c r="BW102" s="186"/>
      <c r="BX102" s="186"/>
      <c r="BY102" s="186"/>
      <c r="BZ102" s="184"/>
      <c r="CA102" s="184"/>
      <c r="CB102" s="185"/>
      <c r="CC102" s="185"/>
      <c r="CD102" s="185"/>
      <c r="CE102" s="185"/>
      <c r="CF102" s="186"/>
      <c r="CG102" s="186"/>
      <c r="CH102" s="186"/>
      <c r="CI102" s="476"/>
      <c r="CJ102" s="476">
        <v>1</v>
      </c>
      <c r="CK102" s="476"/>
    </row>
    <row r="103" spans="2:89" s="187" customFormat="1" ht="113.25" customHeight="1" x14ac:dyDescent="0.25">
      <c r="B103" s="174" t="s">
        <v>71</v>
      </c>
      <c r="C103" s="175" t="s">
        <v>104</v>
      </c>
      <c r="D103" s="175" t="s">
        <v>104</v>
      </c>
      <c r="E103" s="176" t="s">
        <v>105</v>
      </c>
      <c r="F103" s="176" t="s">
        <v>173</v>
      </c>
      <c r="G103" s="176" t="s">
        <v>104</v>
      </c>
      <c r="H103" s="175">
        <v>0</v>
      </c>
      <c r="I103" s="175">
        <v>0</v>
      </c>
      <c r="J103" s="175">
        <v>0</v>
      </c>
      <c r="K103" s="175">
        <v>0</v>
      </c>
      <c r="L103" s="175">
        <v>0</v>
      </c>
      <c r="M103" s="175">
        <v>0</v>
      </c>
      <c r="N103" s="175">
        <v>0</v>
      </c>
      <c r="O103" s="176" t="s">
        <v>181</v>
      </c>
      <c r="P103" s="178"/>
      <c r="Q103" s="179" t="s">
        <v>80</v>
      </c>
      <c r="R103" s="179" t="s">
        <v>81</v>
      </c>
      <c r="S103" s="178" t="s">
        <v>82</v>
      </c>
      <c r="T103" s="178" t="s">
        <v>109</v>
      </c>
      <c r="U103" s="176" t="s">
        <v>84</v>
      </c>
      <c r="V103" s="178" t="s">
        <v>149</v>
      </c>
      <c r="W103" s="241" t="s">
        <v>86</v>
      </c>
      <c r="X103" s="254">
        <f>IF(W103="MUY BAJA",20%,IF(W103="BAJA",40%,IF(W103="MEDIA",60%,IF(W103="ALTA",80%,IF(W103="MUY ALTA",100%,)))))</f>
        <v>0.4</v>
      </c>
      <c r="Y103" s="255" t="s">
        <v>87</v>
      </c>
      <c r="Z103" s="254">
        <f>IF(Y103="LEVE",20%,IF(Y103="MENOR",40%,IF(Y103="MODERADO",60%,IF(Y103="MAYOR",80%,IF(Y103="CATASTRÓFICO",100%,)))))</f>
        <v>0.8</v>
      </c>
      <c r="AA103" s="181" t="s">
        <v>88</v>
      </c>
      <c r="AB103" s="180" t="s">
        <v>111</v>
      </c>
      <c r="AC103" s="178" t="s">
        <v>112</v>
      </c>
      <c r="AD103" s="181" t="s">
        <v>91</v>
      </c>
      <c r="AE103" s="181" t="s">
        <v>92</v>
      </c>
      <c r="AF103" s="176" t="s">
        <v>113</v>
      </c>
      <c r="AG103" s="182" t="s">
        <v>94</v>
      </c>
      <c r="AH103" s="182" t="s">
        <v>114</v>
      </c>
      <c r="AI103" s="256">
        <f>IF(AH103="Prevenir",25%, IF(AH103="Detectar",15%,IF(AH103="Corregir",10%,)))</f>
        <v>0.15</v>
      </c>
      <c r="AJ103" s="182" t="s">
        <v>96</v>
      </c>
      <c r="AK103" s="256">
        <f>IF(AJ103="Automático",25%,IF(AJ103="Manual",10%,))</f>
        <v>0.1</v>
      </c>
      <c r="AL103" s="182" t="s">
        <v>97</v>
      </c>
      <c r="AM103" s="175" t="s">
        <v>115</v>
      </c>
      <c r="AN103" s="182" t="s">
        <v>99</v>
      </c>
      <c r="AO103" s="175" t="s">
        <v>116</v>
      </c>
      <c r="AP103" s="257">
        <f>+AI103+AK103</f>
        <v>0.25</v>
      </c>
      <c r="AQ103" s="238" t="str">
        <f>IF(AR103&lt;=20%,"MUY BAJA",IF(AR103&lt;=40%,"BAJA",IF(AR103&lt;=60%,"MEDIA",IF(AR103&lt;=80%,"ALTA","MUY ALTA"))))</f>
        <v>BAJA</v>
      </c>
      <c r="AR103" s="238">
        <f>IF(OR(AH103="Prevenir",AH103="Detectar"),(X103-(X103*AP103)), X103)</f>
        <v>0.30000000000000004</v>
      </c>
      <c r="AS103" s="238" t="str">
        <f>IF(AT103&lt;=20%,"LEVE",IF(AT103&lt;=40%,"MENOR",IF(AT103&lt;=60%,"MODERADO",IF(AT103&lt;=80%,"MAYOR","CATASTROFICO"))))</f>
        <v>MAYOR</v>
      </c>
      <c r="AT103" s="238">
        <f>IF(AH103="Corregir",(Z103-(Z103*AP103)), Z103)</f>
        <v>0.8</v>
      </c>
      <c r="AU103" s="181" t="s">
        <v>88</v>
      </c>
      <c r="AV103" s="241" t="s">
        <v>101</v>
      </c>
      <c r="AW103" s="183" t="s">
        <v>111</v>
      </c>
      <c r="AX103" s="184" t="s">
        <v>117</v>
      </c>
      <c r="AY103" s="184">
        <f>AY102</f>
        <v>45657</v>
      </c>
      <c r="AZ103" s="184" t="str">
        <f>AZ102</f>
        <v xml:space="preserve">En IIIC-2024 se realizó monitoreo de usuarios institucionales a servicios de corporativos en nube O365, plataforma interinstitucional SIIF Nación, Plataforma VUCE - con CD - Token, administración servicios tecnológicos, entre otros. </v>
      </c>
      <c r="BA103" s="184" t="str">
        <f>BA102</f>
        <v>OSI - GIS - GDMA - SPI</v>
      </c>
      <c r="BB103" s="483" t="s">
        <v>103</v>
      </c>
      <c r="BC103" s="185">
        <f t="shared" si="5"/>
        <v>0</v>
      </c>
      <c r="BD103" s="185" t="str">
        <f>BD102</f>
        <v>X</v>
      </c>
      <c r="BE103" s="185" t="str">
        <f>BE102</f>
        <v>Se mantiene un control sobre los usuarios y accesos a nivel de servicios corporativos transversales, a plataformas institucionales o interinstitucionales, aplicaciones institucionales.</v>
      </c>
      <c r="BF103" s="186" t="s">
        <v>1362</v>
      </c>
      <c r="BG103" s="185" t="str">
        <f>BG102</f>
        <v xml:space="preserve"> </v>
      </c>
      <c r="BH103" s="184"/>
      <c r="BI103" s="184"/>
      <c r="BJ103" s="185"/>
      <c r="BK103" s="185"/>
      <c r="BL103" s="185"/>
      <c r="BM103" s="185"/>
      <c r="BN103" s="186"/>
      <c r="BO103" s="186"/>
      <c r="BP103" s="186"/>
      <c r="BQ103" s="184"/>
      <c r="BR103" s="184"/>
      <c r="BS103" s="185"/>
      <c r="BT103" s="185"/>
      <c r="BU103" s="185"/>
      <c r="BV103" s="185"/>
      <c r="BW103" s="186"/>
      <c r="BX103" s="186"/>
      <c r="BY103" s="186"/>
      <c r="BZ103" s="184"/>
      <c r="CA103" s="184"/>
      <c r="CB103" s="185"/>
      <c r="CC103" s="185"/>
      <c r="CD103" s="185"/>
      <c r="CE103" s="185"/>
      <c r="CF103" s="186"/>
      <c r="CG103" s="186"/>
      <c r="CH103" s="186"/>
      <c r="CI103" s="476"/>
      <c r="CJ103" s="476">
        <v>1</v>
      </c>
      <c r="CK103" s="476"/>
    </row>
    <row r="104" spans="2:89" s="187" customFormat="1" ht="113.25" customHeight="1" x14ac:dyDescent="0.25">
      <c r="B104" s="174" t="s">
        <v>71</v>
      </c>
      <c r="C104" s="175" t="s">
        <v>104</v>
      </c>
      <c r="D104" s="175" t="s">
        <v>104</v>
      </c>
      <c r="E104" s="176" t="s">
        <v>105</v>
      </c>
      <c r="F104" s="176" t="s">
        <v>74</v>
      </c>
      <c r="G104" s="176" t="s">
        <v>104</v>
      </c>
      <c r="H104" s="175">
        <v>0</v>
      </c>
      <c r="I104" s="175">
        <v>0</v>
      </c>
      <c r="J104" s="175">
        <v>0</v>
      </c>
      <c r="K104" s="175">
        <v>0</v>
      </c>
      <c r="L104" s="175">
        <v>0</v>
      </c>
      <c r="M104" s="175">
        <v>0</v>
      </c>
      <c r="N104" s="175">
        <v>0</v>
      </c>
      <c r="O104" s="176" t="s">
        <v>181</v>
      </c>
      <c r="P104" s="178"/>
      <c r="Q104" s="179" t="s">
        <v>80</v>
      </c>
      <c r="R104" s="179" t="s">
        <v>81</v>
      </c>
      <c r="S104" s="178" t="s">
        <v>82</v>
      </c>
      <c r="T104" s="178" t="s">
        <v>109</v>
      </c>
      <c r="U104" s="176" t="s">
        <v>84</v>
      </c>
      <c r="V104" s="178" t="s">
        <v>149</v>
      </c>
      <c r="W104" s="241" t="s">
        <v>86</v>
      </c>
      <c r="X104" s="254">
        <f>IF(W104="MUY BAJA",20%,IF(W104="BAJA",40%,IF(W104="MEDIA",60%,IF(W104="ALTA",80%,IF(W104="MUY ALTA",100%,)))))</f>
        <v>0.4</v>
      </c>
      <c r="Y104" s="255" t="s">
        <v>87</v>
      </c>
      <c r="Z104" s="254">
        <f>IF(Y104="LEVE",20%,IF(Y104="MENOR",40%,IF(Y104="MODERADO",60%,IF(Y104="MAYOR",80%,IF(Y104="CATASTRÓFICO",100%,)))))</f>
        <v>0.8</v>
      </c>
      <c r="AA104" s="181" t="s">
        <v>88</v>
      </c>
      <c r="AB104" s="180" t="s">
        <v>111</v>
      </c>
      <c r="AC104" s="178" t="s">
        <v>112</v>
      </c>
      <c r="AD104" s="181" t="s">
        <v>91</v>
      </c>
      <c r="AE104" s="181" t="s">
        <v>92</v>
      </c>
      <c r="AF104" s="176" t="s">
        <v>113</v>
      </c>
      <c r="AG104" s="182" t="s">
        <v>94</v>
      </c>
      <c r="AH104" s="182" t="s">
        <v>114</v>
      </c>
      <c r="AI104" s="256">
        <f>IF(AH104="Prevenir",25%, IF(AH104="Detectar",15%,IF(AH104="Corregir",10%,)))</f>
        <v>0.15</v>
      </c>
      <c r="AJ104" s="182" t="s">
        <v>96</v>
      </c>
      <c r="AK104" s="256">
        <f>IF(AJ104="Automático",25%,IF(AJ104="Manual",10%,))</f>
        <v>0.1</v>
      </c>
      <c r="AL104" s="182" t="s">
        <v>97</v>
      </c>
      <c r="AM104" s="175" t="s">
        <v>115</v>
      </c>
      <c r="AN104" s="182" t="s">
        <v>99</v>
      </c>
      <c r="AO104" s="175" t="s">
        <v>116</v>
      </c>
      <c r="AP104" s="257">
        <f>+AI104+AK104</f>
        <v>0.25</v>
      </c>
      <c r="AQ104" s="238" t="str">
        <f>IF(AR104&lt;=20%,"MUY BAJA",IF(AR104&lt;=40%,"BAJA",IF(AR104&lt;=60%,"MEDIA",IF(AR104&lt;=80%,"ALTA","MUY ALTA"))))</f>
        <v>BAJA</v>
      </c>
      <c r="AR104" s="238">
        <f>IF(OR(AH104="Prevenir",AH104="Detectar"),(X104-(X104*AP104)), X104)</f>
        <v>0.30000000000000004</v>
      </c>
      <c r="AS104" s="238" t="str">
        <f>IF(AT104&lt;=20%,"LEVE",IF(AT104&lt;=40%,"MENOR",IF(AT104&lt;=60%,"MODERADO",IF(AT104&lt;=80%,"MAYOR","CATASTROFICO"))))</f>
        <v>MAYOR</v>
      </c>
      <c r="AT104" s="238">
        <f>IF(AH104="Corregir",(Z104-(Z104*AP104)), Z104)</f>
        <v>0.8</v>
      </c>
      <c r="AU104" s="181" t="s">
        <v>88</v>
      </c>
      <c r="AV104" s="241" t="s">
        <v>101</v>
      </c>
      <c r="AW104" s="183" t="s">
        <v>111</v>
      </c>
      <c r="AX104" s="184" t="s">
        <v>117</v>
      </c>
      <c r="AY104" s="184">
        <f>AY103</f>
        <v>45657</v>
      </c>
      <c r="AZ104" s="184" t="str">
        <f>AZ103</f>
        <v xml:space="preserve">En IIIC-2024 se realizó monitoreo de usuarios institucionales a servicios de corporativos en nube O365, plataforma interinstitucional SIIF Nación, Plataforma VUCE - con CD - Token, administración servicios tecnológicos, entre otros. </v>
      </c>
      <c r="BA104" s="184" t="str">
        <f>BA103</f>
        <v>OSI - GIS - GDMA - SPI</v>
      </c>
      <c r="BB104" s="483" t="s">
        <v>103</v>
      </c>
      <c r="BC104" s="185">
        <f t="shared" si="5"/>
        <v>0</v>
      </c>
      <c r="BD104" s="185" t="str">
        <f>BD103</f>
        <v>X</v>
      </c>
      <c r="BE104" s="185" t="str">
        <f>BE103</f>
        <v>Se mantiene un control sobre los usuarios y accesos a nivel de servicios corporativos transversales, a plataformas institucionales o interinstitucionales, aplicaciones institucionales.</v>
      </c>
      <c r="BF104" s="186" t="s">
        <v>1362</v>
      </c>
      <c r="BG104" s="185" t="str">
        <f>BG103</f>
        <v xml:space="preserve"> </v>
      </c>
      <c r="BH104" s="184"/>
      <c r="BI104" s="184"/>
      <c r="BJ104" s="185"/>
      <c r="BK104" s="185"/>
      <c r="BL104" s="185"/>
      <c r="BM104" s="185"/>
      <c r="BN104" s="186"/>
      <c r="BO104" s="186"/>
      <c r="BP104" s="186"/>
      <c r="BQ104" s="184"/>
      <c r="BR104" s="184"/>
      <c r="BS104" s="185"/>
      <c r="BT104" s="185"/>
      <c r="BU104" s="185"/>
      <c r="BV104" s="185"/>
      <c r="BW104" s="186"/>
      <c r="BX104" s="186"/>
      <c r="BY104" s="186"/>
      <c r="BZ104" s="184"/>
      <c r="CA104" s="184"/>
      <c r="CB104" s="185"/>
      <c r="CC104" s="185"/>
      <c r="CD104" s="185"/>
      <c r="CE104" s="185"/>
      <c r="CF104" s="186"/>
      <c r="CG104" s="186"/>
      <c r="CH104" s="186"/>
      <c r="CI104" s="476"/>
      <c r="CJ104" s="476">
        <v>1</v>
      </c>
      <c r="CK104" s="476"/>
    </row>
    <row r="105" spans="2:89" s="187" customFormat="1" ht="113.25" customHeight="1" x14ac:dyDescent="0.25">
      <c r="B105" s="174" t="s">
        <v>71</v>
      </c>
      <c r="C105" s="175" t="s">
        <v>104</v>
      </c>
      <c r="D105" s="175" t="s">
        <v>104</v>
      </c>
      <c r="E105" s="176" t="s">
        <v>105</v>
      </c>
      <c r="F105" s="176" t="s">
        <v>120</v>
      </c>
      <c r="G105" s="176" t="s">
        <v>104</v>
      </c>
      <c r="H105" s="175">
        <v>0</v>
      </c>
      <c r="I105" s="175">
        <v>0</v>
      </c>
      <c r="J105" s="175">
        <v>0</v>
      </c>
      <c r="K105" s="175">
        <v>0</v>
      </c>
      <c r="L105" s="175" t="s">
        <v>253</v>
      </c>
      <c r="M105" s="175" t="s">
        <v>254</v>
      </c>
      <c r="N105" s="175" t="s">
        <v>255</v>
      </c>
      <c r="O105" s="176" t="s">
        <v>194</v>
      </c>
      <c r="P105" s="178"/>
      <c r="Q105" s="179" t="s">
        <v>80</v>
      </c>
      <c r="R105" s="179" t="s">
        <v>81</v>
      </c>
      <c r="S105" s="178" t="s">
        <v>82</v>
      </c>
      <c r="T105" s="178" t="s">
        <v>109</v>
      </c>
      <c r="U105" s="176" t="s">
        <v>84</v>
      </c>
      <c r="V105" s="178" t="s">
        <v>149</v>
      </c>
      <c r="W105" s="241" t="s">
        <v>86</v>
      </c>
      <c r="X105" s="254">
        <f>IF(W105="MUY BAJA",20%,IF(W105="BAJA",40%,IF(W105="MEDIA",60%,IF(W105="ALTA",80%,IF(W105="MUY ALTA",100%,)))))</f>
        <v>0.4</v>
      </c>
      <c r="Y105" s="255" t="s">
        <v>87</v>
      </c>
      <c r="Z105" s="254">
        <f>IF(Y105="LEVE",20%,IF(Y105="MENOR",40%,IF(Y105="MODERADO",60%,IF(Y105="MAYOR",80%,IF(Y105="CATASTRÓFICO",100%,)))))</f>
        <v>0.8</v>
      </c>
      <c r="AA105" s="181" t="s">
        <v>88</v>
      </c>
      <c r="AB105" s="180" t="s">
        <v>111</v>
      </c>
      <c r="AC105" s="178" t="s">
        <v>112</v>
      </c>
      <c r="AD105" s="181" t="s">
        <v>91</v>
      </c>
      <c r="AE105" s="181" t="s">
        <v>92</v>
      </c>
      <c r="AF105" s="176" t="s">
        <v>113</v>
      </c>
      <c r="AG105" s="182" t="s">
        <v>94</v>
      </c>
      <c r="AH105" s="182" t="s">
        <v>114</v>
      </c>
      <c r="AI105" s="256">
        <f>IF(AH105="Prevenir",25%, IF(AH105="Detectar",15%,IF(AH105="Corregir",10%,)))</f>
        <v>0.15</v>
      </c>
      <c r="AJ105" s="182" t="s">
        <v>96</v>
      </c>
      <c r="AK105" s="256">
        <f>IF(AJ105="Automático",25%,IF(AJ105="Manual",10%,))</f>
        <v>0.1</v>
      </c>
      <c r="AL105" s="182" t="s">
        <v>97</v>
      </c>
      <c r="AM105" s="175" t="s">
        <v>115</v>
      </c>
      <c r="AN105" s="182" t="s">
        <v>99</v>
      </c>
      <c r="AO105" s="175" t="s">
        <v>116</v>
      </c>
      <c r="AP105" s="257">
        <f>+AI105+AK105</f>
        <v>0.25</v>
      </c>
      <c r="AQ105" s="238" t="str">
        <f>IF(AR105&lt;=20%,"MUY BAJA",IF(AR105&lt;=40%,"BAJA",IF(AR105&lt;=60%,"MEDIA",IF(AR105&lt;=80%,"ALTA","MUY ALTA"))))</f>
        <v>BAJA</v>
      </c>
      <c r="AR105" s="238">
        <f>IF(OR(AH105="Prevenir",AH105="Detectar"),(X105-(X105*AP105)), X105)</f>
        <v>0.30000000000000004</v>
      </c>
      <c r="AS105" s="238" t="str">
        <f>IF(AT105&lt;=20%,"LEVE",IF(AT105&lt;=40%,"MENOR",IF(AT105&lt;=60%,"MODERADO",IF(AT105&lt;=80%,"MAYOR","CATASTROFICO"))))</f>
        <v>MAYOR</v>
      </c>
      <c r="AT105" s="238">
        <f>IF(AH105="Corregir",(Z105-(Z105*AP105)), Z105)</f>
        <v>0.8</v>
      </c>
      <c r="AU105" s="181" t="s">
        <v>88</v>
      </c>
      <c r="AV105" s="241" t="s">
        <v>101</v>
      </c>
      <c r="AW105" s="183" t="s">
        <v>111</v>
      </c>
      <c r="AX105" s="184" t="s">
        <v>117</v>
      </c>
      <c r="AY105" s="184">
        <f>AY104</f>
        <v>45657</v>
      </c>
      <c r="AZ105" s="184" t="str">
        <f>AZ104</f>
        <v xml:space="preserve">En IIIC-2024 se realizó monitoreo de usuarios institucionales a servicios de corporativos en nube O365, plataforma interinstitucional SIIF Nación, Plataforma VUCE - con CD - Token, administración servicios tecnológicos, entre otros. </v>
      </c>
      <c r="BA105" s="184" t="str">
        <f>BA104</f>
        <v>OSI - GIS - GDMA - SPI</v>
      </c>
      <c r="BB105" s="483" t="s">
        <v>103</v>
      </c>
      <c r="BC105" s="185">
        <f t="shared" si="5"/>
        <v>0</v>
      </c>
      <c r="BD105" s="185" t="str">
        <f>BD104</f>
        <v>X</v>
      </c>
      <c r="BE105" s="185" t="str">
        <f>BE104</f>
        <v>Se mantiene un control sobre los usuarios y accesos a nivel de servicios corporativos transversales, a plataformas institucionales o interinstitucionales, aplicaciones institucionales.</v>
      </c>
      <c r="BF105" s="186" t="s">
        <v>1362</v>
      </c>
      <c r="BG105" s="185" t="str">
        <f>BG104</f>
        <v xml:space="preserve"> </v>
      </c>
      <c r="BH105" s="184"/>
      <c r="BI105" s="184"/>
      <c r="BJ105" s="185"/>
      <c r="BK105" s="185"/>
      <c r="BL105" s="185"/>
      <c r="BM105" s="185"/>
      <c r="BN105" s="186"/>
      <c r="BO105" s="186"/>
      <c r="BP105" s="186"/>
      <c r="BQ105" s="184"/>
      <c r="BR105" s="184"/>
      <c r="BS105" s="185"/>
      <c r="BT105" s="185"/>
      <c r="BU105" s="185"/>
      <c r="BV105" s="185"/>
      <c r="BW105" s="186"/>
      <c r="BX105" s="186"/>
      <c r="BY105" s="186"/>
      <c r="BZ105" s="184"/>
      <c r="CA105" s="184"/>
      <c r="CB105" s="185"/>
      <c r="CC105" s="185"/>
      <c r="CD105" s="185"/>
      <c r="CE105" s="185"/>
      <c r="CF105" s="186"/>
      <c r="CG105" s="186"/>
      <c r="CH105" s="186"/>
      <c r="CI105" s="476"/>
      <c r="CJ105" s="476">
        <v>1</v>
      </c>
      <c r="CK105" s="476"/>
    </row>
    <row r="106" spans="2:89" s="187" customFormat="1" ht="113.25" customHeight="1" x14ac:dyDescent="0.25">
      <c r="B106" s="174" t="s">
        <v>71</v>
      </c>
      <c r="C106" s="175" t="s">
        <v>104</v>
      </c>
      <c r="D106" s="175" t="s">
        <v>104</v>
      </c>
      <c r="E106" s="176" t="s">
        <v>105</v>
      </c>
      <c r="F106" s="176" t="s">
        <v>74</v>
      </c>
      <c r="G106" s="176" t="s">
        <v>104</v>
      </c>
      <c r="H106" s="175">
        <v>0</v>
      </c>
      <c r="I106" s="175">
        <v>0</v>
      </c>
      <c r="J106" s="175">
        <v>0</v>
      </c>
      <c r="K106" s="175">
        <v>0</v>
      </c>
      <c r="L106" s="175" t="s">
        <v>706</v>
      </c>
      <c r="M106" s="175" t="s">
        <v>707</v>
      </c>
      <c r="N106" s="175" t="s">
        <v>708</v>
      </c>
      <c r="O106" s="176" t="s">
        <v>194</v>
      </c>
      <c r="P106" s="178"/>
      <c r="Q106" s="179" t="s">
        <v>80</v>
      </c>
      <c r="R106" s="179" t="s">
        <v>81</v>
      </c>
      <c r="S106" s="178" t="s">
        <v>82</v>
      </c>
      <c r="T106" s="178" t="s">
        <v>109</v>
      </c>
      <c r="U106" s="176" t="s">
        <v>84</v>
      </c>
      <c r="V106" s="178" t="s">
        <v>149</v>
      </c>
      <c r="W106" s="241" t="s">
        <v>86</v>
      </c>
      <c r="X106" s="254">
        <f>IF(W106="MUY BAJA",20%,IF(W106="BAJA",40%,IF(W106="MEDIA",60%,IF(W106="ALTA",80%,IF(W106="MUY ALTA",100%,)))))</f>
        <v>0.4</v>
      </c>
      <c r="Y106" s="255" t="s">
        <v>87</v>
      </c>
      <c r="Z106" s="254">
        <f>IF(Y106="LEVE",20%,IF(Y106="MENOR",40%,IF(Y106="MODERADO",60%,IF(Y106="MAYOR",80%,IF(Y106="CATASTRÓFICO",100%,)))))</f>
        <v>0.8</v>
      </c>
      <c r="AA106" s="181" t="s">
        <v>88</v>
      </c>
      <c r="AB106" s="180" t="s">
        <v>111</v>
      </c>
      <c r="AC106" s="178" t="s">
        <v>112</v>
      </c>
      <c r="AD106" s="181" t="s">
        <v>91</v>
      </c>
      <c r="AE106" s="181" t="s">
        <v>92</v>
      </c>
      <c r="AF106" s="176" t="s">
        <v>113</v>
      </c>
      <c r="AG106" s="182" t="s">
        <v>94</v>
      </c>
      <c r="AH106" s="182" t="s">
        <v>114</v>
      </c>
      <c r="AI106" s="256">
        <f>IF(AH106="Prevenir",25%, IF(AH106="Detectar",15%,IF(AH106="Corregir",10%,)))</f>
        <v>0.15</v>
      </c>
      <c r="AJ106" s="182" t="s">
        <v>96</v>
      </c>
      <c r="AK106" s="256">
        <f>IF(AJ106="Automático",25%,IF(AJ106="Manual",10%,))</f>
        <v>0.1</v>
      </c>
      <c r="AL106" s="182" t="s">
        <v>97</v>
      </c>
      <c r="AM106" s="175" t="s">
        <v>115</v>
      </c>
      <c r="AN106" s="182" t="s">
        <v>99</v>
      </c>
      <c r="AO106" s="175" t="s">
        <v>116</v>
      </c>
      <c r="AP106" s="257">
        <f>+AI106+AK106</f>
        <v>0.25</v>
      </c>
      <c r="AQ106" s="238" t="str">
        <f>IF(AR106&lt;=20%,"MUY BAJA",IF(AR106&lt;=40%,"BAJA",IF(AR106&lt;=60%,"MEDIA",IF(AR106&lt;=80%,"ALTA","MUY ALTA"))))</f>
        <v>BAJA</v>
      </c>
      <c r="AR106" s="238">
        <f>IF(OR(AH106="Prevenir",AH106="Detectar"),(X106-(X106*AP106)), X106)</f>
        <v>0.30000000000000004</v>
      </c>
      <c r="AS106" s="238" t="str">
        <f>IF(AT106&lt;=20%,"LEVE",IF(AT106&lt;=40%,"MENOR",IF(AT106&lt;=60%,"MODERADO",IF(AT106&lt;=80%,"MAYOR","CATASTROFICO"))))</f>
        <v>MAYOR</v>
      </c>
      <c r="AT106" s="238">
        <f>IF(AH106="Corregir",(Z106-(Z106*AP106)), Z106)</f>
        <v>0.8</v>
      </c>
      <c r="AU106" s="181" t="s">
        <v>88</v>
      </c>
      <c r="AV106" s="241" t="s">
        <v>101</v>
      </c>
      <c r="AW106" s="183" t="s">
        <v>111</v>
      </c>
      <c r="AX106" s="184" t="s">
        <v>117</v>
      </c>
      <c r="AY106" s="184">
        <f>AY105</f>
        <v>45657</v>
      </c>
      <c r="AZ106" s="184" t="str">
        <f>AZ105</f>
        <v xml:space="preserve">En IIIC-2024 se realizó monitoreo de usuarios institucionales a servicios de corporativos en nube O365, plataforma interinstitucional SIIF Nación, Plataforma VUCE - con CD - Token, administración servicios tecnológicos, entre otros. </v>
      </c>
      <c r="BA106" s="184" t="str">
        <f>BA105</f>
        <v>OSI - GIS - GDMA - SPI</v>
      </c>
      <c r="BB106" s="483" t="s">
        <v>103</v>
      </c>
      <c r="BC106" s="185">
        <f t="shared" si="5"/>
        <v>0</v>
      </c>
      <c r="BD106" s="185" t="str">
        <f>BD105</f>
        <v>X</v>
      </c>
      <c r="BE106" s="185" t="str">
        <f>BE105</f>
        <v>Se mantiene un control sobre los usuarios y accesos a nivel de servicios corporativos transversales, a plataformas institucionales o interinstitucionales, aplicaciones institucionales.</v>
      </c>
      <c r="BF106" s="186" t="s">
        <v>1362</v>
      </c>
      <c r="BG106" s="185" t="str">
        <f>BG105</f>
        <v xml:space="preserve"> </v>
      </c>
      <c r="BH106" s="184"/>
      <c r="BI106" s="184"/>
      <c r="BJ106" s="185"/>
      <c r="BK106" s="185"/>
      <c r="BL106" s="185"/>
      <c r="BM106" s="185"/>
      <c r="BN106" s="186"/>
      <c r="BO106" s="186"/>
      <c r="BP106" s="186"/>
      <c r="BQ106" s="184"/>
      <c r="BR106" s="184"/>
      <c r="BS106" s="185"/>
      <c r="BT106" s="185"/>
      <c r="BU106" s="185"/>
      <c r="BV106" s="185"/>
      <c r="BW106" s="186"/>
      <c r="BX106" s="186"/>
      <c r="BY106" s="186"/>
      <c r="BZ106" s="184"/>
      <c r="CA106" s="184"/>
      <c r="CB106" s="185"/>
      <c r="CC106" s="185"/>
      <c r="CD106" s="185"/>
      <c r="CE106" s="185"/>
      <c r="CF106" s="186"/>
      <c r="CG106" s="186"/>
      <c r="CH106" s="186"/>
      <c r="CI106" s="476"/>
      <c r="CJ106" s="476">
        <v>1</v>
      </c>
      <c r="CK106" s="476"/>
    </row>
    <row r="107" spans="2:89" s="187" customFormat="1" ht="113.25" customHeight="1" x14ac:dyDescent="0.25">
      <c r="B107" s="174" t="s">
        <v>71</v>
      </c>
      <c r="C107" s="175" t="s">
        <v>209</v>
      </c>
      <c r="D107" s="175" t="s">
        <v>209</v>
      </c>
      <c r="E107" s="176" t="s">
        <v>105</v>
      </c>
      <c r="F107" s="176" t="s">
        <v>173</v>
      </c>
      <c r="G107" s="176" t="s">
        <v>209</v>
      </c>
      <c r="H107" s="175">
        <v>0</v>
      </c>
      <c r="I107" s="175">
        <v>0</v>
      </c>
      <c r="J107" s="175">
        <v>0</v>
      </c>
      <c r="K107" s="175">
        <v>0</v>
      </c>
      <c r="L107" s="175">
        <v>0</v>
      </c>
      <c r="M107" s="175">
        <v>0</v>
      </c>
      <c r="N107" s="175">
        <v>0</v>
      </c>
      <c r="O107" s="176" t="s">
        <v>502</v>
      </c>
      <c r="P107" s="178"/>
      <c r="Q107" s="179" t="s">
        <v>80</v>
      </c>
      <c r="R107" s="179" t="s">
        <v>81</v>
      </c>
      <c r="S107" s="178" t="s">
        <v>82</v>
      </c>
      <c r="T107" s="178" t="s">
        <v>109</v>
      </c>
      <c r="U107" s="176" t="s">
        <v>148</v>
      </c>
      <c r="V107" s="178" t="s">
        <v>149</v>
      </c>
      <c r="W107" s="241" t="s">
        <v>213</v>
      </c>
      <c r="X107" s="254">
        <f>IF(W107="MUY BAJA",20%,IF(W107="BAJA",40%,IF(W107="MEDIA",60%,IF(W107="ALTA",80%,IF(W107="MUY ALTA",100%,)))))</f>
        <v>0.6</v>
      </c>
      <c r="Y107" s="255" t="s">
        <v>87</v>
      </c>
      <c r="Z107" s="254">
        <f>IF(Y107="LEVE",20%,IF(Y107="MENOR",40%,IF(Y107="MODERADO",60%,IF(Y107="MAYOR",80%,IF(Y107="CATASTRÓFICO",100%,)))))</f>
        <v>0.8</v>
      </c>
      <c r="AA107" s="181" t="s">
        <v>88</v>
      </c>
      <c r="AB107" s="180" t="s">
        <v>111</v>
      </c>
      <c r="AC107" s="178" t="s">
        <v>112</v>
      </c>
      <c r="AD107" s="181" t="s">
        <v>91</v>
      </c>
      <c r="AE107" s="181" t="s">
        <v>92</v>
      </c>
      <c r="AF107" s="176" t="s">
        <v>113</v>
      </c>
      <c r="AG107" s="182" t="s">
        <v>94</v>
      </c>
      <c r="AH107" s="182" t="s">
        <v>114</v>
      </c>
      <c r="AI107" s="256">
        <f>IF(AH107="Prevenir",25%, IF(AH107="Detectar",15%,IF(AH107="Corregir",10%,)))</f>
        <v>0.15</v>
      </c>
      <c r="AJ107" s="182" t="s">
        <v>96</v>
      </c>
      <c r="AK107" s="256">
        <f>IF(AJ107="Automático",25%,IF(AJ107="Manual",10%,))</f>
        <v>0.1</v>
      </c>
      <c r="AL107" s="182" t="s">
        <v>97</v>
      </c>
      <c r="AM107" s="175" t="s">
        <v>115</v>
      </c>
      <c r="AN107" s="182" t="s">
        <v>99</v>
      </c>
      <c r="AO107" s="175" t="s">
        <v>116</v>
      </c>
      <c r="AP107" s="257">
        <f>+AI107+AK107</f>
        <v>0.25</v>
      </c>
      <c r="AQ107" s="238" t="str">
        <f>IF(AR107&lt;=20%,"MUY BAJA",IF(AR107&lt;=40%,"BAJA",IF(AR107&lt;=60%,"MEDIA",IF(AR107&lt;=80%,"ALTA","MUY ALTA"))))</f>
        <v>MEDIA</v>
      </c>
      <c r="AR107" s="238">
        <f>IF(OR(AH107="Prevenir",AH107="Detectar"),(X107-(X107*AP107)), X107)</f>
        <v>0.44999999999999996</v>
      </c>
      <c r="AS107" s="238" t="str">
        <f>IF(AT107&lt;=20%,"LEVE",IF(AT107&lt;=40%,"MENOR",IF(AT107&lt;=60%,"MODERADO",IF(AT107&lt;=80%,"MAYOR","CATASTROFICO"))))</f>
        <v>MAYOR</v>
      </c>
      <c r="AT107" s="238">
        <f>IF(AH107="Corregir",(Z107-(Z107*AP107)), Z107)</f>
        <v>0.8</v>
      </c>
      <c r="AU107" s="181" t="s">
        <v>88</v>
      </c>
      <c r="AV107" s="241" t="s">
        <v>101</v>
      </c>
      <c r="AW107" s="183" t="s">
        <v>111</v>
      </c>
      <c r="AX107" s="184" t="s">
        <v>117</v>
      </c>
      <c r="AY107" s="184">
        <f>AY106</f>
        <v>45657</v>
      </c>
      <c r="AZ107" s="184" t="str">
        <f>AZ106</f>
        <v xml:space="preserve">En IIIC-2024 se realizó monitoreo de usuarios institucionales a servicios de corporativos en nube O365, plataforma interinstitucional SIIF Nación, Plataforma VUCE - con CD - Token, administración servicios tecnológicos, entre otros. </v>
      </c>
      <c r="BA107" s="184" t="str">
        <f>BA106</f>
        <v>OSI - GIS - GDMA - SPI</v>
      </c>
      <c r="BB107" s="483" t="s">
        <v>103</v>
      </c>
      <c r="BC107" s="185">
        <f t="shared" si="5"/>
        <v>0</v>
      </c>
      <c r="BD107" s="185" t="str">
        <f>BD106</f>
        <v>X</v>
      </c>
      <c r="BE107" s="185" t="str">
        <f>BE106</f>
        <v>Se mantiene un control sobre los usuarios y accesos a nivel de servicios corporativos transversales, a plataformas institucionales o interinstitucionales, aplicaciones institucionales.</v>
      </c>
      <c r="BF107" s="186" t="s">
        <v>1362</v>
      </c>
      <c r="BG107" s="185" t="str">
        <f>BG106</f>
        <v xml:space="preserve"> </v>
      </c>
      <c r="BH107" s="184"/>
      <c r="BI107" s="184"/>
      <c r="BJ107" s="185"/>
      <c r="BK107" s="185"/>
      <c r="BL107" s="185"/>
      <c r="BM107" s="185"/>
      <c r="BN107" s="186"/>
      <c r="BO107" s="186"/>
      <c r="BP107" s="186"/>
      <c r="BQ107" s="184"/>
      <c r="BR107" s="184"/>
      <c r="BS107" s="185"/>
      <c r="BT107" s="185"/>
      <c r="BU107" s="185"/>
      <c r="BV107" s="185"/>
      <c r="BW107" s="186"/>
      <c r="BX107" s="186"/>
      <c r="BY107" s="186"/>
      <c r="BZ107" s="184"/>
      <c r="CA107" s="184"/>
      <c r="CB107" s="185"/>
      <c r="CC107" s="185"/>
      <c r="CD107" s="185"/>
      <c r="CE107" s="185"/>
      <c r="CF107" s="186"/>
      <c r="CG107" s="186"/>
      <c r="CH107" s="186"/>
      <c r="CI107" s="476"/>
      <c r="CJ107" s="476">
        <v>1</v>
      </c>
      <c r="CK107" s="476"/>
    </row>
    <row r="108" spans="2:89" s="187" customFormat="1" ht="113.25" customHeight="1" x14ac:dyDescent="0.25">
      <c r="B108" s="174" t="s">
        <v>71</v>
      </c>
      <c r="C108" s="175" t="s">
        <v>104</v>
      </c>
      <c r="D108" s="175" t="s">
        <v>104</v>
      </c>
      <c r="E108" s="176" t="s">
        <v>105</v>
      </c>
      <c r="F108" s="176" t="s">
        <v>120</v>
      </c>
      <c r="G108" s="176" t="s">
        <v>104</v>
      </c>
      <c r="H108" s="175">
        <v>0</v>
      </c>
      <c r="I108" s="175">
        <v>0</v>
      </c>
      <c r="J108" s="175">
        <v>0</v>
      </c>
      <c r="K108" s="175">
        <v>0</v>
      </c>
      <c r="L108" s="175">
        <v>0</v>
      </c>
      <c r="M108" s="175">
        <v>0</v>
      </c>
      <c r="N108" s="175">
        <v>0</v>
      </c>
      <c r="O108" s="176" t="s">
        <v>502</v>
      </c>
      <c r="P108" s="178"/>
      <c r="Q108" s="179" t="s">
        <v>80</v>
      </c>
      <c r="R108" s="179" t="s">
        <v>81</v>
      </c>
      <c r="S108" s="178" t="s">
        <v>82</v>
      </c>
      <c r="T108" s="178" t="s">
        <v>109</v>
      </c>
      <c r="U108" s="176" t="s">
        <v>84</v>
      </c>
      <c r="V108" s="178" t="s">
        <v>149</v>
      </c>
      <c r="W108" s="241" t="s">
        <v>86</v>
      </c>
      <c r="X108" s="254">
        <f>IF(W108="MUY BAJA",20%,IF(W108="BAJA",40%,IF(W108="MEDIA",60%,IF(W108="ALTA",80%,IF(W108="MUY ALTA",100%,)))))</f>
        <v>0.4</v>
      </c>
      <c r="Y108" s="255" t="s">
        <v>87</v>
      </c>
      <c r="Z108" s="254">
        <f>IF(Y108="LEVE",20%,IF(Y108="MENOR",40%,IF(Y108="MODERADO",60%,IF(Y108="MAYOR",80%,IF(Y108="CATASTRÓFICO",100%,)))))</f>
        <v>0.8</v>
      </c>
      <c r="AA108" s="181" t="s">
        <v>88</v>
      </c>
      <c r="AB108" s="180" t="s">
        <v>111</v>
      </c>
      <c r="AC108" s="178" t="s">
        <v>112</v>
      </c>
      <c r="AD108" s="181" t="s">
        <v>91</v>
      </c>
      <c r="AE108" s="181" t="s">
        <v>92</v>
      </c>
      <c r="AF108" s="176" t="s">
        <v>113</v>
      </c>
      <c r="AG108" s="182" t="s">
        <v>94</v>
      </c>
      <c r="AH108" s="182" t="s">
        <v>114</v>
      </c>
      <c r="AI108" s="256">
        <f>IF(AH108="Prevenir",25%, IF(AH108="Detectar",15%,IF(AH108="Corregir",10%,)))</f>
        <v>0.15</v>
      </c>
      <c r="AJ108" s="182" t="s">
        <v>96</v>
      </c>
      <c r="AK108" s="256">
        <f>IF(AJ108="Automático",25%,IF(AJ108="Manual",10%,))</f>
        <v>0.1</v>
      </c>
      <c r="AL108" s="182" t="s">
        <v>97</v>
      </c>
      <c r="AM108" s="175" t="s">
        <v>115</v>
      </c>
      <c r="AN108" s="182" t="s">
        <v>99</v>
      </c>
      <c r="AO108" s="175" t="s">
        <v>116</v>
      </c>
      <c r="AP108" s="257">
        <f>+AI108+AK108</f>
        <v>0.25</v>
      </c>
      <c r="AQ108" s="238" t="str">
        <f>IF(AR108&lt;=20%,"MUY BAJA",IF(AR108&lt;=40%,"BAJA",IF(AR108&lt;=60%,"MEDIA",IF(AR108&lt;=80%,"ALTA","MUY ALTA"))))</f>
        <v>BAJA</v>
      </c>
      <c r="AR108" s="238">
        <f>IF(OR(AH108="Prevenir",AH108="Detectar"),(X108-(X108*AP108)), X108)</f>
        <v>0.30000000000000004</v>
      </c>
      <c r="AS108" s="238" t="str">
        <f>IF(AT108&lt;=20%,"LEVE",IF(AT108&lt;=40%,"MENOR",IF(AT108&lt;=60%,"MODERADO",IF(AT108&lt;=80%,"MAYOR","CATASTROFICO"))))</f>
        <v>MAYOR</v>
      </c>
      <c r="AT108" s="238">
        <f>IF(AH108="Corregir",(Z108-(Z108*AP108)), Z108)</f>
        <v>0.8</v>
      </c>
      <c r="AU108" s="181" t="s">
        <v>88</v>
      </c>
      <c r="AV108" s="241" t="s">
        <v>101</v>
      </c>
      <c r="AW108" s="183" t="s">
        <v>111</v>
      </c>
      <c r="AX108" s="184" t="s">
        <v>117</v>
      </c>
      <c r="AY108" s="184">
        <f>AY107</f>
        <v>45657</v>
      </c>
      <c r="AZ108" s="184" t="str">
        <f>AZ107</f>
        <v xml:space="preserve">En IIIC-2024 se realizó monitoreo de usuarios institucionales a servicios de corporativos en nube O365, plataforma interinstitucional SIIF Nación, Plataforma VUCE - con CD - Token, administración servicios tecnológicos, entre otros. </v>
      </c>
      <c r="BA108" s="184" t="str">
        <f>BA107</f>
        <v>OSI - GIS - GDMA - SPI</v>
      </c>
      <c r="BB108" s="483" t="s">
        <v>103</v>
      </c>
      <c r="BC108" s="185">
        <f t="shared" si="5"/>
        <v>0</v>
      </c>
      <c r="BD108" s="185" t="str">
        <f>BD107</f>
        <v>X</v>
      </c>
      <c r="BE108" s="185" t="str">
        <f>BE107</f>
        <v>Se mantiene un control sobre los usuarios y accesos a nivel de servicios corporativos transversales, a plataformas institucionales o interinstitucionales, aplicaciones institucionales.</v>
      </c>
      <c r="BF108" s="186" t="s">
        <v>1362</v>
      </c>
      <c r="BG108" s="185" t="str">
        <f>BG107</f>
        <v xml:space="preserve"> </v>
      </c>
      <c r="BH108" s="184"/>
      <c r="BI108" s="184"/>
      <c r="BJ108" s="185"/>
      <c r="BK108" s="185"/>
      <c r="BL108" s="185"/>
      <c r="BM108" s="185"/>
      <c r="BN108" s="186"/>
      <c r="BO108" s="186"/>
      <c r="BP108" s="186"/>
      <c r="BQ108" s="184"/>
      <c r="BR108" s="184"/>
      <c r="BS108" s="185"/>
      <c r="BT108" s="185"/>
      <c r="BU108" s="185"/>
      <c r="BV108" s="185"/>
      <c r="BW108" s="186"/>
      <c r="BX108" s="186"/>
      <c r="BY108" s="186"/>
      <c r="BZ108" s="184"/>
      <c r="CA108" s="184"/>
      <c r="CB108" s="185"/>
      <c r="CC108" s="185"/>
      <c r="CD108" s="185"/>
      <c r="CE108" s="185"/>
      <c r="CF108" s="186"/>
      <c r="CG108" s="186"/>
      <c r="CH108" s="186"/>
      <c r="CI108" s="476"/>
      <c r="CJ108" s="476">
        <v>1</v>
      </c>
      <c r="CK108" s="476"/>
    </row>
    <row r="109" spans="2:89" s="187" customFormat="1" ht="113.25" customHeight="1" x14ac:dyDescent="0.25">
      <c r="B109" s="174" t="s">
        <v>71</v>
      </c>
      <c r="C109" s="175" t="s">
        <v>104</v>
      </c>
      <c r="D109" s="175" t="s">
        <v>104</v>
      </c>
      <c r="E109" s="176" t="s">
        <v>105</v>
      </c>
      <c r="F109" s="176" t="s">
        <v>173</v>
      </c>
      <c r="G109" s="176" t="s">
        <v>104</v>
      </c>
      <c r="H109" s="175">
        <v>0</v>
      </c>
      <c r="I109" s="175">
        <v>0</v>
      </c>
      <c r="J109" s="175">
        <v>0</v>
      </c>
      <c r="K109" s="175">
        <v>0</v>
      </c>
      <c r="L109" s="175">
        <v>0</v>
      </c>
      <c r="M109" s="175">
        <v>0</v>
      </c>
      <c r="N109" s="175">
        <v>0</v>
      </c>
      <c r="O109" s="176" t="s">
        <v>502</v>
      </c>
      <c r="P109" s="178"/>
      <c r="Q109" s="179" t="s">
        <v>80</v>
      </c>
      <c r="R109" s="179" t="s">
        <v>81</v>
      </c>
      <c r="S109" s="178" t="s">
        <v>82</v>
      </c>
      <c r="T109" s="178" t="s">
        <v>109</v>
      </c>
      <c r="U109" s="176" t="s">
        <v>84</v>
      </c>
      <c r="V109" s="178" t="s">
        <v>149</v>
      </c>
      <c r="W109" s="241" t="s">
        <v>86</v>
      </c>
      <c r="X109" s="254">
        <f>IF(W109="MUY BAJA",20%,IF(W109="BAJA",40%,IF(W109="MEDIA",60%,IF(W109="ALTA",80%,IF(W109="MUY ALTA",100%,)))))</f>
        <v>0.4</v>
      </c>
      <c r="Y109" s="255" t="s">
        <v>87</v>
      </c>
      <c r="Z109" s="254">
        <f>IF(Y109="LEVE",20%,IF(Y109="MENOR",40%,IF(Y109="MODERADO",60%,IF(Y109="MAYOR",80%,IF(Y109="CATASTRÓFICO",100%,)))))</f>
        <v>0.8</v>
      </c>
      <c r="AA109" s="181" t="s">
        <v>88</v>
      </c>
      <c r="AB109" s="180" t="s">
        <v>111</v>
      </c>
      <c r="AC109" s="178" t="s">
        <v>112</v>
      </c>
      <c r="AD109" s="181" t="s">
        <v>91</v>
      </c>
      <c r="AE109" s="181" t="s">
        <v>92</v>
      </c>
      <c r="AF109" s="176" t="s">
        <v>113</v>
      </c>
      <c r="AG109" s="182" t="s">
        <v>94</v>
      </c>
      <c r="AH109" s="182" t="s">
        <v>114</v>
      </c>
      <c r="AI109" s="256">
        <f>IF(AH109="Prevenir",25%, IF(AH109="Detectar",15%,IF(AH109="Corregir",10%,)))</f>
        <v>0.15</v>
      </c>
      <c r="AJ109" s="182" t="s">
        <v>96</v>
      </c>
      <c r="AK109" s="256">
        <f>IF(AJ109="Automático",25%,IF(AJ109="Manual",10%,))</f>
        <v>0.1</v>
      </c>
      <c r="AL109" s="182" t="s">
        <v>97</v>
      </c>
      <c r="AM109" s="175" t="s">
        <v>115</v>
      </c>
      <c r="AN109" s="182" t="s">
        <v>99</v>
      </c>
      <c r="AO109" s="175" t="s">
        <v>116</v>
      </c>
      <c r="AP109" s="257">
        <f>+AI109+AK109</f>
        <v>0.25</v>
      </c>
      <c r="AQ109" s="238" t="str">
        <f>IF(AR109&lt;=20%,"MUY BAJA",IF(AR109&lt;=40%,"BAJA",IF(AR109&lt;=60%,"MEDIA",IF(AR109&lt;=80%,"ALTA","MUY ALTA"))))</f>
        <v>BAJA</v>
      </c>
      <c r="AR109" s="238">
        <f>IF(OR(AH109="Prevenir",AH109="Detectar"),(X109-(X109*AP109)), X109)</f>
        <v>0.30000000000000004</v>
      </c>
      <c r="AS109" s="238" t="str">
        <f>IF(AT109&lt;=20%,"LEVE",IF(AT109&lt;=40%,"MENOR",IF(AT109&lt;=60%,"MODERADO",IF(AT109&lt;=80%,"MAYOR","CATASTROFICO"))))</f>
        <v>MAYOR</v>
      </c>
      <c r="AT109" s="238">
        <f>IF(AH109="Corregir",(Z109-(Z109*AP109)), Z109)</f>
        <v>0.8</v>
      </c>
      <c r="AU109" s="181" t="s">
        <v>88</v>
      </c>
      <c r="AV109" s="241" t="s">
        <v>101</v>
      </c>
      <c r="AW109" s="183" t="s">
        <v>111</v>
      </c>
      <c r="AX109" s="184" t="s">
        <v>117</v>
      </c>
      <c r="AY109" s="184">
        <f>AY108</f>
        <v>45657</v>
      </c>
      <c r="AZ109" s="184" t="str">
        <f>AZ108</f>
        <v xml:space="preserve">En IIIC-2024 se realizó monitoreo de usuarios institucionales a servicios de corporativos en nube O365, plataforma interinstitucional SIIF Nación, Plataforma VUCE - con CD - Token, administración servicios tecnológicos, entre otros. </v>
      </c>
      <c r="BA109" s="184" t="str">
        <f>BA108</f>
        <v>OSI - GIS - GDMA - SPI</v>
      </c>
      <c r="BB109" s="483" t="s">
        <v>103</v>
      </c>
      <c r="BC109" s="185">
        <f t="shared" si="5"/>
        <v>0</v>
      </c>
      <c r="BD109" s="185" t="str">
        <f>BD108</f>
        <v>X</v>
      </c>
      <c r="BE109" s="185" t="str">
        <f>BE108</f>
        <v>Se mantiene un control sobre los usuarios y accesos a nivel de servicios corporativos transversales, a plataformas institucionales o interinstitucionales, aplicaciones institucionales.</v>
      </c>
      <c r="BF109" s="186" t="s">
        <v>1362</v>
      </c>
      <c r="BG109" s="185" t="str">
        <f>BG108</f>
        <v xml:space="preserve"> </v>
      </c>
      <c r="BH109" s="184"/>
      <c r="BI109" s="184"/>
      <c r="BJ109" s="185"/>
      <c r="BK109" s="185"/>
      <c r="BL109" s="185"/>
      <c r="BM109" s="185"/>
      <c r="BN109" s="186"/>
      <c r="BO109" s="186"/>
      <c r="BP109" s="186"/>
      <c r="BQ109" s="184"/>
      <c r="BR109" s="184"/>
      <c r="BS109" s="185"/>
      <c r="BT109" s="185"/>
      <c r="BU109" s="185"/>
      <c r="BV109" s="185"/>
      <c r="BW109" s="186"/>
      <c r="BX109" s="186"/>
      <c r="BY109" s="186"/>
      <c r="BZ109" s="184"/>
      <c r="CA109" s="184"/>
      <c r="CB109" s="185"/>
      <c r="CC109" s="185"/>
      <c r="CD109" s="185"/>
      <c r="CE109" s="185"/>
      <c r="CF109" s="186"/>
      <c r="CG109" s="186"/>
      <c r="CH109" s="186"/>
      <c r="CI109" s="476"/>
      <c r="CJ109" s="476">
        <v>1</v>
      </c>
      <c r="CK109" s="476"/>
    </row>
    <row r="110" spans="2:89" s="187" customFormat="1" ht="113.25" customHeight="1" x14ac:dyDescent="0.25">
      <c r="B110" s="174" t="s">
        <v>71</v>
      </c>
      <c r="C110" s="175" t="s">
        <v>104</v>
      </c>
      <c r="D110" s="175" t="s">
        <v>104</v>
      </c>
      <c r="E110" s="176" t="s">
        <v>105</v>
      </c>
      <c r="F110" s="176" t="s">
        <v>74</v>
      </c>
      <c r="G110" s="176" t="s">
        <v>104</v>
      </c>
      <c r="H110" s="175">
        <v>0</v>
      </c>
      <c r="I110" s="175">
        <v>0</v>
      </c>
      <c r="J110" s="175">
        <v>0</v>
      </c>
      <c r="K110" s="175">
        <v>0</v>
      </c>
      <c r="L110" s="175">
        <v>0</v>
      </c>
      <c r="M110" s="175">
        <v>0</v>
      </c>
      <c r="N110" s="175">
        <v>0</v>
      </c>
      <c r="O110" s="176" t="s">
        <v>502</v>
      </c>
      <c r="P110" s="178"/>
      <c r="Q110" s="179" t="s">
        <v>80</v>
      </c>
      <c r="R110" s="179" t="s">
        <v>81</v>
      </c>
      <c r="S110" s="178" t="s">
        <v>82</v>
      </c>
      <c r="T110" s="178" t="s">
        <v>109</v>
      </c>
      <c r="U110" s="176" t="s">
        <v>84</v>
      </c>
      <c r="V110" s="178" t="s">
        <v>149</v>
      </c>
      <c r="W110" s="241" t="s">
        <v>86</v>
      </c>
      <c r="X110" s="254">
        <f>IF(W110="MUY BAJA",20%,IF(W110="BAJA",40%,IF(W110="MEDIA",60%,IF(W110="ALTA",80%,IF(W110="MUY ALTA",100%,)))))</f>
        <v>0.4</v>
      </c>
      <c r="Y110" s="255" t="s">
        <v>87</v>
      </c>
      <c r="Z110" s="254">
        <f>IF(Y110="LEVE",20%,IF(Y110="MENOR",40%,IF(Y110="MODERADO",60%,IF(Y110="MAYOR",80%,IF(Y110="CATASTRÓFICO",100%,)))))</f>
        <v>0.8</v>
      </c>
      <c r="AA110" s="181" t="s">
        <v>88</v>
      </c>
      <c r="AB110" s="180" t="s">
        <v>111</v>
      </c>
      <c r="AC110" s="178" t="s">
        <v>112</v>
      </c>
      <c r="AD110" s="181" t="s">
        <v>91</v>
      </c>
      <c r="AE110" s="181" t="s">
        <v>92</v>
      </c>
      <c r="AF110" s="176" t="s">
        <v>113</v>
      </c>
      <c r="AG110" s="182" t="s">
        <v>94</v>
      </c>
      <c r="AH110" s="182" t="s">
        <v>114</v>
      </c>
      <c r="AI110" s="256">
        <f>IF(AH110="Prevenir",25%, IF(AH110="Detectar",15%,IF(AH110="Corregir",10%,)))</f>
        <v>0.15</v>
      </c>
      <c r="AJ110" s="182" t="s">
        <v>96</v>
      </c>
      <c r="AK110" s="256">
        <f>IF(AJ110="Automático",25%,IF(AJ110="Manual",10%,))</f>
        <v>0.1</v>
      </c>
      <c r="AL110" s="182" t="s">
        <v>97</v>
      </c>
      <c r="AM110" s="175" t="s">
        <v>115</v>
      </c>
      <c r="AN110" s="182" t="s">
        <v>99</v>
      </c>
      <c r="AO110" s="175" t="s">
        <v>116</v>
      </c>
      <c r="AP110" s="257">
        <f>+AI110+AK110</f>
        <v>0.25</v>
      </c>
      <c r="AQ110" s="238" t="str">
        <f>IF(AR110&lt;=20%,"MUY BAJA",IF(AR110&lt;=40%,"BAJA",IF(AR110&lt;=60%,"MEDIA",IF(AR110&lt;=80%,"ALTA","MUY ALTA"))))</f>
        <v>BAJA</v>
      </c>
      <c r="AR110" s="238">
        <f>IF(OR(AH110="Prevenir",AH110="Detectar"),(X110-(X110*AP110)), X110)</f>
        <v>0.30000000000000004</v>
      </c>
      <c r="AS110" s="238" t="str">
        <f>IF(AT110&lt;=20%,"LEVE",IF(AT110&lt;=40%,"MENOR",IF(AT110&lt;=60%,"MODERADO",IF(AT110&lt;=80%,"MAYOR","CATASTROFICO"))))</f>
        <v>MAYOR</v>
      </c>
      <c r="AT110" s="238">
        <f>IF(AH110="Corregir",(Z110-(Z110*AP110)), Z110)</f>
        <v>0.8</v>
      </c>
      <c r="AU110" s="181" t="s">
        <v>88</v>
      </c>
      <c r="AV110" s="241" t="s">
        <v>101</v>
      </c>
      <c r="AW110" s="183" t="s">
        <v>111</v>
      </c>
      <c r="AX110" s="184" t="s">
        <v>117</v>
      </c>
      <c r="AY110" s="184">
        <f>AY109</f>
        <v>45657</v>
      </c>
      <c r="AZ110" s="184" t="str">
        <f>AZ109</f>
        <v xml:space="preserve">En IIIC-2024 se realizó monitoreo de usuarios institucionales a servicios de corporativos en nube O365, plataforma interinstitucional SIIF Nación, Plataforma VUCE - con CD - Token, administración servicios tecnológicos, entre otros. </v>
      </c>
      <c r="BA110" s="184" t="str">
        <f>BA109</f>
        <v>OSI - GIS - GDMA - SPI</v>
      </c>
      <c r="BB110" s="483" t="s">
        <v>103</v>
      </c>
      <c r="BC110" s="185">
        <f t="shared" si="5"/>
        <v>0</v>
      </c>
      <c r="BD110" s="185" t="str">
        <f>BD109</f>
        <v>X</v>
      </c>
      <c r="BE110" s="185" t="str">
        <f>BE109</f>
        <v>Se mantiene un control sobre los usuarios y accesos a nivel de servicios corporativos transversales, a plataformas institucionales o interinstitucionales, aplicaciones institucionales.</v>
      </c>
      <c r="BF110" s="186" t="s">
        <v>1362</v>
      </c>
      <c r="BG110" s="185" t="str">
        <f>BG109</f>
        <v xml:space="preserve"> </v>
      </c>
      <c r="BH110" s="184"/>
      <c r="BI110" s="184"/>
      <c r="BJ110" s="185"/>
      <c r="BK110" s="185"/>
      <c r="BL110" s="185"/>
      <c r="BM110" s="185"/>
      <c r="BN110" s="186"/>
      <c r="BO110" s="186"/>
      <c r="BP110" s="186"/>
      <c r="BQ110" s="184"/>
      <c r="BR110" s="184"/>
      <c r="BS110" s="185"/>
      <c r="BT110" s="185"/>
      <c r="BU110" s="185"/>
      <c r="BV110" s="185"/>
      <c r="BW110" s="186"/>
      <c r="BX110" s="186"/>
      <c r="BY110" s="186"/>
      <c r="BZ110" s="184"/>
      <c r="CA110" s="184"/>
      <c r="CB110" s="185"/>
      <c r="CC110" s="185"/>
      <c r="CD110" s="185"/>
      <c r="CE110" s="185"/>
      <c r="CF110" s="186"/>
      <c r="CG110" s="186"/>
      <c r="CH110" s="186"/>
      <c r="CI110" s="476"/>
      <c r="CJ110" s="476">
        <v>1</v>
      </c>
      <c r="CK110" s="476"/>
    </row>
    <row r="111" spans="2:89" s="187" customFormat="1" ht="113.25" customHeight="1" x14ac:dyDescent="0.25">
      <c r="B111" s="174" t="s">
        <v>71</v>
      </c>
      <c r="C111" s="175" t="s">
        <v>293</v>
      </c>
      <c r="D111" s="175" t="s">
        <v>293</v>
      </c>
      <c r="E111" s="176" t="s">
        <v>105</v>
      </c>
      <c r="F111" s="176" t="s">
        <v>120</v>
      </c>
      <c r="G111" s="176" t="s">
        <v>293</v>
      </c>
      <c r="H111" s="175" t="s">
        <v>523</v>
      </c>
      <c r="I111" s="175" t="s">
        <v>523</v>
      </c>
      <c r="J111" s="175" t="s">
        <v>245</v>
      </c>
      <c r="K111" s="194" t="s">
        <v>523</v>
      </c>
      <c r="L111" s="175" t="s">
        <v>253</v>
      </c>
      <c r="M111" s="175" t="s">
        <v>254</v>
      </c>
      <c r="N111" s="175" t="s">
        <v>255</v>
      </c>
      <c r="O111" s="176" t="s">
        <v>79</v>
      </c>
      <c r="P111" s="178"/>
      <c r="Q111" s="179" t="s">
        <v>80</v>
      </c>
      <c r="R111" s="179" t="s">
        <v>81</v>
      </c>
      <c r="S111" s="178" t="s">
        <v>82</v>
      </c>
      <c r="T111" s="178" t="s">
        <v>109</v>
      </c>
      <c r="U111" s="176" t="s">
        <v>84</v>
      </c>
      <c r="V111" s="178" t="s">
        <v>292</v>
      </c>
      <c r="W111" s="241" t="s">
        <v>86</v>
      </c>
      <c r="X111" s="254">
        <f>IF(W111="MUY BAJA",20%,IF(W111="BAJA",40%,IF(W111="MEDIA",60%,IF(W111="ALTA",80%,IF(W111="MUY ALTA",100%,)))))</f>
        <v>0.4</v>
      </c>
      <c r="Y111" s="255" t="s">
        <v>317</v>
      </c>
      <c r="Z111" s="254">
        <f>IF(Y111="LEVE",20%,IF(Y111="MENOR",40%,IF(Y111="MODERADO",60%,IF(Y111="MAYOR",80%,IF(Y111="CATASTRÓFICO",100%,)))))</f>
        <v>0.6</v>
      </c>
      <c r="AA111" s="181" t="s">
        <v>317</v>
      </c>
      <c r="AB111" s="180" t="s">
        <v>111</v>
      </c>
      <c r="AC111" s="178" t="s">
        <v>112</v>
      </c>
      <c r="AD111" s="181" t="s">
        <v>91</v>
      </c>
      <c r="AE111" s="181" t="s">
        <v>92</v>
      </c>
      <c r="AF111" s="176" t="s">
        <v>113</v>
      </c>
      <c r="AG111" s="182" t="s">
        <v>94</v>
      </c>
      <c r="AH111" s="182" t="s">
        <v>114</v>
      </c>
      <c r="AI111" s="256">
        <f>IF(AH111="Prevenir",25%, IF(AH111="Detectar",15%,IF(AH111="Corregir",10%,)))</f>
        <v>0.15</v>
      </c>
      <c r="AJ111" s="182" t="s">
        <v>96</v>
      </c>
      <c r="AK111" s="256">
        <f>IF(AJ111="Automático",25%,IF(AJ111="Manual",10%,))</f>
        <v>0.1</v>
      </c>
      <c r="AL111" s="182" t="s">
        <v>97</v>
      </c>
      <c r="AM111" s="175" t="s">
        <v>115</v>
      </c>
      <c r="AN111" s="182" t="s">
        <v>99</v>
      </c>
      <c r="AO111" s="175" t="s">
        <v>116</v>
      </c>
      <c r="AP111" s="257">
        <f>+AI111+AK111</f>
        <v>0.25</v>
      </c>
      <c r="AQ111" s="238" t="str">
        <f>IF(AR111&lt;=20%,"MUY BAJA",IF(AR111&lt;=40%,"BAJA",IF(AR111&lt;=60%,"MEDIA",IF(AR111&lt;=80%,"ALTA","MUY ALTA"))))</f>
        <v>BAJA</v>
      </c>
      <c r="AR111" s="238">
        <f>IF(OR(AH111="Prevenir",AH111="Detectar"),(X111-(X111*AP111)), X111)</f>
        <v>0.30000000000000004</v>
      </c>
      <c r="AS111" s="238" t="str">
        <f>IF(AT111&lt;=20%,"LEVE",IF(AT111&lt;=40%,"MENOR",IF(AT111&lt;=60%,"MODERADO",IF(AT111&lt;=80%,"MAYOR","CATASTROFICO"))))</f>
        <v>MODERADO</v>
      </c>
      <c r="AT111" s="238">
        <f>IF(AH111="Corregir",(Z111-(Z111*AP111)), Z111)</f>
        <v>0.6</v>
      </c>
      <c r="AU111" s="181" t="s">
        <v>317</v>
      </c>
      <c r="AV111" s="244" t="s">
        <v>133</v>
      </c>
      <c r="AW111" s="183" t="s">
        <v>111</v>
      </c>
      <c r="AX111" s="184" t="s">
        <v>117</v>
      </c>
      <c r="AY111" s="184">
        <f>AY110</f>
        <v>45657</v>
      </c>
      <c r="AZ111" s="184" t="str">
        <f>AZ110</f>
        <v xml:space="preserve">En IIIC-2024 se realizó monitoreo de usuarios institucionales a servicios de corporativos en nube O365, plataforma interinstitucional SIIF Nación, Plataforma VUCE - con CD - Token, administración servicios tecnológicos, entre otros. </v>
      </c>
      <c r="BA111" s="184" t="str">
        <f>BA110</f>
        <v>OSI - GIS - GDMA - SPI</v>
      </c>
      <c r="BB111" s="483" t="s">
        <v>103</v>
      </c>
      <c r="BC111" s="185">
        <f t="shared" si="5"/>
        <v>0</v>
      </c>
      <c r="BD111" s="185" t="str">
        <f>BD110</f>
        <v>X</v>
      </c>
      <c r="BE111" s="185" t="str">
        <f>BE110</f>
        <v>Se mantiene un control sobre los usuarios y accesos a nivel de servicios corporativos transversales, a plataformas institucionales o interinstitucionales, aplicaciones institucionales.</v>
      </c>
      <c r="BF111" s="186" t="s">
        <v>1362</v>
      </c>
      <c r="BG111" s="185" t="str">
        <f>BG110</f>
        <v xml:space="preserve"> </v>
      </c>
      <c r="BH111" s="184"/>
      <c r="BI111" s="184"/>
      <c r="BJ111" s="185"/>
      <c r="BK111" s="185"/>
      <c r="BL111" s="185"/>
      <c r="BM111" s="185"/>
      <c r="BN111" s="186"/>
      <c r="BO111" s="186"/>
      <c r="BP111" s="186"/>
      <c r="BQ111" s="184"/>
      <c r="BR111" s="184"/>
      <c r="BS111" s="185"/>
      <c r="BT111" s="185"/>
      <c r="BU111" s="185"/>
      <c r="BV111" s="185"/>
      <c r="BW111" s="186"/>
      <c r="BX111" s="186"/>
      <c r="BY111" s="186"/>
      <c r="BZ111" s="184"/>
      <c r="CA111" s="184"/>
      <c r="CB111" s="185"/>
      <c r="CC111" s="185"/>
      <c r="CD111" s="185"/>
      <c r="CE111" s="185"/>
      <c r="CF111" s="186"/>
      <c r="CG111" s="186"/>
      <c r="CH111" s="186"/>
      <c r="CI111" s="476"/>
      <c r="CJ111" s="476">
        <v>1</v>
      </c>
      <c r="CK111" s="476"/>
    </row>
    <row r="112" spans="2:89" s="187" customFormat="1" ht="113.25" customHeight="1" x14ac:dyDescent="0.25">
      <c r="B112" s="174" t="s">
        <v>71</v>
      </c>
      <c r="C112" s="175" t="s">
        <v>293</v>
      </c>
      <c r="D112" s="175" t="s">
        <v>293</v>
      </c>
      <c r="E112" s="176" t="s">
        <v>105</v>
      </c>
      <c r="F112" s="176" t="s">
        <v>120</v>
      </c>
      <c r="G112" s="176" t="s">
        <v>293</v>
      </c>
      <c r="H112" s="175">
        <v>0</v>
      </c>
      <c r="I112" s="175">
        <v>0</v>
      </c>
      <c r="J112" s="175">
        <v>0</v>
      </c>
      <c r="K112" s="175">
        <v>0</v>
      </c>
      <c r="L112" s="175">
        <v>0</v>
      </c>
      <c r="M112" s="175">
        <v>0</v>
      </c>
      <c r="N112" s="175">
        <v>0</v>
      </c>
      <c r="O112" s="176" t="s">
        <v>181</v>
      </c>
      <c r="P112" s="178"/>
      <c r="Q112" s="179" t="s">
        <v>80</v>
      </c>
      <c r="R112" s="179" t="s">
        <v>81</v>
      </c>
      <c r="S112" s="178" t="s">
        <v>82</v>
      </c>
      <c r="T112" s="178" t="s">
        <v>109</v>
      </c>
      <c r="U112" s="176" t="s">
        <v>148</v>
      </c>
      <c r="V112" s="178" t="s">
        <v>149</v>
      </c>
      <c r="W112" s="241" t="s">
        <v>86</v>
      </c>
      <c r="X112" s="254">
        <f>IF(W112="MUY BAJA",20%,IF(W112="BAJA",40%,IF(W112="MEDIA",60%,IF(W112="ALTA",80%,IF(W112="MUY ALTA",100%,)))))</f>
        <v>0.4</v>
      </c>
      <c r="Y112" s="255" t="s">
        <v>317</v>
      </c>
      <c r="Z112" s="254">
        <f>IF(Y112="LEVE",20%,IF(Y112="MENOR",40%,IF(Y112="MODERADO",60%,IF(Y112="MAYOR",80%,IF(Y112="CATASTRÓFICO",100%,)))))</f>
        <v>0.6</v>
      </c>
      <c r="AA112" s="181" t="s">
        <v>317</v>
      </c>
      <c r="AB112" s="180" t="s">
        <v>111</v>
      </c>
      <c r="AC112" s="178" t="s">
        <v>112</v>
      </c>
      <c r="AD112" s="181" t="s">
        <v>91</v>
      </c>
      <c r="AE112" s="181" t="s">
        <v>92</v>
      </c>
      <c r="AF112" s="176" t="s">
        <v>113</v>
      </c>
      <c r="AG112" s="182" t="s">
        <v>94</v>
      </c>
      <c r="AH112" s="182" t="s">
        <v>114</v>
      </c>
      <c r="AI112" s="256">
        <f>IF(AH112="Prevenir",25%, IF(AH112="Detectar",15%,IF(AH112="Corregir",10%,)))</f>
        <v>0.15</v>
      </c>
      <c r="AJ112" s="182" t="s">
        <v>96</v>
      </c>
      <c r="AK112" s="256">
        <f>IF(AJ112="Automático",25%,IF(AJ112="Manual",10%,))</f>
        <v>0.1</v>
      </c>
      <c r="AL112" s="182" t="s">
        <v>97</v>
      </c>
      <c r="AM112" s="175" t="s">
        <v>115</v>
      </c>
      <c r="AN112" s="182" t="s">
        <v>99</v>
      </c>
      <c r="AO112" s="175" t="s">
        <v>116</v>
      </c>
      <c r="AP112" s="257">
        <f>+AI112+AK112</f>
        <v>0.25</v>
      </c>
      <c r="AQ112" s="238" t="str">
        <f>IF(AR112&lt;=20%,"MUY BAJA",IF(AR112&lt;=40%,"BAJA",IF(AR112&lt;=60%,"MEDIA",IF(AR112&lt;=80%,"ALTA","MUY ALTA"))))</f>
        <v>BAJA</v>
      </c>
      <c r="AR112" s="238">
        <f>IF(OR(AH112="Prevenir",AH112="Detectar"),(X112-(X112*AP112)), X112)</f>
        <v>0.30000000000000004</v>
      </c>
      <c r="AS112" s="238" t="str">
        <f>IF(AT112&lt;=20%,"LEVE",IF(AT112&lt;=40%,"MENOR",IF(AT112&lt;=60%,"MODERADO",IF(AT112&lt;=80%,"MAYOR","CATASTROFICO"))))</f>
        <v>MODERADO</v>
      </c>
      <c r="AT112" s="238">
        <f>IF(AH112="Corregir",(Z112-(Z112*AP112)), Z112)</f>
        <v>0.6</v>
      </c>
      <c r="AU112" s="181" t="s">
        <v>317</v>
      </c>
      <c r="AV112" s="241" t="s">
        <v>101</v>
      </c>
      <c r="AW112" s="183" t="s">
        <v>111</v>
      </c>
      <c r="AX112" s="184" t="s">
        <v>117</v>
      </c>
      <c r="AY112" s="184">
        <f>AY111</f>
        <v>45657</v>
      </c>
      <c r="AZ112" s="184" t="str">
        <f>AZ111</f>
        <v xml:space="preserve">En IIIC-2024 se realizó monitoreo de usuarios institucionales a servicios de corporativos en nube O365, plataforma interinstitucional SIIF Nación, Plataforma VUCE - con CD - Token, administración servicios tecnológicos, entre otros. </v>
      </c>
      <c r="BA112" s="184" t="str">
        <f>BA111</f>
        <v>OSI - GIS - GDMA - SPI</v>
      </c>
      <c r="BB112" s="483" t="s">
        <v>103</v>
      </c>
      <c r="BC112" s="185">
        <f t="shared" si="5"/>
        <v>0</v>
      </c>
      <c r="BD112" s="185" t="str">
        <f>BD111</f>
        <v>X</v>
      </c>
      <c r="BE112" s="185" t="str">
        <f>BE111</f>
        <v>Se mantiene un control sobre los usuarios y accesos a nivel de servicios corporativos transversales, a plataformas institucionales o interinstitucionales, aplicaciones institucionales.</v>
      </c>
      <c r="BF112" s="186" t="s">
        <v>1362</v>
      </c>
      <c r="BG112" s="185" t="str">
        <f>BG111</f>
        <v xml:space="preserve"> </v>
      </c>
      <c r="BH112" s="184"/>
      <c r="BI112" s="184"/>
      <c r="BJ112" s="185"/>
      <c r="BK112" s="185"/>
      <c r="BL112" s="185"/>
      <c r="BM112" s="185"/>
      <c r="BN112" s="186"/>
      <c r="BO112" s="186"/>
      <c r="BP112" s="186"/>
      <c r="BQ112" s="184"/>
      <c r="BR112" s="184"/>
      <c r="BS112" s="185"/>
      <c r="BT112" s="185"/>
      <c r="BU112" s="185"/>
      <c r="BV112" s="185"/>
      <c r="BW112" s="186"/>
      <c r="BX112" s="186"/>
      <c r="BY112" s="186"/>
      <c r="BZ112" s="184"/>
      <c r="CA112" s="184"/>
      <c r="CB112" s="185"/>
      <c r="CC112" s="185"/>
      <c r="CD112" s="185"/>
      <c r="CE112" s="185"/>
      <c r="CF112" s="186"/>
      <c r="CG112" s="186"/>
      <c r="CH112" s="186"/>
      <c r="CI112" s="476"/>
      <c r="CJ112" s="476">
        <v>1</v>
      </c>
      <c r="CK112" s="476"/>
    </row>
    <row r="113" spans="2:89" s="187" customFormat="1" ht="113.25" customHeight="1" x14ac:dyDescent="0.25">
      <c r="B113" s="174" t="s">
        <v>71</v>
      </c>
      <c r="C113" s="175" t="s">
        <v>293</v>
      </c>
      <c r="D113" s="175" t="s">
        <v>293</v>
      </c>
      <c r="E113" s="176" t="s">
        <v>105</v>
      </c>
      <c r="F113" s="176" t="s">
        <v>120</v>
      </c>
      <c r="G113" s="176" t="s">
        <v>293</v>
      </c>
      <c r="H113" s="175" t="s">
        <v>703</v>
      </c>
      <c r="I113" s="175" t="s">
        <v>703</v>
      </c>
      <c r="J113" s="175" t="s">
        <v>703</v>
      </c>
      <c r="K113" s="175">
        <v>0</v>
      </c>
      <c r="L113" s="175" t="s">
        <v>703</v>
      </c>
      <c r="M113" s="175" t="s">
        <v>703</v>
      </c>
      <c r="N113" s="175" t="s">
        <v>703</v>
      </c>
      <c r="O113" s="176" t="s">
        <v>194</v>
      </c>
      <c r="P113" s="178"/>
      <c r="Q113" s="179" t="s">
        <v>80</v>
      </c>
      <c r="R113" s="179" t="s">
        <v>81</v>
      </c>
      <c r="S113" s="178" t="s">
        <v>82</v>
      </c>
      <c r="T113" s="178" t="s">
        <v>109</v>
      </c>
      <c r="U113" s="176" t="s">
        <v>148</v>
      </c>
      <c r="V113" s="178" t="s">
        <v>149</v>
      </c>
      <c r="W113" s="241" t="s">
        <v>86</v>
      </c>
      <c r="X113" s="254">
        <f>IF(W113="MUY BAJA",20%,IF(W113="BAJA",40%,IF(W113="MEDIA",60%,IF(W113="ALTA",80%,IF(W113="MUY ALTA",100%,)))))</f>
        <v>0.4</v>
      </c>
      <c r="Y113" s="255" t="s">
        <v>317</v>
      </c>
      <c r="Z113" s="254">
        <f>IF(Y113="LEVE",20%,IF(Y113="MENOR",40%,IF(Y113="MODERADO",60%,IF(Y113="MAYOR",80%,IF(Y113="CATASTRÓFICO",100%,)))))</f>
        <v>0.6</v>
      </c>
      <c r="AA113" s="181" t="s">
        <v>317</v>
      </c>
      <c r="AB113" s="180" t="s">
        <v>111</v>
      </c>
      <c r="AC113" s="178" t="s">
        <v>112</v>
      </c>
      <c r="AD113" s="181" t="s">
        <v>91</v>
      </c>
      <c r="AE113" s="181" t="s">
        <v>92</v>
      </c>
      <c r="AF113" s="176" t="s">
        <v>113</v>
      </c>
      <c r="AG113" s="182" t="s">
        <v>94</v>
      </c>
      <c r="AH113" s="182" t="s">
        <v>114</v>
      </c>
      <c r="AI113" s="256">
        <f>IF(AH113="Prevenir",25%, IF(AH113="Detectar",15%,IF(AH113="Corregir",10%,)))</f>
        <v>0.15</v>
      </c>
      <c r="AJ113" s="182" t="s">
        <v>96</v>
      </c>
      <c r="AK113" s="256">
        <f>IF(AJ113="Automático",25%,IF(AJ113="Manual",10%,))</f>
        <v>0.1</v>
      </c>
      <c r="AL113" s="182" t="s">
        <v>97</v>
      </c>
      <c r="AM113" s="175" t="s">
        <v>115</v>
      </c>
      <c r="AN113" s="182" t="s">
        <v>99</v>
      </c>
      <c r="AO113" s="175" t="s">
        <v>116</v>
      </c>
      <c r="AP113" s="257">
        <f>+AI113+AK113</f>
        <v>0.25</v>
      </c>
      <c r="AQ113" s="238" t="str">
        <f>IF(AR113&lt;=20%,"MUY BAJA",IF(AR113&lt;=40%,"BAJA",IF(AR113&lt;=60%,"MEDIA",IF(AR113&lt;=80%,"ALTA","MUY ALTA"))))</f>
        <v>BAJA</v>
      </c>
      <c r="AR113" s="238">
        <f>IF(OR(AH113="Prevenir",AH113="Detectar"),(X113-(X113*AP113)), X113)</f>
        <v>0.30000000000000004</v>
      </c>
      <c r="AS113" s="238" t="str">
        <f>IF(AT113&lt;=20%,"LEVE",IF(AT113&lt;=40%,"MENOR",IF(AT113&lt;=60%,"MODERADO",IF(AT113&lt;=80%,"MAYOR","CATASTROFICO"))))</f>
        <v>MODERADO</v>
      </c>
      <c r="AT113" s="238">
        <f>IF(AH113="Corregir",(Z113-(Z113*AP113)), Z113)</f>
        <v>0.6</v>
      </c>
      <c r="AU113" s="181" t="s">
        <v>317</v>
      </c>
      <c r="AV113" s="241" t="s">
        <v>101</v>
      </c>
      <c r="AW113" s="183" t="s">
        <v>111</v>
      </c>
      <c r="AX113" s="184" t="s">
        <v>117</v>
      </c>
      <c r="AY113" s="184">
        <f>AY112</f>
        <v>45657</v>
      </c>
      <c r="AZ113" s="184" t="str">
        <f>AZ112</f>
        <v xml:space="preserve">En IIIC-2024 se realizó monitoreo de usuarios institucionales a servicios de corporativos en nube O365, plataforma interinstitucional SIIF Nación, Plataforma VUCE - con CD - Token, administración servicios tecnológicos, entre otros. </v>
      </c>
      <c r="BA113" s="184" t="str">
        <f>BA112</f>
        <v>OSI - GIS - GDMA - SPI</v>
      </c>
      <c r="BB113" s="483" t="s">
        <v>103</v>
      </c>
      <c r="BC113" s="185">
        <f t="shared" si="5"/>
        <v>0</v>
      </c>
      <c r="BD113" s="185" t="str">
        <f>BD112</f>
        <v>X</v>
      </c>
      <c r="BE113" s="185" t="str">
        <f>BE112</f>
        <v>Se mantiene un control sobre los usuarios y accesos a nivel de servicios corporativos transversales, a plataformas institucionales o interinstitucionales, aplicaciones institucionales.</v>
      </c>
      <c r="BF113" s="186" t="s">
        <v>1362</v>
      </c>
      <c r="BG113" s="185" t="str">
        <f>BG112</f>
        <v xml:space="preserve"> </v>
      </c>
      <c r="BH113" s="184"/>
      <c r="BI113" s="184"/>
      <c r="BJ113" s="185"/>
      <c r="BK113" s="185"/>
      <c r="BL113" s="185"/>
      <c r="BM113" s="185"/>
      <c r="BN113" s="186"/>
      <c r="BO113" s="186"/>
      <c r="BP113" s="186"/>
      <c r="BQ113" s="184"/>
      <c r="BR113" s="184"/>
      <c r="BS113" s="185"/>
      <c r="BT113" s="185"/>
      <c r="BU113" s="185"/>
      <c r="BV113" s="185"/>
      <c r="BW113" s="186"/>
      <c r="BX113" s="186"/>
      <c r="BY113" s="186"/>
      <c r="BZ113" s="184"/>
      <c r="CA113" s="184"/>
      <c r="CB113" s="185"/>
      <c r="CC113" s="185"/>
      <c r="CD113" s="185"/>
      <c r="CE113" s="185"/>
      <c r="CF113" s="186"/>
      <c r="CG113" s="186"/>
      <c r="CH113" s="186"/>
      <c r="CI113" s="476"/>
      <c r="CJ113" s="476">
        <v>1</v>
      </c>
      <c r="CK113" s="476"/>
    </row>
    <row r="114" spans="2:89" s="187" customFormat="1" ht="113.25" customHeight="1" x14ac:dyDescent="0.25">
      <c r="B114" s="174" t="s">
        <v>71</v>
      </c>
      <c r="C114" s="175" t="s">
        <v>340</v>
      </c>
      <c r="D114" s="175" t="s">
        <v>340</v>
      </c>
      <c r="E114" s="176" t="s">
        <v>105</v>
      </c>
      <c r="F114" s="176" t="s">
        <v>120</v>
      </c>
      <c r="G114" s="176" t="s">
        <v>340</v>
      </c>
      <c r="H114" s="175" t="s">
        <v>245</v>
      </c>
      <c r="I114" s="175" t="s">
        <v>245</v>
      </c>
      <c r="J114" s="175" t="s">
        <v>245</v>
      </c>
      <c r="K114" s="188" t="s">
        <v>245</v>
      </c>
      <c r="L114" s="175" t="s">
        <v>121</v>
      </c>
      <c r="M114" s="175" t="s">
        <v>122</v>
      </c>
      <c r="N114" s="175" t="s">
        <v>123</v>
      </c>
      <c r="O114" s="176" t="s">
        <v>79</v>
      </c>
      <c r="P114" s="178"/>
      <c r="Q114" s="179" t="s">
        <v>80</v>
      </c>
      <c r="R114" s="179" t="s">
        <v>81</v>
      </c>
      <c r="S114" s="178" t="s">
        <v>82</v>
      </c>
      <c r="T114" s="178" t="s">
        <v>285</v>
      </c>
      <c r="U114" s="176" t="s">
        <v>148</v>
      </c>
      <c r="V114" s="178" t="s">
        <v>125</v>
      </c>
      <c r="W114" s="241" t="s">
        <v>86</v>
      </c>
      <c r="X114" s="254">
        <f>IF(W114="MUY BAJA",20%,IF(W114="BAJA",40%,IF(W114="MEDIA",60%,IF(W114="ALTA",80%,IF(W114="MUY ALTA",100%,)))))</f>
        <v>0.4</v>
      </c>
      <c r="Y114" s="255" t="s">
        <v>87</v>
      </c>
      <c r="Z114" s="254">
        <f>IF(Y114="LEVE",20%,IF(Y114="MENOR",40%,IF(Y114="MODERADO",60%,IF(Y114="MAYOR",80%,IF(Y114="CATASTRÓFICO",100%,)))))</f>
        <v>0.8</v>
      </c>
      <c r="AA114" s="181" t="s">
        <v>88</v>
      </c>
      <c r="AB114" s="180" t="s">
        <v>341</v>
      </c>
      <c r="AC114" s="178" t="s">
        <v>342</v>
      </c>
      <c r="AD114" s="181" t="s">
        <v>91</v>
      </c>
      <c r="AE114" s="181" t="s">
        <v>92</v>
      </c>
      <c r="AF114" s="176" t="s">
        <v>130</v>
      </c>
      <c r="AG114" s="182" t="s">
        <v>94</v>
      </c>
      <c r="AH114" s="182" t="s">
        <v>139</v>
      </c>
      <c r="AI114" s="256">
        <f>IF(AH114="Prevenir",25%, IF(AH114="Detectar",15%,IF(AH114="Corregir",10%,)))</f>
        <v>0.25</v>
      </c>
      <c r="AJ114" s="182" t="s">
        <v>184</v>
      </c>
      <c r="AK114" s="256">
        <f>IF(AJ114="Automático",25%,IF(AJ114="Manual",10%,))</f>
        <v>0.25</v>
      </c>
      <c r="AL114" s="182" t="s">
        <v>97</v>
      </c>
      <c r="AM114" s="175" t="s">
        <v>131</v>
      </c>
      <c r="AN114" s="182" t="s">
        <v>99</v>
      </c>
      <c r="AO114" s="175" t="s">
        <v>132</v>
      </c>
      <c r="AP114" s="257">
        <f>+AI114+AK114</f>
        <v>0.5</v>
      </c>
      <c r="AQ114" s="238" t="str">
        <f>IF(AR114&lt;=20%,"MUY BAJA",IF(AR114&lt;=40%,"BAJA",IF(AR114&lt;=60%,"MEDIA",IF(AR114&lt;=80%,"ALTA","MUY ALTA"))))</f>
        <v>MUY BAJA</v>
      </c>
      <c r="AR114" s="238">
        <f>IF(OR(AH114="Prevenir",AH114="Detectar"),(X114-(X114*AP114)), X114)</f>
        <v>0.2</v>
      </c>
      <c r="AS114" s="238" t="str">
        <f>IF(AT114&lt;=20%,"LEVE",IF(AT114&lt;=40%,"MENOR",IF(AT114&lt;=60%,"MODERADO",IF(AT114&lt;=80%,"MAYOR","CATASTROFICO"))))</f>
        <v>MAYOR</v>
      </c>
      <c r="AT114" s="238">
        <f>IF(AH114="Corregir",(Z114-(Z114*AP114)), Z114)</f>
        <v>0.8</v>
      </c>
      <c r="AU114" s="181" t="s">
        <v>88</v>
      </c>
      <c r="AV114" s="244" t="s">
        <v>133</v>
      </c>
      <c r="AW114" s="183" t="s">
        <v>341</v>
      </c>
      <c r="AX114" s="184" t="s">
        <v>343</v>
      </c>
      <c r="AY114" s="184">
        <v>45657</v>
      </c>
      <c r="AZ114" s="184" t="s">
        <v>1379</v>
      </c>
      <c r="BA114" s="185" t="s">
        <v>1375</v>
      </c>
      <c r="BB114" s="483" t="s">
        <v>103</v>
      </c>
      <c r="BC114" s="185">
        <f t="shared" si="5"/>
        <v>0</v>
      </c>
      <c r="BD114" s="185" t="s">
        <v>1360</v>
      </c>
      <c r="BE114" s="186" t="s">
        <v>1380</v>
      </c>
      <c r="BF114" s="186" t="s">
        <v>1362</v>
      </c>
      <c r="BG114" s="186" t="s">
        <v>1378</v>
      </c>
      <c r="BH114" s="184"/>
      <c r="BI114" s="184"/>
      <c r="BJ114" s="185"/>
      <c r="BK114" s="185"/>
      <c r="BL114" s="185"/>
      <c r="BM114" s="185"/>
      <c r="BN114" s="186"/>
      <c r="BO114" s="186"/>
      <c r="BP114" s="186"/>
      <c r="BQ114" s="184"/>
      <c r="BR114" s="184"/>
      <c r="BS114" s="185"/>
      <c r="BT114" s="185"/>
      <c r="BU114" s="185"/>
      <c r="BV114" s="185"/>
      <c r="BW114" s="186"/>
      <c r="BX114" s="186"/>
      <c r="BY114" s="186"/>
      <c r="BZ114" s="184"/>
      <c r="CA114" s="184"/>
      <c r="CB114" s="185"/>
      <c r="CC114" s="185"/>
      <c r="CD114" s="185"/>
      <c r="CE114" s="185"/>
      <c r="CF114" s="186"/>
      <c r="CG114" s="186"/>
      <c r="CH114" s="186"/>
      <c r="CI114" s="476"/>
      <c r="CJ114" s="476">
        <v>1</v>
      </c>
      <c r="CK114" s="476"/>
    </row>
    <row r="115" spans="2:89" s="187" customFormat="1" ht="113.25" customHeight="1" x14ac:dyDescent="0.25">
      <c r="B115" s="174" t="s">
        <v>71</v>
      </c>
      <c r="C115" s="175" t="s">
        <v>340</v>
      </c>
      <c r="D115" s="175" t="s">
        <v>340</v>
      </c>
      <c r="E115" s="176" t="s">
        <v>105</v>
      </c>
      <c r="F115" s="176" t="s">
        <v>74</v>
      </c>
      <c r="G115" s="176" t="s">
        <v>340</v>
      </c>
      <c r="H115" s="175" t="s">
        <v>245</v>
      </c>
      <c r="I115" s="175" t="s">
        <v>245</v>
      </c>
      <c r="J115" s="175" t="s">
        <v>245</v>
      </c>
      <c r="K115" s="188" t="s">
        <v>245</v>
      </c>
      <c r="L115" s="175" t="s">
        <v>121</v>
      </c>
      <c r="M115" s="175" t="s">
        <v>122</v>
      </c>
      <c r="N115" s="175" t="s">
        <v>123</v>
      </c>
      <c r="O115" s="176" t="s">
        <v>79</v>
      </c>
      <c r="P115" s="178"/>
      <c r="Q115" s="179" t="s">
        <v>80</v>
      </c>
      <c r="R115" s="179" t="s">
        <v>81</v>
      </c>
      <c r="S115" s="178" t="s">
        <v>82</v>
      </c>
      <c r="T115" s="178" t="s">
        <v>285</v>
      </c>
      <c r="U115" s="176" t="s">
        <v>148</v>
      </c>
      <c r="V115" s="178" t="s">
        <v>125</v>
      </c>
      <c r="W115" s="241" t="s">
        <v>86</v>
      </c>
      <c r="X115" s="254">
        <f>IF(W115="MUY BAJA",20%,IF(W115="BAJA",40%,IF(W115="MEDIA",60%,IF(W115="ALTA",80%,IF(W115="MUY ALTA",100%,)))))</f>
        <v>0.4</v>
      </c>
      <c r="Y115" s="255" t="s">
        <v>87</v>
      </c>
      <c r="Z115" s="254">
        <f>IF(Y115="LEVE",20%,IF(Y115="MENOR",40%,IF(Y115="MODERADO",60%,IF(Y115="MAYOR",80%,IF(Y115="CATASTRÓFICO",100%,)))))</f>
        <v>0.8</v>
      </c>
      <c r="AA115" s="181" t="s">
        <v>88</v>
      </c>
      <c r="AB115" s="180" t="s">
        <v>341</v>
      </c>
      <c r="AC115" s="178" t="s">
        <v>342</v>
      </c>
      <c r="AD115" s="181" t="s">
        <v>91</v>
      </c>
      <c r="AE115" s="181" t="s">
        <v>92</v>
      </c>
      <c r="AF115" s="176" t="s">
        <v>130</v>
      </c>
      <c r="AG115" s="182" t="s">
        <v>94</v>
      </c>
      <c r="AH115" s="182" t="s">
        <v>139</v>
      </c>
      <c r="AI115" s="256">
        <f>IF(AH115="Prevenir",25%, IF(AH115="Detectar",15%,IF(AH115="Corregir",10%,)))</f>
        <v>0.25</v>
      </c>
      <c r="AJ115" s="182" t="s">
        <v>184</v>
      </c>
      <c r="AK115" s="256">
        <f>IF(AJ115="Automático",25%,IF(AJ115="Manual",10%,))</f>
        <v>0.25</v>
      </c>
      <c r="AL115" s="182" t="s">
        <v>97</v>
      </c>
      <c r="AM115" s="175" t="s">
        <v>131</v>
      </c>
      <c r="AN115" s="182" t="s">
        <v>99</v>
      </c>
      <c r="AO115" s="175" t="s">
        <v>132</v>
      </c>
      <c r="AP115" s="257">
        <f>+AI115+AK115</f>
        <v>0.5</v>
      </c>
      <c r="AQ115" s="238" t="str">
        <f>IF(AR115&lt;=20%,"MUY BAJA",IF(AR115&lt;=40%,"BAJA",IF(AR115&lt;=60%,"MEDIA",IF(AR115&lt;=80%,"ALTA","MUY ALTA"))))</f>
        <v>MUY BAJA</v>
      </c>
      <c r="AR115" s="238">
        <f>IF(OR(AH115="Prevenir",AH115="Detectar"),(X115-(X115*AP115)), X115)</f>
        <v>0.2</v>
      </c>
      <c r="AS115" s="238" t="str">
        <f>IF(AT115&lt;=20%,"LEVE",IF(AT115&lt;=40%,"MENOR",IF(AT115&lt;=60%,"MODERADO",IF(AT115&lt;=80%,"MAYOR","CATASTROFICO"))))</f>
        <v>MAYOR</v>
      </c>
      <c r="AT115" s="238">
        <f>IF(AH115="Corregir",(Z115-(Z115*AP115)), Z115)</f>
        <v>0.8</v>
      </c>
      <c r="AU115" s="181" t="s">
        <v>88</v>
      </c>
      <c r="AV115" s="244" t="s">
        <v>133</v>
      </c>
      <c r="AW115" s="183" t="s">
        <v>341</v>
      </c>
      <c r="AX115" s="184" t="s">
        <v>343</v>
      </c>
      <c r="AY115" s="184">
        <f>AY114</f>
        <v>45657</v>
      </c>
      <c r="AZ115" s="184" t="str">
        <f>AZ114</f>
        <v xml:space="preserve">En IIIC-2024 - como parte de la Auditoria de Gestión realizada por la OCI se adelantó la revisión de la cadena de suministro para TIC. </v>
      </c>
      <c r="BA115" s="184" t="str">
        <f>BA114</f>
        <v>OSI - GIS - GDMA - SPI</v>
      </c>
      <c r="BB115" s="483" t="s">
        <v>103</v>
      </c>
      <c r="BC115" s="185">
        <f t="shared" si="5"/>
        <v>0</v>
      </c>
      <c r="BD115" s="185" t="str">
        <f>BD114</f>
        <v>X</v>
      </c>
      <c r="BE115" s="185" t="str">
        <f>BE114</f>
        <v>El proceso de auditoría de gestión de la OCI en su informe final observó fortalecer los mecanismos para asegurar la oportunidad en la prestación de servicios y adquisición de bienes para la gestión de TI.</v>
      </c>
      <c r="BF115" s="186" t="s">
        <v>1362</v>
      </c>
      <c r="BG115" s="185" t="str">
        <f>BG114</f>
        <v>Las acciones de articulación y mantenimiento se desarrollaran en 2025.</v>
      </c>
      <c r="BH115" s="184"/>
      <c r="BI115" s="184"/>
      <c r="BJ115" s="185"/>
      <c r="BK115" s="185"/>
      <c r="BL115" s="185"/>
      <c r="BM115" s="185"/>
      <c r="BN115" s="186"/>
      <c r="BO115" s="186"/>
      <c r="BP115" s="186"/>
      <c r="BQ115" s="184"/>
      <c r="BR115" s="184"/>
      <c r="BS115" s="185"/>
      <c r="BT115" s="185"/>
      <c r="BU115" s="185"/>
      <c r="BV115" s="185"/>
      <c r="BW115" s="186"/>
      <c r="BX115" s="186"/>
      <c r="BY115" s="186"/>
      <c r="BZ115" s="184"/>
      <c r="CA115" s="184"/>
      <c r="CB115" s="185"/>
      <c r="CC115" s="185"/>
      <c r="CD115" s="185"/>
      <c r="CE115" s="185"/>
      <c r="CF115" s="186"/>
      <c r="CG115" s="186"/>
      <c r="CH115" s="186"/>
      <c r="CI115" s="476"/>
      <c r="CJ115" s="476">
        <v>1</v>
      </c>
      <c r="CK115" s="476"/>
    </row>
    <row r="116" spans="2:89" s="187" customFormat="1" ht="113.25" customHeight="1" x14ac:dyDescent="0.25">
      <c r="B116" s="174" t="s">
        <v>71</v>
      </c>
      <c r="C116" s="175" t="s">
        <v>397</v>
      </c>
      <c r="D116" s="175" t="s">
        <v>397</v>
      </c>
      <c r="E116" s="176" t="s">
        <v>156</v>
      </c>
      <c r="F116" s="176" t="s">
        <v>74</v>
      </c>
      <c r="G116" s="176" t="s">
        <v>397</v>
      </c>
      <c r="H116" s="175" t="s">
        <v>245</v>
      </c>
      <c r="I116" s="175" t="s">
        <v>245</v>
      </c>
      <c r="J116" s="175" t="s">
        <v>245</v>
      </c>
      <c r="K116" s="188" t="s">
        <v>245</v>
      </c>
      <c r="L116" s="175" t="s">
        <v>398</v>
      </c>
      <c r="M116" s="175" t="s">
        <v>399</v>
      </c>
      <c r="N116" s="175" t="s">
        <v>400</v>
      </c>
      <c r="O116" s="176" t="s">
        <v>368</v>
      </c>
      <c r="P116" s="178"/>
      <c r="Q116" s="179" t="s">
        <v>80</v>
      </c>
      <c r="R116" s="179" t="s">
        <v>81</v>
      </c>
      <c r="S116" s="178" t="s">
        <v>82</v>
      </c>
      <c r="T116" s="178" t="s">
        <v>167</v>
      </c>
      <c r="U116" s="176" t="s">
        <v>148</v>
      </c>
      <c r="V116" s="178" t="s">
        <v>260</v>
      </c>
      <c r="W116" s="241" t="s">
        <v>86</v>
      </c>
      <c r="X116" s="254">
        <f>IF(W116="MUY BAJA",20%,IF(W116="BAJA",40%,IF(W116="MEDIA",60%,IF(W116="ALTA",80%,IF(W116="MUY ALTA",100%,)))))</f>
        <v>0.4</v>
      </c>
      <c r="Y116" s="255" t="s">
        <v>87</v>
      </c>
      <c r="Z116" s="254">
        <f>IF(Y116="LEVE",20%,IF(Y116="MENOR",40%,IF(Y116="MODERADO",60%,IF(Y116="MAYOR",80%,IF(Y116="CATASTRÓFICO",100%,)))))</f>
        <v>0.8</v>
      </c>
      <c r="AA116" s="181" t="s">
        <v>88</v>
      </c>
      <c r="AB116" s="180" t="s">
        <v>341</v>
      </c>
      <c r="AC116" s="178" t="s">
        <v>342</v>
      </c>
      <c r="AD116" s="181" t="s">
        <v>91</v>
      </c>
      <c r="AE116" s="181" t="s">
        <v>92</v>
      </c>
      <c r="AF116" s="176" t="s">
        <v>130</v>
      </c>
      <c r="AG116" s="182" t="s">
        <v>94</v>
      </c>
      <c r="AH116" s="182" t="s">
        <v>139</v>
      </c>
      <c r="AI116" s="256">
        <f>IF(AH116="Prevenir",25%, IF(AH116="Detectar",15%,IF(AH116="Corregir",10%,)))</f>
        <v>0.25</v>
      </c>
      <c r="AJ116" s="182" t="s">
        <v>184</v>
      </c>
      <c r="AK116" s="256">
        <f>IF(AJ116="Automático",25%,IF(AJ116="Manual",10%,))</f>
        <v>0.25</v>
      </c>
      <c r="AL116" s="182" t="s">
        <v>97</v>
      </c>
      <c r="AM116" s="175" t="s">
        <v>131</v>
      </c>
      <c r="AN116" s="182" t="s">
        <v>99</v>
      </c>
      <c r="AO116" s="175" t="s">
        <v>132</v>
      </c>
      <c r="AP116" s="257">
        <f>+AI116+AK116</f>
        <v>0.5</v>
      </c>
      <c r="AQ116" s="238" t="str">
        <f>IF(AR116&lt;=20%,"MUY BAJA",IF(AR116&lt;=40%,"BAJA",IF(AR116&lt;=60%,"MEDIA",IF(AR116&lt;=80%,"ALTA","MUY ALTA"))))</f>
        <v>MUY BAJA</v>
      </c>
      <c r="AR116" s="238">
        <f>IF(OR(AH116="Prevenir",AH116="Detectar"),(X116-(X116*AP116)), X116)</f>
        <v>0.2</v>
      </c>
      <c r="AS116" s="238" t="str">
        <f>IF(AT116&lt;=20%,"LEVE",IF(AT116&lt;=40%,"MENOR",IF(AT116&lt;=60%,"MODERADO",IF(AT116&lt;=80%,"MAYOR","CATASTROFICO"))))</f>
        <v>MAYOR</v>
      </c>
      <c r="AT116" s="238">
        <f>IF(AH116="Corregir",(Z116-(Z116*AP116)), Z116)</f>
        <v>0.8</v>
      </c>
      <c r="AU116" s="181" t="s">
        <v>88</v>
      </c>
      <c r="AV116" s="244" t="s">
        <v>133</v>
      </c>
      <c r="AW116" s="183" t="s">
        <v>341</v>
      </c>
      <c r="AX116" s="184" t="s">
        <v>401</v>
      </c>
      <c r="AY116" s="184">
        <f>AY115</f>
        <v>45657</v>
      </c>
      <c r="AZ116" s="184" t="str">
        <f>AZ115</f>
        <v xml:space="preserve">En IIIC-2024 - como parte de la Auditoria de Gestión realizada por la OCI se adelantó la revisión de la cadena de suministro para TIC. </v>
      </c>
      <c r="BA116" s="184" t="str">
        <f>BA115</f>
        <v>OSI - GIS - GDMA - SPI</v>
      </c>
      <c r="BB116" s="483" t="s">
        <v>103</v>
      </c>
      <c r="BC116" s="185">
        <f t="shared" si="5"/>
        <v>0</v>
      </c>
      <c r="BD116" s="185" t="str">
        <f>BD115</f>
        <v>X</v>
      </c>
      <c r="BE116" s="185" t="str">
        <f>BE115</f>
        <v>El proceso de auditoría de gestión de la OCI en su informe final observó fortalecer los mecanismos para asegurar la oportunidad en la prestación de servicios y adquisición de bienes para la gestión de TI.</v>
      </c>
      <c r="BF116" s="186" t="s">
        <v>1362</v>
      </c>
      <c r="BG116" s="185" t="str">
        <f>BG115</f>
        <v>Las acciones de articulación y mantenimiento se desarrollaran en 2025.</v>
      </c>
      <c r="BH116" s="184"/>
      <c r="BI116" s="184"/>
      <c r="BJ116" s="185"/>
      <c r="BK116" s="185"/>
      <c r="BL116" s="185"/>
      <c r="BM116" s="185"/>
      <c r="BN116" s="186"/>
      <c r="BO116" s="186"/>
      <c r="BP116" s="186"/>
      <c r="BQ116" s="184"/>
      <c r="BR116" s="184"/>
      <c r="BS116" s="185"/>
      <c r="BT116" s="185"/>
      <c r="BU116" s="185"/>
      <c r="BV116" s="185"/>
      <c r="BW116" s="186"/>
      <c r="BX116" s="186"/>
      <c r="BY116" s="186"/>
      <c r="BZ116" s="184"/>
      <c r="CA116" s="184"/>
      <c r="CB116" s="185"/>
      <c r="CC116" s="185"/>
      <c r="CD116" s="185"/>
      <c r="CE116" s="185"/>
      <c r="CF116" s="186"/>
      <c r="CG116" s="186"/>
      <c r="CH116" s="186"/>
      <c r="CI116" s="476"/>
      <c r="CJ116" s="476">
        <v>1</v>
      </c>
      <c r="CK116" s="476"/>
    </row>
    <row r="117" spans="2:89" s="187" customFormat="1" ht="113.25" customHeight="1" x14ac:dyDescent="0.25">
      <c r="B117" s="174" t="s">
        <v>71</v>
      </c>
      <c r="C117" s="175" t="s">
        <v>135</v>
      </c>
      <c r="D117" s="175" t="s">
        <v>135</v>
      </c>
      <c r="E117" s="176" t="s">
        <v>119</v>
      </c>
      <c r="F117" s="176" t="s">
        <v>120</v>
      </c>
      <c r="G117" s="176" t="s">
        <v>135</v>
      </c>
      <c r="H117" s="175" t="s">
        <v>75</v>
      </c>
      <c r="I117" s="175" t="s">
        <v>75</v>
      </c>
      <c r="J117" s="175" t="s">
        <v>75</v>
      </c>
      <c r="K117" s="177" t="s">
        <v>75</v>
      </c>
      <c r="L117" s="175" t="s">
        <v>121</v>
      </c>
      <c r="M117" s="175" t="s">
        <v>122</v>
      </c>
      <c r="N117" s="175" t="s">
        <v>123</v>
      </c>
      <c r="O117" s="176" t="s">
        <v>79</v>
      </c>
      <c r="P117" s="178"/>
      <c r="Q117" s="179" t="s">
        <v>80</v>
      </c>
      <c r="R117" s="179" t="s">
        <v>81</v>
      </c>
      <c r="S117" s="178" t="s">
        <v>82</v>
      </c>
      <c r="T117" s="178" t="s">
        <v>136</v>
      </c>
      <c r="U117" s="176" t="s">
        <v>84</v>
      </c>
      <c r="V117" s="178" t="s">
        <v>85</v>
      </c>
      <c r="W117" s="241" t="s">
        <v>126</v>
      </c>
      <c r="X117" s="254">
        <f>IF(W117="MUY BAJA",20%,IF(W117="BAJA",40%,IF(W117="MEDIA",60%,IF(W117="ALTA",80%,IF(W117="MUY ALTA",100%,)))))</f>
        <v>0.2</v>
      </c>
      <c r="Y117" s="255" t="s">
        <v>87</v>
      </c>
      <c r="Z117" s="254">
        <f>IF(Y117="LEVE",20%,IF(Y117="MENOR",40%,IF(Y117="MODERADO",60%,IF(Y117="MAYOR",80%,IF(Y117="CATASTRÓFICO",100%,)))))</f>
        <v>0.8</v>
      </c>
      <c r="AA117" s="181" t="s">
        <v>88</v>
      </c>
      <c r="AB117" s="180" t="s">
        <v>137</v>
      </c>
      <c r="AC117" s="178" t="s">
        <v>138</v>
      </c>
      <c r="AD117" s="181" t="s">
        <v>91</v>
      </c>
      <c r="AE117" s="181" t="s">
        <v>92</v>
      </c>
      <c r="AF117" s="176" t="s">
        <v>93</v>
      </c>
      <c r="AG117" s="182" t="s">
        <v>94</v>
      </c>
      <c r="AH117" s="182" t="s">
        <v>139</v>
      </c>
      <c r="AI117" s="256">
        <f>IF(AH117="Prevenir",25%, IF(AH117="Detectar",15%,IF(AH117="Corregir",10%,)))</f>
        <v>0.25</v>
      </c>
      <c r="AJ117" s="182" t="s">
        <v>96</v>
      </c>
      <c r="AK117" s="256">
        <f>IF(AJ117="Automático",25%,IF(AJ117="Manual",10%,))</f>
        <v>0.1</v>
      </c>
      <c r="AL117" s="182" t="s">
        <v>97</v>
      </c>
      <c r="AM117" s="175" t="s">
        <v>140</v>
      </c>
      <c r="AN117" s="182" t="s">
        <v>99</v>
      </c>
      <c r="AO117" s="175" t="s">
        <v>141</v>
      </c>
      <c r="AP117" s="257">
        <f>+AI117+AK117</f>
        <v>0.35</v>
      </c>
      <c r="AQ117" s="238" t="str">
        <f>IF(AR117&lt;=20%,"MUY BAJA",IF(AR117&lt;=40%,"BAJA",IF(AR117&lt;=60%,"MEDIA",IF(AR117&lt;=80%,"ALTA","MUY ALTA"))))</f>
        <v>MUY BAJA</v>
      </c>
      <c r="AR117" s="238">
        <f>IF(OR(AH117="Prevenir",AH117="Detectar"),(X117-(X117*AP117)), X117)</f>
        <v>0.13</v>
      </c>
      <c r="AS117" s="238" t="str">
        <f>IF(AT117&lt;=20%,"LEVE",IF(AT117&lt;=40%,"MENOR",IF(AT117&lt;=60%,"MODERADO",IF(AT117&lt;=80%,"MAYOR","CATASTROFICO"))))</f>
        <v>MAYOR</v>
      </c>
      <c r="AT117" s="238">
        <f>IF(AH117="Corregir",(Z117-(Z117*AP117)), Z117)</f>
        <v>0.8</v>
      </c>
      <c r="AU117" s="181" t="s">
        <v>88</v>
      </c>
      <c r="AV117" s="244" t="s">
        <v>133</v>
      </c>
      <c r="AW117" s="183" t="s">
        <v>137</v>
      </c>
      <c r="AX117" s="280" t="s">
        <v>142</v>
      </c>
      <c r="AY117" s="280">
        <f>AY114</f>
        <v>45657</v>
      </c>
      <c r="AZ117" s="280" t="s">
        <v>1383</v>
      </c>
      <c r="BA117" s="281" t="s">
        <v>1359</v>
      </c>
      <c r="BB117" s="483" t="s">
        <v>103</v>
      </c>
      <c r="BC117" s="185">
        <f t="shared" si="5"/>
        <v>0</v>
      </c>
      <c r="BD117" s="281" t="s">
        <v>1360</v>
      </c>
      <c r="BE117" s="282" t="s">
        <v>1381</v>
      </c>
      <c r="BF117" s="283" t="s">
        <v>1382</v>
      </c>
      <c r="BG117" s="282"/>
      <c r="BH117" s="184"/>
      <c r="BI117" s="184"/>
      <c r="BJ117" s="185"/>
      <c r="BK117" s="185"/>
      <c r="BL117" s="185"/>
      <c r="BM117" s="185"/>
      <c r="BN117" s="186"/>
      <c r="BO117" s="186"/>
      <c r="BP117" s="186"/>
      <c r="BQ117" s="184"/>
      <c r="BR117" s="184"/>
      <c r="BS117" s="185"/>
      <c r="BT117" s="185"/>
      <c r="BU117" s="185"/>
      <c r="BV117" s="185"/>
      <c r="BW117" s="186"/>
      <c r="BX117" s="186"/>
      <c r="BY117" s="186"/>
      <c r="BZ117" s="184"/>
      <c r="CA117" s="184"/>
      <c r="CB117" s="185"/>
      <c r="CC117" s="185"/>
      <c r="CD117" s="185"/>
      <c r="CE117" s="185"/>
      <c r="CF117" s="186"/>
      <c r="CG117" s="186"/>
      <c r="CH117" s="186"/>
      <c r="CI117" s="476"/>
      <c r="CJ117" s="476"/>
      <c r="CK117" s="476">
        <v>1</v>
      </c>
    </row>
    <row r="118" spans="2:89" s="187" customFormat="1" ht="113.25" customHeight="1" x14ac:dyDescent="0.25">
      <c r="B118" s="174" t="s">
        <v>71</v>
      </c>
      <c r="C118" s="175" t="s">
        <v>177</v>
      </c>
      <c r="D118" s="175" t="s">
        <v>177</v>
      </c>
      <c r="E118" s="176" t="s">
        <v>73</v>
      </c>
      <c r="F118" s="176" t="s">
        <v>120</v>
      </c>
      <c r="G118" s="176" t="s">
        <v>177</v>
      </c>
      <c r="H118" s="175" t="s">
        <v>75</v>
      </c>
      <c r="I118" s="175" t="s">
        <v>75</v>
      </c>
      <c r="J118" s="175" t="s">
        <v>75</v>
      </c>
      <c r="K118" s="177" t="s">
        <v>75</v>
      </c>
      <c r="L118" s="175" t="s">
        <v>178</v>
      </c>
      <c r="M118" s="175" t="s">
        <v>179</v>
      </c>
      <c r="N118" s="175" t="s">
        <v>180</v>
      </c>
      <c r="O118" s="176" t="s">
        <v>181</v>
      </c>
      <c r="P118" s="178"/>
      <c r="Q118" s="179" t="s">
        <v>80</v>
      </c>
      <c r="R118" s="179" t="s">
        <v>81</v>
      </c>
      <c r="S118" s="178" t="s">
        <v>82</v>
      </c>
      <c r="T118" s="178" t="s">
        <v>83</v>
      </c>
      <c r="U118" s="176" t="s">
        <v>84</v>
      </c>
      <c r="V118" s="178" t="s">
        <v>85</v>
      </c>
      <c r="W118" s="241" t="s">
        <v>86</v>
      </c>
      <c r="X118" s="254">
        <f>IF(W118="MUY BAJA",20%,IF(W118="BAJA",40%,IF(W118="MEDIA",60%,IF(W118="ALTA",80%,IF(W118="MUY ALTA",100%,)))))</f>
        <v>0.4</v>
      </c>
      <c r="Y118" s="255" t="s">
        <v>87</v>
      </c>
      <c r="Z118" s="254">
        <f>IF(Y118="LEVE",20%,IF(Y118="MENOR",40%,IF(Y118="MODERADO",60%,IF(Y118="MAYOR",80%,IF(Y118="CATASTRÓFICO",100%,)))))</f>
        <v>0.8</v>
      </c>
      <c r="AA118" s="181" t="s">
        <v>88</v>
      </c>
      <c r="AB118" s="180" t="s">
        <v>182</v>
      </c>
      <c r="AC118" s="178" t="s">
        <v>183</v>
      </c>
      <c r="AD118" s="181" t="s">
        <v>91</v>
      </c>
      <c r="AE118" s="181" t="s">
        <v>92</v>
      </c>
      <c r="AF118" s="176" t="s">
        <v>130</v>
      </c>
      <c r="AG118" s="182" t="s">
        <v>94</v>
      </c>
      <c r="AH118" s="182" t="s">
        <v>114</v>
      </c>
      <c r="AI118" s="256">
        <f>IF(AH118="Prevenir",25%, IF(AH118="Detectar",15%,IF(AH118="Corregir",10%,)))</f>
        <v>0.15</v>
      </c>
      <c r="AJ118" s="182" t="s">
        <v>184</v>
      </c>
      <c r="AK118" s="256">
        <f>IF(AJ118="Automático",25%,IF(AJ118="Manual",10%,))</f>
        <v>0.25</v>
      </c>
      <c r="AL118" s="182" t="s">
        <v>97</v>
      </c>
      <c r="AM118" s="175" t="s">
        <v>152</v>
      </c>
      <c r="AN118" s="182" t="s">
        <v>99</v>
      </c>
      <c r="AO118" s="175" t="s">
        <v>153</v>
      </c>
      <c r="AP118" s="257">
        <f>+AI118+AK118</f>
        <v>0.4</v>
      </c>
      <c r="AQ118" s="238" t="str">
        <f>IF(AR118&lt;=20%,"MUY BAJA",IF(AR118&lt;=40%,"BAJA",IF(AR118&lt;=60%,"MEDIA",IF(AR118&lt;=80%,"ALTA","MUY ALTA"))))</f>
        <v>BAJA</v>
      </c>
      <c r="AR118" s="238">
        <f>IF(OR(AH118="Prevenir",AH118="Detectar"),(X118-(X118*AP118)), X118)</f>
        <v>0.24</v>
      </c>
      <c r="AS118" s="238" t="str">
        <f>IF(AT118&lt;=20%,"LEVE",IF(AT118&lt;=40%,"MENOR",IF(AT118&lt;=60%,"MODERADO",IF(AT118&lt;=80%,"MAYOR","CATASTROFICO"))))</f>
        <v>MAYOR</v>
      </c>
      <c r="AT118" s="238">
        <f>IF(AH118="Corregir",(Z118-(Z118*AP118)), Z118)</f>
        <v>0.8</v>
      </c>
      <c r="AU118" s="181" t="s">
        <v>88</v>
      </c>
      <c r="AV118" s="241" t="s">
        <v>101</v>
      </c>
      <c r="AW118" s="183" t="s">
        <v>182</v>
      </c>
      <c r="AX118" s="184" t="s">
        <v>185</v>
      </c>
      <c r="AY118" s="184">
        <f>AY115</f>
        <v>45657</v>
      </c>
      <c r="AZ118" s="184" t="s">
        <v>1384</v>
      </c>
      <c r="BA118" s="185" t="s">
        <v>1359</v>
      </c>
      <c r="BB118" s="483" t="s">
        <v>103</v>
      </c>
      <c r="BC118" s="185">
        <f t="shared" si="5"/>
        <v>0</v>
      </c>
      <c r="BD118" s="185" t="s">
        <v>1360</v>
      </c>
      <c r="BE118" s="186" t="s">
        <v>1385</v>
      </c>
      <c r="BF118" s="186" t="s">
        <v>1362</v>
      </c>
      <c r="BG118" s="186" t="s">
        <v>273</v>
      </c>
      <c r="BH118" s="184"/>
      <c r="BI118" s="184"/>
      <c r="BJ118" s="185"/>
      <c r="BK118" s="185"/>
      <c r="BL118" s="185"/>
      <c r="BM118" s="185"/>
      <c r="BN118" s="186"/>
      <c r="BO118" s="186"/>
      <c r="BP118" s="186"/>
      <c r="BQ118" s="184"/>
      <c r="BR118" s="184"/>
      <c r="BS118" s="185"/>
      <c r="BT118" s="185"/>
      <c r="BU118" s="185"/>
      <c r="BV118" s="185"/>
      <c r="BW118" s="186"/>
      <c r="BX118" s="186"/>
      <c r="BY118" s="186"/>
      <c r="BZ118" s="184"/>
      <c r="CA118" s="184"/>
      <c r="CB118" s="185"/>
      <c r="CC118" s="185"/>
      <c r="CD118" s="185"/>
      <c r="CE118" s="185"/>
      <c r="CF118" s="186"/>
      <c r="CG118" s="186"/>
      <c r="CH118" s="186"/>
      <c r="CI118" s="476"/>
      <c r="CJ118" s="476">
        <v>1</v>
      </c>
      <c r="CK118" s="476"/>
    </row>
    <row r="119" spans="2:89" s="187" customFormat="1" ht="113.25" customHeight="1" x14ac:dyDescent="0.25">
      <c r="B119" s="174" t="s">
        <v>71</v>
      </c>
      <c r="C119" s="175" t="s">
        <v>177</v>
      </c>
      <c r="D119" s="175" t="s">
        <v>177</v>
      </c>
      <c r="E119" s="176" t="s">
        <v>73</v>
      </c>
      <c r="F119" s="176" t="s">
        <v>120</v>
      </c>
      <c r="G119" s="176" t="s">
        <v>177</v>
      </c>
      <c r="H119" s="175" t="s">
        <v>245</v>
      </c>
      <c r="I119" s="175" t="s">
        <v>247</v>
      </c>
      <c r="J119" s="175" t="s">
        <v>75</v>
      </c>
      <c r="K119" s="188" t="s">
        <v>245</v>
      </c>
      <c r="L119" s="175" t="s">
        <v>319</v>
      </c>
      <c r="M119" s="175" t="s">
        <v>320</v>
      </c>
      <c r="N119" s="175" t="s">
        <v>321</v>
      </c>
      <c r="O119" s="176" t="s">
        <v>79</v>
      </c>
      <c r="P119" s="178"/>
      <c r="Q119" s="179" t="s">
        <v>80</v>
      </c>
      <c r="R119" s="179" t="s">
        <v>81</v>
      </c>
      <c r="S119" s="178" t="s">
        <v>82</v>
      </c>
      <c r="T119" s="178" t="s">
        <v>83</v>
      </c>
      <c r="U119" s="176" t="s">
        <v>84</v>
      </c>
      <c r="V119" s="178" t="s">
        <v>125</v>
      </c>
      <c r="W119" s="241" t="s">
        <v>213</v>
      </c>
      <c r="X119" s="254">
        <f>IF(W119="MUY BAJA",20%,IF(W119="BAJA",40%,IF(W119="MEDIA",60%,IF(W119="ALTA",80%,IF(W119="MUY ALTA",100%,)))))</f>
        <v>0.6</v>
      </c>
      <c r="Y119" s="255" t="s">
        <v>87</v>
      </c>
      <c r="Z119" s="254">
        <f>IF(Y119="LEVE",20%,IF(Y119="MENOR",40%,IF(Y119="MODERADO",60%,IF(Y119="MAYOR",80%,IF(Y119="CATASTRÓFICO",100%,)))))</f>
        <v>0.8</v>
      </c>
      <c r="AA119" s="181" t="s">
        <v>88</v>
      </c>
      <c r="AB119" s="180" t="s">
        <v>182</v>
      </c>
      <c r="AC119" s="178" t="s">
        <v>183</v>
      </c>
      <c r="AD119" s="181" t="s">
        <v>91</v>
      </c>
      <c r="AE119" s="181" t="s">
        <v>92</v>
      </c>
      <c r="AF119" s="176" t="s">
        <v>130</v>
      </c>
      <c r="AG119" s="182" t="s">
        <v>94</v>
      </c>
      <c r="AH119" s="182" t="s">
        <v>114</v>
      </c>
      <c r="AI119" s="256">
        <f>IF(AH119="Prevenir",25%, IF(AH119="Detectar",15%,IF(AH119="Corregir",10%,)))</f>
        <v>0.15</v>
      </c>
      <c r="AJ119" s="182" t="s">
        <v>184</v>
      </c>
      <c r="AK119" s="256">
        <f>IF(AJ119="Automático",25%,IF(AJ119="Manual",10%,))</f>
        <v>0.25</v>
      </c>
      <c r="AL119" s="182" t="s">
        <v>97</v>
      </c>
      <c r="AM119" s="175" t="s">
        <v>152</v>
      </c>
      <c r="AN119" s="182" t="s">
        <v>99</v>
      </c>
      <c r="AO119" s="175" t="s">
        <v>153</v>
      </c>
      <c r="AP119" s="257">
        <f>+AI119+AK119</f>
        <v>0.4</v>
      </c>
      <c r="AQ119" s="238" t="str">
        <f>IF(AR119&lt;=20%,"MUY BAJA",IF(AR119&lt;=40%,"BAJA",IF(AR119&lt;=60%,"MEDIA",IF(AR119&lt;=80%,"ALTA","MUY ALTA"))))</f>
        <v>BAJA</v>
      </c>
      <c r="AR119" s="238">
        <f>IF(OR(AH119="Prevenir",AH119="Detectar"),(X119-(X119*AP119)), X119)</f>
        <v>0.36</v>
      </c>
      <c r="AS119" s="238" t="str">
        <f>IF(AT119&lt;=20%,"LEVE",IF(AT119&lt;=40%,"MENOR",IF(AT119&lt;=60%,"MODERADO",IF(AT119&lt;=80%,"MAYOR","CATASTROFICO"))))</f>
        <v>MAYOR</v>
      </c>
      <c r="AT119" s="238">
        <f>IF(AH119="Corregir",(Z119-(Z119*AP119)), Z119)</f>
        <v>0.8</v>
      </c>
      <c r="AU119" s="181" t="s">
        <v>88</v>
      </c>
      <c r="AV119" s="244" t="s">
        <v>133</v>
      </c>
      <c r="AW119" s="183" t="s">
        <v>182</v>
      </c>
      <c r="AX119" s="184" t="s">
        <v>185</v>
      </c>
      <c r="AY119" s="184">
        <f>AY118</f>
        <v>45657</v>
      </c>
      <c r="AZ119" s="184" t="str">
        <f>AZ118</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19" s="184" t="str">
        <f>BA118</f>
        <v>OSI - GIS</v>
      </c>
      <c r="BB119" s="483" t="s">
        <v>103</v>
      </c>
      <c r="BC119" s="185">
        <f t="shared" si="5"/>
        <v>0</v>
      </c>
      <c r="BD119" s="185" t="str">
        <f>BD118</f>
        <v>X</v>
      </c>
      <c r="BE119" s="185" t="str">
        <f>BE118</f>
        <v>El monitoreo permanente permite establecer las acciones de aprovisionamiento de almacenamiento vitualizado, en servidores On premise y en los servicios en nube.</v>
      </c>
      <c r="BF119" s="186" t="s">
        <v>1362</v>
      </c>
      <c r="BG119" s="185" t="str">
        <f>BG118</f>
        <v xml:space="preserve"> </v>
      </c>
      <c r="BH119" s="184"/>
      <c r="BI119" s="184"/>
      <c r="BJ119" s="185"/>
      <c r="BK119" s="185"/>
      <c r="BL119" s="185"/>
      <c r="BM119" s="185"/>
      <c r="BN119" s="186"/>
      <c r="BO119" s="186"/>
      <c r="BP119" s="186"/>
      <c r="BQ119" s="184"/>
      <c r="BR119" s="184"/>
      <c r="BS119" s="185"/>
      <c r="BT119" s="185"/>
      <c r="BU119" s="185"/>
      <c r="BV119" s="185"/>
      <c r="BW119" s="186"/>
      <c r="BX119" s="186"/>
      <c r="BY119" s="186"/>
      <c r="BZ119" s="184"/>
      <c r="CA119" s="184"/>
      <c r="CB119" s="185"/>
      <c r="CC119" s="185"/>
      <c r="CD119" s="185"/>
      <c r="CE119" s="185"/>
      <c r="CF119" s="186"/>
      <c r="CG119" s="186"/>
      <c r="CH119" s="186"/>
      <c r="CI119" s="476"/>
      <c r="CJ119" s="476">
        <v>1</v>
      </c>
      <c r="CK119" s="476"/>
    </row>
    <row r="120" spans="2:89" s="187" customFormat="1" ht="113.25" customHeight="1" x14ac:dyDescent="0.25">
      <c r="B120" s="174" t="s">
        <v>71</v>
      </c>
      <c r="C120" s="175" t="s">
        <v>177</v>
      </c>
      <c r="D120" s="175" t="s">
        <v>177</v>
      </c>
      <c r="E120" s="176" t="s">
        <v>73</v>
      </c>
      <c r="F120" s="176" t="s">
        <v>74</v>
      </c>
      <c r="G120" s="176" t="s">
        <v>177</v>
      </c>
      <c r="H120" s="175" t="s">
        <v>245</v>
      </c>
      <c r="I120" s="175" t="s">
        <v>245</v>
      </c>
      <c r="J120" s="175" t="s">
        <v>245</v>
      </c>
      <c r="K120" s="188" t="s">
        <v>245</v>
      </c>
      <c r="L120" s="175" t="s">
        <v>322</v>
      </c>
      <c r="M120" s="175" t="s">
        <v>323</v>
      </c>
      <c r="N120" s="175" t="s">
        <v>324</v>
      </c>
      <c r="O120" s="176" t="s">
        <v>79</v>
      </c>
      <c r="P120" s="178"/>
      <c r="Q120" s="179" t="s">
        <v>80</v>
      </c>
      <c r="R120" s="179" t="s">
        <v>81</v>
      </c>
      <c r="S120" s="178" t="s">
        <v>82</v>
      </c>
      <c r="T120" s="178" t="s">
        <v>83</v>
      </c>
      <c r="U120" s="176" t="s">
        <v>84</v>
      </c>
      <c r="V120" s="178" t="s">
        <v>125</v>
      </c>
      <c r="W120" s="241" t="s">
        <v>213</v>
      </c>
      <c r="X120" s="254">
        <f>IF(W120="MUY BAJA",20%,IF(W120="BAJA",40%,IF(W120="MEDIA",60%,IF(W120="ALTA",80%,IF(W120="MUY ALTA",100%,)))))</f>
        <v>0.6</v>
      </c>
      <c r="Y120" s="255" t="s">
        <v>87</v>
      </c>
      <c r="Z120" s="254">
        <f>IF(Y120="LEVE",20%,IF(Y120="MENOR",40%,IF(Y120="MODERADO",60%,IF(Y120="MAYOR",80%,IF(Y120="CATASTRÓFICO",100%,)))))</f>
        <v>0.8</v>
      </c>
      <c r="AA120" s="181" t="s">
        <v>88</v>
      </c>
      <c r="AB120" s="180" t="s">
        <v>182</v>
      </c>
      <c r="AC120" s="178" t="s">
        <v>183</v>
      </c>
      <c r="AD120" s="181" t="s">
        <v>91</v>
      </c>
      <c r="AE120" s="181" t="s">
        <v>92</v>
      </c>
      <c r="AF120" s="176" t="s">
        <v>130</v>
      </c>
      <c r="AG120" s="182" t="s">
        <v>94</v>
      </c>
      <c r="AH120" s="182" t="s">
        <v>114</v>
      </c>
      <c r="AI120" s="256">
        <f>IF(AH120="Prevenir",25%, IF(AH120="Detectar",15%,IF(AH120="Corregir",10%,)))</f>
        <v>0.15</v>
      </c>
      <c r="AJ120" s="182" t="s">
        <v>184</v>
      </c>
      <c r="AK120" s="256">
        <f>IF(AJ120="Automático",25%,IF(AJ120="Manual",10%,))</f>
        <v>0.25</v>
      </c>
      <c r="AL120" s="182" t="s">
        <v>97</v>
      </c>
      <c r="AM120" s="175" t="s">
        <v>152</v>
      </c>
      <c r="AN120" s="182" t="s">
        <v>99</v>
      </c>
      <c r="AO120" s="175" t="s">
        <v>153</v>
      </c>
      <c r="AP120" s="257">
        <f>+AI120+AK120</f>
        <v>0.4</v>
      </c>
      <c r="AQ120" s="238" t="str">
        <f>IF(AR120&lt;=20%,"MUY BAJA",IF(AR120&lt;=40%,"BAJA",IF(AR120&lt;=60%,"MEDIA",IF(AR120&lt;=80%,"ALTA","MUY ALTA"))))</f>
        <v>BAJA</v>
      </c>
      <c r="AR120" s="238">
        <f>IF(OR(AH120="Prevenir",AH120="Detectar"),(X120-(X120*AP120)), X120)</f>
        <v>0.36</v>
      </c>
      <c r="AS120" s="238" t="str">
        <f>IF(AT120&lt;=20%,"LEVE",IF(AT120&lt;=40%,"MENOR",IF(AT120&lt;=60%,"MODERADO",IF(AT120&lt;=80%,"MAYOR","CATASTROFICO"))))</f>
        <v>MAYOR</v>
      </c>
      <c r="AT120" s="238">
        <f>IF(AH120="Corregir",(Z120-(Z120*AP120)), Z120)</f>
        <v>0.8</v>
      </c>
      <c r="AU120" s="181" t="s">
        <v>88</v>
      </c>
      <c r="AV120" s="244" t="s">
        <v>133</v>
      </c>
      <c r="AW120" s="183" t="s">
        <v>182</v>
      </c>
      <c r="AX120" s="184" t="s">
        <v>185</v>
      </c>
      <c r="AY120" s="184">
        <f>AY119</f>
        <v>45657</v>
      </c>
      <c r="AZ120" s="184" t="str">
        <f>AZ119</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0" s="184" t="str">
        <f>BA119</f>
        <v>OSI - GIS</v>
      </c>
      <c r="BB120" s="483" t="s">
        <v>103</v>
      </c>
      <c r="BC120" s="185">
        <f t="shared" si="5"/>
        <v>0</v>
      </c>
      <c r="BD120" s="185" t="str">
        <f>BD119</f>
        <v>X</v>
      </c>
      <c r="BE120" s="185" t="str">
        <f>BE119</f>
        <v>El monitoreo permanente permite establecer las acciones de aprovisionamiento de almacenamiento vitualizado, en servidores On premise y en los servicios en nube.</v>
      </c>
      <c r="BF120" s="186" t="s">
        <v>1362</v>
      </c>
      <c r="BG120" s="185" t="str">
        <f>BG119</f>
        <v xml:space="preserve"> </v>
      </c>
      <c r="BH120" s="184"/>
      <c r="BI120" s="184"/>
      <c r="BJ120" s="185"/>
      <c r="BK120" s="185"/>
      <c r="BL120" s="185"/>
      <c r="BM120" s="185"/>
      <c r="BN120" s="186"/>
      <c r="BO120" s="186"/>
      <c r="BP120" s="186"/>
      <c r="BQ120" s="184"/>
      <c r="BR120" s="184"/>
      <c r="BS120" s="185"/>
      <c r="BT120" s="185"/>
      <c r="BU120" s="185"/>
      <c r="BV120" s="185"/>
      <c r="BW120" s="186"/>
      <c r="BX120" s="186"/>
      <c r="BY120" s="186"/>
      <c r="BZ120" s="184"/>
      <c r="CA120" s="184"/>
      <c r="CB120" s="185"/>
      <c r="CC120" s="185"/>
      <c r="CD120" s="185"/>
      <c r="CE120" s="185"/>
      <c r="CF120" s="186"/>
      <c r="CG120" s="186"/>
      <c r="CH120" s="186"/>
      <c r="CI120" s="476"/>
      <c r="CJ120" s="476">
        <v>1</v>
      </c>
      <c r="CK120" s="476"/>
    </row>
    <row r="121" spans="2:89" s="187" customFormat="1" ht="113.25" customHeight="1" x14ac:dyDescent="0.25">
      <c r="B121" s="174" t="s">
        <v>71</v>
      </c>
      <c r="C121" s="175" t="s">
        <v>177</v>
      </c>
      <c r="D121" s="175" t="s">
        <v>177</v>
      </c>
      <c r="E121" s="176" t="s">
        <v>73</v>
      </c>
      <c r="F121" s="176" t="s">
        <v>120</v>
      </c>
      <c r="G121" s="176" t="s">
        <v>177</v>
      </c>
      <c r="H121" s="175" t="s">
        <v>245</v>
      </c>
      <c r="I121" s="175" t="s">
        <v>245</v>
      </c>
      <c r="J121" s="175" t="s">
        <v>245</v>
      </c>
      <c r="K121" s="188" t="s">
        <v>245</v>
      </c>
      <c r="L121" s="175" t="s">
        <v>446</v>
      </c>
      <c r="M121" s="175" t="s">
        <v>447</v>
      </c>
      <c r="N121" s="175" t="s">
        <v>448</v>
      </c>
      <c r="O121" s="176" t="s">
        <v>181</v>
      </c>
      <c r="P121" s="178"/>
      <c r="Q121" s="179" t="s">
        <v>80</v>
      </c>
      <c r="R121" s="179" t="s">
        <v>81</v>
      </c>
      <c r="S121" s="178" t="s">
        <v>82</v>
      </c>
      <c r="T121" s="178" t="s">
        <v>83</v>
      </c>
      <c r="U121" s="176" t="s">
        <v>84</v>
      </c>
      <c r="V121" s="178" t="s">
        <v>125</v>
      </c>
      <c r="W121" s="241" t="s">
        <v>213</v>
      </c>
      <c r="X121" s="254">
        <f>IF(W121="MUY BAJA",20%,IF(W121="BAJA",40%,IF(W121="MEDIA",60%,IF(W121="ALTA",80%,IF(W121="MUY ALTA",100%,)))))</f>
        <v>0.6</v>
      </c>
      <c r="Y121" s="255" t="s">
        <v>87</v>
      </c>
      <c r="Z121" s="254">
        <f>IF(Y121="LEVE",20%,IF(Y121="MENOR",40%,IF(Y121="MODERADO",60%,IF(Y121="MAYOR",80%,IF(Y121="CATASTRÓFICO",100%,)))))</f>
        <v>0.8</v>
      </c>
      <c r="AA121" s="181" t="s">
        <v>88</v>
      </c>
      <c r="AB121" s="180" t="s">
        <v>182</v>
      </c>
      <c r="AC121" s="178" t="s">
        <v>183</v>
      </c>
      <c r="AD121" s="181" t="s">
        <v>91</v>
      </c>
      <c r="AE121" s="181" t="s">
        <v>92</v>
      </c>
      <c r="AF121" s="176" t="s">
        <v>130</v>
      </c>
      <c r="AG121" s="182" t="s">
        <v>94</v>
      </c>
      <c r="AH121" s="182" t="s">
        <v>114</v>
      </c>
      <c r="AI121" s="256">
        <f>IF(AH121="Prevenir",25%, IF(AH121="Detectar",15%,IF(AH121="Corregir",10%,)))</f>
        <v>0.15</v>
      </c>
      <c r="AJ121" s="182" t="s">
        <v>184</v>
      </c>
      <c r="AK121" s="256">
        <f>IF(AJ121="Automático",25%,IF(AJ121="Manual",10%,))</f>
        <v>0.25</v>
      </c>
      <c r="AL121" s="182" t="s">
        <v>97</v>
      </c>
      <c r="AM121" s="175" t="s">
        <v>152</v>
      </c>
      <c r="AN121" s="182" t="s">
        <v>99</v>
      </c>
      <c r="AO121" s="175" t="s">
        <v>153</v>
      </c>
      <c r="AP121" s="257">
        <f>+AI121+AK121</f>
        <v>0.4</v>
      </c>
      <c r="AQ121" s="238" t="str">
        <f>IF(AR121&lt;=20%,"MUY BAJA",IF(AR121&lt;=40%,"BAJA",IF(AR121&lt;=60%,"MEDIA",IF(AR121&lt;=80%,"ALTA","MUY ALTA"))))</f>
        <v>BAJA</v>
      </c>
      <c r="AR121" s="238">
        <f>IF(OR(AH121="Prevenir",AH121="Detectar"),(X121-(X121*AP121)), X121)</f>
        <v>0.36</v>
      </c>
      <c r="AS121" s="238" t="str">
        <f>IF(AT121&lt;=20%,"LEVE",IF(AT121&lt;=40%,"MENOR",IF(AT121&lt;=60%,"MODERADO",IF(AT121&lt;=80%,"MAYOR","CATASTROFICO"))))</f>
        <v>MAYOR</v>
      </c>
      <c r="AT121" s="238">
        <f>IF(AH121="Corregir",(Z121-(Z121*AP121)), Z121)</f>
        <v>0.8</v>
      </c>
      <c r="AU121" s="181" t="s">
        <v>88</v>
      </c>
      <c r="AV121" s="244" t="s">
        <v>133</v>
      </c>
      <c r="AW121" s="183" t="s">
        <v>182</v>
      </c>
      <c r="AX121" s="184" t="s">
        <v>185</v>
      </c>
      <c r="AY121" s="184">
        <f>AY120</f>
        <v>45657</v>
      </c>
      <c r="AZ121" s="184" t="str">
        <f>AZ120</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1" s="184" t="str">
        <f>BA120</f>
        <v>OSI - GIS</v>
      </c>
      <c r="BB121" s="483" t="s">
        <v>103</v>
      </c>
      <c r="BC121" s="185">
        <f t="shared" si="5"/>
        <v>0</v>
      </c>
      <c r="BD121" s="185" t="str">
        <f>BD120</f>
        <v>X</v>
      </c>
      <c r="BE121" s="185" t="str">
        <f>BE120</f>
        <v>El monitoreo permanente permite establecer las acciones de aprovisionamiento de almacenamiento vitualizado, en servidores On premise y en los servicios en nube.</v>
      </c>
      <c r="BF121" s="186" t="s">
        <v>1362</v>
      </c>
      <c r="BG121" s="185" t="str">
        <f>BG120</f>
        <v xml:space="preserve"> </v>
      </c>
      <c r="BH121" s="184"/>
      <c r="BI121" s="184"/>
      <c r="BJ121" s="185"/>
      <c r="BK121" s="185"/>
      <c r="BL121" s="185"/>
      <c r="BM121" s="185"/>
      <c r="BN121" s="186"/>
      <c r="BO121" s="186"/>
      <c r="BP121" s="186"/>
      <c r="BQ121" s="184"/>
      <c r="BR121" s="184"/>
      <c r="BS121" s="185"/>
      <c r="BT121" s="185"/>
      <c r="BU121" s="185"/>
      <c r="BV121" s="185"/>
      <c r="BW121" s="186"/>
      <c r="BX121" s="186"/>
      <c r="BY121" s="186"/>
      <c r="BZ121" s="184"/>
      <c r="CA121" s="184"/>
      <c r="CB121" s="185"/>
      <c r="CC121" s="185"/>
      <c r="CD121" s="185"/>
      <c r="CE121" s="185"/>
      <c r="CF121" s="186"/>
      <c r="CG121" s="186"/>
      <c r="CH121" s="186"/>
      <c r="CI121" s="476"/>
      <c r="CJ121" s="476">
        <v>1</v>
      </c>
      <c r="CK121" s="476"/>
    </row>
    <row r="122" spans="2:89" s="187" customFormat="1" ht="113.25" customHeight="1" x14ac:dyDescent="0.25">
      <c r="B122" s="174" t="s">
        <v>71</v>
      </c>
      <c r="C122" s="175" t="s">
        <v>177</v>
      </c>
      <c r="D122" s="175" t="s">
        <v>177</v>
      </c>
      <c r="E122" s="176" t="s">
        <v>73</v>
      </c>
      <c r="F122" s="176" t="s">
        <v>74</v>
      </c>
      <c r="G122" s="176" t="s">
        <v>177</v>
      </c>
      <c r="H122" s="175" t="s">
        <v>245</v>
      </c>
      <c r="I122" s="175" t="s">
        <v>245</v>
      </c>
      <c r="J122" s="175" t="s">
        <v>245</v>
      </c>
      <c r="K122" s="188" t="s">
        <v>245</v>
      </c>
      <c r="L122" s="175" t="s">
        <v>449</v>
      </c>
      <c r="M122" s="175" t="s">
        <v>450</v>
      </c>
      <c r="N122" s="175" t="s">
        <v>451</v>
      </c>
      <c r="O122" s="176" t="s">
        <v>181</v>
      </c>
      <c r="P122" s="178"/>
      <c r="Q122" s="179" t="s">
        <v>80</v>
      </c>
      <c r="R122" s="179" t="s">
        <v>81</v>
      </c>
      <c r="S122" s="178" t="s">
        <v>82</v>
      </c>
      <c r="T122" s="178" t="s">
        <v>83</v>
      </c>
      <c r="U122" s="176" t="s">
        <v>84</v>
      </c>
      <c r="V122" s="178" t="s">
        <v>125</v>
      </c>
      <c r="W122" s="241" t="s">
        <v>213</v>
      </c>
      <c r="X122" s="254">
        <f>IF(W122="MUY BAJA",20%,IF(W122="BAJA",40%,IF(W122="MEDIA",60%,IF(W122="ALTA",80%,IF(W122="MUY ALTA",100%,)))))</f>
        <v>0.6</v>
      </c>
      <c r="Y122" s="255" t="s">
        <v>87</v>
      </c>
      <c r="Z122" s="254">
        <f>IF(Y122="LEVE",20%,IF(Y122="MENOR",40%,IF(Y122="MODERADO",60%,IF(Y122="MAYOR",80%,IF(Y122="CATASTRÓFICO",100%,)))))</f>
        <v>0.8</v>
      </c>
      <c r="AA122" s="181" t="s">
        <v>88</v>
      </c>
      <c r="AB122" s="180" t="s">
        <v>182</v>
      </c>
      <c r="AC122" s="178" t="s">
        <v>183</v>
      </c>
      <c r="AD122" s="181" t="s">
        <v>91</v>
      </c>
      <c r="AE122" s="181" t="s">
        <v>92</v>
      </c>
      <c r="AF122" s="176" t="s">
        <v>130</v>
      </c>
      <c r="AG122" s="182" t="s">
        <v>94</v>
      </c>
      <c r="AH122" s="182" t="s">
        <v>114</v>
      </c>
      <c r="AI122" s="256">
        <f>IF(AH122="Prevenir",25%, IF(AH122="Detectar",15%,IF(AH122="Corregir",10%,)))</f>
        <v>0.15</v>
      </c>
      <c r="AJ122" s="182" t="s">
        <v>184</v>
      </c>
      <c r="AK122" s="256">
        <f>IF(AJ122="Automático",25%,IF(AJ122="Manual",10%,))</f>
        <v>0.25</v>
      </c>
      <c r="AL122" s="182" t="s">
        <v>97</v>
      </c>
      <c r="AM122" s="175" t="s">
        <v>152</v>
      </c>
      <c r="AN122" s="182" t="s">
        <v>99</v>
      </c>
      <c r="AO122" s="175" t="s">
        <v>153</v>
      </c>
      <c r="AP122" s="257">
        <f>+AI122+AK122</f>
        <v>0.4</v>
      </c>
      <c r="AQ122" s="238" t="str">
        <f>IF(AR122&lt;=20%,"MUY BAJA",IF(AR122&lt;=40%,"BAJA",IF(AR122&lt;=60%,"MEDIA",IF(AR122&lt;=80%,"ALTA","MUY ALTA"))))</f>
        <v>BAJA</v>
      </c>
      <c r="AR122" s="238">
        <f>IF(OR(AH122="Prevenir",AH122="Detectar"),(X122-(X122*AP122)), X122)</f>
        <v>0.36</v>
      </c>
      <c r="AS122" s="238" t="str">
        <f>IF(AT122&lt;=20%,"LEVE",IF(AT122&lt;=40%,"MENOR",IF(AT122&lt;=60%,"MODERADO",IF(AT122&lt;=80%,"MAYOR","CATASTROFICO"))))</f>
        <v>MAYOR</v>
      </c>
      <c r="AT122" s="238">
        <f>IF(AH122="Corregir",(Z122-(Z122*AP122)), Z122)</f>
        <v>0.8</v>
      </c>
      <c r="AU122" s="181" t="s">
        <v>88</v>
      </c>
      <c r="AV122" s="244" t="s">
        <v>133</v>
      </c>
      <c r="AW122" s="183" t="s">
        <v>182</v>
      </c>
      <c r="AX122" s="184" t="s">
        <v>185</v>
      </c>
      <c r="AY122" s="184">
        <f>AY121</f>
        <v>45657</v>
      </c>
      <c r="AZ122" s="184" t="str">
        <f>AZ121</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2" s="184" t="str">
        <f>BA121</f>
        <v>OSI - GIS</v>
      </c>
      <c r="BB122" s="483" t="s">
        <v>103</v>
      </c>
      <c r="BC122" s="185">
        <f t="shared" si="5"/>
        <v>0</v>
      </c>
      <c r="BD122" s="185" t="str">
        <f>BD121</f>
        <v>X</v>
      </c>
      <c r="BE122" s="185" t="str">
        <f>BE121</f>
        <v>El monitoreo permanente permite establecer las acciones de aprovisionamiento de almacenamiento vitualizado, en servidores On premise y en los servicios en nube.</v>
      </c>
      <c r="BF122" s="186" t="s">
        <v>1362</v>
      </c>
      <c r="BG122" s="185" t="str">
        <f>BG121</f>
        <v xml:space="preserve"> </v>
      </c>
      <c r="BH122" s="184"/>
      <c r="BI122" s="184"/>
      <c r="BJ122" s="185"/>
      <c r="BK122" s="185"/>
      <c r="BL122" s="185"/>
      <c r="BM122" s="185"/>
      <c r="BN122" s="186"/>
      <c r="BO122" s="186"/>
      <c r="BP122" s="186"/>
      <c r="BQ122" s="184"/>
      <c r="BR122" s="184"/>
      <c r="BS122" s="185"/>
      <c r="BT122" s="185"/>
      <c r="BU122" s="185"/>
      <c r="BV122" s="185"/>
      <c r="BW122" s="186"/>
      <c r="BX122" s="186"/>
      <c r="BY122" s="186"/>
      <c r="BZ122" s="184"/>
      <c r="CA122" s="184"/>
      <c r="CB122" s="185"/>
      <c r="CC122" s="185"/>
      <c r="CD122" s="185"/>
      <c r="CE122" s="185"/>
      <c r="CF122" s="186"/>
      <c r="CG122" s="186"/>
      <c r="CH122" s="186"/>
      <c r="CI122" s="476"/>
      <c r="CJ122" s="476">
        <v>1</v>
      </c>
      <c r="CK122" s="476"/>
    </row>
    <row r="123" spans="2:89" s="187" customFormat="1" ht="113.25" customHeight="1" x14ac:dyDescent="0.25">
      <c r="B123" s="174" t="s">
        <v>71</v>
      </c>
      <c r="C123" s="175" t="s">
        <v>177</v>
      </c>
      <c r="D123" s="175" t="s">
        <v>177</v>
      </c>
      <c r="E123" s="176" t="s">
        <v>73</v>
      </c>
      <c r="F123" s="176" t="s">
        <v>74</v>
      </c>
      <c r="G123" s="176" t="s">
        <v>177</v>
      </c>
      <c r="H123" s="175" t="s">
        <v>245</v>
      </c>
      <c r="I123" s="175" t="s">
        <v>75</v>
      </c>
      <c r="J123" s="175" t="s">
        <v>75</v>
      </c>
      <c r="K123" s="188" t="s">
        <v>245</v>
      </c>
      <c r="L123" s="175" t="s">
        <v>470</v>
      </c>
      <c r="M123" s="175" t="s">
        <v>471</v>
      </c>
      <c r="N123" s="175" t="s">
        <v>472</v>
      </c>
      <c r="O123" s="176" t="s">
        <v>194</v>
      </c>
      <c r="P123" s="178"/>
      <c r="Q123" s="179" t="s">
        <v>80</v>
      </c>
      <c r="R123" s="179" t="s">
        <v>81</v>
      </c>
      <c r="S123" s="178" t="s">
        <v>82</v>
      </c>
      <c r="T123" s="178" t="s">
        <v>83</v>
      </c>
      <c r="U123" s="176" t="s">
        <v>84</v>
      </c>
      <c r="V123" s="178" t="s">
        <v>125</v>
      </c>
      <c r="W123" s="241" t="s">
        <v>213</v>
      </c>
      <c r="X123" s="254">
        <f>IF(W123="MUY BAJA",20%,IF(W123="BAJA",40%,IF(W123="MEDIA",60%,IF(W123="ALTA",80%,IF(W123="MUY ALTA",100%,)))))</f>
        <v>0.6</v>
      </c>
      <c r="Y123" s="255" t="s">
        <v>87</v>
      </c>
      <c r="Z123" s="254">
        <f>IF(Y123="LEVE",20%,IF(Y123="MENOR",40%,IF(Y123="MODERADO",60%,IF(Y123="MAYOR",80%,IF(Y123="CATASTRÓFICO",100%,)))))</f>
        <v>0.8</v>
      </c>
      <c r="AA123" s="181" t="s">
        <v>88</v>
      </c>
      <c r="AB123" s="180" t="s">
        <v>182</v>
      </c>
      <c r="AC123" s="178" t="s">
        <v>183</v>
      </c>
      <c r="AD123" s="181" t="s">
        <v>91</v>
      </c>
      <c r="AE123" s="181" t="s">
        <v>92</v>
      </c>
      <c r="AF123" s="176" t="s">
        <v>130</v>
      </c>
      <c r="AG123" s="182" t="s">
        <v>94</v>
      </c>
      <c r="AH123" s="182" t="s">
        <v>114</v>
      </c>
      <c r="AI123" s="256">
        <f>IF(AH123="Prevenir",25%, IF(AH123="Detectar",15%,IF(AH123="Corregir",10%,)))</f>
        <v>0.15</v>
      </c>
      <c r="AJ123" s="182" t="s">
        <v>184</v>
      </c>
      <c r="AK123" s="256">
        <f>IF(AJ123="Automático",25%,IF(AJ123="Manual",10%,))</f>
        <v>0.25</v>
      </c>
      <c r="AL123" s="182" t="s">
        <v>97</v>
      </c>
      <c r="AM123" s="175" t="s">
        <v>152</v>
      </c>
      <c r="AN123" s="182" t="s">
        <v>99</v>
      </c>
      <c r="AO123" s="175" t="s">
        <v>153</v>
      </c>
      <c r="AP123" s="257">
        <f>+AI123+AK123</f>
        <v>0.4</v>
      </c>
      <c r="AQ123" s="238" t="str">
        <f>IF(AR123&lt;=20%,"MUY BAJA",IF(AR123&lt;=40%,"BAJA",IF(AR123&lt;=60%,"MEDIA",IF(AR123&lt;=80%,"ALTA","MUY ALTA"))))</f>
        <v>BAJA</v>
      </c>
      <c r="AR123" s="238">
        <f>IF(OR(AH123="Prevenir",AH123="Detectar"),(X123-(X123*AP123)), X123)</f>
        <v>0.36</v>
      </c>
      <c r="AS123" s="238" t="str">
        <f>IF(AT123&lt;=20%,"LEVE",IF(AT123&lt;=40%,"MENOR",IF(AT123&lt;=60%,"MODERADO",IF(AT123&lt;=80%,"MAYOR","CATASTROFICO"))))</f>
        <v>MAYOR</v>
      </c>
      <c r="AT123" s="238">
        <f>IF(AH123="Corregir",(Z123-(Z123*AP123)), Z123)</f>
        <v>0.8</v>
      </c>
      <c r="AU123" s="181" t="s">
        <v>88</v>
      </c>
      <c r="AV123" s="244" t="s">
        <v>133</v>
      </c>
      <c r="AW123" s="183" t="s">
        <v>182</v>
      </c>
      <c r="AX123" s="184" t="s">
        <v>185</v>
      </c>
      <c r="AY123" s="184">
        <f>AY122</f>
        <v>45657</v>
      </c>
      <c r="AZ123" s="184" t="str">
        <f>AZ122</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3" s="184" t="str">
        <f>BA122</f>
        <v>OSI - GIS</v>
      </c>
      <c r="BB123" s="483" t="s">
        <v>103</v>
      </c>
      <c r="BC123" s="185">
        <f t="shared" si="5"/>
        <v>0</v>
      </c>
      <c r="BD123" s="185" t="str">
        <f>BD122</f>
        <v>X</v>
      </c>
      <c r="BE123" s="185" t="str">
        <f>BE122</f>
        <v>El monitoreo permanente permite establecer las acciones de aprovisionamiento de almacenamiento vitualizado, en servidores On premise y en los servicios en nube.</v>
      </c>
      <c r="BF123" s="186" t="s">
        <v>1362</v>
      </c>
      <c r="BG123" s="185" t="str">
        <f>BG122</f>
        <v xml:space="preserve"> </v>
      </c>
      <c r="BH123" s="184"/>
      <c r="BI123" s="184"/>
      <c r="BJ123" s="185"/>
      <c r="BK123" s="185"/>
      <c r="BL123" s="185"/>
      <c r="BM123" s="185"/>
      <c r="BN123" s="186"/>
      <c r="BO123" s="186"/>
      <c r="BP123" s="186"/>
      <c r="BQ123" s="184"/>
      <c r="BR123" s="184"/>
      <c r="BS123" s="185"/>
      <c r="BT123" s="185"/>
      <c r="BU123" s="185"/>
      <c r="BV123" s="185"/>
      <c r="BW123" s="186"/>
      <c r="BX123" s="186"/>
      <c r="BY123" s="186"/>
      <c r="BZ123" s="184"/>
      <c r="CA123" s="184"/>
      <c r="CB123" s="185"/>
      <c r="CC123" s="185"/>
      <c r="CD123" s="185"/>
      <c r="CE123" s="185"/>
      <c r="CF123" s="186"/>
      <c r="CG123" s="186"/>
      <c r="CH123" s="186"/>
      <c r="CI123" s="476"/>
      <c r="CJ123" s="476">
        <v>1</v>
      </c>
      <c r="CK123" s="476"/>
    </row>
    <row r="124" spans="2:89" s="187" customFormat="1" ht="113.25" customHeight="1" x14ac:dyDescent="0.25">
      <c r="B124" s="174" t="s">
        <v>71</v>
      </c>
      <c r="C124" s="175" t="s">
        <v>177</v>
      </c>
      <c r="D124" s="175" t="s">
        <v>177</v>
      </c>
      <c r="E124" s="176" t="s">
        <v>73</v>
      </c>
      <c r="F124" s="176" t="s">
        <v>120</v>
      </c>
      <c r="G124" s="176" t="s">
        <v>177</v>
      </c>
      <c r="H124" s="175" t="s">
        <v>245</v>
      </c>
      <c r="I124" s="175" t="s">
        <v>245</v>
      </c>
      <c r="J124" s="175" t="s">
        <v>245</v>
      </c>
      <c r="K124" s="188" t="s">
        <v>245</v>
      </c>
      <c r="L124" s="175" t="s">
        <v>503</v>
      </c>
      <c r="M124" s="175" t="s">
        <v>504</v>
      </c>
      <c r="N124" s="175" t="s">
        <v>505</v>
      </c>
      <c r="O124" s="176" t="s">
        <v>502</v>
      </c>
      <c r="P124" s="178"/>
      <c r="Q124" s="179" t="s">
        <v>80</v>
      </c>
      <c r="R124" s="179" t="s">
        <v>81</v>
      </c>
      <c r="S124" s="178" t="s">
        <v>82</v>
      </c>
      <c r="T124" s="178" t="s">
        <v>83</v>
      </c>
      <c r="U124" s="176" t="s">
        <v>84</v>
      </c>
      <c r="V124" s="178" t="s">
        <v>125</v>
      </c>
      <c r="W124" s="241" t="s">
        <v>213</v>
      </c>
      <c r="X124" s="254">
        <f>IF(W124="MUY BAJA",20%,IF(W124="BAJA",40%,IF(W124="MEDIA",60%,IF(W124="ALTA",80%,IF(W124="MUY ALTA",100%,)))))</f>
        <v>0.6</v>
      </c>
      <c r="Y124" s="255" t="s">
        <v>87</v>
      </c>
      <c r="Z124" s="254">
        <f>IF(Y124="LEVE",20%,IF(Y124="MENOR",40%,IF(Y124="MODERADO",60%,IF(Y124="MAYOR",80%,IF(Y124="CATASTRÓFICO",100%,)))))</f>
        <v>0.8</v>
      </c>
      <c r="AA124" s="181" t="s">
        <v>88</v>
      </c>
      <c r="AB124" s="180" t="s">
        <v>182</v>
      </c>
      <c r="AC124" s="178" t="s">
        <v>183</v>
      </c>
      <c r="AD124" s="181" t="s">
        <v>91</v>
      </c>
      <c r="AE124" s="181" t="s">
        <v>92</v>
      </c>
      <c r="AF124" s="176" t="s">
        <v>130</v>
      </c>
      <c r="AG124" s="182" t="s">
        <v>94</v>
      </c>
      <c r="AH124" s="182" t="s">
        <v>114</v>
      </c>
      <c r="AI124" s="256">
        <f>IF(AH124="Prevenir",25%, IF(AH124="Detectar",15%,IF(AH124="Corregir",10%,)))</f>
        <v>0.15</v>
      </c>
      <c r="AJ124" s="182" t="s">
        <v>184</v>
      </c>
      <c r="AK124" s="256">
        <f>IF(AJ124="Automático",25%,IF(AJ124="Manual",10%,))</f>
        <v>0.25</v>
      </c>
      <c r="AL124" s="182" t="s">
        <v>97</v>
      </c>
      <c r="AM124" s="175" t="s">
        <v>152</v>
      </c>
      <c r="AN124" s="182" t="s">
        <v>99</v>
      </c>
      <c r="AO124" s="175" t="s">
        <v>153</v>
      </c>
      <c r="AP124" s="257">
        <f>+AI124+AK124</f>
        <v>0.4</v>
      </c>
      <c r="AQ124" s="238" t="str">
        <f>IF(AR124&lt;=20%,"MUY BAJA",IF(AR124&lt;=40%,"BAJA",IF(AR124&lt;=60%,"MEDIA",IF(AR124&lt;=80%,"ALTA","MUY ALTA"))))</f>
        <v>BAJA</v>
      </c>
      <c r="AR124" s="238">
        <f>IF(OR(AH124="Prevenir",AH124="Detectar"),(X124-(X124*AP124)), X124)</f>
        <v>0.36</v>
      </c>
      <c r="AS124" s="238" t="str">
        <f>IF(AT124&lt;=20%,"LEVE",IF(AT124&lt;=40%,"MENOR",IF(AT124&lt;=60%,"MODERADO",IF(AT124&lt;=80%,"MAYOR","CATASTROFICO"))))</f>
        <v>MAYOR</v>
      </c>
      <c r="AT124" s="238">
        <f>IF(AH124="Corregir",(Z124-(Z124*AP124)), Z124)</f>
        <v>0.8</v>
      </c>
      <c r="AU124" s="181" t="s">
        <v>88</v>
      </c>
      <c r="AV124" s="244" t="s">
        <v>133</v>
      </c>
      <c r="AW124" s="183" t="s">
        <v>182</v>
      </c>
      <c r="AX124" s="184" t="s">
        <v>185</v>
      </c>
      <c r="AY124" s="184">
        <f>AY123</f>
        <v>45657</v>
      </c>
      <c r="AZ124" s="184" t="str">
        <f>AZ123</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4" s="184" t="str">
        <f>BA123</f>
        <v>OSI - GIS</v>
      </c>
      <c r="BB124" s="483" t="s">
        <v>103</v>
      </c>
      <c r="BC124" s="185">
        <f t="shared" si="5"/>
        <v>0</v>
      </c>
      <c r="BD124" s="185" t="str">
        <f>BD123</f>
        <v>X</v>
      </c>
      <c r="BE124" s="185" t="str">
        <f>BE123</f>
        <v>El monitoreo permanente permite establecer las acciones de aprovisionamiento de almacenamiento vitualizado, en servidores On premise y en los servicios en nube.</v>
      </c>
      <c r="BF124" s="186" t="s">
        <v>1362</v>
      </c>
      <c r="BG124" s="185" t="str">
        <f>BG123</f>
        <v xml:space="preserve"> </v>
      </c>
      <c r="BH124" s="184"/>
      <c r="BI124" s="184"/>
      <c r="BJ124" s="185"/>
      <c r="BK124" s="185"/>
      <c r="BL124" s="185"/>
      <c r="BM124" s="185"/>
      <c r="BN124" s="186"/>
      <c r="BO124" s="186"/>
      <c r="BP124" s="186"/>
      <c r="BQ124" s="184"/>
      <c r="BR124" s="184"/>
      <c r="BS124" s="185"/>
      <c r="BT124" s="185"/>
      <c r="BU124" s="185"/>
      <c r="BV124" s="185"/>
      <c r="BW124" s="186"/>
      <c r="BX124" s="186"/>
      <c r="BY124" s="186"/>
      <c r="BZ124" s="184"/>
      <c r="CA124" s="184"/>
      <c r="CB124" s="185"/>
      <c r="CC124" s="185"/>
      <c r="CD124" s="185"/>
      <c r="CE124" s="185"/>
      <c r="CF124" s="186"/>
      <c r="CG124" s="186"/>
      <c r="CH124" s="186"/>
      <c r="CI124" s="476"/>
      <c r="CJ124" s="476">
        <v>1</v>
      </c>
      <c r="CK124" s="476"/>
    </row>
    <row r="125" spans="2:89" s="187" customFormat="1" ht="113.25" customHeight="1" x14ac:dyDescent="0.25">
      <c r="B125" s="174" t="s">
        <v>71</v>
      </c>
      <c r="C125" s="175" t="s">
        <v>177</v>
      </c>
      <c r="D125" s="175" t="s">
        <v>177</v>
      </c>
      <c r="E125" s="176" t="s">
        <v>73</v>
      </c>
      <c r="F125" s="176" t="s">
        <v>74</v>
      </c>
      <c r="G125" s="176" t="s">
        <v>177</v>
      </c>
      <c r="H125" s="175" t="s">
        <v>245</v>
      </c>
      <c r="I125" s="175" t="s">
        <v>523</v>
      </c>
      <c r="J125" s="175" t="s">
        <v>245</v>
      </c>
      <c r="K125" s="193" t="s">
        <v>247</v>
      </c>
      <c r="L125" s="175" t="s">
        <v>297</v>
      </c>
      <c r="M125" s="175" t="s">
        <v>539</v>
      </c>
      <c r="N125" s="175" t="s">
        <v>540</v>
      </c>
      <c r="O125" s="176" t="s">
        <v>300</v>
      </c>
      <c r="P125" s="178"/>
      <c r="Q125" s="179" t="s">
        <v>80</v>
      </c>
      <c r="R125" s="179" t="s">
        <v>81</v>
      </c>
      <c r="S125" s="178" t="s">
        <v>82</v>
      </c>
      <c r="T125" s="178" t="s">
        <v>83</v>
      </c>
      <c r="U125" s="176" t="s">
        <v>84</v>
      </c>
      <c r="V125" s="178" t="s">
        <v>125</v>
      </c>
      <c r="W125" s="241" t="s">
        <v>86</v>
      </c>
      <c r="X125" s="254">
        <f>IF(W125="MUY BAJA",20%,IF(W125="BAJA",40%,IF(W125="MEDIA",60%,IF(W125="ALTA",80%,IF(W125="MUY ALTA",100%,)))))</f>
        <v>0.4</v>
      </c>
      <c r="Y125" s="255" t="s">
        <v>87</v>
      </c>
      <c r="Z125" s="254">
        <f>IF(Y125="LEVE",20%,IF(Y125="MENOR",40%,IF(Y125="MODERADO",60%,IF(Y125="MAYOR",80%,IF(Y125="CATASTRÓFICO",100%,)))))</f>
        <v>0.8</v>
      </c>
      <c r="AA125" s="181" t="s">
        <v>88</v>
      </c>
      <c r="AB125" s="180" t="s">
        <v>182</v>
      </c>
      <c r="AC125" s="178" t="s">
        <v>183</v>
      </c>
      <c r="AD125" s="181" t="s">
        <v>91</v>
      </c>
      <c r="AE125" s="181" t="s">
        <v>92</v>
      </c>
      <c r="AF125" s="176" t="s">
        <v>130</v>
      </c>
      <c r="AG125" s="182" t="s">
        <v>94</v>
      </c>
      <c r="AH125" s="182" t="s">
        <v>114</v>
      </c>
      <c r="AI125" s="256">
        <f>IF(AH125="Prevenir",25%, IF(AH125="Detectar",15%,IF(AH125="Corregir",10%,)))</f>
        <v>0.15</v>
      </c>
      <c r="AJ125" s="182" t="s">
        <v>184</v>
      </c>
      <c r="AK125" s="256">
        <f>IF(AJ125="Automático",25%,IF(AJ125="Manual",10%,))</f>
        <v>0.25</v>
      </c>
      <c r="AL125" s="182" t="s">
        <v>97</v>
      </c>
      <c r="AM125" s="175" t="s">
        <v>152</v>
      </c>
      <c r="AN125" s="182" t="s">
        <v>99</v>
      </c>
      <c r="AO125" s="175" t="s">
        <v>153</v>
      </c>
      <c r="AP125" s="257">
        <f>+AI125+AK125</f>
        <v>0.4</v>
      </c>
      <c r="AQ125" s="238" t="str">
        <f>IF(AR125&lt;=20%,"MUY BAJA",IF(AR125&lt;=40%,"BAJA",IF(AR125&lt;=60%,"MEDIA",IF(AR125&lt;=80%,"ALTA","MUY ALTA"))))</f>
        <v>BAJA</v>
      </c>
      <c r="AR125" s="238">
        <f>IF(OR(AH125="Prevenir",AH125="Detectar"),(X125-(X125*AP125)), X125)</f>
        <v>0.24</v>
      </c>
      <c r="AS125" s="238" t="str">
        <f>IF(AT125&lt;=20%,"LEVE",IF(AT125&lt;=40%,"MENOR",IF(AT125&lt;=60%,"MODERADO",IF(AT125&lt;=80%,"MAYOR","CATASTROFICO"))))</f>
        <v>MAYOR</v>
      </c>
      <c r="AT125" s="238">
        <f>IF(AH125="Corregir",(Z125-(Z125*AP125)), Z125)</f>
        <v>0.8</v>
      </c>
      <c r="AU125" s="181" t="s">
        <v>88</v>
      </c>
      <c r="AV125" s="244" t="s">
        <v>133</v>
      </c>
      <c r="AW125" s="183" t="s">
        <v>182</v>
      </c>
      <c r="AX125" s="184" t="s">
        <v>185</v>
      </c>
      <c r="AY125" s="184">
        <f>AY124</f>
        <v>45657</v>
      </c>
      <c r="AZ125" s="184" t="str">
        <f>AZ124</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5" s="184" t="str">
        <f>BA124</f>
        <v>OSI - GIS</v>
      </c>
      <c r="BB125" s="483" t="s">
        <v>103</v>
      </c>
      <c r="BC125" s="185">
        <f t="shared" si="5"/>
        <v>0</v>
      </c>
      <c r="BD125" s="185" t="str">
        <f>BD124</f>
        <v>X</v>
      </c>
      <c r="BE125" s="185" t="str">
        <f>BE124</f>
        <v>El monitoreo permanente permite establecer las acciones de aprovisionamiento de almacenamiento vitualizado, en servidores On premise y en los servicios en nube.</v>
      </c>
      <c r="BF125" s="186" t="s">
        <v>1362</v>
      </c>
      <c r="BG125" s="185" t="str">
        <f>BG124</f>
        <v xml:space="preserve"> </v>
      </c>
      <c r="BH125" s="184"/>
      <c r="BI125" s="184"/>
      <c r="BJ125" s="185"/>
      <c r="BK125" s="185"/>
      <c r="BL125" s="185"/>
      <c r="BM125" s="185"/>
      <c r="BN125" s="186"/>
      <c r="BO125" s="186"/>
      <c r="BP125" s="186"/>
      <c r="BQ125" s="184"/>
      <c r="BR125" s="184"/>
      <c r="BS125" s="185"/>
      <c r="BT125" s="185"/>
      <c r="BU125" s="185"/>
      <c r="BV125" s="185"/>
      <c r="BW125" s="186"/>
      <c r="BX125" s="186"/>
      <c r="BY125" s="186"/>
      <c r="BZ125" s="184"/>
      <c r="CA125" s="184"/>
      <c r="CB125" s="185"/>
      <c r="CC125" s="185"/>
      <c r="CD125" s="185"/>
      <c r="CE125" s="185"/>
      <c r="CF125" s="186"/>
      <c r="CG125" s="186"/>
      <c r="CH125" s="186"/>
      <c r="CI125" s="476"/>
      <c r="CJ125" s="476">
        <v>1</v>
      </c>
      <c r="CK125" s="476"/>
    </row>
    <row r="126" spans="2:89" s="187" customFormat="1" ht="113.25" customHeight="1" x14ac:dyDescent="0.25">
      <c r="B126" s="174" t="s">
        <v>71</v>
      </c>
      <c r="C126" s="175" t="s">
        <v>177</v>
      </c>
      <c r="D126" s="175" t="s">
        <v>177</v>
      </c>
      <c r="E126" s="176" t="s">
        <v>73</v>
      </c>
      <c r="F126" s="176" t="s">
        <v>120</v>
      </c>
      <c r="G126" s="176" t="s">
        <v>177</v>
      </c>
      <c r="H126" s="175" t="s">
        <v>247</v>
      </c>
      <c r="I126" s="175" t="s">
        <v>247</v>
      </c>
      <c r="J126" s="175" t="s">
        <v>247</v>
      </c>
      <c r="K126" s="193" t="s">
        <v>247</v>
      </c>
      <c r="L126" s="175" t="s">
        <v>568</v>
      </c>
      <c r="M126" s="175" t="s">
        <v>569</v>
      </c>
      <c r="N126" s="175" t="s">
        <v>570</v>
      </c>
      <c r="O126" s="176" t="s">
        <v>368</v>
      </c>
      <c r="P126" s="178"/>
      <c r="Q126" s="179" t="s">
        <v>80</v>
      </c>
      <c r="R126" s="179" t="s">
        <v>81</v>
      </c>
      <c r="S126" s="178" t="s">
        <v>82</v>
      </c>
      <c r="T126" s="178" t="s">
        <v>83</v>
      </c>
      <c r="U126" s="176" t="s">
        <v>84</v>
      </c>
      <c r="V126" s="178" t="s">
        <v>125</v>
      </c>
      <c r="W126" s="241" t="s">
        <v>213</v>
      </c>
      <c r="X126" s="254">
        <f>IF(W126="MUY BAJA",20%,IF(W126="BAJA",40%,IF(W126="MEDIA",60%,IF(W126="ALTA",80%,IF(W126="MUY ALTA",100%,)))))</f>
        <v>0.6</v>
      </c>
      <c r="Y126" s="255" t="s">
        <v>87</v>
      </c>
      <c r="Z126" s="254">
        <f>IF(Y126="LEVE",20%,IF(Y126="MENOR",40%,IF(Y126="MODERADO",60%,IF(Y126="MAYOR",80%,IF(Y126="CATASTRÓFICO",100%,)))))</f>
        <v>0.8</v>
      </c>
      <c r="AA126" s="181" t="s">
        <v>88</v>
      </c>
      <c r="AB126" s="180" t="s">
        <v>182</v>
      </c>
      <c r="AC126" s="178" t="s">
        <v>183</v>
      </c>
      <c r="AD126" s="181" t="s">
        <v>91</v>
      </c>
      <c r="AE126" s="181" t="s">
        <v>92</v>
      </c>
      <c r="AF126" s="176" t="s">
        <v>130</v>
      </c>
      <c r="AG126" s="182" t="s">
        <v>94</v>
      </c>
      <c r="AH126" s="182" t="s">
        <v>114</v>
      </c>
      <c r="AI126" s="256">
        <f>IF(AH126="Prevenir",25%, IF(AH126="Detectar",15%,IF(AH126="Corregir",10%,)))</f>
        <v>0.15</v>
      </c>
      <c r="AJ126" s="182" t="s">
        <v>184</v>
      </c>
      <c r="AK126" s="256">
        <f>IF(AJ126="Automático",25%,IF(AJ126="Manual",10%,))</f>
        <v>0.25</v>
      </c>
      <c r="AL126" s="182" t="s">
        <v>97</v>
      </c>
      <c r="AM126" s="175" t="s">
        <v>152</v>
      </c>
      <c r="AN126" s="182" t="s">
        <v>99</v>
      </c>
      <c r="AO126" s="175" t="s">
        <v>153</v>
      </c>
      <c r="AP126" s="257">
        <f>+AI126+AK126</f>
        <v>0.4</v>
      </c>
      <c r="AQ126" s="238" t="str">
        <f>IF(AR126&lt;=20%,"MUY BAJA",IF(AR126&lt;=40%,"BAJA",IF(AR126&lt;=60%,"MEDIA",IF(AR126&lt;=80%,"ALTA","MUY ALTA"))))</f>
        <v>BAJA</v>
      </c>
      <c r="AR126" s="238">
        <f>IF(OR(AH126="Prevenir",AH126="Detectar"),(X126-(X126*AP126)), X126)</f>
        <v>0.36</v>
      </c>
      <c r="AS126" s="238" t="str">
        <f>IF(AT126&lt;=20%,"LEVE",IF(AT126&lt;=40%,"MENOR",IF(AT126&lt;=60%,"MODERADO",IF(AT126&lt;=80%,"MAYOR","CATASTROFICO"))))</f>
        <v>MAYOR</v>
      </c>
      <c r="AT126" s="238">
        <f>IF(AH126="Corregir",(Z126-(Z126*AP126)), Z126)</f>
        <v>0.8</v>
      </c>
      <c r="AU126" s="181" t="s">
        <v>88</v>
      </c>
      <c r="AV126" s="244" t="s">
        <v>133</v>
      </c>
      <c r="AW126" s="183" t="s">
        <v>182</v>
      </c>
      <c r="AX126" s="184" t="s">
        <v>185</v>
      </c>
      <c r="AY126" s="184">
        <f>AY125</f>
        <v>45657</v>
      </c>
      <c r="AZ126" s="184" t="str">
        <f>AZ125</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6" s="184" t="str">
        <f>BA125</f>
        <v>OSI - GIS</v>
      </c>
      <c r="BB126" s="483" t="s">
        <v>103</v>
      </c>
      <c r="BC126" s="185">
        <f t="shared" si="5"/>
        <v>0</v>
      </c>
      <c r="BD126" s="185" t="str">
        <f>BD125</f>
        <v>X</v>
      </c>
      <c r="BE126" s="185" t="str">
        <f>BE125</f>
        <v>El monitoreo permanente permite establecer las acciones de aprovisionamiento de almacenamiento vitualizado, en servidores On premise y en los servicios en nube.</v>
      </c>
      <c r="BF126" s="186" t="s">
        <v>1362</v>
      </c>
      <c r="BG126" s="185" t="str">
        <f>BG125</f>
        <v xml:space="preserve"> </v>
      </c>
      <c r="BH126" s="184"/>
      <c r="BI126" s="184"/>
      <c r="BJ126" s="185"/>
      <c r="BK126" s="185"/>
      <c r="BL126" s="185"/>
      <c r="BM126" s="185"/>
      <c r="BN126" s="186"/>
      <c r="BO126" s="186"/>
      <c r="BP126" s="186"/>
      <c r="BQ126" s="184"/>
      <c r="BR126" s="184"/>
      <c r="BS126" s="185"/>
      <c r="BT126" s="185"/>
      <c r="BU126" s="185"/>
      <c r="BV126" s="185"/>
      <c r="BW126" s="186"/>
      <c r="BX126" s="186"/>
      <c r="BY126" s="186"/>
      <c r="BZ126" s="184"/>
      <c r="CA126" s="184"/>
      <c r="CB126" s="185"/>
      <c r="CC126" s="185"/>
      <c r="CD126" s="185"/>
      <c r="CE126" s="185"/>
      <c r="CF126" s="186"/>
      <c r="CG126" s="186"/>
      <c r="CH126" s="186"/>
      <c r="CI126" s="476"/>
      <c r="CJ126" s="476">
        <v>1</v>
      </c>
      <c r="CK126" s="476"/>
    </row>
    <row r="127" spans="2:89" s="187" customFormat="1" ht="113.25" customHeight="1" x14ac:dyDescent="0.25">
      <c r="B127" s="174" t="s">
        <v>71</v>
      </c>
      <c r="C127" s="175" t="s">
        <v>177</v>
      </c>
      <c r="D127" s="175" t="s">
        <v>177</v>
      </c>
      <c r="E127" s="176" t="s">
        <v>73</v>
      </c>
      <c r="F127" s="176" t="s">
        <v>74</v>
      </c>
      <c r="G127" s="176" t="s">
        <v>177</v>
      </c>
      <c r="H127" s="175" t="s">
        <v>247</v>
      </c>
      <c r="I127" s="175" t="s">
        <v>245</v>
      </c>
      <c r="J127" s="175" t="s">
        <v>245</v>
      </c>
      <c r="K127" s="193" t="s">
        <v>247</v>
      </c>
      <c r="L127" s="175" t="s">
        <v>571</v>
      </c>
      <c r="M127" s="175" t="s">
        <v>572</v>
      </c>
      <c r="N127" s="175" t="s">
        <v>269</v>
      </c>
      <c r="O127" s="176" t="s">
        <v>368</v>
      </c>
      <c r="P127" s="178"/>
      <c r="Q127" s="179" t="s">
        <v>80</v>
      </c>
      <c r="R127" s="179" t="s">
        <v>81</v>
      </c>
      <c r="S127" s="178" t="s">
        <v>82</v>
      </c>
      <c r="T127" s="178" t="s">
        <v>83</v>
      </c>
      <c r="U127" s="176" t="s">
        <v>84</v>
      </c>
      <c r="V127" s="178" t="s">
        <v>125</v>
      </c>
      <c r="W127" s="241" t="s">
        <v>213</v>
      </c>
      <c r="X127" s="254">
        <f>IF(W127="MUY BAJA",20%,IF(W127="BAJA",40%,IF(W127="MEDIA",60%,IF(W127="ALTA",80%,IF(W127="MUY ALTA",100%,)))))</f>
        <v>0.6</v>
      </c>
      <c r="Y127" s="255" t="s">
        <v>87</v>
      </c>
      <c r="Z127" s="254">
        <f>IF(Y127="LEVE",20%,IF(Y127="MENOR",40%,IF(Y127="MODERADO",60%,IF(Y127="MAYOR",80%,IF(Y127="CATASTRÓFICO",100%,)))))</f>
        <v>0.8</v>
      </c>
      <c r="AA127" s="181" t="s">
        <v>88</v>
      </c>
      <c r="AB127" s="180" t="s">
        <v>182</v>
      </c>
      <c r="AC127" s="178" t="s">
        <v>183</v>
      </c>
      <c r="AD127" s="181" t="s">
        <v>91</v>
      </c>
      <c r="AE127" s="181" t="s">
        <v>92</v>
      </c>
      <c r="AF127" s="176" t="s">
        <v>130</v>
      </c>
      <c r="AG127" s="182" t="s">
        <v>94</v>
      </c>
      <c r="AH127" s="182" t="s">
        <v>114</v>
      </c>
      <c r="AI127" s="256">
        <f>IF(AH127="Prevenir",25%, IF(AH127="Detectar",15%,IF(AH127="Corregir",10%,)))</f>
        <v>0.15</v>
      </c>
      <c r="AJ127" s="182" t="s">
        <v>184</v>
      </c>
      <c r="AK127" s="256">
        <f>IF(AJ127="Automático",25%,IF(AJ127="Manual",10%,))</f>
        <v>0.25</v>
      </c>
      <c r="AL127" s="182" t="s">
        <v>97</v>
      </c>
      <c r="AM127" s="175" t="s">
        <v>152</v>
      </c>
      <c r="AN127" s="182" t="s">
        <v>99</v>
      </c>
      <c r="AO127" s="175" t="s">
        <v>153</v>
      </c>
      <c r="AP127" s="257">
        <f>+AI127+AK127</f>
        <v>0.4</v>
      </c>
      <c r="AQ127" s="238" t="str">
        <f>IF(AR127&lt;=20%,"MUY BAJA",IF(AR127&lt;=40%,"BAJA",IF(AR127&lt;=60%,"MEDIA",IF(AR127&lt;=80%,"ALTA","MUY ALTA"))))</f>
        <v>BAJA</v>
      </c>
      <c r="AR127" s="238">
        <f>IF(OR(AH127="Prevenir",AH127="Detectar"),(X127-(X127*AP127)), X127)</f>
        <v>0.36</v>
      </c>
      <c r="AS127" s="238" t="str">
        <f>IF(AT127&lt;=20%,"LEVE",IF(AT127&lt;=40%,"MENOR",IF(AT127&lt;=60%,"MODERADO",IF(AT127&lt;=80%,"MAYOR","CATASTROFICO"))))</f>
        <v>MAYOR</v>
      </c>
      <c r="AT127" s="238">
        <f>IF(AH127="Corregir",(Z127-(Z127*AP127)), Z127)</f>
        <v>0.8</v>
      </c>
      <c r="AU127" s="181" t="s">
        <v>88</v>
      </c>
      <c r="AV127" s="244" t="s">
        <v>133</v>
      </c>
      <c r="AW127" s="183" t="s">
        <v>182</v>
      </c>
      <c r="AX127" s="184" t="s">
        <v>185</v>
      </c>
      <c r="AY127" s="184">
        <f>AY126</f>
        <v>45657</v>
      </c>
      <c r="AZ127" s="184" t="str">
        <f>AZ126</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7" s="184" t="str">
        <f>BA126</f>
        <v>OSI - GIS</v>
      </c>
      <c r="BB127" s="483" t="s">
        <v>103</v>
      </c>
      <c r="BC127" s="185">
        <f t="shared" si="5"/>
        <v>0</v>
      </c>
      <c r="BD127" s="185" t="str">
        <f>BD126</f>
        <v>X</v>
      </c>
      <c r="BE127" s="185" t="str">
        <f>BE126</f>
        <v>El monitoreo permanente permite establecer las acciones de aprovisionamiento de almacenamiento vitualizado, en servidores On premise y en los servicios en nube.</v>
      </c>
      <c r="BF127" s="186" t="s">
        <v>1362</v>
      </c>
      <c r="BG127" s="185" t="str">
        <f>BG126</f>
        <v xml:space="preserve"> </v>
      </c>
      <c r="BH127" s="184"/>
      <c r="BI127" s="184"/>
      <c r="BJ127" s="185"/>
      <c r="BK127" s="185"/>
      <c r="BL127" s="185"/>
      <c r="BM127" s="185"/>
      <c r="BN127" s="186"/>
      <c r="BO127" s="186"/>
      <c r="BP127" s="186"/>
      <c r="BQ127" s="184"/>
      <c r="BR127" s="184"/>
      <c r="BS127" s="185"/>
      <c r="BT127" s="185"/>
      <c r="BU127" s="185"/>
      <c r="BV127" s="185"/>
      <c r="BW127" s="186"/>
      <c r="BX127" s="186"/>
      <c r="BY127" s="186"/>
      <c r="BZ127" s="184"/>
      <c r="CA127" s="184"/>
      <c r="CB127" s="185"/>
      <c r="CC127" s="185"/>
      <c r="CD127" s="185"/>
      <c r="CE127" s="185"/>
      <c r="CF127" s="186"/>
      <c r="CG127" s="186"/>
      <c r="CH127" s="186"/>
      <c r="CI127" s="476"/>
      <c r="CJ127" s="476">
        <v>1</v>
      </c>
      <c r="CK127" s="476"/>
    </row>
    <row r="128" spans="2:89" s="187" customFormat="1" ht="113.25" customHeight="1" x14ac:dyDescent="0.25">
      <c r="B128" s="174" t="s">
        <v>71</v>
      </c>
      <c r="C128" s="175" t="s">
        <v>177</v>
      </c>
      <c r="D128" s="175" t="s">
        <v>177</v>
      </c>
      <c r="E128" s="176" t="s">
        <v>73</v>
      </c>
      <c r="F128" s="176" t="s">
        <v>74</v>
      </c>
      <c r="G128" s="176" t="s">
        <v>177</v>
      </c>
      <c r="H128" s="175" t="s">
        <v>245</v>
      </c>
      <c r="I128" s="175" t="s">
        <v>523</v>
      </c>
      <c r="J128" s="175" t="s">
        <v>245</v>
      </c>
      <c r="K128" s="193" t="s">
        <v>247</v>
      </c>
      <c r="L128" s="175" t="s">
        <v>609</v>
      </c>
      <c r="M128" s="175" t="s">
        <v>610</v>
      </c>
      <c r="N128" s="175" t="s">
        <v>611</v>
      </c>
      <c r="O128" s="176" t="s">
        <v>412</v>
      </c>
      <c r="P128" s="178"/>
      <c r="Q128" s="179" t="s">
        <v>80</v>
      </c>
      <c r="R128" s="179" t="s">
        <v>81</v>
      </c>
      <c r="S128" s="178" t="s">
        <v>82</v>
      </c>
      <c r="T128" s="178" t="s">
        <v>83</v>
      </c>
      <c r="U128" s="176" t="s">
        <v>84</v>
      </c>
      <c r="V128" s="178" t="s">
        <v>125</v>
      </c>
      <c r="W128" s="241" t="s">
        <v>213</v>
      </c>
      <c r="X128" s="254">
        <f>IF(W128="MUY BAJA",20%,IF(W128="BAJA",40%,IF(W128="MEDIA",60%,IF(W128="ALTA",80%,IF(W128="MUY ALTA",100%,)))))</f>
        <v>0.6</v>
      </c>
      <c r="Y128" s="255" t="s">
        <v>87</v>
      </c>
      <c r="Z128" s="254">
        <f>IF(Y128="LEVE",20%,IF(Y128="MENOR",40%,IF(Y128="MODERADO",60%,IF(Y128="MAYOR",80%,IF(Y128="CATASTRÓFICO",100%,)))))</f>
        <v>0.8</v>
      </c>
      <c r="AA128" s="181" t="s">
        <v>88</v>
      </c>
      <c r="AB128" s="180" t="s">
        <v>182</v>
      </c>
      <c r="AC128" s="178" t="s">
        <v>183</v>
      </c>
      <c r="AD128" s="181" t="s">
        <v>91</v>
      </c>
      <c r="AE128" s="181" t="s">
        <v>92</v>
      </c>
      <c r="AF128" s="176" t="s">
        <v>130</v>
      </c>
      <c r="AG128" s="182" t="s">
        <v>94</v>
      </c>
      <c r="AH128" s="182" t="s">
        <v>114</v>
      </c>
      <c r="AI128" s="256">
        <f>IF(AH128="Prevenir",25%, IF(AH128="Detectar",15%,IF(AH128="Corregir",10%,)))</f>
        <v>0.15</v>
      </c>
      <c r="AJ128" s="182" t="s">
        <v>184</v>
      </c>
      <c r="AK128" s="256">
        <f>IF(AJ128="Automático",25%,IF(AJ128="Manual",10%,))</f>
        <v>0.25</v>
      </c>
      <c r="AL128" s="182" t="s">
        <v>97</v>
      </c>
      <c r="AM128" s="175" t="s">
        <v>152</v>
      </c>
      <c r="AN128" s="182" t="s">
        <v>99</v>
      </c>
      <c r="AO128" s="175" t="s">
        <v>153</v>
      </c>
      <c r="AP128" s="257">
        <f>+AI128+AK128</f>
        <v>0.4</v>
      </c>
      <c r="AQ128" s="238" t="str">
        <f>IF(AR128&lt;=20%,"MUY BAJA",IF(AR128&lt;=40%,"BAJA",IF(AR128&lt;=60%,"MEDIA",IF(AR128&lt;=80%,"ALTA","MUY ALTA"))))</f>
        <v>BAJA</v>
      </c>
      <c r="AR128" s="238">
        <f>IF(OR(AH128="Prevenir",AH128="Detectar"),(X128-(X128*AP128)), X128)</f>
        <v>0.36</v>
      </c>
      <c r="AS128" s="238" t="str">
        <f>IF(AT128&lt;=20%,"LEVE",IF(AT128&lt;=40%,"MENOR",IF(AT128&lt;=60%,"MODERADO",IF(AT128&lt;=80%,"MAYOR","CATASTROFICO"))))</f>
        <v>MAYOR</v>
      </c>
      <c r="AT128" s="238">
        <f>IF(AH128="Corregir",(Z128-(Z128*AP128)), Z128)</f>
        <v>0.8</v>
      </c>
      <c r="AU128" s="181" t="s">
        <v>88</v>
      </c>
      <c r="AV128" s="244" t="s">
        <v>133</v>
      </c>
      <c r="AW128" s="183" t="s">
        <v>182</v>
      </c>
      <c r="AX128" s="184" t="s">
        <v>185</v>
      </c>
      <c r="AY128" s="184">
        <f>AY127</f>
        <v>45657</v>
      </c>
      <c r="AZ128" s="184" t="str">
        <f>AZ127</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8" s="184" t="str">
        <f>BA127</f>
        <v>OSI - GIS</v>
      </c>
      <c r="BB128" s="483" t="s">
        <v>103</v>
      </c>
      <c r="BC128" s="185">
        <f t="shared" si="5"/>
        <v>0</v>
      </c>
      <c r="BD128" s="185" t="str">
        <f>BD127</f>
        <v>X</v>
      </c>
      <c r="BE128" s="185" t="str">
        <f>BE127</f>
        <v>El monitoreo permanente permite establecer las acciones de aprovisionamiento de almacenamiento vitualizado, en servidores On premise y en los servicios en nube.</v>
      </c>
      <c r="BF128" s="186" t="s">
        <v>1362</v>
      </c>
      <c r="BG128" s="185" t="str">
        <f>BG127</f>
        <v xml:space="preserve"> </v>
      </c>
      <c r="BH128" s="184"/>
      <c r="BI128" s="184"/>
      <c r="BJ128" s="185"/>
      <c r="BK128" s="185"/>
      <c r="BL128" s="185"/>
      <c r="BM128" s="185"/>
      <c r="BN128" s="186"/>
      <c r="BO128" s="186"/>
      <c r="BP128" s="186"/>
      <c r="BQ128" s="184"/>
      <c r="BR128" s="184"/>
      <c r="BS128" s="185"/>
      <c r="BT128" s="185"/>
      <c r="BU128" s="185"/>
      <c r="BV128" s="185"/>
      <c r="BW128" s="186"/>
      <c r="BX128" s="186"/>
      <c r="BY128" s="186"/>
      <c r="BZ128" s="184"/>
      <c r="CA128" s="184"/>
      <c r="CB128" s="185"/>
      <c r="CC128" s="185"/>
      <c r="CD128" s="185"/>
      <c r="CE128" s="185"/>
      <c r="CF128" s="186"/>
      <c r="CG128" s="186"/>
      <c r="CH128" s="186"/>
      <c r="CI128" s="476"/>
      <c r="CJ128" s="476">
        <v>1</v>
      </c>
      <c r="CK128" s="476"/>
    </row>
    <row r="129" spans="2:89" s="187" customFormat="1" ht="113.25" customHeight="1" x14ac:dyDescent="0.25">
      <c r="B129" s="174" t="s">
        <v>71</v>
      </c>
      <c r="C129" s="175" t="s">
        <v>177</v>
      </c>
      <c r="D129" s="175" t="s">
        <v>177</v>
      </c>
      <c r="E129" s="176" t="s">
        <v>73</v>
      </c>
      <c r="F129" s="176" t="s">
        <v>74</v>
      </c>
      <c r="G129" s="176" t="s">
        <v>177</v>
      </c>
      <c r="H129" s="175" t="s">
        <v>245</v>
      </c>
      <c r="I129" s="175" t="s">
        <v>247</v>
      </c>
      <c r="J129" s="175" t="s">
        <v>245</v>
      </c>
      <c r="K129" s="193" t="s">
        <v>247</v>
      </c>
      <c r="L129" s="175" t="s">
        <v>616</v>
      </c>
      <c r="M129" s="175" t="s">
        <v>617</v>
      </c>
      <c r="N129" s="175" t="s">
        <v>618</v>
      </c>
      <c r="O129" s="176" t="s">
        <v>420</v>
      </c>
      <c r="P129" s="178"/>
      <c r="Q129" s="179" t="s">
        <v>80</v>
      </c>
      <c r="R129" s="179" t="s">
        <v>81</v>
      </c>
      <c r="S129" s="178" t="s">
        <v>82</v>
      </c>
      <c r="T129" s="178" t="s">
        <v>83</v>
      </c>
      <c r="U129" s="176" t="s">
        <v>84</v>
      </c>
      <c r="V129" s="178" t="s">
        <v>125</v>
      </c>
      <c r="W129" s="241" t="s">
        <v>213</v>
      </c>
      <c r="X129" s="254">
        <f>IF(W129="MUY BAJA",20%,IF(W129="BAJA",40%,IF(W129="MEDIA",60%,IF(W129="ALTA",80%,IF(W129="MUY ALTA",100%,)))))</f>
        <v>0.6</v>
      </c>
      <c r="Y129" s="255" t="s">
        <v>87</v>
      </c>
      <c r="Z129" s="254">
        <f>IF(Y129="LEVE",20%,IF(Y129="MENOR",40%,IF(Y129="MODERADO",60%,IF(Y129="MAYOR",80%,IF(Y129="CATASTRÓFICO",100%,)))))</f>
        <v>0.8</v>
      </c>
      <c r="AA129" s="181" t="s">
        <v>88</v>
      </c>
      <c r="AB129" s="180" t="s">
        <v>182</v>
      </c>
      <c r="AC129" s="178" t="s">
        <v>183</v>
      </c>
      <c r="AD129" s="181" t="s">
        <v>91</v>
      </c>
      <c r="AE129" s="181" t="s">
        <v>92</v>
      </c>
      <c r="AF129" s="176" t="s">
        <v>130</v>
      </c>
      <c r="AG129" s="182" t="s">
        <v>94</v>
      </c>
      <c r="AH129" s="182" t="s">
        <v>114</v>
      </c>
      <c r="AI129" s="256">
        <f>IF(AH129="Prevenir",25%, IF(AH129="Detectar",15%,IF(AH129="Corregir",10%,)))</f>
        <v>0.15</v>
      </c>
      <c r="AJ129" s="182" t="s">
        <v>184</v>
      </c>
      <c r="AK129" s="256">
        <f>IF(AJ129="Automático",25%,IF(AJ129="Manual",10%,))</f>
        <v>0.25</v>
      </c>
      <c r="AL129" s="182" t="s">
        <v>97</v>
      </c>
      <c r="AM129" s="175" t="s">
        <v>152</v>
      </c>
      <c r="AN129" s="182" t="s">
        <v>99</v>
      </c>
      <c r="AO129" s="175" t="s">
        <v>153</v>
      </c>
      <c r="AP129" s="257">
        <f>+AI129+AK129</f>
        <v>0.4</v>
      </c>
      <c r="AQ129" s="238" t="str">
        <f>IF(AR129&lt;=20%,"MUY BAJA",IF(AR129&lt;=40%,"BAJA",IF(AR129&lt;=60%,"MEDIA",IF(AR129&lt;=80%,"ALTA","MUY ALTA"))))</f>
        <v>BAJA</v>
      </c>
      <c r="AR129" s="238">
        <f>IF(OR(AH129="Prevenir",AH129="Detectar"),(X129-(X129*AP129)), X129)</f>
        <v>0.36</v>
      </c>
      <c r="AS129" s="238" t="str">
        <f>IF(AT129&lt;=20%,"LEVE",IF(AT129&lt;=40%,"MENOR",IF(AT129&lt;=60%,"MODERADO",IF(AT129&lt;=80%,"MAYOR","CATASTROFICO"))))</f>
        <v>MAYOR</v>
      </c>
      <c r="AT129" s="238">
        <f>IF(AH129="Corregir",(Z129-(Z129*AP129)), Z129)</f>
        <v>0.8</v>
      </c>
      <c r="AU129" s="181" t="s">
        <v>88</v>
      </c>
      <c r="AV129" s="244" t="s">
        <v>133</v>
      </c>
      <c r="AW129" s="183" t="s">
        <v>182</v>
      </c>
      <c r="AX129" s="184" t="s">
        <v>185</v>
      </c>
      <c r="AY129" s="184">
        <f>AY128</f>
        <v>45657</v>
      </c>
      <c r="AZ129" s="184" t="str">
        <f>AZ128</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9" s="184" t="str">
        <f>BA128</f>
        <v>OSI - GIS</v>
      </c>
      <c r="BB129" s="483" t="s">
        <v>103</v>
      </c>
      <c r="BC129" s="185">
        <f t="shared" si="5"/>
        <v>0</v>
      </c>
      <c r="BD129" s="185" t="str">
        <f>BD128</f>
        <v>X</v>
      </c>
      <c r="BE129" s="185" t="str">
        <f>BE128</f>
        <v>El monitoreo permanente permite establecer las acciones de aprovisionamiento de almacenamiento vitualizado, en servidores On premise y en los servicios en nube.</v>
      </c>
      <c r="BF129" s="186" t="s">
        <v>1362</v>
      </c>
      <c r="BG129" s="185" t="str">
        <f>BG128</f>
        <v xml:space="preserve"> </v>
      </c>
      <c r="BH129" s="184"/>
      <c r="BI129" s="184"/>
      <c r="BJ129" s="185"/>
      <c r="BK129" s="185"/>
      <c r="BL129" s="185"/>
      <c r="BM129" s="185"/>
      <c r="BN129" s="186"/>
      <c r="BO129" s="186"/>
      <c r="BP129" s="186"/>
      <c r="BQ129" s="184"/>
      <c r="BR129" s="184"/>
      <c r="BS129" s="185"/>
      <c r="BT129" s="185"/>
      <c r="BU129" s="185"/>
      <c r="BV129" s="185"/>
      <c r="BW129" s="186"/>
      <c r="BX129" s="186"/>
      <c r="BY129" s="186"/>
      <c r="BZ129" s="184"/>
      <c r="CA129" s="184"/>
      <c r="CB129" s="185"/>
      <c r="CC129" s="185"/>
      <c r="CD129" s="185"/>
      <c r="CE129" s="185"/>
      <c r="CF129" s="186"/>
      <c r="CG129" s="186"/>
      <c r="CH129" s="186"/>
      <c r="CI129" s="476"/>
      <c r="CJ129" s="476">
        <v>1</v>
      </c>
      <c r="CK129" s="476"/>
    </row>
    <row r="130" spans="2:89" s="187" customFormat="1" ht="113.25" customHeight="1" x14ac:dyDescent="0.25">
      <c r="B130" s="174" t="s">
        <v>71</v>
      </c>
      <c r="C130" s="175" t="s">
        <v>177</v>
      </c>
      <c r="D130" s="175" t="s">
        <v>177</v>
      </c>
      <c r="E130" s="176" t="s">
        <v>73</v>
      </c>
      <c r="F130" s="176" t="s">
        <v>120</v>
      </c>
      <c r="G130" s="176" t="s">
        <v>177</v>
      </c>
      <c r="H130" s="175" t="s">
        <v>247</v>
      </c>
      <c r="I130" s="175" t="s">
        <v>247</v>
      </c>
      <c r="J130" s="175" t="s">
        <v>247</v>
      </c>
      <c r="K130" s="193" t="s">
        <v>247</v>
      </c>
      <c r="L130" s="175" t="s">
        <v>632</v>
      </c>
      <c r="M130" s="175" t="s">
        <v>447</v>
      </c>
      <c r="N130" s="175" t="s">
        <v>633</v>
      </c>
      <c r="O130" s="176" t="s">
        <v>181</v>
      </c>
      <c r="P130" s="178"/>
      <c r="Q130" s="179" t="s">
        <v>80</v>
      </c>
      <c r="R130" s="179" t="s">
        <v>81</v>
      </c>
      <c r="S130" s="178" t="s">
        <v>82</v>
      </c>
      <c r="T130" s="178" t="s">
        <v>83</v>
      </c>
      <c r="U130" s="176" t="s">
        <v>84</v>
      </c>
      <c r="V130" s="178" t="s">
        <v>125</v>
      </c>
      <c r="W130" s="241" t="s">
        <v>213</v>
      </c>
      <c r="X130" s="254">
        <f>IF(W130="MUY BAJA",20%,IF(W130="BAJA",40%,IF(W130="MEDIA",60%,IF(W130="ALTA",80%,IF(W130="MUY ALTA",100%,)))))</f>
        <v>0.6</v>
      </c>
      <c r="Y130" s="255" t="s">
        <v>87</v>
      </c>
      <c r="Z130" s="254">
        <f>IF(Y130="LEVE",20%,IF(Y130="MENOR",40%,IF(Y130="MODERADO",60%,IF(Y130="MAYOR",80%,IF(Y130="CATASTRÓFICO",100%,)))))</f>
        <v>0.8</v>
      </c>
      <c r="AA130" s="181" t="s">
        <v>88</v>
      </c>
      <c r="AB130" s="180" t="s">
        <v>182</v>
      </c>
      <c r="AC130" s="178" t="s">
        <v>183</v>
      </c>
      <c r="AD130" s="181" t="s">
        <v>91</v>
      </c>
      <c r="AE130" s="181" t="s">
        <v>92</v>
      </c>
      <c r="AF130" s="176" t="s">
        <v>130</v>
      </c>
      <c r="AG130" s="182" t="s">
        <v>94</v>
      </c>
      <c r="AH130" s="182" t="s">
        <v>114</v>
      </c>
      <c r="AI130" s="256">
        <f>IF(AH130="Prevenir",25%, IF(AH130="Detectar",15%,IF(AH130="Corregir",10%,)))</f>
        <v>0.15</v>
      </c>
      <c r="AJ130" s="182" t="s">
        <v>184</v>
      </c>
      <c r="AK130" s="256">
        <f>IF(AJ130="Automático",25%,IF(AJ130="Manual",10%,))</f>
        <v>0.25</v>
      </c>
      <c r="AL130" s="182" t="s">
        <v>97</v>
      </c>
      <c r="AM130" s="175" t="s">
        <v>152</v>
      </c>
      <c r="AN130" s="182" t="s">
        <v>99</v>
      </c>
      <c r="AO130" s="175" t="s">
        <v>153</v>
      </c>
      <c r="AP130" s="257">
        <f>+AI130+AK130</f>
        <v>0.4</v>
      </c>
      <c r="AQ130" s="238" t="str">
        <f>IF(AR130&lt;=20%,"MUY BAJA",IF(AR130&lt;=40%,"BAJA",IF(AR130&lt;=60%,"MEDIA",IF(AR130&lt;=80%,"ALTA","MUY ALTA"))))</f>
        <v>BAJA</v>
      </c>
      <c r="AR130" s="238">
        <f>IF(OR(AH130="Prevenir",AH130="Detectar"),(X130-(X130*AP130)), X130)</f>
        <v>0.36</v>
      </c>
      <c r="AS130" s="238" t="str">
        <f>IF(AT130&lt;=20%,"LEVE",IF(AT130&lt;=40%,"MENOR",IF(AT130&lt;=60%,"MODERADO",IF(AT130&lt;=80%,"MAYOR","CATASTROFICO"))))</f>
        <v>MAYOR</v>
      </c>
      <c r="AT130" s="238">
        <f>IF(AH130="Corregir",(Z130-(Z130*AP130)), Z130)</f>
        <v>0.8</v>
      </c>
      <c r="AU130" s="181" t="s">
        <v>88</v>
      </c>
      <c r="AV130" s="244" t="s">
        <v>133</v>
      </c>
      <c r="AW130" s="183" t="s">
        <v>182</v>
      </c>
      <c r="AX130" s="184" t="s">
        <v>185</v>
      </c>
      <c r="AY130" s="184">
        <f>AY129</f>
        <v>45657</v>
      </c>
      <c r="AZ130" s="184" t="str">
        <f>AZ129</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0" s="184" t="str">
        <f>BA129</f>
        <v>OSI - GIS</v>
      </c>
      <c r="BB130" s="483" t="s">
        <v>103</v>
      </c>
      <c r="BC130" s="185">
        <f t="shared" si="5"/>
        <v>0</v>
      </c>
      <c r="BD130" s="185" t="str">
        <f>BD129</f>
        <v>X</v>
      </c>
      <c r="BE130" s="185" t="str">
        <f>BE129</f>
        <v>El monitoreo permanente permite establecer las acciones de aprovisionamiento de almacenamiento vitualizado, en servidores On premise y en los servicios en nube.</v>
      </c>
      <c r="BF130" s="186" t="s">
        <v>1362</v>
      </c>
      <c r="BG130" s="185" t="str">
        <f>BG129</f>
        <v xml:space="preserve"> </v>
      </c>
      <c r="BH130" s="184"/>
      <c r="BI130" s="184"/>
      <c r="BJ130" s="185"/>
      <c r="BK130" s="185"/>
      <c r="BL130" s="185"/>
      <c r="BM130" s="185"/>
      <c r="BN130" s="186"/>
      <c r="BO130" s="186"/>
      <c r="BP130" s="186"/>
      <c r="BQ130" s="184"/>
      <c r="BR130" s="184"/>
      <c r="BS130" s="185"/>
      <c r="BT130" s="185"/>
      <c r="BU130" s="185"/>
      <c r="BV130" s="185"/>
      <c r="BW130" s="186"/>
      <c r="BX130" s="186"/>
      <c r="BY130" s="186"/>
      <c r="BZ130" s="184"/>
      <c r="CA130" s="184"/>
      <c r="CB130" s="185"/>
      <c r="CC130" s="185"/>
      <c r="CD130" s="185"/>
      <c r="CE130" s="185"/>
      <c r="CF130" s="186"/>
      <c r="CG130" s="186"/>
      <c r="CH130" s="186"/>
      <c r="CI130" s="476"/>
      <c r="CJ130" s="476">
        <v>1</v>
      </c>
      <c r="CK130" s="476"/>
    </row>
    <row r="131" spans="2:89" s="187" customFormat="1" ht="113.25" customHeight="1" x14ac:dyDescent="0.25">
      <c r="B131" s="174" t="s">
        <v>71</v>
      </c>
      <c r="C131" s="175" t="s">
        <v>177</v>
      </c>
      <c r="D131" s="175" t="s">
        <v>177</v>
      </c>
      <c r="E131" s="176" t="s">
        <v>73</v>
      </c>
      <c r="F131" s="176" t="s">
        <v>173</v>
      </c>
      <c r="G131" s="176" t="s">
        <v>177</v>
      </c>
      <c r="H131" s="175" t="s">
        <v>247</v>
      </c>
      <c r="I131" s="175" t="s">
        <v>245</v>
      </c>
      <c r="J131" s="175" t="s">
        <v>247</v>
      </c>
      <c r="K131" s="193" t="s">
        <v>247</v>
      </c>
      <c r="L131" s="175" t="s">
        <v>634</v>
      </c>
      <c r="M131" s="175" t="s">
        <v>450</v>
      </c>
      <c r="N131" s="175" t="s">
        <v>451</v>
      </c>
      <c r="O131" s="176" t="s">
        <v>181</v>
      </c>
      <c r="P131" s="178"/>
      <c r="Q131" s="179" t="s">
        <v>80</v>
      </c>
      <c r="R131" s="179" t="s">
        <v>81</v>
      </c>
      <c r="S131" s="178" t="s">
        <v>82</v>
      </c>
      <c r="T131" s="178" t="s">
        <v>83</v>
      </c>
      <c r="U131" s="176" t="s">
        <v>84</v>
      </c>
      <c r="V131" s="178" t="s">
        <v>125</v>
      </c>
      <c r="W131" s="241" t="s">
        <v>213</v>
      </c>
      <c r="X131" s="254">
        <f>IF(W131="MUY BAJA",20%,IF(W131="BAJA",40%,IF(W131="MEDIA",60%,IF(W131="ALTA",80%,IF(W131="MUY ALTA",100%,)))))</f>
        <v>0.6</v>
      </c>
      <c r="Y131" s="255" t="s">
        <v>87</v>
      </c>
      <c r="Z131" s="254">
        <f>IF(Y131="LEVE",20%,IF(Y131="MENOR",40%,IF(Y131="MODERADO",60%,IF(Y131="MAYOR",80%,IF(Y131="CATASTRÓFICO",100%,)))))</f>
        <v>0.8</v>
      </c>
      <c r="AA131" s="181" t="s">
        <v>88</v>
      </c>
      <c r="AB131" s="180" t="s">
        <v>182</v>
      </c>
      <c r="AC131" s="178" t="s">
        <v>183</v>
      </c>
      <c r="AD131" s="181" t="s">
        <v>91</v>
      </c>
      <c r="AE131" s="181" t="s">
        <v>92</v>
      </c>
      <c r="AF131" s="176" t="s">
        <v>130</v>
      </c>
      <c r="AG131" s="182" t="s">
        <v>94</v>
      </c>
      <c r="AH131" s="182" t="s">
        <v>114</v>
      </c>
      <c r="AI131" s="256">
        <f>IF(AH131="Prevenir",25%, IF(AH131="Detectar",15%,IF(AH131="Corregir",10%,)))</f>
        <v>0.15</v>
      </c>
      <c r="AJ131" s="182" t="s">
        <v>184</v>
      </c>
      <c r="AK131" s="256">
        <f>IF(AJ131="Automático",25%,IF(AJ131="Manual",10%,))</f>
        <v>0.25</v>
      </c>
      <c r="AL131" s="182" t="s">
        <v>97</v>
      </c>
      <c r="AM131" s="175" t="s">
        <v>152</v>
      </c>
      <c r="AN131" s="182" t="s">
        <v>99</v>
      </c>
      <c r="AO131" s="175" t="s">
        <v>153</v>
      </c>
      <c r="AP131" s="257">
        <f>+AI131+AK131</f>
        <v>0.4</v>
      </c>
      <c r="AQ131" s="238" t="str">
        <f>IF(AR131&lt;=20%,"MUY BAJA",IF(AR131&lt;=40%,"BAJA",IF(AR131&lt;=60%,"MEDIA",IF(AR131&lt;=80%,"ALTA","MUY ALTA"))))</f>
        <v>BAJA</v>
      </c>
      <c r="AR131" s="238">
        <f>IF(OR(AH131="Prevenir",AH131="Detectar"),(X131-(X131*AP131)), X131)</f>
        <v>0.36</v>
      </c>
      <c r="AS131" s="238" t="str">
        <f>IF(AT131&lt;=20%,"LEVE",IF(AT131&lt;=40%,"MENOR",IF(AT131&lt;=60%,"MODERADO",IF(AT131&lt;=80%,"MAYOR","CATASTROFICO"))))</f>
        <v>MAYOR</v>
      </c>
      <c r="AT131" s="238">
        <f>IF(AH131="Corregir",(Z131-(Z131*AP131)), Z131)</f>
        <v>0.8</v>
      </c>
      <c r="AU131" s="181" t="s">
        <v>88</v>
      </c>
      <c r="AV131" s="244" t="s">
        <v>133</v>
      </c>
      <c r="AW131" s="183" t="s">
        <v>182</v>
      </c>
      <c r="AX131" s="184" t="s">
        <v>185</v>
      </c>
      <c r="AY131" s="184">
        <f>AY130</f>
        <v>45657</v>
      </c>
      <c r="AZ131" s="184" t="str">
        <f>AZ130</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1" s="184" t="str">
        <f>BA130</f>
        <v>OSI - GIS</v>
      </c>
      <c r="BB131" s="483" t="s">
        <v>103</v>
      </c>
      <c r="BC131" s="185">
        <f t="shared" si="5"/>
        <v>0</v>
      </c>
      <c r="BD131" s="185" t="str">
        <f>BD130</f>
        <v>X</v>
      </c>
      <c r="BE131" s="185" t="str">
        <f>BE130</f>
        <v>El monitoreo permanente permite establecer las acciones de aprovisionamiento de almacenamiento vitualizado, en servidores On premise y en los servicios en nube.</v>
      </c>
      <c r="BF131" s="186" t="s">
        <v>1362</v>
      </c>
      <c r="BG131" s="185" t="str">
        <f>BG130</f>
        <v xml:space="preserve"> </v>
      </c>
      <c r="BH131" s="184"/>
      <c r="BI131" s="184"/>
      <c r="BJ131" s="185"/>
      <c r="BK131" s="185"/>
      <c r="BL131" s="185"/>
      <c r="BM131" s="185"/>
      <c r="BN131" s="186"/>
      <c r="BO131" s="186"/>
      <c r="BP131" s="186"/>
      <c r="BQ131" s="184"/>
      <c r="BR131" s="184"/>
      <c r="BS131" s="185"/>
      <c r="BT131" s="185"/>
      <c r="BU131" s="185"/>
      <c r="BV131" s="185"/>
      <c r="BW131" s="186"/>
      <c r="BX131" s="186"/>
      <c r="BY131" s="186"/>
      <c r="BZ131" s="184"/>
      <c r="CA131" s="184"/>
      <c r="CB131" s="185"/>
      <c r="CC131" s="185"/>
      <c r="CD131" s="185"/>
      <c r="CE131" s="185"/>
      <c r="CF131" s="186"/>
      <c r="CG131" s="186"/>
      <c r="CH131" s="186"/>
      <c r="CI131" s="476"/>
      <c r="CJ131" s="476">
        <v>1</v>
      </c>
      <c r="CK131" s="476"/>
    </row>
    <row r="132" spans="2:89" s="187" customFormat="1" ht="113.25" customHeight="1" x14ac:dyDescent="0.25">
      <c r="B132" s="174" t="s">
        <v>71</v>
      </c>
      <c r="C132" s="175" t="s">
        <v>177</v>
      </c>
      <c r="D132" s="175" t="s">
        <v>177</v>
      </c>
      <c r="E132" s="176" t="s">
        <v>73</v>
      </c>
      <c r="F132" s="176" t="s">
        <v>74</v>
      </c>
      <c r="G132" s="176" t="s">
        <v>177</v>
      </c>
      <c r="H132" s="175" t="s">
        <v>247</v>
      </c>
      <c r="I132" s="175" t="s">
        <v>247</v>
      </c>
      <c r="J132" s="175" t="s">
        <v>247</v>
      </c>
      <c r="K132" s="193" t="s">
        <v>247</v>
      </c>
      <c r="L132" s="175" t="s">
        <v>634</v>
      </c>
      <c r="M132" s="175" t="s">
        <v>450</v>
      </c>
      <c r="N132" s="175" t="s">
        <v>451</v>
      </c>
      <c r="O132" s="176" t="s">
        <v>181</v>
      </c>
      <c r="P132" s="178"/>
      <c r="Q132" s="179" t="s">
        <v>80</v>
      </c>
      <c r="R132" s="179" t="s">
        <v>81</v>
      </c>
      <c r="S132" s="178" t="s">
        <v>82</v>
      </c>
      <c r="T132" s="178" t="s">
        <v>83</v>
      </c>
      <c r="U132" s="176" t="s">
        <v>84</v>
      </c>
      <c r="V132" s="178" t="s">
        <v>125</v>
      </c>
      <c r="W132" s="241" t="s">
        <v>213</v>
      </c>
      <c r="X132" s="254">
        <f>IF(W132="MUY BAJA",20%,IF(W132="BAJA",40%,IF(W132="MEDIA",60%,IF(W132="ALTA",80%,IF(W132="MUY ALTA",100%,)))))</f>
        <v>0.6</v>
      </c>
      <c r="Y132" s="255" t="s">
        <v>87</v>
      </c>
      <c r="Z132" s="254">
        <f>IF(Y132="LEVE",20%,IF(Y132="MENOR",40%,IF(Y132="MODERADO",60%,IF(Y132="MAYOR",80%,IF(Y132="CATASTRÓFICO",100%,)))))</f>
        <v>0.8</v>
      </c>
      <c r="AA132" s="181" t="s">
        <v>88</v>
      </c>
      <c r="AB132" s="180" t="s">
        <v>182</v>
      </c>
      <c r="AC132" s="178" t="s">
        <v>183</v>
      </c>
      <c r="AD132" s="181" t="s">
        <v>91</v>
      </c>
      <c r="AE132" s="181" t="s">
        <v>92</v>
      </c>
      <c r="AF132" s="176" t="s">
        <v>130</v>
      </c>
      <c r="AG132" s="182" t="s">
        <v>94</v>
      </c>
      <c r="AH132" s="182" t="s">
        <v>114</v>
      </c>
      <c r="AI132" s="256">
        <f>IF(AH132="Prevenir",25%, IF(AH132="Detectar",15%,IF(AH132="Corregir",10%,)))</f>
        <v>0.15</v>
      </c>
      <c r="AJ132" s="182" t="s">
        <v>184</v>
      </c>
      <c r="AK132" s="256">
        <f>IF(AJ132="Automático",25%,IF(AJ132="Manual",10%,))</f>
        <v>0.25</v>
      </c>
      <c r="AL132" s="182" t="s">
        <v>97</v>
      </c>
      <c r="AM132" s="175" t="s">
        <v>152</v>
      </c>
      <c r="AN132" s="182" t="s">
        <v>99</v>
      </c>
      <c r="AO132" s="175" t="s">
        <v>153</v>
      </c>
      <c r="AP132" s="257">
        <f>+AI132+AK132</f>
        <v>0.4</v>
      </c>
      <c r="AQ132" s="238" t="str">
        <f>IF(AR132&lt;=20%,"MUY BAJA",IF(AR132&lt;=40%,"BAJA",IF(AR132&lt;=60%,"MEDIA",IF(AR132&lt;=80%,"ALTA","MUY ALTA"))))</f>
        <v>BAJA</v>
      </c>
      <c r="AR132" s="238">
        <f>IF(OR(AH132="Prevenir",AH132="Detectar"),(X132-(X132*AP132)), X132)</f>
        <v>0.36</v>
      </c>
      <c r="AS132" s="238" t="str">
        <f>IF(AT132&lt;=20%,"LEVE",IF(AT132&lt;=40%,"MENOR",IF(AT132&lt;=60%,"MODERADO",IF(AT132&lt;=80%,"MAYOR","CATASTROFICO"))))</f>
        <v>MAYOR</v>
      </c>
      <c r="AT132" s="238">
        <f>IF(AH132="Corregir",(Z132-(Z132*AP132)), Z132)</f>
        <v>0.8</v>
      </c>
      <c r="AU132" s="181" t="s">
        <v>88</v>
      </c>
      <c r="AV132" s="244" t="s">
        <v>133</v>
      </c>
      <c r="AW132" s="183" t="s">
        <v>182</v>
      </c>
      <c r="AX132" s="184" t="s">
        <v>185</v>
      </c>
      <c r="AY132" s="184">
        <f>AY131</f>
        <v>45657</v>
      </c>
      <c r="AZ132" s="184" t="str">
        <f>AZ131</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2" s="184" t="str">
        <f>BA131</f>
        <v>OSI - GIS</v>
      </c>
      <c r="BB132" s="483" t="s">
        <v>103</v>
      </c>
      <c r="BC132" s="185">
        <f t="shared" si="5"/>
        <v>0</v>
      </c>
      <c r="BD132" s="185" t="str">
        <f>BD131</f>
        <v>X</v>
      </c>
      <c r="BE132" s="185" t="str">
        <f>BE131</f>
        <v>El monitoreo permanente permite establecer las acciones de aprovisionamiento de almacenamiento vitualizado, en servidores On premise y en los servicios en nube.</v>
      </c>
      <c r="BF132" s="186" t="s">
        <v>1362</v>
      </c>
      <c r="BG132" s="185" t="str">
        <f>BG131</f>
        <v xml:space="preserve"> </v>
      </c>
      <c r="BH132" s="184"/>
      <c r="BI132" s="184"/>
      <c r="BJ132" s="185"/>
      <c r="BK132" s="185"/>
      <c r="BL132" s="185"/>
      <c r="BM132" s="185"/>
      <c r="BN132" s="186"/>
      <c r="BO132" s="186"/>
      <c r="BP132" s="186"/>
      <c r="BQ132" s="184"/>
      <c r="BR132" s="184"/>
      <c r="BS132" s="185"/>
      <c r="BT132" s="185"/>
      <c r="BU132" s="185"/>
      <c r="BV132" s="185"/>
      <c r="BW132" s="186"/>
      <c r="BX132" s="186"/>
      <c r="BY132" s="186"/>
      <c r="BZ132" s="184"/>
      <c r="CA132" s="184"/>
      <c r="CB132" s="185"/>
      <c r="CC132" s="185"/>
      <c r="CD132" s="185"/>
      <c r="CE132" s="185"/>
      <c r="CF132" s="186"/>
      <c r="CG132" s="186"/>
      <c r="CH132" s="186"/>
      <c r="CI132" s="476"/>
      <c r="CJ132" s="476">
        <v>1</v>
      </c>
      <c r="CK132" s="476"/>
    </row>
    <row r="133" spans="2:89" s="187" customFormat="1" ht="113.25" customHeight="1" x14ac:dyDescent="0.25">
      <c r="B133" s="174" t="s">
        <v>71</v>
      </c>
      <c r="C133" s="175" t="s">
        <v>177</v>
      </c>
      <c r="D133" s="175" t="s">
        <v>177</v>
      </c>
      <c r="E133" s="176" t="s">
        <v>73</v>
      </c>
      <c r="F133" s="176" t="s">
        <v>120</v>
      </c>
      <c r="G133" s="176" t="s">
        <v>177</v>
      </c>
      <c r="H133" s="175" t="s">
        <v>523</v>
      </c>
      <c r="I133" s="175" t="s">
        <v>523</v>
      </c>
      <c r="J133" s="175" t="s">
        <v>245</v>
      </c>
      <c r="K133" s="194" t="s">
        <v>523</v>
      </c>
      <c r="L133" s="175" t="s">
        <v>658</v>
      </c>
      <c r="M133" s="175" t="s">
        <v>157</v>
      </c>
      <c r="N133" s="175" t="s">
        <v>123</v>
      </c>
      <c r="O133" s="176" t="s">
        <v>79</v>
      </c>
      <c r="P133" s="178"/>
      <c r="Q133" s="179" t="s">
        <v>80</v>
      </c>
      <c r="R133" s="179" t="s">
        <v>81</v>
      </c>
      <c r="S133" s="178" t="s">
        <v>82</v>
      </c>
      <c r="T133" s="178" t="s">
        <v>83</v>
      </c>
      <c r="U133" s="176" t="s">
        <v>84</v>
      </c>
      <c r="V133" s="178" t="s">
        <v>125</v>
      </c>
      <c r="W133" s="241" t="s">
        <v>213</v>
      </c>
      <c r="X133" s="254">
        <f>IF(W133="MUY BAJA",20%,IF(W133="BAJA",40%,IF(W133="MEDIA",60%,IF(W133="ALTA",80%,IF(W133="MUY ALTA",100%,)))))</f>
        <v>0.6</v>
      </c>
      <c r="Y133" s="255" t="s">
        <v>87</v>
      </c>
      <c r="Z133" s="254">
        <f>IF(Y133="LEVE",20%,IF(Y133="MENOR",40%,IF(Y133="MODERADO",60%,IF(Y133="MAYOR",80%,IF(Y133="CATASTRÓFICO",100%,)))))</f>
        <v>0.8</v>
      </c>
      <c r="AA133" s="181" t="s">
        <v>88</v>
      </c>
      <c r="AB133" s="180" t="s">
        <v>182</v>
      </c>
      <c r="AC133" s="178" t="s">
        <v>183</v>
      </c>
      <c r="AD133" s="181" t="s">
        <v>91</v>
      </c>
      <c r="AE133" s="181" t="s">
        <v>92</v>
      </c>
      <c r="AF133" s="176" t="s">
        <v>130</v>
      </c>
      <c r="AG133" s="182" t="s">
        <v>94</v>
      </c>
      <c r="AH133" s="182" t="s">
        <v>114</v>
      </c>
      <c r="AI133" s="256">
        <f>IF(AH133="Prevenir",25%, IF(AH133="Detectar",15%,IF(AH133="Corregir",10%,)))</f>
        <v>0.15</v>
      </c>
      <c r="AJ133" s="182" t="s">
        <v>184</v>
      </c>
      <c r="AK133" s="256">
        <f>IF(AJ133="Automático",25%,IF(AJ133="Manual",10%,))</f>
        <v>0.25</v>
      </c>
      <c r="AL133" s="182" t="s">
        <v>97</v>
      </c>
      <c r="AM133" s="175" t="s">
        <v>152</v>
      </c>
      <c r="AN133" s="182" t="s">
        <v>99</v>
      </c>
      <c r="AO133" s="175" t="s">
        <v>153</v>
      </c>
      <c r="AP133" s="257">
        <f>+AI133+AK133</f>
        <v>0.4</v>
      </c>
      <c r="AQ133" s="238" t="str">
        <f>IF(AR133&lt;=20%,"MUY BAJA",IF(AR133&lt;=40%,"BAJA",IF(AR133&lt;=60%,"MEDIA",IF(AR133&lt;=80%,"ALTA","MUY ALTA"))))</f>
        <v>BAJA</v>
      </c>
      <c r="AR133" s="238">
        <f>IF(OR(AH133="Prevenir",AH133="Detectar"),(X133-(X133*AP133)), X133)</f>
        <v>0.36</v>
      </c>
      <c r="AS133" s="238" t="str">
        <f>IF(AT133&lt;=20%,"LEVE",IF(AT133&lt;=40%,"MENOR",IF(AT133&lt;=60%,"MODERADO",IF(AT133&lt;=80%,"MAYOR","CATASTROFICO"))))</f>
        <v>MAYOR</v>
      </c>
      <c r="AT133" s="238">
        <f>IF(AH133="Corregir",(Z133-(Z133*AP133)), Z133)</f>
        <v>0.8</v>
      </c>
      <c r="AU133" s="181" t="s">
        <v>88</v>
      </c>
      <c r="AV133" s="244" t="s">
        <v>133</v>
      </c>
      <c r="AW133" s="183" t="s">
        <v>182</v>
      </c>
      <c r="AX133" s="184" t="s">
        <v>185</v>
      </c>
      <c r="AY133" s="184">
        <f>AY132</f>
        <v>45657</v>
      </c>
      <c r="AZ133" s="184" t="str">
        <f>AZ132</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3" s="184" t="str">
        <f>BA132</f>
        <v>OSI - GIS</v>
      </c>
      <c r="BB133" s="483" t="s">
        <v>103</v>
      </c>
      <c r="BC133" s="185">
        <f t="shared" si="5"/>
        <v>0</v>
      </c>
      <c r="BD133" s="185" t="str">
        <f>BD132</f>
        <v>X</v>
      </c>
      <c r="BE133" s="185" t="str">
        <f>BE132</f>
        <v>El monitoreo permanente permite establecer las acciones de aprovisionamiento de almacenamiento vitualizado, en servidores On premise y en los servicios en nube.</v>
      </c>
      <c r="BF133" s="186" t="s">
        <v>1362</v>
      </c>
      <c r="BG133" s="185" t="str">
        <f>BG132</f>
        <v xml:space="preserve"> </v>
      </c>
      <c r="BH133" s="184"/>
      <c r="BI133" s="184"/>
      <c r="BJ133" s="185"/>
      <c r="BK133" s="185"/>
      <c r="BL133" s="185"/>
      <c r="BM133" s="185"/>
      <c r="BN133" s="186"/>
      <c r="BO133" s="186"/>
      <c r="BP133" s="186"/>
      <c r="BQ133" s="184"/>
      <c r="BR133" s="184"/>
      <c r="BS133" s="185"/>
      <c r="BT133" s="185"/>
      <c r="BU133" s="185"/>
      <c r="BV133" s="185"/>
      <c r="BW133" s="186"/>
      <c r="BX133" s="186"/>
      <c r="BY133" s="186"/>
      <c r="BZ133" s="184"/>
      <c r="CA133" s="184"/>
      <c r="CB133" s="185"/>
      <c r="CC133" s="185"/>
      <c r="CD133" s="185"/>
      <c r="CE133" s="185"/>
      <c r="CF133" s="186"/>
      <c r="CG133" s="186"/>
      <c r="CH133" s="186"/>
      <c r="CI133" s="476"/>
      <c r="CJ133" s="476">
        <v>1</v>
      </c>
      <c r="CK133" s="476"/>
    </row>
    <row r="134" spans="2:89" s="187" customFormat="1" ht="113.25" customHeight="1" x14ac:dyDescent="0.25">
      <c r="B134" s="174" t="s">
        <v>71</v>
      </c>
      <c r="C134" s="175" t="s">
        <v>344</v>
      </c>
      <c r="D134" s="175" t="s">
        <v>344</v>
      </c>
      <c r="E134" s="176" t="s">
        <v>73</v>
      </c>
      <c r="F134" s="176" t="s">
        <v>173</v>
      </c>
      <c r="G134" s="176" t="s">
        <v>344</v>
      </c>
      <c r="H134" s="175" t="s">
        <v>247</v>
      </c>
      <c r="I134" s="175" t="s">
        <v>518</v>
      </c>
      <c r="J134" s="175" t="s">
        <v>247</v>
      </c>
      <c r="K134" s="194" t="s">
        <v>523</v>
      </c>
      <c r="L134" s="175" t="s">
        <v>673</v>
      </c>
      <c r="M134" s="175" t="s">
        <v>674</v>
      </c>
      <c r="N134" s="175" t="s">
        <v>381</v>
      </c>
      <c r="O134" s="176" t="s">
        <v>368</v>
      </c>
      <c r="P134" s="178"/>
      <c r="Q134" s="179" t="s">
        <v>80</v>
      </c>
      <c r="R134" s="179" t="s">
        <v>81</v>
      </c>
      <c r="S134" s="178" t="s">
        <v>82</v>
      </c>
      <c r="T134" s="178" t="s">
        <v>83</v>
      </c>
      <c r="U134" s="176" t="s">
        <v>84</v>
      </c>
      <c r="V134" s="178" t="s">
        <v>125</v>
      </c>
      <c r="W134" s="241" t="s">
        <v>213</v>
      </c>
      <c r="X134" s="254">
        <f>IF(W134="MUY BAJA",20%,IF(W134="BAJA",40%,IF(W134="MEDIA",60%,IF(W134="ALTA",80%,IF(W134="MUY ALTA",100%,)))))</f>
        <v>0.6</v>
      </c>
      <c r="Y134" s="255" t="s">
        <v>87</v>
      </c>
      <c r="Z134" s="254">
        <f>IF(Y134="LEVE",20%,IF(Y134="MENOR",40%,IF(Y134="MODERADO",60%,IF(Y134="MAYOR",80%,IF(Y134="CATASTRÓFICO",100%,)))))</f>
        <v>0.8</v>
      </c>
      <c r="AA134" s="181" t="s">
        <v>88</v>
      </c>
      <c r="AB134" s="180" t="s">
        <v>182</v>
      </c>
      <c r="AC134" s="178" t="s">
        <v>183</v>
      </c>
      <c r="AD134" s="181" t="s">
        <v>91</v>
      </c>
      <c r="AE134" s="181" t="s">
        <v>92</v>
      </c>
      <c r="AF134" s="176" t="s">
        <v>130</v>
      </c>
      <c r="AG134" s="182" t="s">
        <v>94</v>
      </c>
      <c r="AH134" s="182" t="s">
        <v>114</v>
      </c>
      <c r="AI134" s="256">
        <f>IF(AH134="Prevenir",25%, IF(AH134="Detectar",15%,IF(AH134="Corregir",10%,)))</f>
        <v>0.15</v>
      </c>
      <c r="AJ134" s="182" t="s">
        <v>184</v>
      </c>
      <c r="AK134" s="256">
        <f>IF(AJ134="Automático",25%,IF(AJ134="Manual",10%,))</f>
        <v>0.25</v>
      </c>
      <c r="AL134" s="182" t="s">
        <v>97</v>
      </c>
      <c r="AM134" s="175" t="s">
        <v>152</v>
      </c>
      <c r="AN134" s="182" t="s">
        <v>99</v>
      </c>
      <c r="AO134" s="175" t="s">
        <v>153</v>
      </c>
      <c r="AP134" s="257">
        <f>+AI134+AK134</f>
        <v>0.4</v>
      </c>
      <c r="AQ134" s="238" t="str">
        <f>IF(AR134&lt;=20%,"MUY BAJA",IF(AR134&lt;=40%,"BAJA",IF(AR134&lt;=60%,"MEDIA",IF(AR134&lt;=80%,"ALTA","MUY ALTA"))))</f>
        <v>BAJA</v>
      </c>
      <c r="AR134" s="238">
        <f>IF(OR(AH134="Prevenir",AH134="Detectar"),(X134-(X134*AP134)), X134)</f>
        <v>0.36</v>
      </c>
      <c r="AS134" s="238" t="str">
        <f>IF(AT134&lt;=20%,"LEVE",IF(AT134&lt;=40%,"MENOR",IF(AT134&lt;=60%,"MODERADO",IF(AT134&lt;=80%,"MAYOR","CATASTROFICO"))))</f>
        <v>MAYOR</v>
      </c>
      <c r="AT134" s="238">
        <f>IF(AH134="Corregir",(Z134-(Z134*AP134)), Z134)</f>
        <v>0.8</v>
      </c>
      <c r="AU134" s="181" t="s">
        <v>88</v>
      </c>
      <c r="AV134" s="244" t="s">
        <v>133</v>
      </c>
      <c r="AW134" s="183" t="s">
        <v>182</v>
      </c>
      <c r="AX134" s="184" t="s">
        <v>185</v>
      </c>
      <c r="AY134" s="184">
        <f>AY133</f>
        <v>45657</v>
      </c>
      <c r="AZ134" s="184" t="str">
        <f>AZ133</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4" s="184" t="str">
        <f>BA133</f>
        <v>OSI - GIS</v>
      </c>
      <c r="BB134" s="483" t="s">
        <v>103</v>
      </c>
      <c r="BC134" s="185">
        <f t="shared" si="5"/>
        <v>0</v>
      </c>
      <c r="BD134" s="185" t="str">
        <f>BD133</f>
        <v>X</v>
      </c>
      <c r="BE134" s="185" t="str">
        <f>BE133</f>
        <v>El monitoreo permanente permite establecer las acciones de aprovisionamiento de almacenamiento vitualizado, en servidores On premise y en los servicios en nube.</v>
      </c>
      <c r="BF134" s="186" t="s">
        <v>1362</v>
      </c>
      <c r="BG134" s="185" t="str">
        <f>BG133</f>
        <v xml:space="preserve"> </v>
      </c>
      <c r="BH134" s="184"/>
      <c r="BI134" s="184"/>
      <c r="BJ134" s="185"/>
      <c r="BK134" s="185"/>
      <c r="BL134" s="185"/>
      <c r="BM134" s="185"/>
      <c r="BN134" s="186"/>
      <c r="BO134" s="186"/>
      <c r="BP134" s="186"/>
      <c r="BQ134" s="184"/>
      <c r="BR134" s="184"/>
      <c r="BS134" s="185"/>
      <c r="BT134" s="185"/>
      <c r="BU134" s="185"/>
      <c r="BV134" s="185"/>
      <c r="BW134" s="186"/>
      <c r="BX134" s="186"/>
      <c r="BY134" s="186"/>
      <c r="BZ134" s="184"/>
      <c r="CA134" s="184"/>
      <c r="CB134" s="185"/>
      <c r="CC134" s="185"/>
      <c r="CD134" s="185"/>
      <c r="CE134" s="185"/>
      <c r="CF134" s="186"/>
      <c r="CG134" s="186"/>
      <c r="CH134" s="186"/>
      <c r="CI134" s="476"/>
      <c r="CJ134" s="476">
        <v>1</v>
      </c>
      <c r="CK134" s="476"/>
    </row>
    <row r="135" spans="2:89" s="187" customFormat="1" ht="113.25" customHeight="1" x14ac:dyDescent="0.25">
      <c r="B135" s="174" t="s">
        <v>71</v>
      </c>
      <c r="C135" s="175" t="s">
        <v>177</v>
      </c>
      <c r="D135" s="175" t="s">
        <v>177</v>
      </c>
      <c r="E135" s="176" t="s">
        <v>73</v>
      </c>
      <c r="F135" s="176" t="s">
        <v>74</v>
      </c>
      <c r="G135" s="176" t="s">
        <v>177</v>
      </c>
      <c r="H135" s="175" t="s">
        <v>523</v>
      </c>
      <c r="I135" s="175" t="s">
        <v>245</v>
      </c>
      <c r="J135" s="175" t="s">
        <v>523</v>
      </c>
      <c r="K135" s="194" t="s">
        <v>523</v>
      </c>
      <c r="L135" s="175" t="s">
        <v>511</v>
      </c>
      <c r="M135" s="175" t="s">
        <v>512</v>
      </c>
      <c r="N135" s="175" t="s">
        <v>434</v>
      </c>
      <c r="O135" s="176" t="s">
        <v>181</v>
      </c>
      <c r="P135" s="178"/>
      <c r="Q135" s="179" t="s">
        <v>80</v>
      </c>
      <c r="R135" s="179" t="s">
        <v>81</v>
      </c>
      <c r="S135" s="178" t="s">
        <v>82</v>
      </c>
      <c r="T135" s="178" t="s">
        <v>83</v>
      </c>
      <c r="U135" s="176" t="s">
        <v>84</v>
      </c>
      <c r="V135" s="178" t="s">
        <v>125</v>
      </c>
      <c r="W135" s="241" t="s">
        <v>213</v>
      </c>
      <c r="X135" s="254">
        <f>IF(W135="MUY BAJA",20%,IF(W135="BAJA",40%,IF(W135="MEDIA",60%,IF(W135="ALTA",80%,IF(W135="MUY ALTA",100%,)))))</f>
        <v>0.6</v>
      </c>
      <c r="Y135" s="255" t="s">
        <v>87</v>
      </c>
      <c r="Z135" s="254">
        <f>IF(Y135="LEVE",20%,IF(Y135="MENOR",40%,IF(Y135="MODERADO",60%,IF(Y135="MAYOR",80%,IF(Y135="CATASTRÓFICO",100%,)))))</f>
        <v>0.8</v>
      </c>
      <c r="AA135" s="181" t="s">
        <v>88</v>
      </c>
      <c r="AB135" s="180" t="s">
        <v>182</v>
      </c>
      <c r="AC135" s="178" t="s">
        <v>183</v>
      </c>
      <c r="AD135" s="181" t="s">
        <v>91</v>
      </c>
      <c r="AE135" s="181" t="s">
        <v>92</v>
      </c>
      <c r="AF135" s="176" t="s">
        <v>130</v>
      </c>
      <c r="AG135" s="182" t="s">
        <v>94</v>
      </c>
      <c r="AH135" s="182" t="s">
        <v>114</v>
      </c>
      <c r="AI135" s="256">
        <f>IF(AH135="Prevenir",25%, IF(AH135="Detectar",15%,IF(AH135="Corregir",10%,)))</f>
        <v>0.15</v>
      </c>
      <c r="AJ135" s="182" t="s">
        <v>184</v>
      </c>
      <c r="AK135" s="256">
        <f>IF(AJ135="Automático",25%,IF(AJ135="Manual",10%,))</f>
        <v>0.25</v>
      </c>
      <c r="AL135" s="182" t="s">
        <v>97</v>
      </c>
      <c r="AM135" s="175" t="s">
        <v>152</v>
      </c>
      <c r="AN135" s="182" t="s">
        <v>99</v>
      </c>
      <c r="AO135" s="175" t="s">
        <v>153</v>
      </c>
      <c r="AP135" s="257">
        <f>+AI135+AK135</f>
        <v>0.4</v>
      </c>
      <c r="AQ135" s="238" t="str">
        <f>IF(AR135&lt;=20%,"MUY BAJA",IF(AR135&lt;=40%,"BAJA",IF(AR135&lt;=60%,"MEDIA",IF(AR135&lt;=80%,"ALTA","MUY ALTA"))))</f>
        <v>BAJA</v>
      </c>
      <c r="AR135" s="238">
        <f>IF(OR(AH135="Prevenir",AH135="Detectar"),(X135-(X135*AP135)), X135)</f>
        <v>0.36</v>
      </c>
      <c r="AS135" s="238" t="str">
        <f>IF(AT135&lt;=20%,"LEVE",IF(AT135&lt;=40%,"MENOR",IF(AT135&lt;=60%,"MODERADO",IF(AT135&lt;=80%,"MAYOR","CATASTROFICO"))))</f>
        <v>MAYOR</v>
      </c>
      <c r="AT135" s="238">
        <f>IF(AH135="Corregir",(Z135-(Z135*AP135)), Z135)</f>
        <v>0.8</v>
      </c>
      <c r="AU135" s="181" t="s">
        <v>88</v>
      </c>
      <c r="AV135" s="244" t="s">
        <v>133</v>
      </c>
      <c r="AW135" s="183" t="s">
        <v>182</v>
      </c>
      <c r="AX135" s="184" t="s">
        <v>185</v>
      </c>
      <c r="AY135" s="184">
        <f>AY134</f>
        <v>45657</v>
      </c>
      <c r="AZ135" s="184" t="str">
        <f>AZ134</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5" s="184" t="str">
        <f>BA134</f>
        <v>OSI - GIS</v>
      </c>
      <c r="BB135" s="483" t="s">
        <v>103</v>
      </c>
      <c r="BC135" s="185">
        <f t="shared" si="5"/>
        <v>0</v>
      </c>
      <c r="BD135" s="185" t="str">
        <f>BD134</f>
        <v>X</v>
      </c>
      <c r="BE135" s="185" t="str">
        <f>BE134</f>
        <v>El monitoreo permanente permite establecer las acciones de aprovisionamiento de almacenamiento vitualizado, en servidores On premise y en los servicios en nube.</v>
      </c>
      <c r="BF135" s="186" t="s">
        <v>1362</v>
      </c>
      <c r="BG135" s="185" t="str">
        <f>BG134</f>
        <v xml:space="preserve"> </v>
      </c>
      <c r="BH135" s="184"/>
      <c r="BI135" s="184"/>
      <c r="BJ135" s="185"/>
      <c r="BK135" s="185"/>
      <c r="BL135" s="185"/>
      <c r="BM135" s="185"/>
      <c r="BN135" s="186"/>
      <c r="BO135" s="186"/>
      <c r="BP135" s="186"/>
      <c r="BQ135" s="184"/>
      <c r="BR135" s="184"/>
      <c r="BS135" s="185"/>
      <c r="BT135" s="185"/>
      <c r="BU135" s="185"/>
      <c r="BV135" s="185"/>
      <c r="BW135" s="186"/>
      <c r="BX135" s="186"/>
      <c r="BY135" s="186"/>
      <c r="BZ135" s="184"/>
      <c r="CA135" s="184"/>
      <c r="CB135" s="185"/>
      <c r="CC135" s="185"/>
      <c r="CD135" s="185"/>
      <c r="CE135" s="185"/>
      <c r="CF135" s="186"/>
      <c r="CG135" s="186"/>
      <c r="CH135" s="186"/>
      <c r="CI135" s="476"/>
      <c r="CJ135" s="476">
        <v>1</v>
      </c>
      <c r="CK135" s="476"/>
    </row>
    <row r="136" spans="2:89" s="187" customFormat="1" ht="113.25" customHeight="1" x14ac:dyDescent="0.25">
      <c r="B136" s="174" t="s">
        <v>71</v>
      </c>
      <c r="C136" s="175" t="s">
        <v>177</v>
      </c>
      <c r="D136" s="175" t="s">
        <v>177</v>
      </c>
      <c r="E136" s="176" t="s">
        <v>73</v>
      </c>
      <c r="F136" s="176" t="s">
        <v>74</v>
      </c>
      <c r="G136" s="176" t="s">
        <v>177</v>
      </c>
      <c r="H136" s="175" t="s">
        <v>523</v>
      </c>
      <c r="I136" s="175" t="s">
        <v>523</v>
      </c>
      <c r="J136" s="175" t="s">
        <v>523</v>
      </c>
      <c r="K136" s="194" t="s">
        <v>523</v>
      </c>
      <c r="L136" s="175" t="s">
        <v>355</v>
      </c>
      <c r="M136" s="175" t="s">
        <v>468</v>
      </c>
      <c r="N136" s="175" t="s">
        <v>679</v>
      </c>
      <c r="O136" s="176" t="s">
        <v>194</v>
      </c>
      <c r="P136" s="178"/>
      <c r="Q136" s="179" t="s">
        <v>80</v>
      </c>
      <c r="R136" s="179" t="s">
        <v>81</v>
      </c>
      <c r="S136" s="178" t="s">
        <v>82</v>
      </c>
      <c r="T136" s="178" t="s">
        <v>83</v>
      </c>
      <c r="U136" s="176" t="s">
        <v>84</v>
      </c>
      <c r="V136" s="178" t="s">
        <v>125</v>
      </c>
      <c r="W136" s="241" t="s">
        <v>213</v>
      </c>
      <c r="X136" s="254">
        <f>IF(W136="MUY BAJA",20%,IF(W136="BAJA",40%,IF(W136="MEDIA",60%,IF(W136="ALTA",80%,IF(W136="MUY ALTA",100%,)))))</f>
        <v>0.6</v>
      </c>
      <c r="Y136" s="255" t="s">
        <v>87</v>
      </c>
      <c r="Z136" s="254">
        <f>IF(Y136="LEVE",20%,IF(Y136="MENOR",40%,IF(Y136="MODERADO",60%,IF(Y136="MAYOR",80%,IF(Y136="CATASTRÓFICO",100%,)))))</f>
        <v>0.8</v>
      </c>
      <c r="AA136" s="181" t="s">
        <v>88</v>
      </c>
      <c r="AB136" s="180" t="s">
        <v>182</v>
      </c>
      <c r="AC136" s="178" t="s">
        <v>183</v>
      </c>
      <c r="AD136" s="181" t="s">
        <v>91</v>
      </c>
      <c r="AE136" s="181" t="s">
        <v>92</v>
      </c>
      <c r="AF136" s="176" t="s">
        <v>130</v>
      </c>
      <c r="AG136" s="182" t="s">
        <v>94</v>
      </c>
      <c r="AH136" s="182" t="s">
        <v>114</v>
      </c>
      <c r="AI136" s="256">
        <f>IF(AH136="Prevenir",25%, IF(AH136="Detectar",15%,IF(AH136="Corregir",10%,)))</f>
        <v>0.15</v>
      </c>
      <c r="AJ136" s="182" t="s">
        <v>184</v>
      </c>
      <c r="AK136" s="256">
        <f>IF(AJ136="Automático",25%,IF(AJ136="Manual",10%,))</f>
        <v>0.25</v>
      </c>
      <c r="AL136" s="182" t="s">
        <v>97</v>
      </c>
      <c r="AM136" s="175" t="s">
        <v>152</v>
      </c>
      <c r="AN136" s="182" t="s">
        <v>99</v>
      </c>
      <c r="AO136" s="175" t="s">
        <v>153</v>
      </c>
      <c r="AP136" s="257">
        <f>+AI136+AK136</f>
        <v>0.4</v>
      </c>
      <c r="AQ136" s="238" t="str">
        <f>IF(AR136&lt;=20%,"MUY BAJA",IF(AR136&lt;=40%,"BAJA",IF(AR136&lt;=60%,"MEDIA",IF(AR136&lt;=80%,"ALTA","MUY ALTA"))))</f>
        <v>BAJA</v>
      </c>
      <c r="AR136" s="238">
        <f>IF(OR(AH136="Prevenir",AH136="Detectar"),(X136-(X136*AP136)), X136)</f>
        <v>0.36</v>
      </c>
      <c r="AS136" s="238" t="str">
        <f>IF(AT136&lt;=20%,"LEVE",IF(AT136&lt;=40%,"MENOR",IF(AT136&lt;=60%,"MODERADO",IF(AT136&lt;=80%,"MAYOR","CATASTROFICO"))))</f>
        <v>MAYOR</v>
      </c>
      <c r="AT136" s="238">
        <f>IF(AH136="Corregir",(Z136-(Z136*AP136)), Z136)</f>
        <v>0.8</v>
      </c>
      <c r="AU136" s="181" t="s">
        <v>88</v>
      </c>
      <c r="AV136" s="244" t="s">
        <v>133</v>
      </c>
      <c r="AW136" s="183" t="s">
        <v>182</v>
      </c>
      <c r="AX136" s="184" t="s">
        <v>185</v>
      </c>
      <c r="AY136" s="184">
        <f>AY135</f>
        <v>45657</v>
      </c>
      <c r="AZ136" s="184" t="str">
        <f>AZ135</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6" s="184" t="str">
        <f>BA135</f>
        <v>OSI - GIS</v>
      </c>
      <c r="BB136" s="483" t="s">
        <v>103</v>
      </c>
      <c r="BC136" s="185">
        <f t="shared" si="5"/>
        <v>0</v>
      </c>
      <c r="BD136" s="185" t="str">
        <f>BD135</f>
        <v>X</v>
      </c>
      <c r="BE136" s="185" t="str">
        <f>BE135</f>
        <v>El monitoreo permanente permite establecer las acciones de aprovisionamiento de almacenamiento vitualizado, en servidores On premise y en los servicios en nube.</v>
      </c>
      <c r="BF136" s="186" t="s">
        <v>1362</v>
      </c>
      <c r="BG136" s="185" t="str">
        <f>BG135</f>
        <v xml:space="preserve"> </v>
      </c>
      <c r="BH136" s="184"/>
      <c r="BI136" s="184"/>
      <c r="BJ136" s="185"/>
      <c r="BK136" s="185"/>
      <c r="BL136" s="185"/>
      <c r="BM136" s="185"/>
      <c r="BN136" s="186"/>
      <c r="BO136" s="186"/>
      <c r="BP136" s="186"/>
      <c r="BQ136" s="184"/>
      <c r="BR136" s="184"/>
      <c r="BS136" s="185"/>
      <c r="BT136" s="185"/>
      <c r="BU136" s="185"/>
      <c r="BV136" s="185"/>
      <c r="BW136" s="186"/>
      <c r="BX136" s="186"/>
      <c r="BY136" s="186"/>
      <c r="BZ136" s="184"/>
      <c r="CA136" s="184"/>
      <c r="CB136" s="185"/>
      <c r="CC136" s="185"/>
      <c r="CD136" s="185"/>
      <c r="CE136" s="185"/>
      <c r="CF136" s="186"/>
      <c r="CG136" s="186"/>
      <c r="CH136" s="186"/>
      <c r="CI136" s="476"/>
      <c r="CJ136" s="476">
        <v>1</v>
      </c>
      <c r="CK136" s="476"/>
    </row>
    <row r="137" spans="2:89" s="187" customFormat="1" ht="113.25" customHeight="1" x14ac:dyDescent="0.25">
      <c r="B137" s="174" t="s">
        <v>71</v>
      </c>
      <c r="C137" s="175" t="s">
        <v>177</v>
      </c>
      <c r="D137" s="175" t="s">
        <v>177</v>
      </c>
      <c r="E137" s="176" t="s">
        <v>73</v>
      </c>
      <c r="F137" s="176" t="s">
        <v>120</v>
      </c>
      <c r="G137" s="176" t="s">
        <v>177</v>
      </c>
      <c r="H137" s="175" t="s">
        <v>247</v>
      </c>
      <c r="I137" s="175">
        <v>0</v>
      </c>
      <c r="J137" s="175" t="s">
        <v>247</v>
      </c>
      <c r="K137" s="194" t="s">
        <v>523</v>
      </c>
      <c r="L137" s="175" t="s">
        <v>506</v>
      </c>
      <c r="M137" s="175" t="s">
        <v>507</v>
      </c>
      <c r="N137" s="175" t="s">
        <v>508</v>
      </c>
      <c r="O137" s="176" t="s">
        <v>502</v>
      </c>
      <c r="P137" s="178"/>
      <c r="Q137" s="179" t="s">
        <v>80</v>
      </c>
      <c r="R137" s="179" t="s">
        <v>81</v>
      </c>
      <c r="S137" s="178" t="s">
        <v>82</v>
      </c>
      <c r="T137" s="178" t="s">
        <v>83</v>
      </c>
      <c r="U137" s="176" t="s">
        <v>84</v>
      </c>
      <c r="V137" s="178" t="s">
        <v>125</v>
      </c>
      <c r="W137" s="241" t="s">
        <v>213</v>
      </c>
      <c r="X137" s="254">
        <f>IF(W137="MUY BAJA",20%,IF(W137="BAJA",40%,IF(W137="MEDIA",60%,IF(W137="ALTA",80%,IF(W137="MUY ALTA",100%,)))))</f>
        <v>0.6</v>
      </c>
      <c r="Y137" s="255" t="s">
        <v>87</v>
      </c>
      <c r="Z137" s="254">
        <f>IF(Y137="LEVE",20%,IF(Y137="MENOR",40%,IF(Y137="MODERADO",60%,IF(Y137="MAYOR",80%,IF(Y137="CATASTRÓFICO",100%,)))))</f>
        <v>0.8</v>
      </c>
      <c r="AA137" s="181" t="s">
        <v>88</v>
      </c>
      <c r="AB137" s="180" t="s">
        <v>182</v>
      </c>
      <c r="AC137" s="178" t="s">
        <v>183</v>
      </c>
      <c r="AD137" s="181" t="s">
        <v>91</v>
      </c>
      <c r="AE137" s="181" t="s">
        <v>92</v>
      </c>
      <c r="AF137" s="176" t="s">
        <v>130</v>
      </c>
      <c r="AG137" s="182" t="s">
        <v>94</v>
      </c>
      <c r="AH137" s="182" t="s">
        <v>114</v>
      </c>
      <c r="AI137" s="256">
        <f>IF(AH137="Prevenir",25%, IF(AH137="Detectar",15%,IF(AH137="Corregir",10%,)))</f>
        <v>0.15</v>
      </c>
      <c r="AJ137" s="182" t="s">
        <v>184</v>
      </c>
      <c r="AK137" s="256">
        <f>IF(AJ137="Automático",25%,IF(AJ137="Manual",10%,))</f>
        <v>0.25</v>
      </c>
      <c r="AL137" s="182" t="s">
        <v>97</v>
      </c>
      <c r="AM137" s="175" t="s">
        <v>152</v>
      </c>
      <c r="AN137" s="182" t="s">
        <v>99</v>
      </c>
      <c r="AO137" s="175" t="s">
        <v>153</v>
      </c>
      <c r="AP137" s="257">
        <f>+AI137+AK137</f>
        <v>0.4</v>
      </c>
      <c r="AQ137" s="238" t="str">
        <f>IF(AR137&lt;=20%,"MUY BAJA",IF(AR137&lt;=40%,"BAJA",IF(AR137&lt;=60%,"MEDIA",IF(AR137&lt;=80%,"ALTA","MUY ALTA"))))</f>
        <v>BAJA</v>
      </c>
      <c r="AR137" s="238">
        <f>IF(OR(AH137="Prevenir",AH137="Detectar"),(X137-(X137*AP137)), X137)</f>
        <v>0.36</v>
      </c>
      <c r="AS137" s="238" t="str">
        <f>IF(AT137&lt;=20%,"LEVE",IF(AT137&lt;=40%,"MENOR",IF(AT137&lt;=60%,"MODERADO",IF(AT137&lt;=80%,"MAYOR","CATASTROFICO"))))</f>
        <v>MAYOR</v>
      </c>
      <c r="AT137" s="238">
        <f>IF(AH137="Corregir",(Z137-(Z137*AP137)), Z137)</f>
        <v>0.8</v>
      </c>
      <c r="AU137" s="181" t="s">
        <v>88</v>
      </c>
      <c r="AV137" s="244" t="s">
        <v>133</v>
      </c>
      <c r="AW137" s="183" t="s">
        <v>182</v>
      </c>
      <c r="AX137" s="184" t="s">
        <v>185</v>
      </c>
      <c r="AY137" s="184">
        <f>AY136</f>
        <v>45657</v>
      </c>
      <c r="AZ137" s="184" t="str">
        <f>AZ136</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7" s="184" t="str">
        <f>BA136</f>
        <v>OSI - GIS</v>
      </c>
      <c r="BB137" s="483" t="s">
        <v>103</v>
      </c>
      <c r="BC137" s="185">
        <f t="shared" ref="BC137:BC200" si="6">BC141</f>
        <v>0</v>
      </c>
      <c r="BD137" s="185" t="str">
        <f>BD136</f>
        <v>X</v>
      </c>
      <c r="BE137" s="185" t="str">
        <f>BE136</f>
        <v>El monitoreo permanente permite establecer las acciones de aprovisionamiento de almacenamiento vitualizado, en servidores On premise y en los servicios en nube.</v>
      </c>
      <c r="BF137" s="186" t="s">
        <v>1362</v>
      </c>
      <c r="BG137" s="185" t="str">
        <f>BG136</f>
        <v xml:space="preserve"> </v>
      </c>
      <c r="BH137" s="184"/>
      <c r="BI137" s="184"/>
      <c r="BJ137" s="185"/>
      <c r="BK137" s="185"/>
      <c r="BL137" s="185"/>
      <c r="BM137" s="185"/>
      <c r="BN137" s="186"/>
      <c r="BO137" s="186"/>
      <c r="BP137" s="186"/>
      <c r="BQ137" s="184"/>
      <c r="BR137" s="184"/>
      <c r="BS137" s="185"/>
      <c r="BT137" s="185"/>
      <c r="BU137" s="185"/>
      <c r="BV137" s="185"/>
      <c r="BW137" s="186"/>
      <c r="BX137" s="186"/>
      <c r="BY137" s="186"/>
      <c r="BZ137" s="184"/>
      <c r="CA137" s="184"/>
      <c r="CB137" s="185"/>
      <c r="CC137" s="185"/>
      <c r="CD137" s="185"/>
      <c r="CE137" s="185"/>
      <c r="CF137" s="186"/>
      <c r="CG137" s="186"/>
      <c r="CH137" s="186"/>
      <c r="CI137" s="476"/>
      <c r="CJ137" s="476">
        <v>1</v>
      </c>
      <c r="CK137" s="476"/>
    </row>
    <row r="138" spans="2:89" s="187" customFormat="1" ht="113.25" customHeight="1" x14ac:dyDescent="0.25">
      <c r="B138" s="174" t="s">
        <v>71</v>
      </c>
      <c r="C138" s="175" t="s">
        <v>177</v>
      </c>
      <c r="D138" s="175" t="s">
        <v>177</v>
      </c>
      <c r="E138" s="176" t="s">
        <v>73</v>
      </c>
      <c r="F138" s="176" t="s">
        <v>74</v>
      </c>
      <c r="G138" s="176" t="s">
        <v>177</v>
      </c>
      <c r="H138" s="175" t="s">
        <v>247</v>
      </c>
      <c r="I138" s="175">
        <v>0</v>
      </c>
      <c r="J138" s="175" t="s">
        <v>247</v>
      </c>
      <c r="K138" s="194" t="s">
        <v>523</v>
      </c>
      <c r="L138" s="175" t="s">
        <v>683</v>
      </c>
      <c r="M138" s="175" t="s">
        <v>684</v>
      </c>
      <c r="N138" s="175" t="s">
        <v>685</v>
      </c>
      <c r="O138" s="176" t="s">
        <v>502</v>
      </c>
      <c r="P138" s="178"/>
      <c r="Q138" s="179" t="s">
        <v>80</v>
      </c>
      <c r="R138" s="179" t="s">
        <v>81</v>
      </c>
      <c r="S138" s="178" t="s">
        <v>82</v>
      </c>
      <c r="T138" s="178" t="s">
        <v>83</v>
      </c>
      <c r="U138" s="176" t="s">
        <v>84</v>
      </c>
      <c r="V138" s="178" t="s">
        <v>125</v>
      </c>
      <c r="W138" s="241" t="s">
        <v>213</v>
      </c>
      <c r="X138" s="254">
        <f>IF(W138="MUY BAJA",20%,IF(W138="BAJA",40%,IF(W138="MEDIA",60%,IF(W138="ALTA",80%,IF(W138="MUY ALTA",100%,)))))</f>
        <v>0.6</v>
      </c>
      <c r="Y138" s="255" t="s">
        <v>87</v>
      </c>
      <c r="Z138" s="254">
        <f>IF(Y138="LEVE",20%,IF(Y138="MENOR",40%,IF(Y138="MODERADO",60%,IF(Y138="MAYOR",80%,IF(Y138="CATASTRÓFICO",100%,)))))</f>
        <v>0.8</v>
      </c>
      <c r="AA138" s="181" t="s">
        <v>88</v>
      </c>
      <c r="AB138" s="180" t="s">
        <v>182</v>
      </c>
      <c r="AC138" s="178" t="s">
        <v>183</v>
      </c>
      <c r="AD138" s="181" t="s">
        <v>91</v>
      </c>
      <c r="AE138" s="181" t="s">
        <v>92</v>
      </c>
      <c r="AF138" s="176" t="s">
        <v>130</v>
      </c>
      <c r="AG138" s="182" t="s">
        <v>94</v>
      </c>
      <c r="AH138" s="182" t="s">
        <v>114</v>
      </c>
      <c r="AI138" s="256">
        <f>IF(AH138="Prevenir",25%, IF(AH138="Detectar",15%,IF(AH138="Corregir",10%,)))</f>
        <v>0.15</v>
      </c>
      <c r="AJ138" s="182" t="s">
        <v>184</v>
      </c>
      <c r="AK138" s="256">
        <f>IF(AJ138="Automático",25%,IF(AJ138="Manual",10%,))</f>
        <v>0.25</v>
      </c>
      <c r="AL138" s="182" t="s">
        <v>97</v>
      </c>
      <c r="AM138" s="175" t="s">
        <v>152</v>
      </c>
      <c r="AN138" s="182" t="s">
        <v>99</v>
      </c>
      <c r="AO138" s="175" t="s">
        <v>153</v>
      </c>
      <c r="AP138" s="257">
        <f>+AI138+AK138</f>
        <v>0.4</v>
      </c>
      <c r="AQ138" s="238" t="str">
        <f>IF(AR138&lt;=20%,"MUY BAJA",IF(AR138&lt;=40%,"BAJA",IF(AR138&lt;=60%,"MEDIA",IF(AR138&lt;=80%,"ALTA","MUY ALTA"))))</f>
        <v>BAJA</v>
      </c>
      <c r="AR138" s="238">
        <f>IF(OR(AH138="Prevenir",AH138="Detectar"),(X138-(X138*AP138)), X138)</f>
        <v>0.36</v>
      </c>
      <c r="AS138" s="238" t="str">
        <f>IF(AT138&lt;=20%,"LEVE",IF(AT138&lt;=40%,"MENOR",IF(AT138&lt;=60%,"MODERADO",IF(AT138&lt;=80%,"MAYOR","CATASTROFICO"))))</f>
        <v>MAYOR</v>
      </c>
      <c r="AT138" s="238">
        <f>IF(AH138="Corregir",(Z138-(Z138*AP138)), Z138)</f>
        <v>0.8</v>
      </c>
      <c r="AU138" s="181" t="s">
        <v>88</v>
      </c>
      <c r="AV138" s="244" t="s">
        <v>133</v>
      </c>
      <c r="AW138" s="183" t="s">
        <v>182</v>
      </c>
      <c r="AX138" s="184" t="s">
        <v>185</v>
      </c>
      <c r="AY138" s="184">
        <f>AY137</f>
        <v>45657</v>
      </c>
      <c r="AZ138" s="184" t="str">
        <f>AZ137</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8" s="184" t="str">
        <f>BA137</f>
        <v>OSI - GIS</v>
      </c>
      <c r="BB138" s="483" t="s">
        <v>103</v>
      </c>
      <c r="BC138" s="185">
        <f t="shared" si="6"/>
        <v>0</v>
      </c>
      <c r="BD138" s="185" t="str">
        <f>BD137</f>
        <v>X</v>
      </c>
      <c r="BE138" s="185" t="str">
        <f>BE137</f>
        <v>El monitoreo permanente permite establecer las acciones de aprovisionamiento de almacenamiento vitualizado, en servidores On premise y en los servicios en nube.</v>
      </c>
      <c r="BF138" s="186" t="s">
        <v>1362</v>
      </c>
      <c r="BG138" s="185" t="str">
        <f>BG137</f>
        <v xml:space="preserve"> </v>
      </c>
      <c r="BH138" s="184"/>
      <c r="BI138" s="184"/>
      <c r="BJ138" s="185"/>
      <c r="BK138" s="185"/>
      <c r="BL138" s="185"/>
      <c r="BM138" s="185"/>
      <c r="BN138" s="186"/>
      <c r="BO138" s="186"/>
      <c r="BP138" s="186"/>
      <c r="BQ138" s="184"/>
      <c r="BR138" s="184"/>
      <c r="BS138" s="185"/>
      <c r="BT138" s="185"/>
      <c r="BU138" s="185"/>
      <c r="BV138" s="185"/>
      <c r="BW138" s="186"/>
      <c r="BX138" s="186"/>
      <c r="BY138" s="186"/>
      <c r="BZ138" s="184"/>
      <c r="CA138" s="184"/>
      <c r="CB138" s="185"/>
      <c r="CC138" s="185"/>
      <c r="CD138" s="185"/>
      <c r="CE138" s="185"/>
      <c r="CF138" s="186"/>
      <c r="CG138" s="186"/>
      <c r="CH138" s="186"/>
      <c r="CI138" s="476"/>
      <c r="CJ138" s="476">
        <v>1</v>
      </c>
      <c r="CK138" s="476"/>
    </row>
    <row r="139" spans="2:89" s="187" customFormat="1" ht="113.25" customHeight="1" x14ac:dyDescent="0.25">
      <c r="B139" s="174" t="s">
        <v>71</v>
      </c>
      <c r="C139" s="175" t="s">
        <v>177</v>
      </c>
      <c r="D139" s="175" t="s">
        <v>177</v>
      </c>
      <c r="E139" s="176" t="s">
        <v>73</v>
      </c>
      <c r="F139" s="176" t="s">
        <v>74</v>
      </c>
      <c r="G139" s="176" t="s">
        <v>177</v>
      </c>
      <c r="H139" s="175" t="s">
        <v>518</v>
      </c>
      <c r="I139" s="175" t="s">
        <v>518</v>
      </c>
      <c r="J139" s="175" t="s">
        <v>518</v>
      </c>
      <c r="K139" s="194" t="s">
        <v>518</v>
      </c>
      <c r="L139" s="175" t="s">
        <v>163</v>
      </c>
      <c r="M139" s="175" t="s">
        <v>688</v>
      </c>
      <c r="N139" s="175" t="s">
        <v>165</v>
      </c>
      <c r="O139" s="176" t="s">
        <v>166</v>
      </c>
      <c r="P139" s="178"/>
      <c r="Q139" s="179" t="s">
        <v>80</v>
      </c>
      <c r="R139" s="179" t="s">
        <v>81</v>
      </c>
      <c r="S139" s="178" t="s">
        <v>82</v>
      </c>
      <c r="T139" s="178" t="s">
        <v>83</v>
      </c>
      <c r="U139" s="176" t="s">
        <v>84</v>
      </c>
      <c r="V139" s="178" t="s">
        <v>85</v>
      </c>
      <c r="W139" s="241" t="s">
        <v>213</v>
      </c>
      <c r="X139" s="254">
        <f>IF(W139="MUY BAJA",20%,IF(W139="BAJA",40%,IF(W139="MEDIA",60%,IF(W139="ALTA",80%,IF(W139="MUY ALTA",100%,)))))</f>
        <v>0.6</v>
      </c>
      <c r="Y139" s="255" t="s">
        <v>87</v>
      </c>
      <c r="Z139" s="254">
        <f>IF(Y139="LEVE",20%,IF(Y139="MENOR",40%,IF(Y139="MODERADO",60%,IF(Y139="MAYOR",80%,IF(Y139="CATASTRÓFICO",100%,)))))</f>
        <v>0.8</v>
      </c>
      <c r="AA139" s="181" t="s">
        <v>88</v>
      </c>
      <c r="AB139" s="180" t="s">
        <v>182</v>
      </c>
      <c r="AC139" s="178" t="s">
        <v>183</v>
      </c>
      <c r="AD139" s="181" t="s">
        <v>91</v>
      </c>
      <c r="AE139" s="181" t="s">
        <v>92</v>
      </c>
      <c r="AF139" s="176" t="s">
        <v>130</v>
      </c>
      <c r="AG139" s="182" t="s">
        <v>94</v>
      </c>
      <c r="AH139" s="182" t="s">
        <v>114</v>
      </c>
      <c r="AI139" s="256">
        <f>IF(AH139="Prevenir",25%, IF(AH139="Detectar",15%,IF(AH139="Corregir",10%,)))</f>
        <v>0.15</v>
      </c>
      <c r="AJ139" s="182" t="s">
        <v>184</v>
      </c>
      <c r="AK139" s="256">
        <f>IF(AJ139="Automático",25%,IF(AJ139="Manual",10%,))</f>
        <v>0.25</v>
      </c>
      <c r="AL139" s="182" t="s">
        <v>97</v>
      </c>
      <c r="AM139" s="175" t="s">
        <v>152</v>
      </c>
      <c r="AN139" s="182" t="s">
        <v>99</v>
      </c>
      <c r="AO139" s="175" t="s">
        <v>153</v>
      </c>
      <c r="AP139" s="257">
        <f>+AI139+AK139</f>
        <v>0.4</v>
      </c>
      <c r="AQ139" s="238" t="str">
        <f>IF(AR139&lt;=20%,"MUY BAJA",IF(AR139&lt;=40%,"BAJA",IF(AR139&lt;=60%,"MEDIA",IF(AR139&lt;=80%,"ALTA","MUY ALTA"))))</f>
        <v>BAJA</v>
      </c>
      <c r="AR139" s="238">
        <f>IF(OR(AH139="Prevenir",AH139="Detectar"),(X139-(X139*AP139)), X139)</f>
        <v>0.36</v>
      </c>
      <c r="AS139" s="238" t="str">
        <f>IF(AT139&lt;=20%,"LEVE",IF(AT139&lt;=40%,"MENOR",IF(AT139&lt;=60%,"MODERADO",IF(AT139&lt;=80%,"MAYOR","CATASTROFICO"))))</f>
        <v>MAYOR</v>
      </c>
      <c r="AT139" s="238">
        <f>IF(AH139="Corregir",(Z139-(Z139*AP139)), Z139)</f>
        <v>0.8</v>
      </c>
      <c r="AU139" s="181" t="s">
        <v>88</v>
      </c>
      <c r="AV139" s="244" t="s">
        <v>133</v>
      </c>
      <c r="AW139" s="183" t="s">
        <v>182</v>
      </c>
      <c r="AX139" s="184" t="s">
        <v>185</v>
      </c>
      <c r="AY139" s="184">
        <f>AY138</f>
        <v>45657</v>
      </c>
      <c r="AZ139" s="184" t="str">
        <f>AZ138</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9" s="184" t="str">
        <f>BA138</f>
        <v>OSI - GIS</v>
      </c>
      <c r="BB139" s="483" t="s">
        <v>103</v>
      </c>
      <c r="BC139" s="185">
        <f t="shared" si="6"/>
        <v>0</v>
      </c>
      <c r="BD139" s="185" t="str">
        <f>BD138</f>
        <v>X</v>
      </c>
      <c r="BE139" s="185" t="str">
        <f>BE138</f>
        <v>El monitoreo permanente permite establecer las acciones de aprovisionamiento de almacenamiento vitualizado, en servidores On premise y en los servicios en nube.</v>
      </c>
      <c r="BF139" s="186" t="s">
        <v>1362</v>
      </c>
      <c r="BG139" s="185" t="str">
        <f>BG138</f>
        <v xml:space="preserve"> </v>
      </c>
      <c r="BH139" s="184"/>
      <c r="BI139" s="184"/>
      <c r="BJ139" s="185"/>
      <c r="BK139" s="185"/>
      <c r="BL139" s="185"/>
      <c r="BM139" s="185"/>
      <c r="BN139" s="186"/>
      <c r="BO139" s="186"/>
      <c r="BP139" s="186"/>
      <c r="BQ139" s="184"/>
      <c r="BR139" s="184"/>
      <c r="BS139" s="185"/>
      <c r="BT139" s="185"/>
      <c r="BU139" s="185"/>
      <c r="BV139" s="185"/>
      <c r="BW139" s="186"/>
      <c r="BX139" s="186"/>
      <c r="BY139" s="186"/>
      <c r="BZ139" s="184"/>
      <c r="CA139" s="184"/>
      <c r="CB139" s="185"/>
      <c r="CC139" s="185"/>
      <c r="CD139" s="185"/>
      <c r="CE139" s="185"/>
      <c r="CF139" s="186"/>
      <c r="CG139" s="186"/>
      <c r="CH139" s="186"/>
      <c r="CI139" s="476"/>
      <c r="CJ139" s="476">
        <v>1</v>
      </c>
      <c r="CK139" s="476"/>
    </row>
    <row r="140" spans="2:89" s="187" customFormat="1" ht="113.25" customHeight="1" x14ac:dyDescent="0.25">
      <c r="B140" s="174" t="s">
        <v>71</v>
      </c>
      <c r="C140" s="175" t="s">
        <v>177</v>
      </c>
      <c r="D140" s="175" t="s">
        <v>177</v>
      </c>
      <c r="E140" s="176" t="s">
        <v>73</v>
      </c>
      <c r="F140" s="176" t="s">
        <v>120</v>
      </c>
      <c r="G140" s="176" t="s">
        <v>177</v>
      </c>
      <c r="H140" s="175" t="s">
        <v>247</v>
      </c>
      <c r="I140" s="175">
        <v>0</v>
      </c>
      <c r="J140" s="175" t="s">
        <v>523</v>
      </c>
      <c r="K140" s="194" t="s">
        <v>518</v>
      </c>
      <c r="L140" s="175" t="s">
        <v>506</v>
      </c>
      <c r="M140" s="175" t="s">
        <v>507</v>
      </c>
      <c r="N140" s="175" t="s">
        <v>508</v>
      </c>
      <c r="O140" s="176" t="s">
        <v>502</v>
      </c>
      <c r="P140" s="178"/>
      <c r="Q140" s="179" t="s">
        <v>80</v>
      </c>
      <c r="R140" s="179" t="s">
        <v>81</v>
      </c>
      <c r="S140" s="178" t="s">
        <v>82</v>
      </c>
      <c r="T140" s="178" t="s">
        <v>83</v>
      </c>
      <c r="U140" s="176" t="s">
        <v>84</v>
      </c>
      <c r="V140" s="178" t="s">
        <v>85</v>
      </c>
      <c r="W140" s="241" t="s">
        <v>213</v>
      </c>
      <c r="X140" s="254">
        <f>IF(W140="MUY BAJA",20%,IF(W140="BAJA",40%,IF(W140="MEDIA",60%,IF(W140="ALTA",80%,IF(W140="MUY ALTA",100%,)))))</f>
        <v>0.6</v>
      </c>
      <c r="Y140" s="255" t="s">
        <v>87</v>
      </c>
      <c r="Z140" s="254">
        <f>IF(Y140="LEVE",20%,IF(Y140="MENOR",40%,IF(Y140="MODERADO",60%,IF(Y140="MAYOR",80%,IF(Y140="CATASTRÓFICO",100%,)))))</f>
        <v>0.8</v>
      </c>
      <c r="AA140" s="181" t="s">
        <v>88</v>
      </c>
      <c r="AB140" s="180" t="s">
        <v>182</v>
      </c>
      <c r="AC140" s="178" t="s">
        <v>183</v>
      </c>
      <c r="AD140" s="181" t="s">
        <v>91</v>
      </c>
      <c r="AE140" s="181" t="s">
        <v>92</v>
      </c>
      <c r="AF140" s="176" t="s">
        <v>130</v>
      </c>
      <c r="AG140" s="182" t="s">
        <v>94</v>
      </c>
      <c r="AH140" s="182" t="s">
        <v>114</v>
      </c>
      <c r="AI140" s="256">
        <f>IF(AH140="Prevenir",25%, IF(AH140="Detectar",15%,IF(AH140="Corregir",10%,)))</f>
        <v>0.15</v>
      </c>
      <c r="AJ140" s="182" t="s">
        <v>184</v>
      </c>
      <c r="AK140" s="256">
        <f>IF(AJ140="Automático",25%,IF(AJ140="Manual",10%,))</f>
        <v>0.25</v>
      </c>
      <c r="AL140" s="182" t="s">
        <v>97</v>
      </c>
      <c r="AM140" s="175" t="s">
        <v>152</v>
      </c>
      <c r="AN140" s="182" t="s">
        <v>99</v>
      </c>
      <c r="AO140" s="175" t="s">
        <v>153</v>
      </c>
      <c r="AP140" s="257">
        <f>+AI140+AK140</f>
        <v>0.4</v>
      </c>
      <c r="AQ140" s="238" t="str">
        <f>IF(AR140&lt;=20%,"MUY BAJA",IF(AR140&lt;=40%,"BAJA",IF(AR140&lt;=60%,"MEDIA",IF(AR140&lt;=80%,"ALTA","MUY ALTA"))))</f>
        <v>BAJA</v>
      </c>
      <c r="AR140" s="238">
        <f>IF(OR(AH140="Prevenir",AH140="Detectar"),(X140-(X140*AP140)), X140)</f>
        <v>0.36</v>
      </c>
      <c r="AS140" s="238" t="str">
        <f>IF(AT140&lt;=20%,"LEVE",IF(AT140&lt;=40%,"MENOR",IF(AT140&lt;=60%,"MODERADO",IF(AT140&lt;=80%,"MAYOR","CATASTROFICO"))))</f>
        <v>MAYOR</v>
      </c>
      <c r="AT140" s="238">
        <f>IF(AH140="Corregir",(Z140-(Z140*AP140)), Z140)</f>
        <v>0.8</v>
      </c>
      <c r="AU140" s="181" t="s">
        <v>88</v>
      </c>
      <c r="AV140" s="244" t="s">
        <v>133</v>
      </c>
      <c r="AW140" s="183" t="s">
        <v>182</v>
      </c>
      <c r="AX140" s="184" t="s">
        <v>185</v>
      </c>
      <c r="AY140" s="184">
        <f>AY139</f>
        <v>45657</v>
      </c>
      <c r="AZ140" s="184" t="str">
        <f>AZ139</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40" s="184" t="str">
        <f>BA139</f>
        <v>OSI - GIS</v>
      </c>
      <c r="BB140" s="483" t="s">
        <v>103</v>
      </c>
      <c r="BC140" s="185">
        <f t="shared" si="6"/>
        <v>0</v>
      </c>
      <c r="BD140" s="185" t="str">
        <f>BD139</f>
        <v>X</v>
      </c>
      <c r="BE140" s="185" t="str">
        <f>BE139</f>
        <v>El monitoreo permanente permite establecer las acciones de aprovisionamiento de almacenamiento vitualizado, en servidores On premise y en los servicios en nube.</v>
      </c>
      <c r="BF140" s="186" t="s">
        <v>1362</v>
      </c>
      <c r="BG140" s="185" t="str">
        <f>BG139</f>
        <v xml:space="preserve"> </v>
      </c>
      <c r="BH140" s="184"/>
      <c r="BI140" s="184"/>
      <c r="BJ140" s="185"/>
      <c r="BK140" s="185"/>
      <c r="BL140" s="185"/>
      <c r="BM140" s="185"/>
      <c r="BN140" s="186"/>
      <c r="BO140" s="186"/>
      <c r="BP140" s="186"/>
      <c r="BQ140" s="184"/>
      <c r="BR140" s="184"/>
      <c r="BS140" s="185"/>
      <c r="BT140" s="185"/>
      <c r="BU140" s="185"/>
      <c r="BV140" s="185"/>
      <c r="BW140" s="186"/>
      <c r="BX140" s="186"/>
      <c r="BY140" s="186"/>
      <c r="BZ140" s="184"/>
      <c r="CA140" s="184"/>
      <c r="CB140" s="185"/>
      <c r="CC140" s="185"/>
      <c r="CD140" s="185"/>
      <c r="CE140" s="185"/>
      <c r="CF140" s="186"/>
      <c r="CG140" s="186"/>
      <c r="CH140" s="186"/>
      <c r="CI140" s="476"/>
      <c r="CJ140" s="476">
        <v>1</v>
      </c>
      <c r="CK140" s="476"/>
    </row>
    <row r="141" spans="2:89" s="187" customFormat="1" ht="113.25" customHeight="1" x14ac:dyDescent="0.25">
      <c r="B141" s="174" t="s">
        <v>71</v>
      </c>
      <c r="C141" s="175" t="s">
        <v>177</v>
      </c>
      <c r="D141" s="175" t="s">
        <v>177</v>
      </c>
      <c r="E141" s="176" t="s">
        <v>73</v>
      </c>
      <c r="F141" s="176" t="s">
        <v>74</v>
      </c>
      <c r="G141" s="176" t="s">
        <v>177</v>
      </c>
      <c r="H141" s="175" t="s">
        <v>247</v>
      </c>
      <c r="I141" s="175">
        <v>0</v>
      </c>
      <c r="J141" s="175" t="s">
        <v>523</v>
      </c>
      <c r="K141" s="194" t="s">
        <v>518</v>
      </c>
      <c r="L141" s="175" t="s">
        <v>683</v>
      </c>
      <c r="M141" s="175" t="s">
        <v>507</v>
      </c>
      <c r="N141" s="175" t="s">
        <v>685</v>
      </c>
      <c r="O141" s="176" t="s">
        <v>502</v>
      </c>
      <c r="P141" s="178"/>
      <c r="Q141" s="179" t="s">
        <v>80</v>
      </c>
      <c r="R141" s="179" t="s">
        <v>81</v>
      </c>
      <c r="S141" s="178" t="s">
        <v>82</v>
      </c>
      <c r="T141" s="178" t="s">
        <v>83</v>
      </c>
      <c r="U141" s="176" t="s">
        <v>84</v>
      </c>
      <c r="V141" s="178" t="s">
        <v>85</v>
      </c>
      <c r="W141" s="241" t="s">
        <v>213</v>
      </c>
      <c r="X141" s="254">
        <f>IF(W141="MUY BAJA",20%,IF(W141="BAJA",40%,IF(W141="MEDIA",60%,IF(W141="ALTA",80%,IF(W141="MUY ALTA",100%,)))))</f>
        <v>0.6</v>
      </c>
      <c r="Y141" s="255" t="s">
        <v>87</v>
      </c>
      <c r="Z141" s="254">
        <f>IF(Y141="LEVE",20%,IF(Y141="MENOR",40%,IF(Y141="MODERADO",60%,IF(Y141="MAYOR",80%,IF(Y141="CATASTRÓFICO",100%,)))))</f>
        <v>0.8</v>
      </c>
      <c r="AA141" s="181" t="s">
        <v>88</v>
      </c>
      <c r="AB141" s="180" t="s">
        <v>182</v>
      </c>
      <c r="AC141" s="178" t="s">
        <v>183</v>
      </c>
      <c r="AD141" s="181" t="s">
        <v>91</v>
      </c>
      <c r="AE141" s="181" t="s">
        <v>92</v>
      </c>
      <c r="AF141" s="176" t="s">
        <v>130</v>
      </c>
      <c r="AG141" s="182" t="s">
        <v>94</v>
      </c>
      <c r="AH141" s="182" t="s">
        <v>114</v>
      </c>
      <c r="AI141" s="256">
        <f>IF(AH141="Prevenir",25%, IF(AH141="Detectar",15%,IF(AH141="Corregir",10%,)))</f>
        <v>0.15</v>
      </c>
      <c r="AJ141" s="182" t="s">
        <v>184</v>
      </c>
      <c r="AK141" s="256">
        <f>IF(AJ141="Automático",25%,IF(AJ141="Manual",10%,))</f>
        <v>0.25</v>
      </c>
      <c r="AL141" s="182" t="s">
        <v>97</v>
      </c>
      <c r="AM141" s="175" t="s">
        <v>152</v>
      </c>
      <c r="AN141" s="182" t="s">
        <v>99</v>
      </c>
      <c r="AO141" s="175" t="s">
        <v>153</v>
      </c>
      <c r="AP141" s="257">
        <f>+AI141+AK141</f>
        <v>0.4</v>
      </c>
      <c r="AQ141" s="238" t="str">
        <f>IF(AR141&lt;=20%,"MUY BAJA",IF(AR141&lt;=40%,"BAJA",IF(AR141&lt;=60%,"MEDIA",IF(AR141&lt;=80%,"ALTA","MUY ALTA"))))</f>
        <v>BAJA</v>
      </c>
      <c r="AR141" s="238">
        <f>IF(OR(AH141="Prevenir",AH141="Detectar"),(X141-(X141*AP141)), X141)</f>
        <v>0.36</v>
      </c>
      <c r="AS141" s="238" t="str">
        <f>IF(AT141&lt;=20%,"LEVE",IF(AT141&lt;=40%,"MENOR",IF(AT141&lt;=60%,"MODERADO",IF(AT141&lt;=80%,"MAYOR","CATASTROFICO"))))</f>
        <v>MAYOR</v>
      </c>
      <c r="AT141" s="238">
        <f>IF(AH141="Corregir",(Z141-(Z141*AP141)), Z141)</f>
        <v>0.8</v>
      </c>
      <c r="AU141" s="181" t="s">
        <v>88</v>
      </c>
      <c r="AV141" s="244" t="s">
        <v>133</v>
      </c>
      <c r="AW141" s="183" t="s">
        <v>182</v>
      </c>
      <c r="AX141" s="184" t="s">
        <v>185</v>
      </c>
      <c r="AY141" s="184">
        <f>AY140</f>
        <v>45657</v>
      </c>
      <c r="AZ141" s="184" t="str">
        <f>AZ140</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41" s="184" t="str">
        <f>BA140</f>
        <v>OSI - GIS</v>
      </c>
      <c r="BB141" s="483" t="s">
        <v>103</v>
      </c>
      <c r="BC141" s="185">
        <f t="shared" si="6"/>
        <v>0</v>
      </c>
      <c r="BD141" s="185" t="str">
        <f>BD140</f>
        <v>X</v>
      </c>
      <c r="BE141" s="185" t="str">
        <f>BE140</f>
        <v>El monitoreo permanente permite establecer las acciones de aprovisionamiento de almacenamiento vitualizado, en servidores On premise y en los servicios en nube.</v>
      </c>
      <c r="BF141" s="186" t="s">
        <v>1362</v>
      </c>
      <c r="BG141" s="185" t="str">
        <f>BG140</f>
        <v xml:space="preserve"> </v>
      </c>
      <c r="BH141" s="184"/>
      <c r="BI141" s="184"/>
      <c r="BJ141" s="185"/>
      <c r="BK141" s="185"/>
      <c r="BL141" s="185"/>
      <c r="BM141" s="185"/>
      <c r="BN141" s="186"/>
      <c r="BO141" s="186"/>
      <c r="BP141" s="186"/>
      <c r="BQ141" s="184"/>
      <c r="BR141" s="184"/>
      <c r="BS141" s="185"/>
      <c r="BT141" s="185"/>
      <c r="BU141" s="185"/>
      <c r="BV141" s="185"/>
      <c r="BW141" s="186"/>
      <c r="BX141" s="186"/>
      <c r="BY141" s="186"/>
      <c r="BZ141" s="184"/>
      <c r="CA141" s="184"/>
      <c r="CB141" s="185"/>
      <c r="CC141" s="185"/>
      <c r="CD141" s="185"/>
      <c r="CE141" s="185"/>
      <c r="CF141" s="186"/>
      <c r="CG141" s="186"/>
      <c r="CH141" s="186"/>
      <c r="CI141" s="476"/>
      <c r="CJ141" s="476">
        <v>1</v>
      </c>
      <c r="CK141" s="476"/>
    </row>
    <row r="142" spans="2:89" s="187" customFormat="1" ht="113.25" customHeight="1" x14ac:dyDescent="0.25">
      <c r="B142" s="174" t="s">
        <v>71</v>
      </c>
      <c r="C142" s="175" t="s">
        <v>303</v>
      </c>
      <c r="D142" s="175" t="s">
        <v>303</v>
      </c>
      <c r="E142" s="176" t="s">
        <v>190</v>
      </c>
      <c r="F142" s="176" t="s">
        <v>120</v>
      </c>
      <c r="G142" s="176" t="s">
        <v>303</v>
      </c>
      <c r="H142" s="175" t="s">
        <v>245</v>
      </c>
      <c r="I142" s="175" t="s">
        <v>245</v>
      </c>
      <c r="J142" s="175" t="s">
        <v>245</v>
      </c>
      <c r="K142" s="188" t="s">
        <v>245</v>
      </c>
      <c r="L142" s="175" t="s">
        <v>304</v>
      </c>
      <c r="M142" s="175" t="s">
        <v>305</v>
      </c>
      <c r="N142" s="175" t="s">
        <v>306</v>
      </c>
      <c r="O142" s="176" t="s">
        <v>79</v>
      </c>
      <c r="P142" s="178"/>
      <c r="Q142" s="179" t="s">
        <v>80</v>
      </c>
      <c r="R142" s="179" t="s">
        <v>81</v>
      </c>
      <c r="S142" s="178" t="s">
        <v>82</v>
      </c>
      <c r="T142" s="178" t="s">
        <v>307</v>
      </c>
      <c r="U142" s="176" t="s">
        <v>84</v>
      </c>
      <c r="V142" s="178" t="s">
        <v>275</v>
      </c>
      <c r="W142" s="241" t="s">
        <v>86</v>
      </c>
      <c r="X142" s="254">
        <f>IF(W142="MUY BAJA",20%,IF(W142="BAJA",40%,IF(W142="MEDIA",60%,IF(W142="ALTA",80%,IF(W142="MUY ALTA",100%,)))))</f>
        <v>0.4</v>
      </c>
      <c r="Y142" s="255" t="s">
        <v>87</v>
      </c>
      <c r="Z142" s="254">
        <f>IF(Y142="LEVE",20%,IF(Y142="MENOR",40%,IF(Y142="MODERADO",60%,IF(Y142="MAYOR",80%,IF(Y142="CATASTRÓFICO",100%,)))))</f>
        <v>0.8</v>
      </c>
      <c r="AA142" s="181" t="s">
        <v>88</v>
      </c>
      <c r="AB142" s="180" t="s">
        <v>308</v>
      </c>
      <c r="AC142" s="178" t="s">
        <v>183</v>
      </c>
      <c r="AD142" s="181" t="s">
        <v>91</v>
      </c>
      <c r="AE142" s="181" t="s">
        <v>92</v>
      </c>
      <c r="AF142" s="176" t="s">
        <v>130</v>
      </c>
      <c r="AG142" s="182" t="s">
        <v>94</v>
      </c>
      <c r="AH142" s="182" t="s">
        <v>114</v>
      </c>
      <c r="AI142" s="256">
        <f>IF(AH142="Prevenir",25%, IF(AH142="Detectar",15%,IF(AH142="Corregir",10%,)))</f>
        <v>0.15</v>
      </c>
      <c r="AJ142" s="182" t="s">
        <v>184</v>
      </c>
      <c r="AK142" s="256">
        <f>IF(AJ142="Automático",25%,IF(AJ142="Manual",10%,))</f>
        <v>0.25</v>
      </c>
      <c r="AL142" s="182" t="s">
        <v>97</v>
      </c>
      <c r="AM142" s="175" t="s">
        <v>152</v>
      </c>
      <c r="AN142" s="182" t="s">
        <v>99</v>
      </c>
      <c r="AO142" s="175" t="s">
        <v>153</v>
      </c>
      <c r="AP142" s="257">
        <f>+AI142+AK142</f>
        <v>0.4</v>
      </c>
      <c r="AQ142" s="238" t="str">
        <f>IF(AR142&lt;=20%,"MUY BAJA",IF(AR142&lt;=40%,"BAJA",IF(AR142&lt;=60%,"MEDIA",IF(AR142&lt;=80%,"ALTA","MUY ALTA"))))</f>
        <v>BAJA</v>
      </c>
      <c r="AR142" s="238">
        <f>IF(OR(AH142="Prevenir",AH142="Detectar"),(X142-(X142*AP142)), X142)</f>
        <v>0.24</v>
      </c>
      <c r="AS142" s="238" t="str">
        <f>IF(AT142&lt;=20%,"LEVE",IF(AT142&lt;=40%,"MENOR",IF(AT142&lt;=60%,"MODERADO",IF(AT142&lt;=80%,"MAYOR","CATASTROFICO"))))</f>
        <v>MAYOR</v>
      </c>
      <c r="AT142" s="238">
        <f>IF(AH142="Corregir",(Z142-(Z142*AP142)), Z142)</f>
        <v>0.8</v>
      </c>
      <c r="AU142" s="181" t="s">
        <v>88</v>
      </c>
      <c r="AV142" s="244" t="s">
        <v>133</v>
      </c>
      <c r="AW142" s="183" t="s">
        <v>308</v>
      </c>
      <c r="AX142" s="184" t="s">
        <v>1386</v>
      </c>
      <c r="AY142" s="184">
        <v>45657</v>
      </c>
      <c r="AZ142" s="184" t="s">
        <v>1387</v>
      </c>
      <c r="BA142" s="185" t="s">
        <v>1389</v>
      </c>
      <c r="BB142" s="483" t="s">
        <v>103</v>
      </c>
      <c r="BC142" s="185">
        <f t="shared" si="6"/>
        <v>0</v>
      </c>
      <c r="BD142" s="185" t="s">
        <v>1360</v>
      </c>
      <c r="BE142" s="186" t="s">
        <v>1388</v>
      </c>
      <c r="BF142" s="186" t="s">
        <v>1362</v>
      </c>
      <c r="BG142" s="186" t="s">
        <v>273</v>
      </c>
      <c r="BH142" s="184"/>
      <c r="BI142" s="184"/>
      <c r="BJ142" s="185"/>
      <c r="BK142" s="185"/>
      <c r="BL142" s="185"/>
      <c r="BM142" s="185"/>
      <c r="BN142" s="186"/>
      <c r="BO142" s="186"/>
      <c r="BP142" s="186"/>
      <c r="BQ142" s="184"/>
      <c r="BR142" s="184"/>
      <c r="BS142" s="185"/>
      <c r="BT142" s="185"/>
      <c r="BU142" s="185"/>
      <c r="BV142" s="185"/>
      <c r="BW142" s="186"/>
      <c r="BX142" s="186"/>
      <c r="BY142" s="186"/>
      <c r="BZ142" s="184"/>
      <c r="CA142" s="184"/>
      <c r="CB142" s="185"/>
      <c r="CC142" s="185"/>
      <c r="CD142" s="185"/>
      <c r="CE142" s="185"/>
      <c r="CF142" s="186"/>
      <c r="CG142" s="186"/>
      <c r="CH142" s="186"/>
      <c r="CI142" s="476"/>
      <c r="CJ142" s="476">
        <v>1</v>
      </c>
      <c r="CK142" s="476"/>
    </row>
    <row r="143" spans="2:89" s="187" customFormat="1" ht="113.25" customHeight="1" x14ac:dyDescent="0.25">
      <c r="B143" s="174" t="s">
        <v>71</v>
      </c>
      <c r="C143" s="175" t="s">
        <v>303</v>
      </c>
      <c r="D143" s="175" t="s">
        <v>303</v>
      </c>
      <c r="E143" s="176" t="s">
        <v>190</v>
      </c>
      <c r="F143" s="176" t="s">
        <v>74</v>
      </c>
      <c r="G143" s="176" t="s">
        <v>303</v>
      </c>
      <c r="H143" s="175" t="s">
        <v>245</v>
      </c>
      <c r="I143" s="175" t="s">
        <v>245</v>
      </c>
      <c r="J143" s="175" t="s">
        <v>245</v>
      </c>
      <c r="K143" s="188" t="s">
        <v>245</v>
      </c>
      <c r="L143" s="175" t="s">
        <v>309</v>
      </c>
      <c r="M143" s="175" t="s">
        <v>310</v>
      </c>
      <c r="N143" s="175" t="s">
        <v>311</v>
      </c>
      <c r="O143" s="176" t="s">
        <v>79</v>
      </c>
      <c r="P143" s="178"/>
      <c r="Q143" s="179" t="s">
        <v>80</v>
      </c>
      <c r="R143" s="179" t="s">
        <v>81</v>
      </c>
      <c r="S143" s="178" t="s">
        <v>82</v>
      </c>
      <c r="T143" s="178" t="s">
        <v>307</v>
      </c>
      <c r="U143" s="176" t="s">
        <v>84</v>
      </c>
      <c r="V143" s="178" t="s">
        <v>275</v>
      </c>
      <c r="W143" s="241" t="s">
        <v>86</v>
      </c>
      <c r="X143" s="254">
        <f>IF(W143="MUY BAJA",20%,IF(W143="BAJA",40%,IF(W143="MEDIA",60%,IF(W143="ALTA",80%,IF(W143="MUY ALTA",100%,)))))</f>
        <v>0.4</v>
      </c>
      <c r="Y143" s="255" t="s">
        <v>87</v>
      </c>
      <c r="Z143" s="254">
        <f>IF(Y143="LEVE",20%,IF(Y143="MENOR",40%,IF(Y143="MODERADO",60%,IF(Y143="MAYOR",80%,IF(Y143="CATASTRÓFICO",100%,)))))</f>
        <v>0.8</v>
      </c>
      <c r="AA143" s="181" t="s">
        <v>88</v>
      </c>
      <c r="AB143" s="180" t="s">
        <v>308</v>
      </c>
      <c r="AC143" s="178" t="s">
        <v>183</v>
      </c>
      <c r="AD143" s="181" t="s">
        <v>91</v>
      </c>
      <c r="AE143" s="181" t="s">
        <v>92</v>
      </c>
      <c r="AF143" s="176" t="s">
        <v>130</v>
      </c>
      <c r="AG143" s="182" t="s">
        <v>94</v>
      </c>
      <c r="AH143" s="182" t="s">
        <v>114</v>
      </c>
      <c r="AI143" s="256">
        <f>IF(AH143="Prevenir",25%, IF(AH143="Detectar",15%,IF(AH143="Corregir",10%,)))</f>
        <v>0.15</v>
      </c>
      <c r="AJ143" s="182" t="s">
        <v>184</v>
      </c>
      <c r="AK143" s="256">
        <f>IF(AJ143="Automático",25%,IF(AJ143="Manual",10%,))</f>
        <v>0.25</v>
      </c>
      <c r="AL143" s="182" t="s">
        <v>97</v>
      </c>
      <c r="AM143" s="175" t="s">
        <v>152</v>
      </c>
      <c r="AN143" s="182" t="s">
        <v>99</v>
      </c>
      <c r="AO143" s="175" t="s">
        <v>153</v>
      </c>
      <c r="AP143" s="257">
        <f>+AI143+AK143</f>
        <v>0.4</v>
      </c>
      <c r="AQ143" s="238" t="str">
        <f>IF(AR143&lt;=20%,"MUY BAJA",IF(AR143&lt;=40%,"BAJA",IF(AR143&lt;=60%,"MEDIA",IF(AR143&lt;=80%,"ALTA","MUY ALTA"))))</f>
        <v>BAJA</v>
      </c>
      <c r="AR143" s="238">
        <f>IF(OR(AH143="Prevenir",AH143="Detectar"),(X143-(X143*AP143)), X143)</f>
        <v>0.24</v>
      </c>
      <c r="AS143" s="238" t="str">
        <f>IF(AT143&lt;=20%,"LEVE",IF(AT143&lt;=40%,"MENOR",IF(AT143&lt;=60%,"MODERADO",IF(AT143&lt;=80%,"MAYOR","CATASTROFICO"))))</f>
        <v>MAYOR</v>
      </c>
      <c r="AT143" s="238">
        <f>IF(AH143="Corregir",(Z143-(Z143*AP143)), Z143)</f>
        <v>0.8</v>
      </c>
      <c r="AU143" s="181" t="s">
        <v>88</v>
      </c>
      <c r="AV143" s="244" t="s">
        <v>133</v>
      </c>
      <c r="AW143" s="183" t="s">
        <v>308</v>
      </c>
      <c r="AX143" s="184" t="s">
        <v>1386</v>
      </c>
      <c r="AY143" s="184">
        <f>AY142</f>
        <v>45657</v>
      </c>
      <c r="AZ143" s="184" t="str">
        <f>AZ142</f>
        <v>En IIIC-2024 Mesa de Ayuda adelantó el soporte para los casos relacionados con las alertas reportadaspor NOC/SOC sobre eventos o posibles incidentes de equipos institucionales o de cuentas de usuarios finales.</v>
      </c>
      <c r="BA143" s="184" t="str">
        <f>BA142</f>
        <v xml:space="preserve">OSI - GIS </v>
      </c>
      <c r="BB143" s="483" t="s">
        <v>103</v>
      </c>
      <c r="BC143" s="185">
        <f t="shared" si="6"/>
        <v>0</v>
      </c>
      <c r="BD143" s="185" t="str">
        <f>BD142</f>
        <v>X</v>
      </c>
      <c r="BE143" s="185" t="str">
        <f>BE142</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3" s="186" t="s">
        <v>1362</v>
      </c>
      <c r="BG143" s="185" t="str">
        <f>BG142</f>
        <v xml:space="preserve"> </v>
      </c>
      <c r="BH143" s="184"/>
      <c r="BI143" s="184"/>
      <c r="BJ143" s="185"/>
      <c r="BK143" s="185"/>
      <c r="BL143" s="185"/>
      <c r="BM143" s="185"/>
      <c r="BN143" s="186"/>
      <c r="BO143" s="186"/>
      <c r="BP143" s="186"/>
      <c r="BQ143" s="184"/>
      <c r="BR143" s="184"/>
      <c r="BS143" s="185"/>
      <c r="BT143" s="185"/>
      <c r="BU143" s="185"/>
      <c r="BV143" s="185"/>
      <c r="BW143" s="186"/>
      <c r="BX143" s="186"/>
      <c r="BY143" s="186"/>
      <c r="BZ143" s="184"/>
      <c r="CA143" s="184"/>
      <c r="CB143" s="185"/>
      <c r="CC143" s="185"/>
      <c r="CD143" s="185"/>
      <c r="CE143" s="185"/>
      <c r="CF143" s="186"/>
      <c r="CG143" s="186"/>
      <c r="CH143" s="186"/>
      <c r="CI143" s="476"/>
      <c r="CJ143" s="476">
        <v>1</v>
      </c>
      <c r="CK143" s="476"/>
    </row>
    <row r="144" spans="2:89" s="187" customFormat="1" ht="113.25" customHeight="1" x14ac:dyDescent="0.25">
      <c r="B144" s="174" t="s">
        <v>71</v>
      </c>
      <c r="C144" s="175" t="s">
        <v>303</v>
      </c>
      <c r="D144" s="175" t="s">
        <v>303</v>
      </c>
      <c r="E144" s="176" t="s">
        <v>190</v>
      </c>
      <c r="F144" s="176" t="s">
        <v>74</v>
      </c>
      <c r="G144" s="176" t="s">
        <v>303</v>
      </c>
      <c r="H144" s="175" t="s">
        <v>245</v>
      </c>
      <c r="I144" s="175" t="s">
        <v>245</v>
      </c>
      <c r="J144" s="175" t="s">
        <v>245</v>
      </c>
      <c r="K144" s="188" t="s">
        <v>245</v>
      </c>
      <c r="L144" s="175" t="s">
        <v>352</v>
      </c>
      <c r="M144" s="175" t="s">
        <v>353</v>
      </c>
      <c r="N144" s="175" t="s">
        <v>354</v>
      </c>
      <c r="O144" s="176" t="s">
        <v>172</v>
      </c>
      <c r="P144" s="178"/>
      <c r="Q144" s="179" t="s">
        <v>80</v>
      </c>
      <c r="R144" s="179" t="s">
        <v>81</v>
      </c>
      <c r="S144" s="178" t="s">
        <v>82</v>
      </c>
      <c r="T144" s="178" t="s">
        <v>307</v>
      </c>
      <c r="U144" s="176" t="s">
        <v>84</v>
      </c>
      <c r="V144" s="178" t="s">
        <v>275</v>
      </c>
      <c r="W144" s="241" t="s">
        <v>86</v>
      </c>
      <c r="X144" s="254">
        <f>IF(W144="MUY BAJA",20%,IF(W144="BAJA",40%,IF(W144="MEDIA",60%,IF(W144="ALTA",80%,IF(W144="MUY ALTA",100%,)))))</f>
        <v>0.4</v>
      </c>
      <c r="Y144" s="255" t="s">
        <v>87</v>
      </c>
      <c r="Z144" s="254">
        <f>IF(Y144="LEVE",20%,IF(Y144="MENOR",40%,IF(Y144="MODERADO",60%,IF(Y144="MAYOR",80%,IF(Y144="CATASTRÓFICO",100%,)))))</f>
        <v>0.8</v>
      </c>
      <c r="AA144" s="181" t="s">
        <v>88</v>
      </c>
      <c r="AB144" s="180" t="s">
        <v>308</v>
      </c>
      <c r="AC144" s="178" t="s">
        <v>183</v>
      </c>
      <c r="AD144" s="181" t="s">
        <v>91</v>
      </c>
      <c r="AE144" s="181" t="s">
        <v>92</v>
      </c>
      <c r="AF144" s="176" t="s">
        <v>130</v>
      </c>
      <c r="AG144" s="182" t="s">
        <v>94</v>
      </c>
      <c r="AH144" s="182" t="s">
        <v>114</v>
      </c>
      <c r="AI144" s="256">
        <f>IF(AH144="Prevenir",25%, IF(AH144="Detectar",15%,IF(AH144="Corregir",10%,)))</f>
        <v>0.15</v>
      </c>
      <c r="AJ144" s="182" t="s">
        <v>184</v>
      </c>
      <c r="AK144" s="256">
        <f>IF(AJ144="Automático",25%,IF(AJ144="Manual",10%,))</f>
        <v>0.25</v>
      </c>
      <c r="AL144" s="182" t="s">
        <v>97</v>
      </c>
      <c r="AM144" s="175" t="s">
        <v>152</v>
      </c>
      <c r="AN144" s="182" t="s">
        <v>99</v>
      </c>
      <c r="AO144" s="175" t="s">
        <v>153</v>
      </c>
      <c r="AP144" s="257">
        <f>+AI144+AK144</f>
        <v>0.4</v>
      </c>
      <c r="AQ144" s="238" t="str">
        <f>IF(AR144&lt;=20%,"MUY BAJA",IF(AR144&lt;=40%,"BAJA",IF(AR144&lt;=60%,"MEDIA",IF(AR144&lt;=80%,"ALTA","MUY ALTA"))))</f>
        <v>BAJA</v>
      </c>
      <c r="AR144" s="238">
        <f>IF(OR(AH144="Prevenir",AH144="Detectar"),(X144-(X144*AP144)), X144)</f>
        <v>0.24</v>
      </c>
      <c r="AS144" s="238" t="str">
        <f>IF(AT144&lt;=20%,"LEVE",IF(AT144&lt;=40%,"MENOR",IF(AT144&lt;=60%,"MODERADO",IF(AT144&lt;=80%,"MAYOR","CATASTROFICO"))))</f>
        <v>MAYOR</v>
      </c>
      <c r="AT144" s="238">
        <f>IF(AH144="Corregir",(Z144-(Z144*AP144)), Z144)</f>
        <v>0.8</v>
      </c>
      <c r="AU144" s="181" t="s">
        <v>88</v>
      </c>
      <c r="AV144" s="244" t="s">
        <v>133</v>
      </c>
      <c r="AW144" s="183" t="s">
        <v>308</v>
      </c>
      <c r="AX144" s="184" t="s">
        <v>1386</v>
      </c>
      <c r="AY144" s="184">
        <f>AY143</f>
        <v>45657</v>
      </c>
      <c r="AZ144" s="184" t="str">
        <f>AZ143</f>
        <v>En IIIC-2024 Mesa de Ayuda adelantó el soporte para los casos relacionados con las alertas reportadaspor NOC/SOC sobre eventos o posibles incidentes de equipos institucionales o de cuentas de usuarios finales.</v>
      </c>
      <c r="BA144" s="184" t="str">
        <f>BA143</f>
        <v xml:space="preserve">OSI - GIS </v>
      </c>
      <c r="BB144" s="483" t="s">
        <v>103</v>
      </c>
      <c r="BC144" s="185">
        <f t="shared" si="6"/>
        <v>0</v>
      </c>
      <c r="BD144" s="185" t="str">
        <f>BD143</f>
        <v>X</v>
      </c>
      <c r="BE144" s="185" t="str">
        <f>BE143</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4" s="186" t="s">
        <v>1362</v>
      </c>
      <c r="BG144" s="185" t="str">
        <f>BG143</f>
        <v xml:space="preserve"> </v>
      </c>
      <c r="BH144" s="184"/>
      <c r="BI144" s="184"/>
      <c r="BJ144" s="185"/>
      <c r="BK144" s="185"/>
      <c r="BL144" s="185"/>
      <c r="BM144" s="185"/>
      <c r="BN144" s="186"/>
      <c r="BO144" s="186"/>
      <c r="BP144" s="186"/>
      <c r="BQ144" s="184"/>
      <c r="BR144" s="184"/>
      <c r="BS144" s="185"/>
      <c r="BT144" s="185"/>
      <c r="BU144" s="185"/>
      <c r="BV144" s="185"/>
      <c r="BW144" s="186"/>
      <c r="BX144" s="186"/>
      <c r="BY144" s="186"/>
      <c r="BZ144" s="184"/>
      <c r="CA144" s="184"/>
      <c r="CB144" s="185"/>
      <c r="CC144" s="185"/>
      <c r="CD144" s="185"/>
      <c r="CE144" s="185"/>
      <c r="CF144" s="186"/>
      <c r="CG144" s="186"/>
      <c r="CH144" s="186"/>
      <c r="CI144" s="476"/>
      <c r="CJ144" s="476">
        <v>1</v>
      </c>
      <c r="CK144" s="476"/>
    </row>
    <row r="145" spans="2:89" s="187" customFormat="1" ht="113.25" customHeight="1" x14ac:dyDescent="0.25">
      <c r="B145" s="174" t="s">
        <v>71</v>
      </c>
      <c r="C145" s="175" t="s">
        <v>303</v>
      </c>
      <c r="D145" s="175" t="s">
        <v>303</v>
      </c>
      <c r="E145" s="176" t="s">
        <v>190</v>
      </c>
      <c r="F145" s="176" t="s">
        <v>74</v>
      </c>
      <c r="G145" s="176" t="s">
        <v>303</v>
      </c>
      <c r="H145" s="175" t="s">
        <v>245</v>
      </c>
      <c r="I145" s="175" t="s">
        <v>245</v>
      </c>
      <c r="J145" s="175" t="s">
        <v>245</v>
      </c>
      <c r="K145" s="188" t="s">
        <v>245</v>
      </c>
      <c r="L145" s="175" t="s">
        <v>409</v>
      </c>
      <c r="M145" s="175" t="s">
        <v>410</v>
      </c>
      <c r="N145" s="175" t="s">
        <v>411</v>
      </c>
      <c r="O145" s="176" t="s">
        <v>412</v>
      </c>
      <c r="P145" s="178"/>
      <c r="Q145" s="179" t="s">
        <v>80</v>
      </c>
      <c r="R145" s="179" t="s">
        <v>81</v>
      </c>
      <c r="S145" s="178" t="s">
        <v>82</v>
      </c>
      <c r="T145" s="178" t="s">
        <v>307</v>
      </c>
      <c r="U145" s="176" t="s">
        <v>84</v>
      </c>
      <c r="V145" s="178" t="s">
        <v>275</v>
      </c>
      <c r="W145" s="241" t="s">
        <v>86</v>
      </c>
      <c r="X145" s="254">
        <f>IF(W145="MUY BAJA",20%,IF(W145="BAJA",40%,IF(W145="MEDIA",60%,IF(W145="ALTA",80%,IF(W145="MUY ALTA",100%,)))))</f>
        <v>0.4</v>
      </c>
      <c r="Y145" s="255" t="s">
        <v>87</v>
      </c>
      <c r="Z145" s="254">
        <f>IF(Y145="LEVE",20%,IF(Y145="MENOR",40%,IF(Y145="MODERADO",60%,IF(Y145="MAYOR",80%,IF(Y145="CATASTRÓFICO",100%,)))))</f>
        <v>0.8</v>
      </c>
      <c r="AA145" s="181" t="s">
        <v>88</v>
      </c>
      <c r="AB145" s="180" t="s">
        <v>308</v>
      </c>
      <c r="AC145" s="178" t="s">
        <v>183</v>
      </c>
      <c r="AD145" s="181" t="s">
        <v>91</v>
      </c>
      <c r="AE145" s="181" t="s">
        <v>92</v>
      </c>
      <c r="AF145" s="176" t="s">
        <v>130</v>
      </c>
      <c r="AG145" s="182" t="s">
        <v>94</v>
      </c>
      <c r="AH145" s="182" t="s">
        <v>114</v>
      </c>
      <c r="AI145" s="256">
        <f>IF(AH145="Prevenir",25%, IF(AH145="Detectar",15%,IF(AH145="Corregir",10%,)))</f>
        <v>0.15</v>
      </c>
      <c r="AJ145" s="182" t="s">
        <v>184</v>
      </c>
      <c r="AK145" s="256">
        <f>IF(AJ145="Automático",25%,IF(AJ145="Manual",10%,))</f>
        <v>0.25</v>
      </c>
      <c r="AL145" s="182" t="s">
        <v>97</v>
      </c>
      <c r="AM145" s="175" t="s">
        <v>152</v>
      </c>
      <c r="AN145" s="182" t="s">
        <v>99</v>
      </c>
      <c r="AO145" s="175" t="s">
        <v>153</v>
      </c>
      <c r="AP145" s="257">
        <f>+AI145+AK145</f>
        <v>0.4</v>
      </c>
      <c r="AQ145" s="238" t="str">
        <f>IF(AR145&lt;=20%,"MUY BAJA",IF(AR145&lt;=40%,"BAJA",IF(AR145&lt;=60%,"MEDIA",IF(AR145&lt;=80%,"ALTA","MUY ALTA"))))</f>
        <v>BAJA</v>
      </c>
      <c r="AR145" s="238">
        <f>IF(OR(AH145="Prevenir",AH145="Detectar"),(X145-(X145*AP145)), X145)</f>
        <v>0.24</v>
      </c>
      <c r="AS145" s="238" t="str">
        <f>IF(AT145&lt;=20%,"LEVE",IF(AT145&lt;=40%,"MENOR",IF(AT145&lt;=60%,"MODERADO",IF(AT145&lt;=80%,"MAYOR","CATASTROFICO"))))</f>
        <v>MAYOR</v>
      </c>
      <c r="AT145" s="238">
        <f>IF(AH145="Corregir",(Z145-(Z145*AP145)), Z145)</f>
        <v>0.8</v>
      </c>
      <c r="AU145" s="181" t="s">
        <v>88</v>
      </c>
      <c r="AV145" s="244" t="s">
        <v>133</v>
      </c>
      <c r="AW145" s="183" t="s">
        <v>308</v>
      </c>
      <c r="AX145" s="184" t="s">
        <v>1386</v>
      </c>
      <c r="AY145" s="184">
        <f>AY144</f>
        <v>45657</v>
      </c>
      <c r="AZ145" s="184" t="str">
        <f>AZ144</f>
        <v>En IIIC-2024 Mesa de Ayuda adelantó el soporte para los casos relacionados con las alertas reportadaspor NOC/SOC sobre eventos o posibles incidentes de equipos institucionales o de cuentas de usuarios finales.</v>
      </c>
      <c r="BA145" s="184" t="str">
        <f>BA144</f>
        <v xml:space="preserve">OSI - GIS </v>
      </c>
      <c r="BB145" s="483" t="s">
        <v>103</v>
      </c>
      <c r="BC145" s="185">
        <f t="shared" si="6"/>
        <v>0</v>
      </c>
      <c r="BD145" s="185" t="str">
        <f>BD144</f>
        <v>X</v>
      </c>
      <c r="BE145" s="185" t="str">
        <f>BE144</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5" s="186" t="s">
        <v>1362</v>
      </c>
      <c r="BG145" s="185" t="str">
        <f>BG144</f>
        <v xml:space="preserve"> </v>
      </c>
      <c r="BH145" s="184"/>
      <c r="BI145" s="184"/>
      <c r="BJ145" s="185"/>
      <c r="BK145" s="185"/>
      <c r="BL145" s="185"/>
      <c r="BM145" s="185"/>
      <c r="BN145" s="186"/>
      <c r="BO145" s="186"/>
      <c r="BP145" s="186"/>
      <c r="BQ145" s="184"/>
      <c r="BR145" s="184"/>
      <c r="BS145" s="185"/>
      <c r="BT145" s="185"/>
      <c r="BU145" s="185"/>
      <c r="BV145" s="185"/>
      <c r="BW145" s="186"/>
      <c r="BX145" s="186"/>
      <c r="BY145" s="186"/>
      <c r="BZ145" s="184"/>
      <c r="CA145" s="184"/>
      <c r="CB145" s="185"/>
      <c r="CC145" s="185"/>
      <c r="CD145" s="185"/>
      <c r="CE145" s="185"/>
      <c r="CF145" s="186"/>
      <c r="CG145" s="186"/>
      <c r="CH145" s="186"/>
      <c r="CI145" s="476"/>
      <c r="CJ145" s="476">
        <v>1</v>
      </c>
      <c r="CK145" s="476"/>
    </row>
    <row r="146" spans="2:89" s="187" customFormat="1" ht="113.25" customHeight="1" x14ac:dyDescent="0.25">
      <c r="B146" s="174" t="s">
        <v>71</v>
      </c>
      <c r="C146" s="175" t="s">
        <v>303</v>
      </c>
      <c r="D146" s="175" t="s">
        <v>303</v>
      </c>
      <c r="E146" s="176" t="s">
        <v>190</v>
      </c>
      <c r="F146" s="176" t="s">
        <v>120</v>
      </c>
      <c r="G146" s="176" t="s">
        <v>303</v>
      </c>
      <c r="H146" s="175" t="s">
        <v>245</v>
      </c>
      <c r="I146" s="175" t="s">
        <v>245</v>
      </c>
      <c r="J146" s="175" t="s">
        <v>245</v>
      </c>
      <c r="K146" s="188" t="s">
        <v>245</v>
      </c>
      <c r="L146" s="175" t="s">
        <v>253</v>
      </c>
      <c r="M146" s="175" t="s">
        <v>254</v>
      </c>
      <c r="N146" s="175" t="s">
        <v>255</v>
      </c>
      <c r="O146" s="176" t="s">
        <v>181</v>
      </c>
      <c r="P146" s="178"/>
      <c r="Q146" s="179" t="s">
        <v>80</v>
      </c>
      <c r="R146" s="179" t="s">
        <v>81</v>
      </c>
      <c r="S146" s="178" t="s">
        <v>82</v>
      </c>
      <c r="T146" s="178" t="s">
        <v>307</v>
      </c>
      <c r="U146" s="176" t="s">
        <v>84</v>
      </c>
      <c r="V146" s="178" t="s">
        <v>275</v>
      </c>
      <c r="W146" s="241" t="s">
        <v>86</v>
      </c>
      <c r="X146" s="254">
        <f>IF(W146="MUY BAJA",20%,IF(W146="BAJA",40%,IF(W146="MEDIA",60%,IF(W146="ALTA",80%,IF(W146="MUY ALTA",100%,)))))</f>
        <v>0.4</v>
      </c>
      <c r="Y146" s="255" t="s">
        <v>87</v>
      </c>
      <c r="Z146" s="254">
        <f>IF(Y146="LEVE",20%,IF(Y146="MENOR",40%,IF(Y146="MODERADO",60%,IF(Y146="MAYOR",80%,IF(Y146="CATASTRÓFICO",100%,)))))</f>
        <v>0.8</v>
      </c>
      <c r="AA146" s="181" t="s">
        <v>88</v>
      </c>
      <c r="AB146" s="180" t="s">
        <v>308</v>
      </c>
      <c r="AC146" s="178" t="s">
        <v>183</v>
      </c>
      <c r="AD146" s="181" t="s">
        <v>91</v>
      </c>
      <c r="AE146" s="181" t="s">
        <v>92</v>
      </c>
      <c r="AF146" s="176" t="s">
        <v>130</v>
      </c>
      <c r="AG146" s="182" t="s">
        <v>94</v>
      </c>
      <c r="AH146" s="182" t="s">
        <v>114</v>
      </c>
      <c r="AI146" s="256">
        <f>IF(AH146="Prevenir",25%, IF(AH146="Detectar",15%,IF(AH146="Corregir",10%,)))</f>
        <v>0.15</v>
      </c>
      <c r="AJ146" s="182" t="s">
        <v>184</v>
      </c>
      <c r="AK146" s="256">
        <f>IF(AJ146="Automático",25%,IF(AJ146="Manual",10%,))</f>
        <v>0.25</v>
      </c>
      <c r="AL146" s="182" t="s">
        <v>97</v>
      </c>
      <c r="AM146" s="175" t="s">
        <v>152</v>
      </c>
      <c r="AN146" s="182" t="s">
        <v>99</v>
      </c>
      <c r="AO146" s="175" t="s">
        <v>153</v>
      </c>
      <c r="AP146" s="257">
        <f>+AI146+AK146</f>
        <v>0.4</v>
      </c>
      <c r="AQ146" s="238" t="str">
        <f>IF(AR146&lt;=20%,"MUY BAJA",IF(AR146&lt;=40%,"BAJA",IF(AR146&lt;=60%,"MEDIA",IF(AR146&lt;=80%,"ALTA","MUY ALTA"))))</f>
        <v>BAJA</v>
      </c>
      <c r="AR146" s="238">
        <f>IF(OR(AH146="Prevenir",AH146="Detectar"),(X146-(X146*AP146)), X146)</f>
        <v>0.24</v>
      </c>
      <c r="AS146" s="238" t="str">
        <f>IF(AT146&lt;=20%,"LEVE",IF(AT146&lt;=40%,"MENOR",IF(AT146&lt;=60%,"MODERADO",IF(AT146&lt;=80%,"MAYOR","CATASTROFICO"))))</f>
        <v>MAYOR</v>
      </c>
      <c r="AT146" s="238">
        <f>IF(AH146="Corregir",(Z146-(Z146*AP146)), Z146)</f>
        <v>0.8</v>
      </c>
      <c r="AU146" s="181" t="s">
        <v>88</v>
      </c>
      <c r="AV146" s="244" t="s">
        <v>133</v>
      </c>
      <c r="AW146" s="183" t="s">
        <v>308</v>
      </c>
      <c r="AX146" s="184" t="s">
        <v>1386</v>
      </c>
      <c r="AY146" s="184">
        <f>AY145</f>
        <v>45657</v>
      </c>
      <c r="AZ146" s="184" t="str">
        <f>AZ145</f>
        <v>En IIIC-2024 Mesa de Ayuda adelantó el soporte para los casos relacionados con las alertas reportadaspor NOC/SOC sobre eventos o posibles incidentes de equipos institucionales o de cuentas de usuarios finales.</v>
      </c>
      <c r="BA146" s="184" t="str">
        <f>BA145</f>
        <v xml:space="preserve">OSI - GIS </v>
      </c>
      <c r="BB146" s="483" t="s">
        <v>103</v>
      </c>
      <c r="BC146" s="185">
        <f t="shared" si="6"/>
        <v>0</v>
      </c>
      <c r="BD146" s="185" t="str">
        <f>BD145</f>
        <v>X</v>
      </c>
      <c r="BE146" s="185" t="str">
        <f>BE145</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6" s="186" t="s">
        <v>1362</v>
      </c>
      <c r="BG146" s="185" t="str">
        <f>BG145</f>
        <v xml:space="preserve"> </v>
      </c>
      <c r="BH146" s="184"/>
      <c r="BI146" s="184"/>
      <c r="BJ146" s="185"/>
      <c r="BK146" s="185"/>
      <c r="BL146" s="185"/>
      <c r="BM146" s="185"/>
      <c r="BN146" s="186"/>
      <c r="BO146" s="186"/>
      <c r="BP146" s="186"/>
      <c r="BQ146" s="184"/>
      <c r="BR146" s="184"/>
      <c r="BS146" s="185"/>
      <c r="BT146" s="185"/>
      <c r="BU146" s="185"/>
      <c r="BV146" s="185"/>
      <c r="BW146" s="186"/>
      <c r="BX146" s="186"/>
      <c r="BY146" s="186"/>
      <c r="BZ146" s="184"/>
      <c r="CA146" s="184"/>
      <c r="CB146" s="185"/>
      <c r="CC146" s="185"/>
      <c r="CD146" s="185"/>
      <c r="CE146" s="185"/>
      <c r="CF146" s="186"/>
      <c r="CG146" s="186"/>
      <c r="CH146" s="186"/>
      <c r="CI146" s="476"/>
      <c r="CJ146" s="476">
        <v>1</v>
      </c>
      <c r="CK146" s="476"/>
    </row>
    <row r="147" spans="2:89" s="187" customFormat="1" ht="113.25" customHeight="1" x14ac:dyDescent="0.25">
      <c r="B147" s="174" t="s">
        <v>71</v>
      </c>
      <c r="C147" s="175" t="s">
        <v>303</v>
      </c>
      <c r="D147" s="175" t="s">
        <v>303</v>
      </c>
      <c r="E147" s="176" t="s">
        <v>190</v>
      </c>
      <c r="F147" s="176" t="s">
        <v>173</v>
      </c>
      <c r="G147" s="176" t="s">
        <v>303</v>
      </c>
      <c r="H147" s="175" t="s">
        <v>245</v>
      </c>
      <c r="I147" s="175" t="s">
        <v>245</v>
      </c>
      <c r="J147" s="175" t="s">
        <v>245</v>
      </c>
      <c r="K147" s="188" t="s">
        <v>245</v>
      </c>
      <c r="L147" s="175" t="s">
        <v>435</v>
      </c>
      <c r="M147" s="175" t="s">
        <v>436</v>
      </c>
      <c r="N147" s="175" t="s">
        <v>437</v>
      </c>
      <c r="O147" s="176" t="s">
        <v>181</v>
      </c>
      <c r="P147" s="178"/>
      <c r="Q147" s="179" t="s">
        <v>80</v>
      </c>
      <c r="R147" s="179" t="s">
        <v>81</v>
      </c>
      <c r="S147" s="178" t="s">
        <v>82</v>
      </c>
      <c r="T147" s="178" t="s">
        <v>307</v>
      </c>
      <c r="U147" s="176" t="s">
        <v>84</v>
      </c>
      <c r="V147" s="178" t="s">
        <v>275</v>
      </c>
      <c r="W147" s="241" t="s">
        <v>86</v>
      </c>
      <c r="X147" s="254">
        <f>IF(W147="MUY BAJA",20%,IF(W147="BAJA",40%,IF(W147="MEDIA",60%,IF(W147="ALTA",80%,IF(W147="MUY ALTA",100%,)))))</f>
        <v>0.4</v>
      </c>
      <c r="Y147" s="255" t="s">
        <v>87</v>
      </c>
      <c r="Z147" s="254">
        <f>IF(Y147="LEVE",20%,IF(Y147="MENOR",40%,IF(Y147="MODERADO",60%,IF(Y147="MAYOR",80%,IF(Y147="CATASTRÓFICO",100%,)))))</f>
        <v>0.8</v>
      </c>
      <c r="AA147" s="181" t="s">
        <v>88</v>
      </c>
      <c r="AB147" s="180" t="s">
        <v>308</v>
      </c>
      <c r="AC147" s="178" t="s">
        <v>183</v>
      </c>
      <c r="AD147" s="181" t="s">
        <v>91</v>
      </c>
      <c r="AE147" s="181" t="s">
        <v>92</v>
      </c>
      <c r="AF147" s="176" t="s">
        <v>130</v>
      </c>
      <c r="AG147" s="182" t="s">
        <v>94</v>
      </c>
      <c r="AH147" s="182" t="s">
        <v>114</v>
      </c>
      <c r="AI147" s="256">
        <f>IF(AH147="Prevenir",25%, IF(AH147="Detectar",15%,IF(AH147="Corregir",10%,)))</f>
        <v>0.15</v>
      </c>
      <c r="AJ147" s="182" t="s">
        <v>184</v>
      </c>
      <c r="AK147" s="256">
        <f>IF(AJ147="Automático",25%,IF(AJ147="Manual",10%,))</f>
        <v>0.25</v>
      </c>
      <c r="AL147" s="182" t="s">
        <v>97</v>
      </c>
      <c r="AM147" s="175" t="s">
        <v>152</v>
      </c>
      <c r="AN147" s="182" t="s">
        <v>99</v>
      </c>
      <c r="AO147" s="175" t="s">
        <v>153</v>
      </c>
      <c r="AP147" s="257">
        <f>+AI147+AK147</f>
        <v>0.4</v>
      </c>
      <c r="AQ147" s="238" t="str">
        <f>IF(AR147&lt;=20%,"MUY BAJA",IF(AR147&lt;=40%,"BAJA",IF(AR147&lt;=60%,"MEDIA",IF(AR147&lt;=80%,"ALTA","MUY ALTA"))))</f>
        <v>BAJA</v>
      </c>
      <c r="AR147" s="238">
        <f>IF(OR(AH147="Prevenir",AH147="Detectar"),(X147-(X147*AP147)), X147)</f>
        <v>0.24</v>
      </c>
      <c r="AS147" s="238" t="str">
        <f>IF(AT147&lt;=20%,"LEVE",IF(AT147&lt;=40%,"MENOR",IF(AT147&lt;=60%,"MODERADO",IF(AT147&lt;=80%,"MAYOR","CATASTROFICO"))))</f>
        <v>MAYOR</v>
      </c>
      <c r="AT147" s="238">
        <f>IF(AH147="Corregir",(Z147-(Z147*AP147)), Z147)</f>
        <v>0.8</v>
      </c>
      <c r="AU147" s="181" t="s">
        <v>88</v>
      </c>
      <c r="AV147" s="244" t="s">
        <v>133</v>
      </c>
      <c r="AW147" s="183" t="s">
        <v>308</v>
      </c>
      <c r="AX147" s="184" t="s">
        <v>1386</v>
      </c>
      <c r="AY147" s="184">
        <f>AY146</f>
        <v>45657</v>
      </c>
      <c r="AZ147" s="184" t="str">
        <f>AZ146</f>
        <v>En IIIC-2024 Mesa de Ayuda adelantó el soporte para los casos relacionados con las alertas reportadaspor NOC/SOC sobre eventos o posibles incidentes de equipos institucionales o de cuentas de usuarios finales.</v>
      </c>
      <c r="BA147" s="184" t="str">
        <f>BA146</f>
        <v xml:space="preserve">OSI - GIS </v>
      </c>
      <c r="BB147" s="483" t="s">
        <v>103</v>
      </c>
      <c r="BC147" s="185">
        <f t="shared" si="6"/>
        <v>0</v>
      </c>
      <c r="BD147" s="185" t="str">
        <f>BD146</f>
        <v>X</v>
      </c>
      <c r="BE147" s="185" t="str">
        <f>BE146</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7" s="186" t="s">
        <v>1362</v>
      </c>
      <c r="BG147" s="185" t="str">
        <f>BG146</f>
        <v xml:space="preserve"> </v>
      </c>
      <c r="BH147" s="184"/>
      <c r="BI147" s="184"/>
      <c r="BJ147" s="185"/>
      <c r="BK147" s="185"/>
      <c r="BL147" s="185"/>
      <c r="BM147" s="185"/>
      <c r="BN147" s="186"/>
      <c r="BO147" s="186"/>
      <c r="BP147" s="186"/>
      <c r="BQ147" s="184"/>
      <c r="BR147" s="184"/>
      <c r="BS147" s="185"/>
      <c r="BT147" s="185"/>
      <c r="BU147" s="185"/>
      <c r="BV147" s="185"/>
      <c r="BW147" s="186"/>
      <c r="BX147" s="186"/>
      <c r="BY147" s="186"/>
      <c r="BZ147" s="184"/>
      <c r="CA147" s="184"/>
      <c r="CB147" s="185"/>
      <c r="CC147" s="185"/>
      <c r="CD147" s="185"/>
      <c r="CE147" s="185"/>
      <c r="CF147" s="186"/>
      <c r="CG147" s="186"/>
      <c r="CH147" s="186"/>
      <c r="CI147" s="476"/>
      <c r="CJ147" s="476">
        <v>1</v>
      </c>
      <c r="CK147" s="476"/>
    </row>
    <row r="148" spans="2:89" s="187" customFormat="1" ht="113.25" customHeight="1" x14ac:dyDescent="0.25">
      <c r="B148" s="174" t="s">
        <v>71</v>
      </c>
      <c r="C148" s="175" t="s">
        <v>303</v>
      </c>
      <c r="D148" s="175" t="s">
        <v>303</v>
      </c>
      <c r="E148" s="176" t="s">
        <v>190</v>
      </c>
      <c r="F148" s="176" t="s">
        <v>74</v>
      </c>
      <c r="G148" s="176" t="s">
        <v>303</v>
      </c>
      <c r="H148" s="175" t="s">
        <v>245</v>
      </c>
      <c r="I148" s="175" t="s">
        <v>245</v>
      </c>
      <c r="J148" s="175" t="s">
        <v>245</v>
      </c>
      <c r="K148" s="188" t="s">
        <v>245</v>
      </c>
      <c r="L148" s="175" t="s">
        <v>435</v>
      </c>
      <c r="M148" s="175" t="s">
        <v>436</v>
      </c>
      <c r="N148" s="175" t="s">
        <v>437</v>
      </c>
      <c r="O148" s="176" t="s">
        <v>181</v>
      </c>
      <c r="P148" s="178"/>
      <c r="Q148" s="179" t="s">
        <v>80</v>
      </c>
      <c r="R148" s="179" t="s">
        <v>81</v>
      </c>
      <c r="S148" s="178" t="s">
        <v>82</v>
      </c>
      <c r="T148" s="178" t="s">
        <v>307</v>
      </c>
      <c r="U148" s="176" t="s">
        <v>84</v>
      </c>
      <c r="V148" s="178" t="s">
        <v>275</v>
      </c>
      <c r="W148" s="241" t="s">
        <v>86</v>
      </c>
      <c r="X148" s="254">
        <f>IF(W148="MUY BAJA",20%,IF(W148="BAJA",40%,IF(W148="MEDIA",60%,IF(W148="ALTA",80%,IF(W148="MUY ALTA",100%,)))))</f>
        <v>0.4</v>
      </c>
      <c r="Y148" s="255" t="s">
        <v>87</v>
      </c>
      <c r="Z148" s="254">
        <f>IF(Y148="LEVE",20%,IF(Y148="MENOR",40%,IF(Y148="MODERADO",60%,IF(Y148="MAYOR",80%,IF(Y148="CATASTRÓFICO",100%,)))))</f>
        <v>0.8</v>
      </c>
      <c r="AA148" s="181" t="s">
        <v>88</v>
      </c>
      <c r="AB148" s="180" t="s">
        <v>308</v>
      </c>
      <c r="AC148" s="178" t="s">
        <v>183</v>
      </c>
      <c r="AD148" s="181" t="s">
        <v>91</v>
      </c>
      <c r="AE148" s="181" t="s">
        <v>92</v>
      </c>
      <c r="AF148" s="176" t="s">
        <v>130</v>
      </c>
      <c r="AG148" s="182" t="s">
        <v>94</v>
      </c>
      <c r="AH148" s="182" t="s">
        <v>114</v>
      </c>
      <c r="AI148" s="256">
        <f>IF(AH148="Prevenir",25%, IF(AH148="Detectar",15%,IF(AH148="Corregir",10%,)))</f>
        <v>0.15</v>
      </c>
      <c r="AJ148" s="182" t="s">
        <v>184</v>
      </c>
      <c r="AK148" s="256">
        <f>IF(AJ148="Automático",25%,IF(AJ148="Manual",10%,))</f>
        <v>0.25</v>
      </c>
      <c r="AL148" s="182" t="s">
        <v>97</v>
      </c>
      <c r="AM148" s="175" t="s">
        <v>152</v>
      </c>
      <c r="AN148" s="182" t="s">
        <v>99</v>
      </c>
      <c r="AO148" s="175" t="s">
        <v>153</v>
      </c>
      <c r="AP148" s="257">
        <f>+AI148+AK148</f>
        <v>0.4</v>
      </c>
      <c r="AQ148" s="238" t="str">
        <f>IF(AR148&lt;=20%,"MUY BAJA",IF(AR148&lt;=40%,"BAJA",IF(AR148&lt;=60%,"MEDIA",IF(AR148&lt;=80%,"ALTA","MUY ALTA"))))</f>
        <v>BAJA</v>
      </c>
      <c r="AR148" s="238">
        <f>IF(OR(AH148="Prevenir",AH148="Detectar"),(X148-(X148*AP148)), X148)</f>
        <v>0.24</v>
      </c>
      <c r="AS148" s="238" t="str">
        <f>IF(AT148&lt;=20%,"LEVE",IF(AT148&lt;=40%,"MENOR",IF(AT148&lt;=60%,"MODERADO",IF(AT148&lt;=80%,"MAYOR","CATASTROFICO"))))</f>
        <v>MAYOR</v>
      </c>
      <c r="AT148" s="238">
        <f>IF(AH148="Corregir",(Z148-(Z148*AP148)), Z148)</f>
        <v>0.8</v>
      </c>
      <c r="AU148" s="181" t="s">
        <v>88</v>
      </c>
      <c r="AV148" s="244" t="s">
        <v>133</v>
      </c>
      <c r="AW148" s="183" t="s">
        <v>308</v>
      </c>
      <c r="AX148" s="184" t="s">
        <v>1386</v>
      </c>
      <c r="AY148" s="184">
        <f>AY147</f>
        <v>45657</v>
      </c>
      <c r="AZ148" s="184" t="str">
        <f>AZ147</f>
        <v>En IIIC-2024 Mesa de Ayuda adelantó el soporte para los casos relacionados con las alertas reportadaspor NOC/SOC sobre eventos o posibles incidentes de equipos institucionales o de cuentas de usuarios finales.</v>
      </c>
      <c r="BA148" s="184" t="str">
        <f>BA147</f>
        <v xml:space="preserve">OSI - GIS </v>
      </c>
      <c r="BB148" s="483" t="s">
        <v>103</v>
      </c>
      <c r="BC148" s="185">
        <f t="shared" si="6"/>
        <v>0</v>
      </c>
      <c r="BD148" s="185" t="str">
        <f>BD147</f>
        <v>X</v>
      </c>
      <c r="BE148" s="185" t="str">
        <f>BE147</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8" s="186" t="s">
        <v>1362</v>
      </c>
      <c r="BG148" s="185" t="str">
        <f>BG147</f>
        <v xml:space="preserve"> </v>
      </c>
      <c r="BH148" s="184"/>
      <c r="BI148" s="184"/>
      <c r="BJ148" s="185"/>
      <c r="BK148" s="185"/>
      <c r="BL148" s="185"/>
      <c r="BM148" s="185"/>
      <c r="BN148" s="186"/>
      <c r="BO148" s="186"/>
      <c r="BP148" s="186"/>
      <c r="BQ148" s="184"/>
      <c r="BR148" s="184"/>
      <c r="BS148" s="185"/>
      <c r="BT148" s="185"/>
      <c r="BU148" s="185"/>
      <c r="BV148" s="185"/>
      <c r="BW148" s="186"/>
      <c r="BX148" s="186"/>
      <c r="BY148" s="186"/>
      <c r="BZ148" s="184"/>
      <c r="CA148" s="184"/>
      <c r="CB148" s="185"/>
      <c r="CC148" s="185"/>
      <c r="CD148" s="185"/>
      <c r="CE148" s="185"/>
      <c r="CF148" s="186"/>
      <c r="CG148" s="186"/>
      <c r="CH148" s="186"/>
      <c r="CI148" s="476"/>
      <c r="CJ148" s="476">
        <v>1</v>
      </c>
      <c r="CK148" s="476"/>
    </row>
    <row r="149" spans="2:89" s="187" customFormat="1" ht="113.25" customHeight="1" x14ac:dyDescent="0.25">
      <c r="B149" s="174" t="s">
        <v>71</v>
      </c>
      <c r="C149" s="175" t="s">
        <v>303</v>
      </c>
      <c r="D149" s="175" t="s">
        <v>303</v>
      </c>
      <c r="E149" s="176" t="s">
        <v>190</v>
      </c>
      <c r="F149" s="176" t="s">
        <v>120</v>
      </c>
      <c r="G149" s="176" t="s">
        <v>303</v>
      </c>
      <c r="H149" s="175" t="s">
        <v>245</v>
      </c>
      <c r="I149" s="175" t="s">
        <v>245</v>
      </c>
      <c r="J149" s="175" t="s">
        <v>245</v>
      </c>
      <c r="K149" s="188" t="s">
        <v>245</v>
      </c>
      <c r="L149" s="175" t="s">
        <v>224</v>
      </c>
      <c r="M149" s="175" t="s">
        <v>224</v>
      </c>
      <c r="N149" s="175" t="s">
        <v>224</v>
      </c>
      <c r="O149" s="176" t="s">
        <v>194</v>
      </c>
      <c r="P149" s="178"/>
      <c r="Q149" s="179" t="s">
        <v>80</v>
      </c>
      <c r="R149" s="179" t="s">
        <v>81</v>
      </c>
      <c r="S149" s="178" t="s">
        <v>82</v>
      </c>
      <c r="T149" s="178" t="s">
        <v>307</v>
      </c>
      <c r="U149" s="176" t="s">
        <v>84</v>
      </c>
      <c r="V149" s="178" t="s">
        <v>275</v>
      </c>
      <c r="W149" s="241" t="s">
        <v>86</v>
      </c>
      <c r="X149" s="254">
        <f>IF(W149="MUY BAJA",20%,IF(W149="BAJA",40%,IF(W149="MEDIA",60%,IF(W149="ALTA",80%,IF(W149="MUY ALTA",100%,)))))</f>
        <v>0.4</v>
      </c>
      <c r="Y149" s="255" t="s">
        <v>87</v>
      </c>
      <c r="Z149" s="254">
        <f>IF(Y149="LEVE",20%,IF(Y149="MENOR",40%,IF(Y149="MODERADO",60%,IF(Y149="MAYOR",80%,IF(Y149="CATASTRÓFICO",100%,)))))</f>
        <v>0.8</v>
      </c>
      <c r="AA149" s="181" t="s">
        <v>88</v>
      </c>
      <c r="AB149" s="180" t="s">
        <v>308</v>
      </c>
      <c r="AC149" s="189" t="s">
        <v>442</v>
      </c>
      <c r="AD149" s="190" t="s">
        <v>91</v>
      </c>
      <c r="AE149" s="190" t="s">
        <v>92</v>
      </c>
      <c r="AF149" s="191" t="s">
        <v>278</v>
      </c>
      <c r="AG149" s="192" t="s">
        <v>94</v>
      </c>
      <c r="AH149" s="192" t="s">
        <v>114</v>
      </c>
      <c r="AI149" s="256">
        <f>IF(AH149="Prevenir",25%, IF(AH149="Detectar",15%,IF(AH149="Corregir",10%,)))</f>
        <v>0.15</v>
      </c>
      <c r="AJ149" s="182" t="s">
        <v>184</v>
      </c>
      <c r="AK149" s="256">
        <f>IF(AJ149="Automático",25%,IF(AJ149="Manual",10%,))</f>
        <v>0.25</v>
      </c>
      <c r="AL149" s="182" t="s">
        <v>97</v>
      </c>
      <c r="AM149" s="175" t="s">
        <v>152</v>
      </c>
      <c r="AN149" s="182" t="s">
        <v>99</v>
      </c>
      <c r="AO149" s="175" t="s">
        <v>153</v>
      </c>
      <c r="AP149" s="257">
        <f>+AI149+AK149</f>
        <v>0.4</v>
      </c>
      <c r="AQ149" s="238" t="str">
        <f>IF(AR149&lt;=20%,"MUY BAJA",IF(AR149&lt;=40%,"BAJA",IF(AR149&lt;=60%,"MEDIA",IF(AR149&lt;=80%,"ALTA","MUY ALTA"))))</f>
        <v>BAJA</v>
      </c>
      <c r="AR149" s="238">
        <f>IF(OR(AH149="Prevenir",AH149="Detectar"),(X149-(X149*AP149)), X149)</f>
        <v>0.24</v>
      </c>
      <c r="AS149" s="238" t="str">
        <f>IF(AT149&lt;=20%,"LEVE",IF(AT149&lt;=40%,"MENOR",IF(AT149&lt;=60%,"MODERADO",IF(AT149&lt;=80%,"MAYOR","CATASTROFICO"))))</f>
        <v>MAYOR</v>
      </c>
      <c r="AT149" s="238">
        <f>IF(AH149="Corregir",(Z149-(Z149*AP149)), Z149)</f>
        <v>0.8</v>
      </c>
      <c r="AU149" s="181" t="s">
        <v>88</v>
      </c>
      <c r="AV149" s="241" t="s">
        <v>101</v>
      </c>
      <c r="AW149" s="183" t="s">
        <v>308</v>
      </c>
      <c r="AX149" s="184" t="s">
        <v>1386</v>
      </c>
      <c r="AY149" s="184">
        <f>AY148</f>
        <v>45657</v>
      </c>
      <c r="AZ149" s="184" t="str">
        <f>AZ148</f>
        <v>En IIIC-2024 Mesa de Ayuda adelantó el soporte para los casos relacionados con las alertas reportadaspor NOC/SOC sobre eventos o posibles incidentes de equipos institucionales o de cuentas de usuarios finales.</v>
      </c>
      <c r="BA149" s="184" t="str">
        <f>BA148</f>
        <v xml:space="preserve">OSI - GIS </v>
      </c>
      <c r="BB149" s="483" t="s">
        <v>103</v>
      </c>
      <c r="BC149" s="185">
        <f t="shared" si="6"/>
        <v>0</v>
      </c>
      <c r="BD149" s="185" t="str">
        <f>BD148</f>
        <v>X</v>
      </c>
      <c r="BE149" s="185" t="str">
        <f>BE148</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9" s="186" t="s">
        <v>1362</v>
      </c>
      <c r="BG149" s="185" t="str">
        <f>BG148</f>
        <v xml:space="preserve"> </v>
      </c>
      <c r="BH149" s="184"/>
      <c r="BI149" s="184"/>
      <c r="BJ149" s="185"/>
      <c r="BK149" s="185"/>
      <c r="BL149" s="185"/>
      <c r="BM149" s="185"/>
      <c r="BN149" s="186"/>
      <c r="BO149" s="186"/>
      <c r="BP149" s="186"/>
      <c r="BQ149" s="184"/>
      <c r="BR149" s="184"/>
      <c r="BS149" s="185"/>
      <c r="BT149" s="185"/>
      <c r="BU149" s="185"/>
      <c r="BV149" s="185"/>
      <c r="BW149" s="186"/>
      <c r="BX149" s="186"/>
      <c r="BY149" s="186"/>
      <c r="BZ149" s="184"/>
      <c r="CA149" s="184"/>
      <c r="CB149" s="185"/>
      <c r="CC149" s="185"/>
      <c r="CD149" s="185"/>
      <c r="CE149" s="185"/>
      <c r="CF149" s="186"/>
      <c r="CG149" s="186"/>
      <c r="CH149" s="186"/>
      <c r="CI149" s="476"/>
      <c r="CJ149" s="476">
        <v>1</v>
      </c>
      <c r="CK149" s="476"/>
    </row>
    <row r="150" spans="2:89" s="187" customFormat="1" ht="113.25" customHeight="1" x14ac:dyDescent="0.25">
      <c r="B150" s="174" t="s">
        <v>71</v>
      </c>
      <c r="C150" s="175" t="s">
        <v>303</v>
      </c>
      <c r="D150" s="175" t="s">
        <v>303</v>
      </c>
      <c r="E150" s="176" t="s">
        <v>190</v>
      </c>
      <c r="F150" s="176" t="s">
        <v>74</v>
      </c>
      <c r="G150" s="176" t="s">
        <v>303</v>
      </c>
      <c r="H150" s="175" t="s">
        <v>245</v>
      </c>
      <c r="I150" s="175" t="s">
        <v>245</v>
      </c>
      <c r="J150" s="175" t="s">
        <v>245</v>
      </c>
      <c r="K150" s="188" t="s">
        <v>245</v>
      </c>
      <c r="L150" s="175" t="s">
        <v>224</v>
      </c>
      <c r="M150" s="175" t="s">
        <v>224</v>
      </c>
      <c r="N150" s="175" t="s">
        <v>224</v>
      </c>
      <c r="O150" s="176" t="s">
        <v>194</v>
      </c>
      <c r="P150" s="178"/>
      <c r="Q150" s="179" t="s">
        <v>80</v>
      </c>
      <c r="R150" s="179" t="s">
        <v>81</v>
      </c>
      <c r="S150" s="178" t="s">
        <v>82</v>
      </c>
      <c r="T150" s="178" t="s">
        <v>307</v>
      </c>
      <c r="U150" s="176" t="s">
        <v>84</v>
      </c>
      <c r="V150" s="178" t="s">
        <v>275</v>
      </c>
      <c r="W150" s="241" t="s">
        <v>86</v>
      </c>
      <c r="X150" s="254">
        <f>IF(W150="MUY BAJA",20%,IF(W150="BAJA",40%,IF(W150="MEDIA",60%,IF(W150="ALTA",80%,IF(W150="MUY ALTA",100%,)))))</f>
        <v>0.4</v>
      </c>
      <c r="Y150" s="255" t="s">
        <v>87</v>
      </c>
      <c r="Z150" s="254">
        <f>IF(Y150="LEVE",20%,IF(Y150="MENOR",40%,IF(Y150="MODERADO",60%,IF(Y150="MAYOR",80%,IF(Y150="CATASTRÓFICO",100%,)))))</f>
        <v>0.8</v>
      </c>
      <c r="AA150" s="181" t="s">
        <v>88</v>
      </c>
      <c r="AB150" s="180" t="s">
        <v>308</v>
      </c>
      <c r="AC150" s="178" t="s">
        <v>183</v>
      </c>
      <c r="AD150" s="181" t="s">
        <v>91</v>
      </c>
      <c r="AE150" s="181" t="s">
        <v>92</v>
      </c>
      <c r="AF150" s="176" t="s">
        <v>130</v>
      </c>
      <c r="AG150" s="182" t="s">
        <v>94</v>
      </c>
      <c r="AH150" s="182" t="s">
        <v>114</v>
      </c>
      <c r="AI150" s="256">
        <f>IF(AH150="Prevenir",25%, IF(AH150="Detectar",15%,IF(AH150="Corregir",10%,)))</f>
        <v>0.15</v>
      </c>
      <c r="AJ150" s="182" t="s">
        <v>184</v>
      </c>
      <c r="AK150" s="256">
        <f>IF(AJ150="Automático",25%,IF(AJ150="Manual",10%,))</f>
        <v>0.25</v>
      </c>
      <c r="AL150" s="182" t="s">
        <v>97</v>
      </c>
      <c r="AM150" s="175" t="s">
        <v>152</v>
      </c>
      <c r="AN150" s="182" t="s">
        <v>99</v>
      </c>
      <c r="AO150" s="175" t="s">
        <v>153</v>
      </c>
      <c r="AP150" s="257">
        <f>+AI150+AK150</f>
        <v>0.4</v>
      </c>
      <c r="AQ150" s="238" t="str">
        <f>IF(AR150&lt;=20%,"MUY BAJA",IF(AR150&lt;=40%,"BAJA",IF(AR150&lt;=60%,"MEDIA",IF(AR150&lt;=80%,"ALTA","MUY ALTA"))))</f>
        <v>BAJA</v>
      </c>
      <c r="AR150" s="238">
        <f>IF(OR(AH150="Prevenir",AH150="Detectar"),(X150-(X150*AP150)), X150)</f>
        <v>0.24</v>
      </c>
      <c r="AS150" s="238" t="str">
        <f>IF(AT150&lt;=20%,"LEVE",IF(AT150&lt;=40%,"MENOR",IF(AT150&lt;=60%,"MODERADO",IF(AT150&lt;=80%,"MAYOR","CATASTROFICO"))))</f>
        <v>MAYOR</v>
      </c>
      <c r="AT150" s="238">
        <f>IF(AH150="Corregir",(Z150-(Z150*AP150)), Z150)</f>
        <v>0.8</v>
      </c>
      <c r="AU150" s="181" t="s">
        <v>88</v>
      </c>
      <c r="AV150" s="241" t="s">
        <v>101</v>
      </c>
      <c r="AW150" s="183" t="s">
        <v>308</v>
      </c>
      <c r="AX150" s="184" t="s">
        <v>1386</v>
      </c>
      <c r="AY150" s="184">
        <f>AY149</f>
        <v>45657</v>
      </c>
      <c r="AZ150" s="184" t="str">
        <f>AZ149</f>
        <v>En IIIC-2024 Mesa de Ayuda adelantó el soporte para los casos relacionados con las alertas reportadaspor NOC/SOC sobre eventos o posibles incidentes de equipos institucionales o de cuentas de usuarios finales.</v>
      </c>
      <c r="BA150" s="184" t="str">
        <f>BA149</f>
        <v xml:space="preserve">OSI - GIS </v>
      </c>
      <c r="BB150" s="483" t="s">
        <v>103</v>
      </c>
      <c r="BC150" s="185">
        <f t="shared" si="6"/>
        <v>0</v>
      </c>
      <c r="BD150" s="185" t="str">
        <f>BD149</f>
        <v>X</v>
      </c>
      <c r="BE150" s="185" t="str">
        <f>BE149</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0" s="186" t="s">
        <v>1362</v>
      </c>
      <c r="BG150" s="185" t="str">
        <f>BG149</f>
        <v xml:space="preserve"> </v>
      </c>
      <c r="BH150" s="184"/>
      <c r="BI150" s="184"/>
      <c r="BJ150" s="185"/>
      <c r="BK150" s="185"/>
      <c r="BL150" s="185"/>
      <c r="BM150" s="185"/>
      <c r="BN150" s="186"/>
      <c r="BO150" s="186"/>
      <c r="BP150" s="186"/>
      <c r="BQ150" s="184"/>
      <c r="BR150" s="184"/>
      <c r="BS150" s="185"/>
      <c r="BT150" s="185"/>
      <c r="BU150" s="185"/>
      <c r="BV150" s="185"/>
      <c r="BW150" s="186"/>
      <c r="BX150" s="186"/>
      <c r="BY150" s="186"/>
      <c r="BZ150" s="184"/>
      <c r="CA150" s="184"/>
      <c r="CB150" s="185"/>
      <c r="CC150" s="185"/>
      <c r="CD150" s="185"/>
      <c r="CE150" s="185"/>
      <c r="CF150" s="186"/>
      <c r="CG150" s="186"/>
      <c r="CH150" s="186"/>
      <c r="CI150" s="476"/>
      <c r="CJ150" s="476">
        <v>1</v>
      </c>
      <c r="CK150" s="476"/>
    </row>
    <row r="151" spans="2:89" s="187" customFormat="1" ht="113.25" customHeight="1" x14ac:dyDescent="0.25">
      <c r="B151" s="174" t="s">
        <v>71</v>
      </c>
      <c r="C151" s="175" t="s">
        <v>303</v>
      </c>
      <c r="D151" s="175" t="s">
        <v>303</v>
      </c>
      <c r="E151" s="176" t="s">
        <v>190</v>
      </c>
      <c r="F151" s="176" t="s">
        <v>74</v>
      </c>
      <c r="G151" s="176" t="s">
        <v>303</v>
      </c>
      <c r="H151" s="175" t="s">
        <v>245</v>
      </c>
      <c r="I151" s="175" t="s">
        <v>245</v>
      </c>
      <c r="J151" s="175" t="s">
        <v>245</v>
      </c>
      <c r="K151" s="188" t="s">
        <v>245</v>
      </c>
      <c r="L151" s="175" t="s">
        <v>500</v>
      </c>
      <c r="M151" s="175" t="s">
        <v>501</v>
      </c>
      <c r="N151" s="175" t="s">
        <v>354</v>
      </c>
      <c r="O151" s="176" t="s">
        <v>502</v>
      </c>
      <c r="P151" s="178"/>
      <c r="Q151" s="179" t="s">
        <v>80</v>
      </c>
      <c r="R151" s="179" t="s">
        <v>81</v>
      </c>
      <c r="S151" s="178" t="s">
        <v>82</v>
      </c>
      <c r="T151" s="178" t="s">
        <v>307</v>
      </c>
      <c r="U151" s="176" t="s">
        <v>84</v>
      </c>
      <c r="V151" s="178" t="s">
        <v>275</v>
      </c>
      <c r="W151" s="241" t="s">
        <v>86</v>
      </c>
      <c r="X151" s="254">
        <f>IF(W151="MUY BAJA",20%,IF(W151="BAJA",40%,IF(W151="MEDIA",60%,IF(W151="ALTA",80%,IF(W151="MUY ALTA",100%,)))))</f>
        <v>0.4</v>
      </c>
      <c r="Y151" s="255" t="s">
        <v>87</v>
      </c>
      <c r="Z151" s="254">
        <f>IF(Y151="LEVE",20%,IF(Y151="MENOR",40%,IF(Y151="MODERADO",60%,IF(Y151="MAYOR",80%,IF(Y151="CATASTRÓFICO",100%,)))))</f>
        <v>0.8</v>
      </c>
      <c r="AA151" s="181" t="s">
        <v>88</v>
      </c>
      <c r="AB151" s="180" t="s">
        <v>308</v>
      </c>
      <c r="AC151" s="178" t="s">
        <v>183</v>
      </c>
      <c r="AD151" s="181" t="s">
        <v>91</v>
      </c>
      <c r="AE151" s="181" t="s">
        <v>92</v>
      </c>
      <c r="AF151" s="176" t="s">
        <v>130</v>
      </c>
      <c r="AG151" s="182" t="s">
        <v>94</v>
      </c>
      <c r="AH151" s="182" t="s">
        <v>114</v>
      </c>
      <c r="AI151" s="256">
        <f>IF(AH151="Prevenir",25%, IF(AH151="Detectar",15%,IF(AH151="Corregir",10%,)))</f>
        <v>0.15</v>
      </c>
      <c r="AJ151" s="182" t="s">
        <v>184</v>
      </c>
      <c r="AK151" s="256">
        <f>IF(AJ151="Automático",25%,IF(AJ151="Manual",10%,))</f>
        <v>0.25</v>
      </c>
      <c r="AL151" s="182" t="s">
        <v>97</v>
      </c>
      <c r="AM151" s="175" t="s">
        <v>152</v>
      </c>
      <c r="AN151" s="182" t="s">
        <v>99</v>
      </c>
      <c r="AO151" s="175" t="s">
        <v>153</v>
      </c>
      <c r="AP151" s="257">
        <f>+AI151+AK151</f>
        <v>0.4</v>
      </c>
      <c r="AQ151" s="238" t="str">
        <f>IF(AR151&lt;=20%,"MUY BAJA",IF(AR151&lt;=40%,"BAJA",IF(AR151&lt;=60%,"MEDIA",IF(AR151&lt;=80%,"ALTA","MUY ALTA"))))</f>
        <v>BAJA</v>
      </c>
      <c r="AR151" s="238">
        <f>IF(OR(AH151="Prevenir",AH151="Detectar"),(X151-(X151*AP151)), X151)</f>
        <v>0.24</v>
      </c>
      <c r="AS151" s="238" t="str">
        <f>IF(AT151&lt;=20%,"LEVE",IF(AT151&lt;=40%,"MENOR",IF(AT151&lt;=60%,"MODERADO",IF(AT151&lt;=80%,"MAYOR","CATASTROFICO"))))</f>
        <v>MAYOR</v>
      </c>
      <c r="AT151" s="238">
        <f>IF(AH151="Corregir",(Z151-(Z151*AP151)), Z151)</f>
        <v>0.8</v>
      </c>
      <c r="AU151" s="181" t="s">
        <v>88</v>
      </c>
      <c r="AV151" s="244" t="s">
        <v>133</v>
      </c>
      <c r="AW151" s="183" t="s">
        <v>308</v>
      </c>
      <c r="AX151" s="184" t="s">
        <v>1386</v>
      </c>
      <c r="AY151" s="184">
        <f>AY150</f>
        <v>45657</v>
      </c>
      <c r="AZ151" s="184" t="str">
        <f>AZ150</f>
        <v>En IIIC-2024 Mesa de Ayuda adelantó el soporte para los casos relacionados con las alertas reportadaspor NOC/SOC sobre eventos o posibles incidentes de equipos institucionales o de cuentas de usuarios finales.</v>
      </c>
      <c r="BA151" s="184" t="str">
        <f>BA150</f>
        <v xml:space="preserve">OSI - GIS </v>
      </c>
      <c r="BB151" s="483" t="s">
        <v>103</v>
      </c>
      <c r="BC151" s="185">
        <f t="shared" si="6"/>
        <v>0</v>
      </c>
      <c r="BD151" s="185" t="str">
        <f>BD150</f>
        <v>X</v>
      </c>
      <c r="BE151" s="185" t="str">
        <f>BE150</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1" s="186" t="s">
        <v>1362</v>
      </c>
      <c r="BG151" s="185" t="str">
        <f>BG150</f>
        <v xml:space="preserve"> </v>
      </c>
      <c r="BH151" s="184"/>
      <c r="BI151" s="184"/>
      <c r="BJ151" s="185"/>
      <c r="BK151" s="185"/>
      <c r="BL151" s="185"/>
      <c r="BM151" s="185"/>
      <c r="BN151" s="186"/>
      <c r="BO151" s="186"/>
      <c r="BP151" s="186"/>
      <c r="BQ151" s="184"/>
      <c r="BR151" s="184"/>
      <c r="BS151" s="185"/>
      <c r="BT151" s="185"/>
      <c r="BU151" s="185"/>
      <c r="BV151" s="185"/>
      <c r="BW151" s="186"/>
      <c r="BX151" s="186"/>
      <c r="BY151" s="186"/>
      <c r="BZ151" s="184"/>
      <c r="CA151" s="184"/>
      <c r="CB151" s="185"/>
      <c r="CC151" s="185"/>
      <c r="CD151" s="185"/>
      <c r="CE151" s="185"/>
      <c r="CF151" s="186"/>
      <c r="CG151" s="186"/>
      <c r="CH151" s="186"/>
      <c r="CI151" s="476"/>
      <c r="CJ151" s="476">
        <v>1</v>
      </c>
      <c r="CK151" s="476"/>
    </row>
    <row r="152" spans="2:89" s="187" customFormat="1" ht="113.25" customHeight="1" x14ac:dyDescent="0.25">
      <c r="B152" s="174" t="s">
        <v>71</v>
      </c>
      <c r="C152" s="175" t="s">
        <v>303</v>
      </c>
      <c r="D152" s="175" t="s">
        <v>303</v>
      </c>
      <c r="E152" s="176" t="s">
        <v>190</v>
      </c>
      <c r="F152" s="176" t="s">
        <v>74</v>
      </c>
      <c r="G152" s="176" t="s">
        <v>303</v>
      </c>
      <c r="H152" s="175" t="s">
        <v>245</v>
      </c>
      <c r="I152" s="175" t="s">
        <v>245</v>
      </c>
      <c r="J152" s="175" t="s">
        <v>247</v>
      </c>
      <c r="K152" s="193" t="s">
        <v>247</v>
      </c>
      <c r="L152" s="175" t="s">
        <v>500</v>
      </c>
      <c r="M152" s="175" t="s">
        <v>501</v>
      </c>
      <c r="N152" s="175" t="s">
        <v>354</v>
      </c>
      <c r="O152" s="176" t="s">
        <v>246</v>
      </c>
      <c r="P152" s="178"/>
      <c r="Q152" s="179" t="s">
        <v>80</v>
      </c>
      <c r="R152" s="179" t="s">
        <v>81</v>
      </c>
      <c r="S152" s="178" t="s">
        <v>82</v>
      </c>
      <c r="T152" s="178" t="s">
        <v>307</v>
      </c>
      <c r="U152" s="176" t="s">
        <v>84</v>
      </c>
      <c r="V152" s="178" t="s">
        <v>275</v>
      </c>
      <c r="W152" s="241" t="s">
        <v>86</v>
      </c>
      <c r="X152" s="254">
        <f>IF(W152="MUY BAJA",20%,IF(W152="BAJA",40%,IF(W152="MEDIA",60%,IF(W152="ALTA",80%,IF(W152="MUY ALTA",100%,)))))</f>
        <v>0.4</v>
      </c>
      <c r="Y152" s="255" t="s">
        <v>87</v>
      </c>
      <c r="Z152" s="254">
        <f>IF(Y152="LEVE",20%,IF(Y152="MENOR",40%,IF(Y152="MODERADO",60%,IF(Y152="MAYOR",80%,IF(Y152="CATASTRÓFICO",100%,)))))</f>
        <v>0.8</v>
      </c>
      <c r="AA152" s="181" t="s">
        <v>88</v>
      </c>
      <c r="AB152" s="180" t="s">
        <v>308</v>
      </c>
      <c r="AC152" s="178" t="s">
        <v>183</v>
      </c>
      <c r="AD152" s="181" t="s">
        <v>91</v>
      </c>
      <c r="AE152" s="181" t="s">
        <v>92</v>
      </c>
      <c r="AF152" s="176" t="s">
        <v>130</v>
      </c>
      <c r="AG152" s="182" t="s">
        <v>94</v>
      </c>
      <c r="AH152" s="182" t="s">
        <v>114</v>
      </c>
      <c r="AI152" s="256">
        <f>IF(AH152="Prevenir",25%, IF(AH152="Detectar",15%,IF(AH152="Corregir",10%,)))</f>
        <v>0.15</v>
      </c>
      <c r="AJ152" s="182" t="s">
        <v>184</v>
      </c>
      <c r="AK152" s="256">
        <f>IF(AJ152="Automático",25%,IF(AJ152="Manual",10%,))</f>
        <v>0.25</v>
      </c>
      <c r="AL152" s="182" t="s">
        <v>97</v>
      </c>
      <c r="AM152" s="175" t="s">
        <v>152</v>
      </c>
      <c r="AN152" s="182" t="s">
        <v>99</v>
      </c>
      <c r="AO152" s="175" t="s">
        <v>153</v>
      </c>
      <c r="AP152" s="257">
        <f>+AI152+AK152</f>
        <v>0.4</v>
      </c>
      <c r="AQ152" s="238" t="str">
        <f>IF(AR152&lt;=20%,"MUY BAJA",IF(AR152&lt;=40%,"BAJA",IF(AR152&lt;=60%,"MEDIA",IF(AR152&lt;=80%,"ALTA","MUY ALTA"))))</f>
        <v>BAJA</v>
      </c>
      <c r="AR152" s="238">
        <f>IF(OR(AH152="Prevenir",AH152="Detectar"),(X152-(X152*AP152)), X152)</f>
        <v>0.24</v>
      </c>
      <c r="AS152" s="238" t="str">
        <f>IF(AT152&lt;=20%,"LEVE",IF(AT152&lt;=40%,"MENOR",IF(AT152&lt;=60%,"MODERADO",IF(AT152&lt;=80%,"MAYOR","CATASTROFICO"))))</f>
        <v>MAYOR</v>
      </c>
      <c r="AT152" s="238">
        <f>IF(AH152="Corregir",(Z152-(Z152*AP152)), Z152)</f>
        <v>0.8</v>
      </c>
      <c r="AU152" s="181" t="s">
        <v>88</v>
      </c>
      <c r="AV152" s="244" t="s">
        <v>133</v>
      </c>
      <c r="AW152" s="183" t="s">
        <v>308</v>
      </c>
      <c r="AX152" s="184" t="s">
        <v>1386</v>
      </c>
      <c r="AY152" s="184">
        <f>AY151</f>
        <v>45657</v>
      </c>
      <c r="AZ152" s="184" t="str">
        <f>AZ151</f>
        <v>En IIIC-2024 Mesa de Ayuda adelantó el soporte para los casos relacionados con las alertas reportadaspor NOC/SOC sobre eventos o posibles incidentes de equipos institucionales o de cuentas de usuarios finales.</v>
      </c>
      <c r="BA152" s="184" t="str">
        <f>BA151</f>
        <v xml:space="preserve">OSI - GIS </v>
      </c>
      <c r="BB152" s="483" t="s">
        <v>103</v>
      </c>
      <c r="BC152" s="185">
        <f t="shared" si="6"/>
        <v>0</v>
      </c>
      <c r="BD152" s="185" t="str">
        <f>BD151</f>
        <v>X</v>
      </c>
      <c r="BE152" s="185" t="str">
        <f>BE151</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2" s="186" t="s">
        <v>1362</v>
      </c>
      <c r="BG152" s="185" t="str">
        <f>BG151</f>
        <v xml:space="preserve"> </v>
      </c>
      <c r="BH152" s="184"/>
      <c r="BI152" s="184"/>
      <c r="BJ152" s="185"/>
      <c r="BK152" s="185"/>
      <c r="BL152" s="185"/>
      <c r="BM152" s="185"/>
      <c r="BN152" s="186"/>
      <c r="BO152" s="186"/>
      <c r="BP152" s="186"/>
      <c r="BQ152" s="184"/>
      <c r="BR152" s="184"/>
      <c r="BS152" s="185"/>
      <c r="BT152" s="185"/>
      <c r="BU152" s="185"/>
      <c r="BV152" s="185"/>
      <c r="BW152" s="186"/>
      <c r="BX152" s="186"/>
      <c r="BY152" s="186"/>
      <c r="BZ152" s="184"/>
      <c r="CA152" s="184"/>
      <c r="CB152" s="185"/>
      <c r="CC152" s="185"/>
      <c r="CD152" s="185"/>
      <c r="CE152" s="185"/>
      <c r="CF152" s="186"/>
      <c r="CG152" s="186"/>
      <c r="CH152" s="186"/>
      <c r="CI152" s="476"/>
      <c r="CJ152" s="476">
        <v>1</v>
      </c>
      <c r="CK152" s="476"/>
    </row>
    <row r="153" spans="2:89" s="187" customFormat="1" ht="113.25" customHeight="1" x14ac:dyDescent="0.25">
      <c r="B153" s="174" t="s">
        <v>71</v>
      </c>
      <c r="C153" s="175" t="s">
        <v>303</v>
      </c>
      <c r="D153" s="175" t="s">
        <v>303</v>
      </c>
      <c r="E153" s="176" t="s">
        <v>190</v>
      </c>
      <c r="F153" s="176" t="s">
        <v>74</v>
      </c>
      <c r="G153" s="176" t="s">
        <v>303</v>
      </c>
      <c r="H153" s="175" t="s">
        <v>523</v>
      </c>
      <c r="I153" s="175" t="s">
        <v>247</v>
      </c>
      <c r="J153" s="175" t="s">
        <v>75</v>
      </c>
      <c r="K153" s="193" t="s">
        <v>247</v>
      </c>
      <c r="L153" s="175" t="s">
        <v>541</v>
      </c>
      <c r="M153" s="175" t="s">
        <v>542</v>
      </c>
      <c r="N153" s="175" t="s">
        <v>543</v>
      </c>
      <c r="O153" s="176" t="s">
        <v>79</v>
      </c>
      <c r="P153" s="178"/>
      <c r="Q153" s="179" t="s">
        <v>80</v>
      </c>
      <c r="R153" s="179" t="s">
        <v>81</v>
      </c>
      <c r="S153" s="178" t="s">
        <v>82</v>
      </c>
      <c r="T153" s="178" t="s">
        <v>307</v>
      </c>
      <c r="U153" s="176" t="s">
        <v>84</v>
      </c>
      <c r="V153" s="178" t="s">
        <v>275</v>
      </c>
      <c r="W153" s="241" t="s">
        <v>86</v>
      </c>
      <c r="X153" s="254">
        <f>IF(W153="MUY BAJA",20%,IF(W153="BAJA",40%,IF(W153="MEDIA",60%,IF(W153="ALTA",80%,IF(W153="MUY ALTA",100%,)))))</f>
        <v>0.4</v>
      </c>
      <c r="Y153" s="255" t="s">
        <v>87</v>
      </c>
      <c r="Z153" s="254">
        <f>IF(Y153="LEVE",20%,IF(Y153="MENOR",40%,IF(Y153="MODERADO",60%,IF(Y153="MAYOR",80%,IF(Y153="CATASTRÓFICO",100%,)))))</f>
        <v>0.8</v>
      </c>
      <c r="AA153" s="181" t="s">
        <v>88</v>
      </c>
      <c r="AB153" s="180" t="s">
        <v>308</v>
      </c>
      <c r="AC153" s="178" t="s">
        <v>183</v>
      </c>
      <c r="AD153" s="181" t="s">
        <v>91</v>
      </c>
      <c r="AE153" s="181" t="s">
        <v>92</v>
      </c>
      <c r="AF153" s="176" t="s">
        <v>130</v>
      </c>
      <c r="AG153" s="182" t="s">
        <v>94</v>
      </c>
      <c r="AH153" s="182" t="s">
        <v>114</v>
      </c>
      <c r="AI153" s="256">
        <f>IF(AH153="Prevenir",25%, IF(AH153="Detectar",15%,IF(AH153="Corregir",10%,)))</f>
        <v>0.15</v>
      </c>
      <c r="AJ153" s="182" t="s">
        <v>184</v>
      </c>
      <c r="AK153" s="256">
        <f>IF(AJ153="Automático",25%,IF(AJ153="Manual",10%,))</f>
        <v>0.25</v>
      </c>
      <c r="AL153" s="182" t="s">
        <v>97</v>
      </c>
      <c r="AM153" s="175" t="s">
        <v>152</v>
      </c>
      <c r="AN153" s="182" t="s">
        <v>99</v>
      </c>
      <c r="AO153" s="175" t="s">
        <v>153</v>
      </c>
      <c r="AP153" s="257">
        <f>+AI153+AK153</f>
        <v>0.4</v>
      </c>
      <c r="AQ153" s="238" t="str">
        <f>IF(AR153&lt;=20%,"MUY BAJA",IF(AR153&lt;=40%,"BAJA",IF(AR153&lt;=60%,"MEDIA",IF(AR153&lt;=80%,"ALTA","MUY ALTA"))))</f>
        <v>BAJA</v>
      </c>
      <c r="AR153" s="238">
        <f>IF(OR(AH153="Prevenir",AH153="Detectar"),(X153-(X153*AP153)), X153)</f>
        <v>0.24</v>
      </c>
      <c r="AS153" s="238" t="str">
        <f>IF(AT153&lt;=20%,"LEVE",IF(AT153&lt;=40%,"MENOR",IF(AT153&lt;=60%,"MODERADO",IF(AT153&lt;=80%,"MAYOR","CATASTROFICO"))))</f>
        <v>MAYOR</v>
      </c>
      <c r="AT153" s="238">
        <f>IF(AH153="Corregir",(Z153-(Z153*AP153)), Z153)</f>
        <v>0.8</v>
      </c>
      <c r="AU153" s="181" t="s">
        <v>88</v>
      </c>
      <c r="AV153" s="244" t="s">
        <v>133</v>
      </c>
      <c r="AW153" s="183" t="s">
        <v>308</v>
      </c>
      <c r="AX153" s="184" t="s">
        <v>1386</v>
      </c>
      <c r="AY153" s="184">
        <f>AY152</f>
        <v>45657</v>
      </c>
      <c r="AZ153" s="184" t="str">
        <f>AZ152</f>
        <v>En IIIC-2024 Mesa de Ayuda adelantó el soporte para los casos relacionados con las alertas reportadaspor NOC/SOC sobre eventos o posibles incidentes de equipos institucionales o de cuentas de usuarios finales.</v>
      </c>
      <c r="BA153" s="184" t="str">
        <f>BA152</f>
        <v xml:space="preserve">OSI - GIS </v>
      </c>
      <c r="BB153" s="483" t="s">
        <v>103</v>
      </c>
      <c r="BC153" s="185">
        <f t="shared" si="6"/>
        <v>0</v>
      </c>
      <c r="BD153" s="185" t="str">
        <f>BD152</f>
        <v>X</v>
      </c>
      <c r="BE153" s="185" t="str">
        <f>BE152</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3" s="186" t="s">
        <v>1362</v>
      </c>
      <c r="BG153" s="185" t="str">
        <f>BG152</f>
        <v xml:space="preserve"> </v>
      </c>
      <c r="BH153" s="184"/>
      <c r="BI153" s="184"/>
      <c r="BJ153" s="185"/>
      <c r="BK153" s="185"/>
      <c r="BL153" s="185"/>
      <c r="BM153" s="185"/>
      <c r="BN153" s="186"/>
      <c r="BO153" s="186"/>
      <c r="BP153" s="186"/>
      <c r="BQ153" s="184"/>
      <c r="BR153" s="184"/>
      <c r="BS153" s="185"/>
      <c r="BT153" s="185"/>
      <c r="BU153" s="185"/>
      <c r="BV153" s="185"/>
      <c r="BW153" s="186"/>
      <c r="BX153" s="186"/>
      <c r="BY153" s="186"/>
      <c r="BZ153" s="184"/>
      <c r="CA153" s="184"/>
      <c r="CB153" s="185"/>
      <c r="CC153" s="185"/>
      <c r="CD153" s="185"/>
      <c r="CE153" s="185"/>
      <c r="CF153" s="186"/>
      <c r="CG153" s="186"/>
      <c r="CH153" s="186"/>
      <c r="CI153" s="476"/>
      <c r="CJ153" s="476">
        <v>1</v>
      </c>
      <c r="CK153" s="476"/>
    </row>
    <row r="154" spans="2:89" s="187" customFormat="1" ht="113.25" customHeight="1" x14ac:dyDescent="0.25">
      <c r="B154" s="174" t="s">
        <v>71</v>
      </c>
      <c r="C154" s="175" t="s">
        <v>303</v>
      </c>
      <c r="D154" s="175" t="s">
        <v>303</v>
      </c>
      <c r="E154" s="176" t="s">
        <v>190</v>
      </c>
      <c r="F154" s="176" t="s">
        <v>74</v>
      </c>
      <c r="G154" s="176" t="s">
        <v>303</v>
      </c>
      <c r="H154" s="175" t="s">
        <v>245</v>
      </c>
      <c r="I154" s="175" t="s">
        <v>523</v>
      </c>
      <c r="J154" s="175" t="s">
        <v>245</v>
      </c>
      <c r="K154" s="193" t="s">
        <v>247</v>
      </c>
      <c r="L154" s="175" t="s">
        <v>322</v>
      </c>
      <c r="M154" s="175" t="s">
        <v>322</v>
      </c>
      <c r="N154" s="175" t="s">
        <v>322</v>
      </c>
      <c r="O154" s="176" t="s">
        <v>420</v>
      </c>
      <c r="P154" s="178"/>
      <c r="Q154" s="179" t="s">
        <v>80</v>
      </c>
      <c r="R154" s="179" t="s">
        <v>81</v>
      </c>
      <c r="S154" s="178" t="s">
        <v>82</v>
      </c>
      <c r="T154" s="178" t="s">
        <v>307</v>
      </c>
      <c r="U154" s="176" t="s">
        <v>84</v>
      </c>
      <c r="V154" s="178" t="s">
        <v>275</v>
      </c>
      <c r="W154" s="241" t="s">
        <v>86</v>
      </c>
      <c r="X154" s="254">
        <f>IF(W154="MUY BAJA",20%,IF(W154="BAJA",40%,IF(W154="MEDIA",60%,IF(W154="ALTA",80%,IF(W154="MUY ALTA",100%,)))))</f>
        <v>0.4</v>
      </c>
      <c r="Y154" s="255" t="s">
        <v>87</v>
      </c>
      <c r="Z154" s="254">
        <f>IF(Y154="LEVE",20%,IF(Y154="MENOR",40%,IF(Y154="MODERADO",60%,IF(Y154="MAYOR",80%,IF(Y154="CATASTRÓFICO",100%,)))))</f>
        <v>0.8</v>
      </c>
      <c r="AA154" s="181" t="s">
        <v>88</v>
      </c>
      <c r="AB154" s="180" t="s">
        <v>308</v>
      </c>
      <c r="AC154" s="178" t="s">
        <v>183</v>
      </c>
      <c r="AD154" s="181" t="s">
        <v>91</v>
      </c>
      <c r="AE154" s="181" t="s">
        <v>92</v>
      </c>
      <c r="AF154" s="176" t="s">
        <v>130</v>
      </c>
      <c r="AG154" s="182" t="s">
        <v>94</v>
      </c>
      <c r="AH154" s="182" t="s">
        <v>114</v>
      </c>
      <c r="AI154" s="256">
        <f>IF(AH154="Prevenir",25%, IF(AH154="Detectar",15%,IF(AH154="Corregir",10%,)))</f>
        <v>0.15</v>
      </c>
      <c r="AJ154" s="182" t="s">
        <v>184</v>
      </c>
      <c r="AK154" s="256">
        <f>IF(AJ154="Automático",25%,IF(AJ154="Manual",10%,))</f>
        <v>0.25</v>
      </c>
      <c r="AL154" s="182" t="s">
        <v>97</v>
      </c>
      <c r="AM154" s="175" t="s">
        <v>152</v>
      </c>
      <c r="AN154" s="182" t="s">
        <v>99</v>
      </c>
      <c r="AO154" s="175" t="s">
        <v>153</v>
      </c>
      <c r="AP154" s="257">
        <f>+AI154+AK154</f>
        <v>0.4</v>
      </c>
      <c r="AQ154" s="238" t="str">
        <f>IF(AR154&lt;=20%,"MUY BAJA",IF(AR154&lt;=40%,"BAJA",IF(AR154&lt;=60%,"MEDIA",IF(AR154&lt;=80%,"ALTA","MUY ALTA"))))</f>
        <v>BAJA</v>
      </c>
      <c r="AR154" s="238">
        <f>IF(OR(AH154="Prevenir",AH154="Detectar"),(X154-(X154*AP154)), X154)</f>
        <v>0.24</v>
      </c>
      <c r="AS154" s="238" t="str">
        <f>IF(AT154&lt;=20%,"LEVE",IF(AT154&lt;=40%,"MENOR",IF(AT154&lt;=60%,"MODERADO",IF(AT154&lt;=80%,"MAYOR","CATASTROFICO"))))</f>
        <v>MAYOR</v>
      </c>
      <c r="AT154" s="238">
        <f>IF(AH154="Corregir",(Z154-(Z154*AP154)), Z154)</f>
        <v>0.8</v>
      </c>
      <c r="AU154" s="181" t="s">
        <v>88</v>
      </c>
      <c r="AV154" s="244" t="s">
        <v>133</v>
      </c>
      <c r="AW154" s="183" t="s">
        <v>308</v>
      </c>
      <c r="AX154" s="184" t="s">
        <v>1386</v>
      </c>
      <c r="AY154" s="184">
        <f>AY153</f>
        <v>45657</v>
      </c>
      <c r="AZ154" s="184" t="str">
        <f>AZ153</f>
        <v>En IIIC-2024 Mesa de Ayuda adelantó el soporte para los casos relacionados con las alertas reportadaspor NOC/SOC sobre eventos o posibles incidentes de equipos institucionales o de cuentas de usuarios finales.</v>
      </c>
      <c r="BA154" s="184" t="str">
        <f>BA153</f>
        <v xml:space="preserve">OSI - GIS </v>
      </c>
      <c r="BB154" s="483" t="s">
        <v>103</v>
      </c>
      <c r="BC154" s="185">
        <f t="shared" si="6"/>
        <v>0</v>
      </c>
      <c r="BD154" s="185" t="str">
        <f>BD153</f>
        <v>X</v>
      </c>
      <c r="BE154" s="185" t="str">
        <f>BE153</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4" s="186" t="s">
        <v>1362</v>
      </c>
      <c r="BG154" s="185" t="str">
        <f>BG153</f>
        <v xml:space="preserve"> </v>
      </c>
      <c r="BH154" s="184"/>
      <c r="BI154" s="184"/>
      <c r="BJ154" s="185"/>
      <c r="BK154" s="185"/>
      <c r="BL154" s="185"/>
      <c r="BM154" s="185"/>
      <c r="BN154" s="186"/>
      <c r="BO154" s="186"/>
      <c r="BP154" s="186"/>
      <c r="BQ154" s="184"/>
      <c r="BR154" s="184"/>
      <c r="BS154" s="185"/>
      <c r="BT154" s="185"/>
      <c r="BU154" s="185"/>
      <c r="BV154" s="185"/>
      <c r="BW154" s="186"/>
      <c r="BX154" s="186"/>
      <c r="BY154" s="186"/>
      <c r="BZ154" s="184"/>
      <c r="CA154" s="184"/>
      <c r="CB154" s="185"/>
      <c r="CC154" s="185"/>
      <c r="CD154" s="185"/>
      <c r="CE154" s="185"/>
      <c r="CF154" s="186"/>
      <c r="CG154" s="186"/>
      <c r="CH154" s="186"/>
      <c r="CI154" s="476"/>
      <c r="CJ154" s="476">
        <v>1</v>
      </c>
      <c r="CK154" s="476"/>
    </row>
    <row r="155" spans="2:89" s="187" customFormat="1" ht="113.25" customHeight="1" x14ac:dyDescent="0.25">
      <c r="B155" s="174" t="s">
        <v>71</v>
      </c>
      <c r="C155" s="175" t="s">
        <v>303</v>
      </c>
      <c r="D155" s="175" t="s">
        <v>303</v>
      </c>
      <c r="E155" s="176" t="s">
        <v>190</v>
      </c>
      <c r="F155" s="176" t="s">
        <v>74</v>
      </c>
      <c r="G155" s="176" t="s">
        <v>303</v>
      </c>
      <c r="H155" s="175" t="s">
        <v>247</v>
      </c>
      <c r="I155" s="175" t="s">
        <v>247</v>
      </c>
      <c r="J155" s="175" t="s">
        <v>245</v>
      </c>
      <c r="K155" s="193" t="s">
        <v>247</v>
      </c>
      <c r="L155" s="175" t="s">
        <v>628</v>
      </c>
      <c r="M155" s="175" t="s">
        <v>629</v>
      </c>
      <c r="N155" s="175" t="s">
        <v>355</v>
      </c>
      <c r="O155" s="176" t="s">
        <v>181</v>
      </c>
      <c r="P155" s="178"/>
      <c r="Q155" s="179" t="s">
        <v>80</v>
      </c>
      <c r="R155" s="179" t="s">
        <v>81</v>
      </c>
      <c r="S155" s="178" t="s">
        <v>82</v>
      </c>
      <c r="T155" s="178" t="s">
        <v>307</v>
      </c>
      <c r="U155" s="176" t="s">
        <v>84</v>
      </c>
      <c r="V155" s="178" t="s">
        <v>275</v>
      </c>
      <c r="W155" s="241" t="s">
        <v>86</v>
      </c>
      <c r="X155" s="254">
        <f>IF(W155="MUY BAJA",20%,IF(W155="BAJA",40%,IF(W155="MEDIA",60%,IF(W155="ALTA",80%,IF(W155="MUY ALTA",100%,)))))</f>
        <v>0.4</v>
      </c>
      <c r="Y155" s="255" t="s">
        <v>87</v>
      </c>
      <c r="Z155" s="254">
        <f>IF(Y155="LEVE",20%,IF(Y155="MENOR",40%,IF(Y155="MODERADO",60%,IF(Y155="MAYOR",80%,IF(Y155="CATASTRÓFICO",100%,)))))</f>
        <v>0.8</v>
      </c>
      <c r="AA155" s="181" t="s">
        <v>88</v>
      </c>
      <c r="AB155" s="180" t="s">
        <v>308</v>
      </c>
      <c r="AC155" s="178" t="s">
        <v>183</v>
      </c>
      <c r="AD155" s="181" t="s">
        <v>91</v>
      </c>
      <c r="AE155" s="181" t="s">
        <v>92</v>
      </c>
      <c r="AF155" s="176" t="s">
        <v>130</v>
      </c>
      <c r="AG155" s="182" t="s">
        <v>94</v>
      </c>
      <c r="AH155" s="182" t="s">
        <v>114</v>
      </c>
      <c r="AI155" s="256">
        <f>IF(AH155="Prevenir",25%, IF(AH155="Detectar",15%,IF(AH155="Corregir",10%,)))</f>
        <v>0.15</v>
      </c>
      <c r="AJ155" s="182" t="s">
        <v>184</v>
      </c>
      <c r="AK155" s="256">
        <f>IF(AJ155="Automático",25%,IF(AJ155="Manual",10%,))</f>
        <v>0.25</v>
      </c>
      <c r="AL155" s="182" t="s">
        <v>97</v>
      </c>
      <c r="AM155" s="175" t="s">
        <v>152</v>
      </c>
      <c r="AN155" s="182" t="s">
        <v>99</v>
      </c>
      <c r="AO155" s="175" t="s">
        <v>153</v>
      </c>
      <c r="AP155" s="257">
        <f>+AI155+AK155</f>
        <v>0.4</v>
      </c>
      <c r="AQ155" s="238" t="str">
        <f>IF(AR155&lt;=20%,"MUY BAJA",IF(AR155&lt;=40%,"BAJA",IF(AR155&lt;=60%,"MEDIA",IF(AR155&lt;=80%,"ALTA","MUY ALTA"))))</f>
        <v>BAJA</v>
      </c>
      <c r="AR155" s="238">
        <f>IF(OR(AH155="Prevenir",AH155="Detectar"),(X155-(X155*AP155)), X155)</f>
        <v>0.24</v>
      </c>
      <c r="AS155" s="238" t="str">
        <f>IF(AT155&lt;=20%,"LEVE",IF(AT155&lt;=40%,"MENOR",IF(AT155&lt;=60%,"MODERADO",IF(AT155&lt;=80%,"MAYOR","CATASTROFICO"))))</f>
        <v>MAYOR</v>
      </c>
      <c r="AT155" s="238">
        <f>IF(AH155="Corregir",(Z155-(Z155*AP155)), Z155)</f>
        <v>0.8</v>
      </c>
      <c r="AU155" s="181" t="s">
        <v>88</v>
      </c>
      <c r="AV155" s="244" t="s">
        <v>133</v>
      </c>
      <c r="AW155" s="183" t="s">
        <v>308</v>
      </c>
      <c r="AX155" s="184" t="s">
        <v>1386</v>
      </c>
      <c r="AY155" s="184">
        <f>AY154</f>
        <v>45657</v>
      </c>
      <c r="AZ155" s="184" t="str">
        <f>AZ154</f>
        <v>En IIIC-2024 Mesa de Ayuda adelantó el soporte para los casos relacionados con las alertas reportadaspor NOC/SOC sobre eventos o posibles incidentes de equipos institucionales o de cuentas de usuarios finales.</v>
      </c>
      <c r="BA155" s="184" t="str">
        <f>BA154</f>
        <v xml:space="preserve">OSI - GIS </v>
      </c>
      <c r="BB155" s="483" t="s">
        <v>103</v>
      </c>
      <c r="BC155" s="185">
        <f t="shared" si="6"/>
        <v>0</v>
      </c>
      <c r="BD155" s="185" t="str">
        <f>BD154</f>
        <v>X</v>
      </c>
      <c r="BE155" s="185" t="str">
        <f>BE154</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5" s="186" t="s">
        <v>1362</v>
      </c>
      <c r="BG155" s="185" t="str">
        <f>BG154</f>
        <v xml:space="preserve"> </v>
      </c>
      <c r="BH155" s="184"/>
      <c r="BI155" s="184"/>
      <c r="BJ155" s="185"/>
      <c r="BK155" s="185"/>
      <c r="BL155" s="185"/>
      <c r="BM155" s="185"/>
      <c r="BN155" s="186"/>
      <c r="BO155" s="186"/>
      <c r="BP155" s="186"/>
      <c r="BQ155" s="184"/>
      <c r="BR155" s="184"/>
      <c r="BS155" s="185"/>
      <c r="BT155" s="185"/>
      <c r="BU155" s="185"/>
      <c r="BV155" s="185"/>
      <c r="BW155" s="186"/>
      <c r="BX155" s="186"/>
      <c r="BY155" s="186"/>
      <c r="BZ155" s="184"/>
      <c r="CA155" s="184"/>
      <c r="CB155" s="185"/>
      <c r="CC155" s="185"/>
      <c r="CD155" s="185"/>
      <c r="CE155" s="185"/>
      <c r="CF155" s="186"/>
      <c r="CG155" s="186"/>
      <c r="CH155" s="186"/>
      <c r="CI155" s="476"/>
      <c r="CJ155" s="476">
        <v>1</v>
      </c>
      <c r="CK155" s="476"/>
    </row>
    <row r="156" spans="2:89" s="187" customFormat="1" ht="113.25" customHeight="1" x14ac:dyDescent="0.25">
      <c r="B156" s="174" t="s">
        <v>71</v>
      </c>
      <c r="C156" s="175" t="s">
        <v>303</v>
      </c>
      <c r="D156" s="175" t="s">
        <v>303</v>
      </c>
      <c r="E156" s="176" t="s">
        <v>190</v>
      </c>
      <c r="F156" s="176" t="s">
        <v>74</v>
      </c>
      <c r="G156" s="176" t="s">
        <v>303</v>
      </c>
      <c r="H156" s="175" t="s">
        <v>247</v>
      </c>
      <c r="I156" s="175" t="s">
        <v>245</v>
      </c>
      <c r="J156" s="175" t="s">
        <v>247</v>
      </c>
      <c r="K156" s="193" t="s">
        <v>247</v>
      </c>
      <c r="L156" s="175" t="s">
        <v>650</v>
      </c>
      <c r="M156" s="175" t="s">
        <v>501</v>
      </c>
      <c r="N156" s="175" t="s">
        <v>354</v>
      </c>
      <c r="O156" s="176" t="s">
        <v>502</v>
      </c>
      <c r="P156" s="178"/>
      <c r="Q156" s="179" t="s">
        <v>80</v>
      </c>
      <c r="R156" s="179" t="s">
        <v>81</v>
      </c>
      <c r="S156" s="178" t="s">
        <v>82</v>
      </c>
      <c r="T156" s="178" t="s">
        <v>307</v>
      </c>
      <c r="U156" s="176" t="s">
        <v>84</v>
      </c>
      <c r="V156" s="178" t="s">
        <v>275</v>
      </c>
      <c r="W156" s="241" t="s">
        <v>86</v>
      </c>
      <c r="X156" s="254">
        <f>IF(W156="MUY BAJA",20%,IF(W156="BAJA",40%,IF(W156="MEDIA",60%,IF(W156="ALTA",80%,IF(W156="MUY ALTA",100%,)))))</f>
        <v>0.4</v>
      </c>
      <c r="Y156" s="255" t="s">
        <v>87</v>
      </c>
      <c r="Z156" s="254">
        <f>IF(Y156="LEVE",20%,IF(Y156="MENOR",40%,IF(Y156="MODERADO",60%,IF(Y156="MAYOR",80%,IF(Y156="CATASTRÓFICO",100%,)))))</f>
        <v>0.8</v>
      </c>
      <c r="AA156" s="181" t="s">
        <v>88</v>
      </c>
      <c r="AB156" s="180" t="s">
        <v>308</v>
      </c>
      <c r="AC156" s="178" t="s">
        <v>183</v>
      </c>
      <c r="AD156" s="181" t="s">
        <v>91</v>
      </c>
      <c r="AE156" s="181" t="s">
        <v>92</v>
      </c>
      <c r="AF156" s="176" t="s">
        <v>130</v>
      </c>
      <c r="AG156" s="182" t="s">
        <v>94</v>
      </c>
      <c r="AH156" s="182" t="s">
        <v>114</v>
      </c>
      <c r="AI156" s="256">
        <f>IF(AH156="Prevenir",25%, IF(AH156="Detectar",15%,IF(AH156="Corregir",10%,)))</f>
        <v>0.15</v>
      </c>
      <c r="AJ156" s="182" t="s">
        <v>184</v>
      </c>
      <c r="AK156" s="256">
        <f>IF(AJ156="Automático",25%,IF(AJ156="Manual",10%,))</f>
        <v>0.25</v>
      </c>
      <c r="AL156" s="182" t="s">
        <v>97</v>
      </c>
      <c r="AM156" s="175" t="s">
        <v>152</v>
      </c>
      <c r="AN156" s="182" t="s">
        <v>99</v>
      </c>
      <c r="AO156" s="175" t="s">
        <v>153</v>
      </c>
      <c r="AP156" s="257">
        <f>+AI156+AK156</f>
        <v>0.4</v>
      </c>
      <c r="AQ156" s="238" t="str">
        <f>IF(AR156&lt;=20%,"MUY BAJA",IF(AR156&lt;=40%,"BAJA",IF(AR156&lt;=60%,"MEDIA",IF(AR156&lt;=80%,"ALTA","MUY ALTA"))))</f>
        <v>BAJA</v>
      </c>
      <c r="AR156" s="238">
        <f>IF(OR(AH156="Prevenir",AH156="Detectar"),(X156-(X156*AP156)), X156)</f>
        <v>0.24</v>
      </c>
      <c r="AS156" s="238" t="str">
        <f>IF(AT156&lt;=20%,"LEVE",IF(AT156&lt;=40%,"MENOR",IF(AT156&lt;=60%,"MODERADO",IF(AT156&lt;=80%,"MAYOR","CATASTROFICO"))))</f>
        <v>MAYOR</v>
      </c>
      <c r="AT156" s="238">
        <f>IF(AH156="Corregir",(Z156-(Z156*AP156)), Z156)</f>
        <v>0.8</v>
      </c>
      <c r="AU156" s="181" t="s">
        <v>88</v>
      </c>
      <c r="AV156" s="244" t="s">
        <v>133</v>
      </c>
      <c r="AW156" s="183" t="s">
        <v>308</v>
      </c>
      <c r="AX156" s="184" t="s">
        <v>1386</v>
      </c>
      <c r="AY156" s="184">
        <f>AY155</f>
        <v>45657</v>
      </c>
      <c r="AZ156" s="184" t="str">
        <f>AZ155</f>
        <v>En IIIC-2024 Mesa de Ayuda adelantó el soporte para los casos relacionados con las alertas reportadaspor NOC/SOC sobre eventos o posibles incidentes de equipos institucionales o de cuentas de usuarios finales.</v>
      </c>
      <c r="BA156" s="184" t="str">
        <f>BA155</f>
        <v xml:space="preserve">OSI - GIS </v>
      </c>
      <c r="BB156" s="483" t="s">
        <v>103</v>
      </c>
      <c r="BC156" s="185">
        <f t="shared" si="6"/>
        <v>0</v>
      </c>
      <c r="BD156" s="185" t="str">
        <f>BD155</f>
        <v>X</v>
      </c>
      <c r="BE156" s="185" t="str">
        <f>BE155</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6" s="186" t="s">
        <v>1362</v>
      </c>
      <c r="BG156" s="185" t="str">
        <f>BG155</f>
        <v xml:space="preserve"> </v>
      </c>
      <c r="BH156" s="184"/>
      <c r="BI156" s="184"/>
      <c r="BJ156" s="185"/>
      <c r="BK156" s="185"/>
      <c r="BL156" s="185"/>
      <c r="BM156" s="185"/>
      <c r="BN156" s="186"/>
      <c r="BO156" s="186"/>
      <c r="BP156" s="186"/>
      <c r="BQ156" s="184"/>
      <c r="BR156" s="184"/>
      <c r="BS156" s="185"/>
      <c r="BT156" s="185"/>
      <c r="BU156" s="185"/>
      <c r="BV156" s="185"/>
      <c r="BW156" s="186"/>
      <c r="BX156" s="186"/>
      <c r="BY156" s="186"/>
      <c r="BZ156" s="184"/>
      <c r="CA156" s="184"/>
      <c r="CB156" s="185"/>
      <c r="CC156" s="185"/>
      <c r="CD156" s="185"/>
      <c r="CE156" s="185"/>
      <c r="CF156" s="186"/>
      <c r="CG156" s="186"/>
      <c r="CH156" s="186"/>
      <c r="CI156" s="476"/>
      <c r="CJ156" s="476">
        <v>1</v>
      </c>
      <c r="CK156" s="476"/>
    </row>
    <row r="157" spans="2:89" s="187" customFormat="1" ht="113.25" customHeight="1" x14ac:dyDescent="0.25">
      <c r="B157" s="174" t="s">
        <v>71</v>
      </c>
      <c r="C157" s="175" t="s">
        <v>303</v>
      </c>
      <c r="D157" s="175" t="s">
        <v>303</v>
      </c>
      <c r="E157" s="176" t="s">
        <v>190</v>
      </c>
      <c r="F157" s="176" t="s">
        <v>120</v>
      </c>
      <c r="G157" s="176" t="s">
        <v>303</v>
      </c>
      <c r="H157" s="175" t="s">
        <v>245</v>
      </c>
      <c r="I157" s="175" t="s">
        <v>245</v>
      </c>
      <c r="J157" s="175">
        <v>0</v>
      </c>
      <c r="K157" s="194" t="s">
        <v>523</v>
      </c>
      <c r="L157" s="175" t="s">
        <v>500</v>
      </c>
      <c r="M157" s="175" t="s">
        <v>501</v>
      </c>
      <c r="N157" s="175" t="s">
        <v>354</v>
      </c>
      <c r="O157" s="176" t="s">
        <v>246</v>
      </c>
      <c r="P157" s="178"/>
      <c r="Q157" s="179" t="s">
        <v>80</v>
      </c>
      <c r="R157" s="179" t="s">
        <v>81</v>
      </c>
      <c r="S157" s="178" t="s">
        <v>82</v>
      </c>
      <c r="T157" s="178" t="s">
        <v>307</v>
      </c>
      <c r="U157" s="176" t="s">
        <v>84</v>
      </c>
      <c r="V157" s="178" t="s">
        <v>85</v>
      </c>
      <c r="W157" s="241" t="s">
        <v>86</v>
      </c>
      <c r="X157" s="254">
        <f>IF(W157="MUY BAJA",20%,IF(W157="BAJA",40%,IF(W157="MEDIA",60%,IF(W157="ALTA",80%,IF(W157="MUY ALTA",100%,)))))</f>
        <v>0.4</v>
      </c>
      <c r="Y157" s="255" t="s">
        <v>87</v>
      </c>
      <c r="Z157" s="254">
        <f>IF(Y157="LEVE",20%,IF(Y157="MENOR",40%,IF(Y157="MODERADO",60%,IF(Y157="MAYOR",80%,IF(Y157="CATASTRÓFICO",100%,)))))</f>
        <v>0.8</v>
      </c>
      <c r="AA157" s="181" t="s">
        <v>88</v>
      </c>
      <c r="AB157" s="180" t="s">
        <v>308</v>
      </c>
      <c r="AC157" s="178" t="s">
        <v>183</v>
      </c>
      <c r="AD157" s="181" t="s">
        <v>91</v>
      </c>
      <c r="AE157" s="181" t="s">
        <v>92</v>
      </c>
      <c r="AF157" s="176" t="s">
        <v>130</v>
      </c>
      <c r="AG157" s="182" t="s">
        <v>94</v>
      </c>
      <c r="AH157" s="182" t="s">
        <v>114</v>
      </c>
      <c r="AI157" s="256">
        <f>IF(AH157="Prevenir",25%, IF(AH157="Detectar",15%,IF(AH157="Corregir",10%,)))</f>
        <v>0.15</v>
      </c>
      <c r="AJ157" s="182" t="s">
        <v>184</v>
      </c>
      <c r="AK157" s="256">
        <f>IF(AJ157="Automático",25%,IF(AJ157="Manual",10%,))</f>
        <v>0.25</v>
      </c>
      <c r="AL157" s="182" t="s">
        <v>97</v>
      </c>
      <c r="AM157" s="175" t="s">
        <v>152</v>
      </c>
      <c r="AN157" s="182" t="s">
        <v>99</v>
      </c>
      <c r="AO157" s="175" t="s">
        <v>153</v>
      </c>
      <c r="AP157" s="257">
        <f>+AI157+AK157</f>
        <v>0.4</v>
      </c>
      <c r="AQ157" s="238" t="str">
        <f>IF(AR157&lt;=20%,"MUY BAJA",IF(AR157&lt;=40%,"BAJA",IF(AR157&lt;=60%,"MEDIA",IF(AR157&lt;=80%,"ALTA","MUY ALTA"))))</f>
        <v>BAJA</v>
      </c>
      <c r="AR157" s="238">
        <f>IF(OR(AH157="Prevenir",AH157="Detectar"),(X157-(X157*AP157)), X157)</f>
        <v>0.24</v>
      </c>
      <c r="AS157" s="238" t="str">
        <f>IF(AT157&lt;=20%,"LEVE",IF(AT157&lt;=40%,"MENOR",IF(AT157&lt;=60%,"MODERADO",IF(AT157&lt;=80%,"MAYOR","CATASTROFICO"))))</f>
        <v>MAYOR</v>
      </c>
      <c r="AT157" s="238">
        <f>IF(AH157="Corregir",(Z157-(Z157*AP157)), Z157)</f>
        <v>0.8</v>
      </c>
      <c r="AU157" s="181" t="s">
        <v>88</v>
      </c>
      <c r="AV157" s="244" t="s">
        <v>133</v>
      </c>
      <c r="AW157" s="183" t="s">
        <v>308</v>
      </c>
      <c r="AX157" s="184" t="s">
        <v>1386</v>
      </c>
      <c r="AY157" s="184">
        <f>AY156</f>
        <v>45657</v>
      </c>
      <c r="AZ157" s="184" t="str">
        <f>AZ156</f>
        <v>En IIIC-2024 Mesa de Ayuda adelantó el soporte para los casos relacionados con las alertas reportadaspor NOC/SOC sobre eventos o posibles incidentes de equipos institucionales o de cuentas de usuarios finales.</v>
      </c>
      <c r="BA157" s="184" t="str">
        <f>BA156</f>
        <v xml:space="preserve">OSI - GIS </v>
      </c>
      <c r="BB157" s="483" t="s">
        <v>103</v>
      </c>
      <c r="BC157" s="185">
        <f t="shared" si="6"/>
        <v>0</v>
      </c>
      <c r="BD157" s="185" t="str">
        <f>BD156</f>
        <v>X</v>
      </c>
      <c r="BE157" s="185" t="str">
        <f>BE156</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7" s="186" t="s">
        <v>1362</v>
      </c>
      <c r="BG157" s="185" t="str">
        <f>BG156</f>
        <v xml:space="preserve"> </v>
      </c>
      <c r="BH157" s="184"/>
      <c r="BI157" s="184"/>
      <c r="BJ157" s="185"/>
      <c r="BK157" s="185"/>
      <c r="BL157" s="185"/>
      <c r="BM157" s="185"/>
      <c r="BN157" s="186"/>
      <c r="BO157" s="186"/>
      <c r="BP157" s="186"/>
      <c r="BQ157" s="184"/>
      <c r="BR157" s="184"/>
      <c r="BS157" s="185"/>
      <c r="BT157" s="185"/>
      <c r="BU157" s="185"/>
      <c r="BV157" s="185"/>
      <c r="BW157" s="186"/>
      <c r="BX157" s="186"/>
      <c r="BY157" s="186"/>
      <c r="BZ157" s="184"/>
      <c r="CA157" s="184"/>
      <c r="CB157" s="185"/>
      <c r="CC157" s="185"/>
      <c r="CD157" s="185"/>
      <c r="CE157" s="185"/>
      <c r="CF157" s="186"/>
      <c r="CG157" s="186"/>
      <c r="CH157" s="186"/>
      <c r="CI157" s="476"/>
      <c r="CJ157" s="476">
        <v>1</v>
      </c>
      <c r="CK157" s="476"/>
    </row>
    <row r="158" spans="2:89" s="187" customFormat="1" ht="113.25" customHeight="1" x14ac:dyDescent="0.25">
      <c r="B158" s="174" t="s">
        <v>71</v>
      </c>
      <c r="C158" s="175" t="s">
        <v>303</v>
      </c>
      <c r="D158" s="175" t="s">
        <v>303</v>
      </c>
      <c r="E158" s="176" t="s">
        <v>190</v>
      </c>
      <c r="F158" s="176" t="s">
        <v>74</v>
      </c>
      <c r="G158" s="176" t="s">
        <v>303</v>
      </c>
      <c r="H158" s="175" t="s">
        <v>245</v>
      </c>
      <c r="I158" s="175" t="s">
        <v>245</v>
      </c>
      <c r="J158" s="175">
        <v>0</v>
      </c>
      <c r="K158" s="194" t="s">
        <v>523</v>
      </c>
      <c r="L158" s="175" t="s">
        <v>500</v>
      </c>
      <c r="M158" s="175" t="s">
        <v>501</v>
      </c>
      <c r="N158" s="175" t="s">
        <v>354</v>
      </c>
      <c r="O158" s="176" t="s">
        <v>246</v>
      </c>
      <c r="P158" s="178"/>
      <c r="Q158" s="179" t="s">
        <v>80</v>
      </c>
      <c r="R158" s="179" t="s">
        <v>81</v>
      </c>
      <c r="S158" s="178" t="s">
        <v>82</v>
      </c>
      <c r="T158" s="178" t="s">
        <v>307</v>
      </c>
      <c r="U158" s="176" t="s">
        <v>84</v>
      </c>
      <c r="V158" s="178" t="s">
        <v>85</v>
      </c>
      <c r="W158" s="241" t="s">
        <v>86</v>
      </c>
      <c r="X158" s="254">
        <f>IF(W158="MUY BAJA",20%,IF(W158="BAJA",40%,IF(W158="MEDIA",60%,IF(W158="ALTA",80%,IF(W158="MUY ALTA",100%,)))))</f>
        <v>0.4</v>
      </c>
      <c r="Y158" s="255" t="s">
        <v>87</v>
      </c>
      <c r="Z158" s="254">
        <f>IF(Y158="LEVE",20%,IF(Y158="MENOR",40%,IF(Y158="MODERADO",60%,IF(Y158="MAYOR",80%,IF(Y158="CATASTRÓFICO",100%,)))))</f>
        <v>0.8</v>
      </c>
      <c r="AA158" s="181" t="s">
        <v>88</v>
      </c>
      <c r="AB158" s="180" t="s">
        <v>308</v>
      </c>
      <c r="AC158" s="178" t="s">
        <v>183</v>
      </c>
      <c r="AD158" s="181" t="s">
        <v>91</v>
      </c>
      <c r="AE158" s="181" t="s">
        <v>92</v>
      </c>
      <c r="AF158" s="176" t="s">
        <v>130</v>
      </c>
      <c r="AG158" s="182" t="s">
        <v>94</v>
      </c>
      <c r="AH158" s="182" t="s">
        <v>114</v>
      </c>
      <c r="AI158" s="256">
        <f>IF(AH158="Prevenir",25%, IF(AH158="Detectar",15%,IF(AH158="Corregir",10%,)))</f>
        <v>0.15</v>
      </c>
      <c r="AJ158" s="182" t="s">
        <v>184</v>
      </c>
      <c r="AK158" s="256">
        <f>IF(AJ158="Automático",25%,IF(AJ158="Manual",10%,))</f>
        <v>0.25</v>
      </c>
      <c r="AL158" s="182" t="s">
        <v>97</v>
      </c>
      <c r="AM158" s="175" t="s">
        <v>152</v>
      </c>
      <c r="AN158" s="182" t="s">
        <v>99</v>
      </c>
      <c r="AO158" s="175" t="s">
        <v>153</v>
      </c>
      <c r="AP158" s="257">
        <f>+AI158+AK158</f>
        <v>0.4</v>
      </c>
      <c r="AQ158" s="238" t="str">
        <f>IF(AR158&lt;=20%,"MUY BAJA",IF(AR158&lt;=40%,"BAJA",IF(AR158&lt;=60%,"MEDIA",IF(AR158&lt;=80%,"ALTA","MUY ALTA"))))</f>
        <v>BAJA</v>
      </c>
      <c r="AR158" s="238">
        <f>IF(OR(AH158="Prevenir",AH158="Detectar"),(X158-(X158*AP158)), X158)</f>
        <v>0.24</v>
      </c>
      <c r="AS158" s="238" t="str">
        <f>IF(AT158&lt;=20%,"LEVE",IF(AT158&lt;=40%,"MENOR",IF(AT158&lt;=60%,"MODERADO",IF(AT158&lt;=80%,"MAYOR","CATASTROFICO"))))</f>
        <v>MAYOR</v>
      </c>
      <c r="AT158" s="238">
        <f>IF(AH158="Corregir",(Z158-(Z158*AP158)), Z158)</f>
        <v>0.8</v>
      </c>
      <c r="AU158" s="181" t="s">
        <v>88</v>
      </c>
      <c r="AV158" s="244" t="s">
        <v>133</v>
      </c>
      <c r="AW158" s="183" t="s">
        <v>308</v>
      </c>
      <c r="AX158" s="184" t="s">
        <v>1386</v>
      </c>
      <c r="AY158" s="184">
        <f>AY157</f>
        <v>45657</v>
      </c>
      <c r="AZ158" s="184" t="str">
        <f>AZ157</f>
        <v>En IIIC-2024 Mesa de Ayuda adelantó el soporte para los casos relacionados con las alertas reportadaspor NOC/SOC sobre eventos o posibles incidentes de equipos institucionales o de cuentas de usuarios finales.</v>
      </c>
      <c r="BA158" s="184" t="str">
        <f>BA157</f>
        <v xml:space="preserve">OSI - GIS </v>
      </c>
      <c r="BB158" s="483" t="s">
        <v>103</v>
      </c>
      <c r="BC158" s="185">
        <f t="shared" si="6"/>
        <v>0</v>
      </c>
      <c r="BD158" s="185" t="str">
        <f>BD157</f>
        <v>X</v>
      </c>
      <c r="BE158" s="185" t="str">
        <f>BE157</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8" s="186" t="s">
        <v>1362</v>
      </c>
      <c r="BG158" s="185" t="str">
        <f>BG157</f>
        <v xml:space="preserve"> </v>
      </c>
      <c r="BH158" s="184"/>
      <c r="BI158" s="184"/>
      <c r="BJ158" s="185"/>
      <c r="BK158" s="185"/>
      <c r="BL158" s="185"/>
      <c r="BM158" s="185"/>
      <c r="BN158" s="186"/>
      <c r="BO158" s="186"/>
      <c r="BP158" s="186"/>
      <c r="BQ158" s="184"/>
      <c r="BR158" s="184"/>
      <c r="BS158" s="185"/>
      <c r="BT158" s="185"/>
      <c r="BU158" s="185"/>
      <c r="BV158" s="185"/>
      <c r="BW158" s="186"/>
      <c r="BX158" s="186"/>
      <c r="BY158" s="186"/>
      <c r="BZ158" s="184"/>
      <c r="CA158" s="184"/>
      <c r="CB158" s="185"/>
      <c r="CC158" s="185"/>
      <c r="CD158" s="185"/>
      <c r="CE158" s="185"/>
      <c r="CF158" s="186"/>
      <c r="CG158" s="186"/>
      <c r="CH158" s="186"/>
      <c r="CI158" s="476"/>
      <c r="CJ158" s="476">
        <v>1</v>
      </c>
      <c r="CK158" s="476"/>
    </row>
    <row r="159" spans="2:89" s="187" customFormat="1" ht="113.25" customHeight="1" x14ac:dyDescent="0.25">
      <c r="B159" s="174" t="s">
        <v>71</v>
      </c>
      <c r="C159" s="175" t="s">
        <v>303</v>
      </c>
      <c r="D159" s="175" t="s">
        <v>303</v>
      </c>
      <c r="E159" s="176" t="s">
        <v>190</v>
      </c>
      <c r="F159" s="176" t="s">
        <v>74</v>
      </c>
      <c r="G159" s="176" t="s">
        <v>303</v>
      </c>
      <c r="H159" s="175" t="s">
        <v>74</v>
      </c>
      <c r="I159" s="175" t="s">
        <v>247</v>
      </c>
      <c r="J159" s="175" t="s">
        <v>247</v>
      </c>
      <c r="K159" s="194" t="s">
        <v>523</v>
      </c>
      <c r="L159" s="175" t="s">
        <v>666</v>
      </c>
      <c r="M159" s="175">
        <v>0</v>
      </c>
      <c r="N159" s="175" t="s">
        <v>667</v>
      </c>
      <c r="O159" s="176" t="s">
        <v>172</v>
      </c>
      <c r="P159" s="178"/>
      <c r="Q159" s="179" t="s">
        <v>80</v>
      </c>
      <c r="R159" s="179" t="s">
        <v>81</v>
      </c>
      <c r="S159" s="178" t="s">
        <v>82</v>
      </c>
      <c r="T159" s="178" t="s">
        <v>307</v>
      </c>
      <c r="U159" s="176" t="s">
        <v>84</v>
      </c>
      <c r="V159" s="178" t="s">
        <v>85</v>
      </c>
      <c r="W159" s="241" t="s">
        <v>86</v>
      </c>
      <c r="X159" s="254">
        <f>IF(W159="MUY BAJA",20%,IF(W159="BAJA",40%,IF(W159="MEDIA",60%,IF(W159="ALTA",80%,IF(W159="MUY ALTA",100%,)))))</f>
        <v>0.4</v>
      </c>
      <c r="Y159" s="255" t="s">
        <v>87</v>
      </c>
      <c r="Z159" s="254">
        <f>IF(Y159="LEVE",20%,IF(Y159="MENOR",40%,IF(Y159="MODERADO",60%,IF(Y159="MAYOR",80%,IF(Y159="CATASTRÓFICO",100%,)))))</f>
        <v>0.8</v>
      </c>
      <c r="AA159" s="181" t="s">
        <v>88</v>
      </c>
      <c r="AB159" s="180" t="s">
        <v>308</v>
      </c>
      <c r="AC159" s="178" t="s">
        <v>183</v>
      </c>
      <c r="AD159" s="181" t="s">
        <v>91</v>
      </c>
      <c r="AE159" s="181" t="s">
        <v>92</v>
      </c>
      <c r="AF159" s="176" t="s">
        <v>130</v>
      </c>
      <c r="AG159" s="182" t="s">
        <v>94</v>
      </c>
      <c r="AH159" s="182" t="s">
        <v>114</v>
      </c>
      <c r="AI159" s="256">
        <f>IF(AH159="Prevenir",25%, IF(AH159="Detectar",15%,IF(AH159="Corregir",10%,)))</f>
        <v>0.15</v>
      </c>
      <c r="AJ159" s="182" t="s">
        <v>184</v>
      </c>
      <c r="AK159" s="256">
        <f>IF(AJ159="Automático",25%,IF(AJ159="Manual",10%,))</f>
        <v>0.25</v>
      </c>
      <c r="AL159" s="182" t="s">
        <v>97</v>
      </c>
      <c r="AM159" s="175" t="s">
        <v>152</v>
      </c>
      <c r="AN159" s="182" t="s">
        <v>99</v>
      </c>
      <c r="AO159" s="175" t="s">
        <v>153</v>
      </c>
      <c r="AP159" s="257">
        <f>+AI159+AK159</f>
        <v>0.4</v>
      </c>
      <c r="AQ159" s="238" t="str">
        <f>IF(AR159&lt;=20%,"MUY BAJA",IF(AR159&lt;=40%,"BAJA",IF(AR159&lt;=60%,"MEDIA",IF(AR159&lt;=80%,"ALTA","MUY ALTA"))))</f>
        <v>BAJA</v>
      </c>
      <c r="AR159" s="238">
        <f>IF(OR(AH159="Prevenir",AH159="Detectar"),(X159-(X159*AP159)), X159)</f>
        <v>0.24</v>
      </c>
      <c r="AS159" s="238" t="str">
        <f>IF(AT159&lt;=20%,"LEVE",IF(AT159&lt;=40%,"MENOR",IF(AT159&lt;=60%,"MODERADO",IF(AT159&lt;=80%,"MAYOR","CATASTROFICO"))))</f>
        <v>MAYOR</v>
      </c>
      <c r="AT159" s="238">
        <f>IF(AH159="Corregir",(Z159-(Z159*AP159)), Z159)</f>
        <v>0.8</v>
      </c>
      <c r="AU159" s="181" t="s">
        <v>88</v>
      </c>
      <c r="AV159" s="244" t="s">
        <v>133</v>
      </c>
      <c r="AW159" s="183" t="s">
        <v>308</v>
      </c>
      <c r="AX159" s="184" t="s">
        <v>1386</v>
      </c>
      <c r="AY159" s="184">
        <f>AY158</f>
        <v>45657</v>
      </c>
      <c r="AZ159" s="184" t="str">
        <f>AZ158</f>
        <v>En IIIC-2024 Mesa de Ayuda adelantó el soporte para los casos relacionados con las alertas reportadaspor NOC/SOC sobre eventos o posibles incidentes de equipos institucionales o de cuentas de usuarios finales.</v>
      </c>
      <c r="BA159" s="184" t="str">
        <f>BA158</f>
        <v xml:space="preserve">OSI - GIS </v>
      </c>
      <c r="BB159" s="483" t="s">
        <v>103</v>
      </c>
      <c r="BC159" s="185">
        <f t="shared" si="6"/>
        <v>0</v>
      </c>
      <c r="BD159" s="185" t="str">
        <f>BD158</f>
        <v>X</v>
      </c>
      <c r="BE159" s="185" t="str">
        <f>BE158</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9" s="186" t="s">
        <v>1362</v>
      </c>
      <c r="BG159" s="185" t="str">
        <f>BG158</f>
        <v xml:space="preserve"> </v>
      </c>
      <c r="BH159" s="184"/>
      <c r="BI159" s="184"/>
      <c r="BJ159" s="185"/>
      <c r="BK159" s="185"/>
      <c r="BL159" s="185"/>
      <c r="BM159" s="185"/>
      <c r="BN159" s="186"/>
      <c r="BO159" s="186"/>
      <c r="BP159" s="186"/>
      <c r="BQ159" s="184"/>
      <c r="BR159" s="184"/>
      <c r="BS159" s="185"/>
      <c r="BT159" s="185"/>
      <c r="BU159" s="185"/>
      <c r="BV159" s="185"/>
      <c r="BW159" s="186"/>
      <c r="BX159" s="186"/>
      <c r="BY159" s="186"/>
      <c r="BZ159" s="184"/>
      <c r="CA159" s="184"/>
      <c r="CB159" s="185"/>
      <c r="CC159" s="185"/>
      <c r="CD159" s="185"/>
      <c r="CE159" s="185"/>
      <c r="CF159" s="186"/>
      <c r="CG159" s="186"/>
      <c r="CH159" s="186"/>
      <c r="CI159" s="476"/>
      <c r="CJ159" s="476">
        <v>1</v>
      </c>
      <c r="CK159" s="476"/>
    </row>
    <row r="160" spans="2:89" s="187" customFormat="1" ht="113.25" customHeight="1" x14ac:dyDescent="0.25">
      <c r="B160" s="174" t="s">
        <v>71</v>
      </c>
      <c r="C160" s="175" t="s">
        <v>303</v>
      </c>
      <c r="D160" s="175" t="s">
        <v>303</v>
      </c>
      <c r="E160" s="176" t="s">
        <v>190</v>
      </c>
      <c r="F160" s="176" t="s">
        <v>120</v>
      </c>
      <c r="G160" s="176" t="s">
        <v>303</v>
      </c>
      <c r="H160" s="175">
        <v>0</v>
      </c>
      <c r="I160" s="175">
        <v>0</v>
      </c>
      <c r="J160" s="175">
        <v>0</v>
      </c>
      <c r="K160" s="175">
        <v>0</v>
      </c>
      <c r="L160" s="175">
        <v>0</v>
      </c>
      <c r="M160" s="175">
        <v>0</v>
      </c>
      <c r="N160" s="175">
        <v>0</v>
      </c>
      <c r="O160" s="176" t="s">
        <v>181</v>
      </c>
      <c r="P160" s="178"/>
      <c r="Q160" s="179" t="s">
        <v>80</v>
      </c>
      <c r="R160" s="179" t="s">
        <v>81</v>
      </c>
      <c r="S160" s="178" t="s">
        <v>82</v>
      </c>
      <c r="T160" s="178" t="s">
        <v>307</v>
      </c>
      <c r="U160" s="176" t="s">
        <v>84</v>
      </c>
      <c r="V160" s="178" t="s">
        <v>149</v>
      </c>
      <c r="W160" s="241" t="s">
        <v>86</v>
      </c>
      <c r="X160" s="254">
        <f>IF(W160="MUY BAJA",20%,IF(W160="BAJA",40%,IF(W160="MEDIA",60%,IF(W160="ALTA",80%,IF(W160="MUY ALTA",100%,)))))</f>
        <v>0.4</v>
      </c>
      <c r="Y160" s="255" t="s">
        <v>87</v>
      </c>
      <c r="Z160" s="254">
        <f>IF(Y160="LEVE",20%,IF(Y160="MENOR",40%,IF(Y160="MODERADO",60%,IF(Y160="MAYOR",80%,IF(Y160="CATASTRÓFICO",100%,)))))</f>
        <v>0.8</v>
      </c>
      <c r="AA160" s="181" t="s">
        <v>88</v>
      </c>
      <c r="AB160" s="180" t="s">
        <v>308</v>
      </c>
      <c r="AC160" s="178" t="s">
        <v>183</v>
      </c>
      <c r="AD160" s="181" t="s">
        <v>91</v>
      </c>
      <c r="AE160" s="181" t="s">
        <v>92</v>
      </c>
      <c r="AF160" s="176" t="s">
        <v>130</v>
      </c>
      <c r="AG160" s="182" t="s">
        <v>94</v>
      </c>
      <c r="AH160" s="182" t="s">
        <v>114</v>
      </c>
      <c r="AI160" s="256">
        <f>IF(AH160="Prevenir",25%, IF(AH160="Detectar",15%,IF(AH160="Corregir",10%,)))</f>
        <v>0.15</v>
      </c>
      <c r="AJ160" s="182" t="s">
        <v>184</v>
      </c>
      <c r="AK160" s="256">
        <f>IF(AJ160="Automático",25%,IF(AJ160="Manual",10%,))</f>
        <v>0.25</v>
      </c>
      <c r="AL160" s="182" t="s">
        <v>97</v>
      </c>
      <c r="AM160" s="175" t="s">
        <v>152</v>
      </c>
      <c r="AN160" s="182" t="s">
        <v>99</v>
      </c>
      <c r="AO160" s="175" t="s">
        <v>153</v>
      </c>
      <c r="AP160" s="257">
        <f>+AI160+AK160</f>
        <v>0.4</v>
      </c>
      <c r="AQ160" s="238" t="str">
        <f>IF(AR160&lt;=20%,"MUY BAJA",IF(AR160&lt;=40%,"BAJA",IF(AR160&lt;=60%,"MEDIA",IF(AR160&lt;=80%,"ALTA","MUY ALTA"))))</f>
        <v>BAJA</v>
      </c>
      <c r="AR160" s="238">
        <f>IF(OR(AH160="Prevenir",AH160="Detectar"),(X160-(X160*AP160)), X160)</f>
        <v>0.24</v>
      </c>
      <c r="AS160" s="238" t="str">
        <f>IF(AT160&lt;=20%,"LEVE",IF(AT160&lt;=40%,"MENOR",IF(AT160&lt;=60%,"MODERADO",IF(AT160&lt;=80%,"MAYOR","CATASTROFICO"))))</f>
        <v>MAYOR</v>
      </c>
      <c r="AT160" s="238">
        <f>IF(AH160="Corregir",(Z160-(Z160*AP160)), Z160)</f>
        <v>0.8</v>
      </c>
      <c r="AU160" s="181" t="s">
        <v>88</v>
      </c>
      <c r="AV160" s="244" t="s">
        <v>133</v>
      </c>
      <c r="AW160" s="183" t="s">
        <v>308</v>
      </c>
      <c r="AX160" s="184" t="s">
        <v>1386</v>
      </c>
      <c r="AY160" s="184">
        <f>AY159</f>
        <v>45657</v>
      </c>
      <c r="AZ160" s="184" t="str">
        <f>AZ159</f>
        <v>En IIIC-2024 Mesa de Ayuda adelantó el soporte para los casos relacionados con las alertas reportadaspor NOC/SOC sobre eventos o posibles incidentes de equipos institucionales o de cuentas de usuarios finales.</v>
      </c>
      <c r="BA160" s="184" t="str">
        <f>BA159</f>
        <v xml:space="preserve">OSI - GIS </v>
      </c>
      <c r="BB160" s="483" t="s">
        <v>103</v>
      </c>
      <c r="BC160" s="185">
        <f t="shared" si="6"/>
        <v>0</v>
      </c>
      <c r="BD160" s="185" t="str">
        <f>BD159</f>
        <v>X</v>
      </c>
      <c r="BE160" s="185" t="str">
        <f>BE159</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60" s="186" t="s">
        <v>1362</v>
      </c>
      <c r="BG160" s="185" t="str">
        <f>BG159</f>
        <v xml:space="preserve"> </v>
      </c>
      <c r="BH160" s="184"/>
      <c r="BI160" s="184"/>
      <c r="BJ160" s="185"/>
      <c r="BK160" s="185"/>
      <c r="BL160" s="185"/>
      <c r="BM160" s="185"/>
      <c r="BN160" s="186"/>
      <c r="BO160" s="186"/>
      <c r="BP160" s="186"/>
      <c r="BQ160" s="184"/>
      <c r="BR160" s="184"/>
      <c r="BS160" s="185"/>
      <c r="BT160" s="185"/>
      <c r="BU160" s="185"/>
      <c r="BV160" s="185"/>
      <c r="BW160" s="186"/>
      <c r="BX160" s="186"/>
      <c r="BY160" s="186"/>
      <c r="BZ160" s="184"/>
      <c r="CA160" s="184"/>
      <c r="CB160" s="185"/>
      <c r="CC160" s="185"/>
      <c r="CD160" s="185"/>
      <c r="CE160" s="185"/>
      <c r="CF160" s="186"/>
      <c r="CG160" s="186"/>
      <c r="CH160" s="186"/>
      <c r="CI160" s="476"/>
      <c r="CJ160" s="476">
        <v>1</v>
      </c>
      <c r="CK160" s="476"/>
    </row>
    <row r="161" spans="2:89" s="187" customFormat="1" ht="113.25" customHeight="1" x14ac:dyDescent="0.25">
      <c r="B161" s="174" t="s">
        <v>71</v>
      </c>
      <c r="C161" s="175" t="s">
        <v>199</v>
      </c>
      <c r="D161" s="175" t="s">
        <v>199</v>
      </c>
      <c r="E161" s="176" t="s">
        <v>73</v>
      </c>
      <c r="F161" s="176" t="s">
        <v>74</v>
      </c>
      <c r="G161" s="176" t="s">
        <v>199</v>
      </c>
      <c r="H161" s="175" t="s">
        <v>245</v>
      </c>
      <c r="I161" s="175" t="s">
        <v>523</v>
      </c>
      <c r="J161" s="175" t="s">
        <v>245</v>
      </c>
      <c r="K161" s="193" t="s">
        <v>247</v>
      </c>
      <c r="L161" s="175" t="s">
        <v>358</v>
      </c>
      <c r="M161" s="175" t="s">
        <v>358</v>
      </c>
      <c r="N161" s="175" t="s">
        <v>123</v>
      </c>
      <c r="O161" s="176" t="s">
        <v>172</v>
      </c>
      <c r="P161" s="178"/>
      <c r="Q161" s="179" t="s">
        <v>80</v>
      </c>
      <c r="R161" s="179" t="s">
        <v>81</v>
      </c>
      <c r="S161" s="178" t="s">
        <v>82</v>
      </c>
      <c r="T161" s="178" t="s">
        <v>83</v>
      </c>
      <c r="U161" s="176" t="s">
        <v>84</v>
      </c>
      <c r="V161" s="178" t="s">
        <v>85</v>
      </c>
      <c r="W161" s="241" t="s">
        <v>86</v>
      </c>
      <c r="X161" s="254">
        <f>IF(W161="MUY BAJA",20%,IF(W161="BAJA",40%,IF(W161="MEDIA",60%,IF(W161="ALTA",80%,IF(W161="MUY ALTA",100%,)))))</f>
        <v>0.4</v>
      </c>
      <c r="Y161" s="255" t="s">
        <v>87</v>
      </c>
      <c r="Z161" s="254">
        <f>IF(Y161="LEVE",20%,IF(Y161="MENOR",40%,IF(Y161="MODERADO",60%,IF(Y161="MAYOR",80%,IF(Y161="CATASTRÓFICO",100%,)))))</f>
        <v>0.8</v>
      </c>
      <c r="AA161" s="181" t="s">
        <v>88</v>
      </c>
      <c r="AB161" s="180" t="s">
        <v>203</v>
      </c>
      <c r="AC161" s="178" t="s">
        <v>556</v>
      </c>
      <c r="AD161" s="181" t="s">
        <v>91</v>
      </c>
      <c r="AE161" s="181" t="s">
        <v>92</v>
      </c>
      <c r="AF161" s="176" t="s">
        <v>278</v>
      </c>
      <c r="AG161" s="182" t="s">
        <v>94</v>
      </c>
      <c r="AH161" s="182" t="s">
        <v>114</v>
      </c>
      <c r="AI161" s="256">
        <f>IF(AH161="Prevenir",25%, IF(AH161="Detectar",15%,IF(AH161="Corregir",10%,)))</f>
        <v>0.15</v>
      </c>
      <c r="AJ161" s="182" t="s">
        <v>96</v>
      </c>
      <c r="AK161" s="256">
        <f>IF(AJ161="Automático",25%,IF(AJ161="Manual",10%,))</f>
        <v>0.1</v>
      </c>
      <c r="AL161" s="182" t="s">
        <v>97</v>
      </c>
      <c r="AM161" s="175" t="s">
        <v>557</v>
      </c>
      <c r="AN161" s="182" t="s">
        <v>99</v>
      </c>
      <c r="AO161" s="175" t="s">
        <v>558</v>
      </c>
      <c r="AP161" s="257">
        <f>+AI161+AK161</f>
        <v>0.25</v>
      </c>
      <c r="AQ161" s="238" t="str">
        <f>IF(AR161&lt;=20%,"MUY BAJA",IF(AR161&lt;=40%,"BAJA",IF(AR161&lt;=60%,"MEDIA",IF(AR161&lt;=80%,"ALTA","MUY ALTA"))))</f>
        <v>BAJA</v>
      </c>
      <c r="AR161" s="238">
        <f>IF(OR(AH161="Prevenir",AH161="Detectar"),(X161-(X161*AP161)), X161)</f>
        <v>0.30000000000000004</v>
      </c>
      <c r="AS161" s="238" t="str">
        <f>IF(AT161&lt;=20%,"LEVE",IF(AT161&lt;=40%,"MENOR",IF(AT161&lt;=60%,"MODERADO",IF(AT161&lt;=80%,"MAYOR","CATASTROFICO"))))</f>
        <v>MAYOR</v>
      </c>
      <c r="AT161" s="238">
        <f>IF(AH161="Corregir",(Z161-(Z161*AP161)), Z161)</f>
        <v>0.8</v>
      </c>
      <c r="AU161" s="181" t="s">
        <v>88</v>
      </c>
      <c r="AV161" s="246" t="s">
        <v>378</v>
      </c>
      <c r="AW161" s="183" t="s">
        <v>203</v>
      </c>
      <c r="AX161" s="184" t="s">
        <v>559</v>
      </c>
      <c r="AY161" s="184">
        <v>45657</v>
      </c>
      <c r="AZ161" s="185" t="s">
        <v>1394</v>
      </c>
      <c r="BA161" s="185" t="s">
        <v>1395</v>
      </c>
      <c r="BB161" s="483" t="s">
        <v>103</v>
      </c>
      <c r="BC161" s="185">
        <f t="shared" si="6"/>
        <v>0</v>
      </c>
      <c r="BD161" s="185" t="str">
        <f>BD160</f>
        <v>X</v>
      </c>
      <c r="BE161" s="185" t="s">
        <v>1396</v>
      </c>
      <c r="BF161" s="186" t="s">
        <v>1362</v>
      </c>
      <c r="BG161" s="185" t="s">
        <v>1397</v>
      </c>
      <c r="BH161" s="184"/>
      <c r="BI161" s="184"/>
      <c r="BJ161" s="185"/>
      <c r="BK161" s="185"/>
      <c r="BL161" s="185"/>
      <c r="BM161" s="185"/>
      <c r="BN161" s="186"/>
      <c r="BO161" s="186"/>
      <c r="BP161" s="186"/>
      <c r="BQ161" s="184"/>
      <c r="BR161" s="184"/>
      <c r="BS161" s="185"/>
      <c r="BT161" s="185"/>
      <c r="BU161" s="185"/>
      <c r="BV161" s="185"/>
      <c r="BW161" s="186"/>
      <c r="BX161" s="186"/>
      <c r="BY161" s="186"/>
      <c r="BZ161" s="184"/>
      <c r="CA161" s="184"/>
      <c r="CB161" s="185"/>
      <c r="CC161" s="185"/>
      <c r="CD161" s="185"/>
      <c r="CE161" s="185"/>
      <c r="CF161" s="186"/>
      <c r="CG161" s="186"/>
      <c r="CH161" s="186"/>
      <c r="CI161" s="476"/>
      <c r="CJ161" s="476">
        <v>1</v>
      </c>
      <c r="CK161" s="476"/>
    </row>
    <row r="162" spans="2:89" s="187" customFormat="1" ht="113.25" customHeight="1" x14ac:dyDescent="0.25">
      <c r="B162" s="174" t="s">
        <v>71</v>
      </c>
      <c r="C162" s="175" t="s">
        <v>199</v>
      </c>
      <c r="D162" s="175" t="s">
        <v>199</v>
      </c>
      <c r="E162" s="176" t="s">
        <v>73</v>
      </c>
      <c r="F162" s="176" t="s">
        <v>74</v>
      </c>
      <c r="G162" s="176" t="s">
        <v>199</v>
      </c>
      <c r="H162" s="175">
        <v>0</v>
      </c>
      <c r="I162" s="175">
        <v>0</v>
      </c>
      <c r="J162" s="175">
        <v>0</v>
      </c>
      <c r="K162" s="175">
        <v>0</v>
      </c>
      <c r="L162" s="175">
        <v>0</v>
      </c>
      <c r="M162" s="175">
        <v>0</v>
      </c>
      <c r="N162" s="175">
        <v>0</v>
      </c>
      <c r="O162" s="176" t="s">
        <v>270</v>
      </c>
      <c r="P162" s="178"/>
      <c r="Q162" s="179" t="s">
        <v>80</v>
      </c>
      <c r="R162" s="179" t="s">
        <v>81</v>
      </c>
      <c r="S162" s="178" t="s">
        <v>82</v>
      </c>
      <c r="T162" s="178" t="s">
        <v>83</v>
      </c>
      <c r="U162" s="176" t="s">
        <v>84</v>
      </c>
      <c r="V162" s="178" t="s">
        <v>149</v>
      </c>
      <c r="W162" s="241" t="s">
        <v>86</v>
      </c>
      <c r="X162" s="254">
        <f>IF(W162="MUY BAJA",20%,IF(W162="BAJA",40%,IF(W162="MEDIA",60%,IF(W162="ALTA",80%,IF(W162="MUY ALTA",100%,)))))</f>
        <v>0.4</v>
      </c>
      <c r="Y162" s="255" t="s">
        <v>87</v>
      </c>
      <c r="Z162" s="254">
        <f>IF(Y162="LEVE",20%,IF(Y162="MENOR",40%,IF(Y162="MODERADO",60%,IF(Y162="MAYOR",80%,IF(Y162="CATASTRÓFICO",100%,)))))</f>
        <v>0.8</v>
      </c>
      <c r="AA162" s="181" t="s">
        <v>88</v>
      </c>
      <c r="AB162" s="180" t="s">
        <v>203</v>
      </c>
      <c r="AC162" s="178" t="s">
        <v>556</v>
      </c>
      <c r="AD162" s="181" t="s">
        <v>91</v>
      </c>
      <c r="AE162" s="181" t="s">
        <v>92</v>
      </c>
      <c r="AF162" s="176" t="s">
        <v>278</v>
      </c>
      <c r="AG162" s="182" t="s">
        <v>94</v>
      </c>
      <c r="AH162" s="182" t="s">
        <v>114</v>
      </c>
      <c r="AI162" s="256">
        <f>IF(AH162="Prevenir",25%, IF(AH162="Detectar",15%,IF(AH162="Corregir",10%,)))</f>
        <v>0.15</v>
      </c>
      <c r="AJ162" s="182" t="s">
        <v>96</v>
      </c>
      <c r="AK162" s="256">
        <f>IF(AJ162="Automático",25%,IF(AJ162="Manual",10%,))</f>
        <v>0.1</v>
      </c>
      <c r="AL162" s="182" t="s">
        <v>97</v>
      </c>
      <c r="AM162" s="175" t="s">
        <v>557</v>
      </c>
      <c r="AN162" s="182" t="s">
        <v>99</v>
      </c>
      <c r="AO162" s="175" t="s">
        <v>558</v>
      </c>
      <c r="AP162" s="257">
        <f>+AI162+AK162</f>
        <v>0.25</v>
      </c>
      <c r="AQ162" s="238" t="str">
        <f>IF(AR162&lt;=20%,"MUY BAJA",IF(AR162&lt;=40%,"BAJA",IF(AR162&lt;=60%,"MEDIA",IF(AR162&lt;=80%,"ALTA","MUY ALTA"))))</f>
        <v>BAJA</v>
      </c>
      <c r="AR162" s="238">
        <f>IF(OR(AH162="Prevenir",AH162="Detectar"),(X162-(X162*AP162)), X162)</f>
        <v>0.30000000000000004</v>
      </c>
      <c r="AS162" s="238" t="str">
        <f>IF(AT162&lt;=20%,"LEVE",IF(AT162&lt;=40%,"MENOR",IF(AT162&lt;=60%,"MODERADO",IF(AT162&lt;=80%,"MAYOR","CATASTROFICO"))))</f>
        <v>MAYOR</v>
      </c>
      <c r="AT162" s="238">
        <f>IF(AH162="Corregir",(Z162-(Z162*AP162)), Z162)</f>
        <v>0.8</v>
      </c>
      <c r="AU162" s="181" t="s">
        <v>88</v>
      </c>
      <c r="AV162" s="244" t="s">
        <v>133</v>
      </c>
      <c r="AW162" s="183" t="s">
        <v>203</v>
      </c>
      <c r="AX162" s="184" t="s">
        <v>559</v>
      </c>
      <c r="AY162" s="184">
        <f>AY161</f>
        <v>45657</v>
      </c>
      <c r="AZ162" s="184" t="str">
        <f>AZ161</f>
        <v>En IIIC-2024 como parte de los compromisos PNID se definió la Hoja de Ruta de Datos Abiertos Sectorial que será ejecutada en 2025</v>
      </c>
      <c r="BA162" s="184" t="str">
        <f>BA161</f>
        <v>OSI - AE - SPI</v>
      </c>
      <c r="BB162" s="483" t="s">
        <v>103</v>
      </c>
      <c r="BC162" s="185">
        <f t="shared" si="6"/>
        <v>0</v>
      </c>
      <c r="BD162" s="185" t="str">
        <f>BD161</f>
        <v>X</v>
      </c>
      <c r="BE162" s="185" t="str">
        <f>BE161</f>
        <v xml:space="preserve">La HRDA del SCIT orienta sobre los mecanismos a desarrollar para la apertura de conjuntos de datos del sector y su publicación y administración de el Portal Datos Abiertos. </v>
      </c>
      <c r="BF162" s="186" t="s">
        <v>1362</v>
      </c>
      <c r="BG162" s="185" t="str">
        <f>BG161</f>
        <v>Conpromiso PNID - 2025</v>
      </c>
      <c r="BH162" s="184"/>
      <c r="BI162" s="184"/>
      <c r="BJ162" s="185"/>
      <c r="BK162" s="185"/>
      <c r="BL162" s="185"/>
      <c r="BM162" s="185"/>
      <c r="BN162" s="186"/>
      <c r="BO162" s="186"/>
      <c r="BP162" s="186"/>
      <c r="BQ162" s="184"/>
      <c r="BR162" s="184"/>
      <c r="BS162" s="185"/>
      <c r="BT162" s="185"/>
      <c r="BU162" s="185"/>
      <c r="BV162" s="185"/>
      <c r="BW162" s="186"/>
      <c r="BX162" s="186"/>
      <c r="BY162" s="186"/>
      <c r="BZ162" s="184"/>
      <c r="CA162" s="184"/>
      <c r="CB162" s="185"/>
      <c r="CC162" s="185"/>
      <c r="CD162" s="185"/>
      <c r="CE162" s="185"/>
      <c r="CF162" s="186"/>
      <c r="CG162" s="186"/>
      <c r="CH162" s="186"/>
      <c r="CI162" s="476"/>
      <c r="CJ162" s="476">
        <v>1</v>
      </c>
      <c r="CK162" s="476"/>
    </row>
    <row r="163" spans="2:89" s="187" customFormat="1" ht="113.25" customHeight="1" x14ac:dyDescent="0.25">
      <c r="B163" s="174" t="s">
        <v>71</v>
      </c>
      <c r="C163" s="175" t="s">
        <v>199</v>
      </c>
      <c r="D163" s="175" t="s">
        <v>199</v>
      </c>
      <c r="E163" s="176" t="s">
        <v>73</v>
      </c>
      <c r="F163" s="176" t="s">
        <v>74</v>
      </c>
      <c r="G163" s="176" t="s">
        <v>199</v>
      </c>
      <c r="H163" s="175" t="s">
        <v>75</v>
      </c>
      <c r="I163" s="175" t="s">
        <v>75</v>
      </c>
      <c r="J163" s="175" t="s">
        <v>75</v>
      </c>
      <c r="K163" s="177" t="s">
        <v>75</v>
      </c>
      <c r="L163" s="175" t="s">
        <v>200</v>
      </c>
      <c r="M163" s="175" t="s">
        <v>201</v>
      </c>
      <c r="N163" s="175" t="s">
        <v>202</v>
      </c>
      <c r="O163" s="176" t="s">
        <v>194</v>
      </c>
      <c r="P163" s="178"/>
      <c r="Q163" s="179" t="s">
        <v>80</v>
      </c>
      <c r="R163" s="179" t="s">
        <v>81</v>
      </c>
      <c r="S163" s="178" t="s">
        <v>82</v>
      </c>
      <c r="T163" s="178" t="s">
        <v>83</v>
      </c>
      <c r="U163" s="176" t="s">
        <v>84</v>
      </c>
      <c r="V163" s="178" t="s">
        <v>85</v>
      </c>
      <c r="W163" s="241" t="s">
        <v>86</v>
      </c>
      <c r="X163" s="254">
        <f>IF(W163="MUY BAJA",20%,IF(W163="BAJA",40%,IF(W163="MEDIA",60%,IF(W163="ALTA",80%,IF(W163="MUY ALTA",100%,)))))</f>
        <v>0.4</v>
      </c>
      <c r="Y163" s="255" t="s">
        <v>87</v>
      </c>
      <c r="Z163" s="254">
        <f>IF(Y163="LEVE",20%,IF(Y163="MENOR",40%,IF(Y163="MODERADO",60%,IF(Y163="MAYOR",80%,IF(Y163="CATASTRÓFICO",100%,)))))</f>
        <v>0.8</v>
      </c>
      <c r="AA163" s="181" t="s">
        <v>88</v>
      </c>
      <c r="AB163" s="180" t="s">
        <v>203</v>
      </c>
      <c r="AC163" s="178" t="s">
        <v>204</v>
      </c>
      <c r="AD163" s="181" t="s">
        <v>91</v>
      </c>
      <c r="AE163" s="181" t="s">
        <v>92</v>
      </c>
      <c r="AF163" s="176" t="s">
        <v>205</v>
      </c>
      <c r="AG163" s="182" t="s">
        <v>94</v>
      </c>
      <c r="AH163" s="182" t="s">
        <v>139</v>
      </c>
      <c r="AI163" s="256">
        <f>IF(AH163="Prevenir",25%, IF(AH163="Detectar",15%,IF(AH163="Corregir",10%,)))</f>
        <v>0.25</v>
      </c>
      <c r="AJ163" s="182" t="s">
        <v>96</v>
      </c>
      <c r="AK163" s="256">
        <f>IF(AJ163="Automático",25%,IF(AJ163="Manual",10%,))</f>
        <v>0.1</v>
      </c>
      <c r="AL163" s="182" t="s">
        <v>97</v>
      </c>
      <c r="AM163" s="175" t="s">
        <v>206</v>
      </c>
      <c r="AN163" s="182" t="s">
        <v>99</v>
      </c>
      <c r="AO163" s="175" t="s">
        <v>207</v>
      </c>
      <c r="AP163" s="257">
        <f>+AI163+AK163</f>
        <v>0.35</v>
      </c>
      <c r="AQ163" s="238" t="str">
        <f>IF(AR163&lt;=20%,"MUY BAJA",IF(AR163&lt;=40%,"BAJA",IF(AR163&lt;=60%,"MEDIA",IF(AR163&lt;=80%,"ALTA","MUY ALTA"))))</f>
        <v>BAJA</v>
      </c>
      <c r="AR163" s="238">
        <f>IF(OR(AH163="Prevenir",AH163="Detectar"),(X163-(X163*AP163)), X163)</f>
        <v>0.26</v>
      </c>
      <c r="AS163" s="238" t="str">
        <f>IF(AT163&lt;=20%,"LEVE",IF(AT163&lt;=40%,"MENOR",IF(AT163&lt;=60%,"MODERADO",IF(AT163&lt;=80%,"MAYOR","CATASTROFICO"))))</f>
        <v>MAYOR</v>
      </c>
      <c r="AT163" s="238">
        <f>IF(AH163="Corregir",(Z163-(Z163*AP163)), Z163)</f>
        <v>0.8</v>
      </c>
      <c r="AU163" s="181" t="s">
        <v>88</v>
      </c>
      <c r="AV163" s="241" t="s">
        <v>101</v>
      </c>
      <c r="AW163" s="183" t="s">
        <v>203</v>
      </c>
      <c r="AX163" s="184" t="s">
        <v>208</v>
      </c>
      <c r="AY163" s="184">
        <v>45657</v>
      </c>
      <c r="AZ163" s="184" t="s">
        <v>1391</v>
      </c>
      <c r="BA163" s="185" t="s">
        <v>1365</v>
      </c>
      <c r="BB163" s="483" t="s">
        <v>103</v>
      </c>
      <c r="BC163" s="185">
        <f t="shared" si="6"/>
        <v>0</v>
      </c>
      <c r="BD163" s="185" t="s">
        <v>1360</v>
      </c>
      <c r="BE163" s="186" t="s">
        <v>1392</v>
      </c>
      <c r="BF163" s="186" t="s">
        <v>1362</v>
      </c>
      <c r="BG163" s="186" t="s">
        <v>1393</v>
      </c>
      <c r="BH163" s="184"/>
      <c r="BI163" s="184"/>
      <c r="BJ163" s="185"/>
      <c r="BK163" s="185"/>
      <c r="BL163" s="185"/>
      <c r="BM163" s="185"/>
      <c r="BN163" s="186"/>
      <c r="BO163" s="186"/>
      <c r="BP163" s="186"/>
      <c r="BQ163" s="184"/>
      <c r="BR163" s="184"/>
      <c r="BS163" s="185"/>
      <c r="BT163" s="185"/>
      <c r="BU163" s="185"/>
      <c r="BV163" s="185"/>
      <c r="BW163" s="186"/>
      <c r="BX163" s="186"/>
      <c r="BY163" s="186"/>
      <c r="BZ163" s="184"/>
      <c r="CA163" s="184"/>
      <c r="CB163" s="185"/>
      <c r="CC163" s="185"/>
      <c r="CD163" s="185"/>
      <c r="CE163" s="185"/>
      <c r="CF163" s="186"/>
      <c r="CG163" s="186"/>
      <c r="CH163" s="186"/>
      <c r="CI163" s="476"/>
      <c r="CJ163" s="476">
        <v>1</v>
      </c>
      <c r="CK163" s="476"/>
    </row>
    <row r="164" spans="2:89" s="187" customFormat="1" ht="113.25" customHeight="1" x14ac:dyDescent="0.25">
      <c r="B164" s="174" t="s">
        <v>71</v>
      </c>
      <c r="C164" s="175" t="s">
        <v>199</v>
      </c>
      <c r="D164" s="175" t="s">
        <v>199</v>
      </c>
      <c r="E164" s="176" t="s">
        <v>73</v>
      </c>
      <c r="F164" s="176" t="s">
        <v>74</v>
      </c>
      <c r="G164" s="176" t="s">
        <v>199</v>
      </c>
      <c r="H164" s="175" t="s">
        <v>245</v>
      </c>
      <c r="I164" s="175" t="s">
        <v>245</v>
      </c>
      <c r="J164" s="175" t="s">
        <v>245</v>
      </c>
      <c r="K164" s="188" t="s">
        <v>245</v>
      </c>
      <c r="L164" s="175" t="s">
        <v>250</v>
      </c>
      <c r="M164" s="175" t="s">
        <v>251</v>
      </c>
      <c r="N164" s="175" t="s">
        <v>252</v>
      </c>
      <c r="O164" s="176" t="s">
        <v>246</v>
      </c>
      <c r="P164" s="178"/>
      <c r="Q164" s="179" t="s">
        <v>80</v>
      </c>
      <c r="R164" s="179" t="s">
        <v>81</v>
      </c>
      <c r="S164" s="178" t="s">
        <v>82</v>
      </c>
      <c r="T164" s="178" t="s">
        <v>83</v>
      </c>
      <c r="U164" s="176" t="s">
        <v>84</v>
      </c>
      <c r="V164" s="178" t="s">
        <v>85</v>
      </c>
      <c r="W164" s="241" t="s">
        <v>86</v>
      </c>
      <c r="X164" s="254">
        <f>IF(W164="MUY BAJA",20%,IF(W164="BAJA",40%,IF(W164="MEDIA",60%,IF(W164="ALTA",80%,IF(W164="MUY ALTA",100%,)))))</f>
        <v>0.4</v>
      </c>
      <c r="Y164" s="255" t="s">
        <v>87</v>
      </c>
      <c r="Z164" s="254">
        <f>IF(Y164="LEVE",20%,IF(Y164="MENOR",40%,IF(Y164="MODERADO",60%,IF(Y164="MAYOR",80%,IF(Y164="CATASTRÓFICO",100%,)))))</f>
        <v>0.8</v>
      </c>
      <c r="AA164" s="181" t="s">
        <v>88</v>
      </c>
      <c r="AB164" s="180" t="s">
        <v>203</v>
      </c>
      <c r="AC164" s="178" t="s">
        <v>204</v>
      </c>
      <c r="AD164" s="181" t="s">
        <v>91</v>
      </c>
      <c r="AE164" s="181" t="s">
        <v>92</v>
      </c>
      <c r="AF164" s="176" t="s">
        <v>205</v>
      </c>
      <c r="AG164" s="182" t="s">
        <v>94</v>
      </c>
      <c r="AH164" s="182" t="s">
        <v>139</v>
      </c>
      <c r="AI164" s="256">
        <f>IF(AH164="Prevenir",25%, IF(AH164="Detectar",15%,IF(AH164="Corregir",10%,)))</f>
        <v>0.25</v>
      </c>
      <c r="AJ164" s="182"/>
      <c r="AK164" s="256">
        <f>IF(AJ164="Automático",25%,IF(AJ164="Manual",10%,))</f>
        <v>0</v>
      </c>
      <c r="AL164" s="182" t="s">
        <v>97</v>
      </c>
      <c r="AM164" s="175" t="s">
        <v>206</v>
      </c>
      <c r="AN164" s="182" t="s">
        <v>99</v>
      </c>
      <c r="AO164" s="175" t="s">
        <v>207</v>
      </c>
      <c r="AP164" s="257">
        <f>+AI164+AK164</f>
        <v>0.25</v>
      </c>
      <c r="AQ164" s="238" t="str">
        <f>IF(AR164&lt;=20%,"MUY BAJA",IF(AR164&lt;=40%,"BAJA",IF(AR164&lt;=60%,"MEDIA",IF(AR164&lt;=80%,"ALTA","MUY ALTA"))))</f>
        <v>BAJA</v>
      </c>
      <c r="AR164" s="238">
        <f>IF(OR(AH164="Prevenir",AH164="Detectar"),(X164-(X164*AP164)), X164)</f>
        <v>0.30000000000000004</v>
      </c>
      <c r="AS164" s="238" t="str">
        <f>IF(AT164&lt;=20%,"LEVE",IF(AT164&lt;=40%,"MENOR",IF(AT164&lt;=60%,"MODERADO",IF(AT164&lt;=80%,"MAYOR","CATASTROFICO"))))</f>
        <v>MAYOR</v>
      </c>
      <c r="AT164" s="238">
        <f>IF(AH164="Corregir",(Z164-(Z164*AP164)), Z164)</f>
        <v>0.8</v>
      </c>
      <c r="AU164" s="181" t="s">
        <v>88</v>
      </c>
      <c r="AV164" s="241" t="s">
        <v>101</v>
      </c>
      <c r="AW164" s="183" t="s">
        <v>203</v>
      </c>
      <c r="AX164" s="184" t="s">
        <v>208</v>
      </c>
      <c r="AY164" s="184">
        <f>AY163</f>
        <v>45657</v>
      </c>
      <c r="AZ164" s="184" t="str">
        <f>AZ163</f>
        <v>En IIIC-2024 se realizó seguimiento PDP, y del registro de información en RNBD.</v>
      </c>
      <c r="BA164" s="184" t="str">
        <f>BA163</f>
        <v>OSI - SPI</v>
      </c>
      <c r="BB164" s="483" t="s">
        <v>103</v>
      </c>
      <c r="BC164" s="185">
        <f t="shared" si="6"/>
        <v>0</v>
      </c>
      <c r="BD164" s="185" t="str">
        <f>BD163</f>
        <v>X</v>
      </c>
      <c r="BE164" s="185" t="str">
        <f>BE163</f>
        <v>Se ha adelantado el reporte de bases con datos personales en RNBD-SIC y de PQR del IS-2024.</v>
      </c>
      <c r="BF164" s="186" t="s">
        <v>1362</v>
      </c>
      <c r="BG164" s="185" t="str">
        <f>BG163</f>
        <v>Reporte IIS-2024 en enero 2025.</v>
      </c>
      <c r="BH164" s="184"/>
      <c r="BI164" s="184"/>
      <c r="BJ164" s="185"/>
      <c r="BK164" s="185"/>
      <c r="BL164" s="185"/>
      <c r="BM164" s="185"/>
      <c r="BN164" s="186"/>
      <c r="BO164" s="186"/>
      <c r="BP164" s="186"/>
      <c r="BQ164" s="184"/>
      <c r="BR164" s="184"/>
      <c r="BS164" s="185"/>
      <c r="BT164" s="185"/>
      <c r="BU164" s="185"/>
      <c r="BV164" s="185"/>
      <c r="BW164" s="186"/>
      <c r="BX164" s="186"/>
      <c r="BY164" s="186"/>
      <c r="BZ164" s="184"/>
      <c r="CA164" s="184"/>
      <c r="CB164" s="185"/>
      <c r="CC164" s="185"/>
      <c r="CD164" s="185"/>
      <c r="CE164" s="185"/>
      <c r="CF164" s="186"/>
      <c r="CG164" s="186"/>
      <c r="CH164" s="186"/>
      <c r="CI164" s="476"/>
      <c r="CJ164" s="476">
        <v>1</v>
      </c>
      <c r="CK164" s="476"/>
    </row>
    <row r="165" spans="2:89" s="187" customFormat="1" ht="113.25" customHeight="1" x14ac:dyDescent="0.25">
      <c r="B165" s="174" t="s">
        <v>71</v>
      </c>
      <c r="C165" s="175" t="s">
        <v>199</v>
      </c>
      <c r="D165" s="175" t="s">
        <v>199</v>
      </c>
      <c r="E165" s="176" t="s">
        <v>73</v>
      </c>
      <c r="F165" s="176" t="s">
        <v>74</v>
      </c>
      <c r="G165" s="176" t="s">
        <v>199</v>
      </c>
      <c r="H165" s="175" t="s">
        <v>245</v>
      </c>
      <c r="I165" s="175" t="s">
        <v>245</v>
      </c>
      <c r="J165" s="175" t="s">
        <v>245</v>
      </c>
      <c r="K165" s="188" t="s">
        <v>245</v>
      </c>
      <c r="L165" s="175">
        <v>0</v>
      </c>
      <c r="M165" s="175">
        <v>0</v>
      </c>
      <c r="N165" s="175">
        <v>0</v>
      </c>
      <c r="O165" s="176" t="s">
        <v>368</v>
      </c>
      <c r="P165" s="178"/>
      <c r="Q165" s="179" t="s">
        <v>80</v>
      </c>
      <c r="R165" s="179" t="s">
        <v>81</v>
      </c>
      <c r="S165" s="178" t="s">
        <v>82</v>
      </c>
      <c r="T165" s="178" t="s">
        <v>83</v>
      </c>
      <c r="U165" s="176" t="s">
        <v>84</v>
      </c>
      <c r="V165" s="178" t="s">
        <v>85</v>
      </c>
      <c r="W165" s="241" t="s">
        <v>86</v>
      </c>
      <c r="X165" s="254">
        <f>IF(W165="MUY BAJA",20%,IF(W165="BAJA",40%,IF(W165="MEDIA",60%,IF(W165="ALTA",80%,IF(W165="MUY ALTA",100%,)))))</f>
        <v>0.4</v>
      </c>
      <c r="Y165" s="255" t="s">
        <v>87</v>
      </c>
      <c r="Z165" s="254">
        <f>IF(Y165="LEVE",20%,IF(Y165="MENOR",40%,IF(Y165="MODERADO",60%,IF(Y165="MAYOR",80%,IF(Y165="CATASTRÓFICO",100%,)))))</f>
        <v>0.8</v>
      </c>
      <c r="AA165" s="181" t="s">
        <v>88</v>
      </c>
      <c r="AB165" s="180" t="s">
        <v>203</v>
      </c>
      <c r="AC165" s="178" t="s">
        <v>204</v>
      </c>
      <c r="AD165" s="181" t="s">
        <v>91</v>
      </c>
      <c r="AE165" s="181" t="s">
        <v>92</v>
      </c>
      <c r="AF165" s="176" t="s">
        <v>205</v>
      </c>
      <c r="AG165" s="182" t="s">
        <v>94</v>
      </c>
      <c r="AH165" s="182" t="s">
        <v>139</v>
      </c>
      <c r="AI165" s="256">
        <f>IF(AH165="Prevenir",25%, IF(AH165="Detectar",15%,IF(AH165="Corregir",10%,)))</f>
        <v>0.25</v>
      </c>
      <c r="AJ165" s="182"/>
      <c r="AK165" s="256">
        <f>IF(AJ165="Automático",25%,IF(AJ165="Manual",10%,))</f>
        <v>0</v>
      </c>
      <c r="AL165" s="182" t="s">
        <v>97</v>
      </c>
      <c r="AM165" s="175" t="s">
        <v>206</v>
      </c>
      <c r="AN165" s="182" t="s">
        <v>99</v>
      </c>
      <c r="AO165" s="175" t="s">
        <v>207</v>
      </c>
      <c r="AP165" s="257">
        <f>+AI165+AK165</f>
        <v>0.25</v>
      </c>
      <c r="AQ165" s="238" t="str">
        <f>IF(AR165&lt;=20%,"MUY BAJA",IF(AR165&lt;=40%,"BAJA",IF(AR165&lt;=60%,"MEDIA",IF(AR165&lt;=80%,"ALTA","MUY ALTA"))))</f>
        <v>BAJA</v>
      </c>
      <c r="AR165" s="238">
        <f>IF(OR(AH165="Prevenir",AH165="Detectar"),(X165-(X165*AP165)), X165)</f>
        <v>0.30000000000000004</v>
      </c>
      <c r="AS165" s="238" t="str">
        <f>IF(AT165&lt;=20%,"LEVE",IF(AT165&lt;=40%,"MENOR",IF(AT165&lt;=60%,"MODERADO",IF(AT165&lt;=80%,"MAYOR","CATASTROFICO"))))</f>
        <v>MAYOR</v>
      </c>
      <c r="AT165" s="238">
        <f>IF(AH165="Corregir",(Z165-(Z165*AP165)), Z165)</f>
        <v>0.8</v>
      </c>
      <c r="AU165" s="181" t="s">
        <v>88</v>
      </c>
      <c r="AV165" s="241" t="s">
        <v>378</v>
      </c>
      <c r="AW165" s="183" t="s">
        <v>203</v>
      </c>
      <c r="AX165" s="184" t="s">
        <v>208</v>
      </c>
      <c r="AY165" s="184">
        <f>AY164</f>
        <v>45657</v>
      </c>
      <c r="AZ165" s="184" t="str">
        <f>AZ164</f>
        <v>En IIIC-2024 se realizó seguimiento PDP, y del registro de información en RNBD.</v>
      </c>
      <c r="BA165" s="184" t="str">
        <f>BA164</f>
        <v>OSI - SPI</v>
      </c>
      <c r="BB165" s="483" t="s">
        <v>103</v>
      </c>
      <c r="BC165" s="185">
        <f t="shared" si="6"/>
        <v>0</v>
      </c>
      <c r="BD165" s="185" t="str">
        <f>BD164</f>
        <v>X</v>
      </c>
      <c r="BE165" s="185" t="str">
        <f>BE164</f>
        <v>Se ha adelantado el reporte de bases con datos personales en RNBD-SIC y de PQR del IS-2024.</v>
      </c>
      <c r="BF165" s="186" t="s">
        <v>1362</v>
      </c>
      <c r="BG165" s="185" t="str">
        <f>BG164</f>
        <v>Reporte IIS-2024 en enero 2025.</v>
      </c>
      <c r="BH165" s="184"/>
      <c r="BI165" s="184"/>
      <c r="BJ165" s="185"/>
      <c r="BK165" s="185"/>
      <c r="BL165" s="185"/>
      <c r="BM165" s="185"/>
      <c r="BN165" s="186"/>
      <c r="BO165" s="186"/>
      <c r="BP165" s="186"/>
      <c r="BQ165" s="184"/>
      <c r="BR165" s="184"/>
      <c r="BS165" s="185"/>
      <c r="BT165" s="185"/>
      <c r="BU165" s="185"/>
      <c r="BV165" s="185"/>
      <c r="BW165" s="186"/>
      <c r="BX165" s="186"/>
      <c r="BY165" s="186"/>
      <c r="BZ165" s="184"/>
      <c r="CA165" s="184"/>
      <c r="CB165" s="185"/>
      <c r="CC165" s="185"/>
      <c r="CD165" s="185"/>
      <c r="CE165" s="185"/>
      <c r="CF165" s="186"/>
      <c r="CG165" s="186"/>
      <c r="CH165" s="186"/>
      <c r="CI165" s="476"/>
      <c r="CJ165" s="476">
        <v>1</v>
      </c>
      <c r="CK165" s="476"/>
    </row>
    <row r="166" spans="2:89" s="187" customFormat="1" ht="113.25" customHeight="1" x14ac:dyDescent="0.25">
      <c r="B166" s="174" t="s">
        <v>71</v>
      </c>
      <c r="C166" s="175" t="s">
        <v>199</v>
      </c>
      <c r="D166" s="175" t="s">
        <v>199</v>
      </c>
      <c r="E166" s="176" t="s">
        <v>73</v>
      </c>
      <c r="F166" s="176" t="s">
        <v>120</v>
      </c>
      <c r="G166" s="176" t="s">
        <v>199</v>
      </c>
      <c r="H166" s="175" t="s">
        <v>245</v>
      </c>
      <c r="I166" s="175" t="s">
        <v>245</v>
      </c>
      <c r="J166" s="175" t="s">
        <v>245</v>
      </c>
      <c r="K166" s="188" t="s">
        <v>245</v>
      </c>
      <c r="L166" s="175" t="s">
        <v>250</v>
      </c>
      <c r="M166" s="175" t="s">
        <v>251</v>
      </c>
      <c r="N166" s="175" t="s">
        <v>252</v>
      </c>
      <c r="O166" s="176" t="s">
        <v>181</v>
      </c>
      <c r="P166" s="178"/>
      <c r="Q166" s="179" t="s">
        <v>80</v>
      </c>
      <c r="R166" s="179" t="s">
        <v>81</v>
      </c>
      <c r="S166" s="178" t="s">
        <v>82</v>
      </c>
      <c r="T166" s="178" t="s">
        <v>83</v>
      </c>
      <c r="U166" s="176" t="s">
        <v>84</v>
      </c>
      <c r="V166" s="178" t="s">
        <v>85</v>
      </c>
      <c r="W166" s="241" t="s">
        <v>86</v>
      </c>
      <c r="X166" s="254">
        <f>IF(W166="MUY BAJA",20%,IF(W166="BAJA",40%,IF(W166="MEDIA",60%,IF(W166="ALTA",80%,IF(W166="MUY ALTA",100%,)))))</f>
        <v>0.4</v>
      </c>
      <c r="Y166" s="255" t="s">
        <v>87</v>
      </c>
      <c r="Z166" s="254">
        <f>IF(Y166="LEVE",20%,IF(Y166="MENOR",40%,IF(Y166="MODERADO",60%,IF(Y166="MAYOR",80%,IF(Y166="CATASTRÓFICO",100%,)))))</f>
        <v>0.8</v>
      </c>
      <c r="AA166" s="181" t="s">
        <v>88</v>
      </c>
      <c r="AB166" s="180" t="s">
        <v>203</v>
      </c>
      <c r="AC166" s="178" t="s">
        <v>204</v>
      </c>
      <c r="AD166" s="181" t="s">
        <v>91</v>
      </c>
      <c r="AE166" s="181" t="s">
        <v>92</v>
      </c>
      <c r="AF166" s="176" t="s">
        <v>205</v>
      </c>
      <c r="AG166" s="182" t="s">
        <v>94</v>
      </c>
      <c r="AH166" s="182" t="s">
        <v>139</v>
      </c>
      <c r="AI166" s="256">
        <f>IF(AH166="Prevenir",25%, IF(AH166="Detectar",15%,IF(AH166="Corregir",10%,)))</f>
        <v>0.25</v>
      </c>
      <c r="AJ166" s="182"/>
      <c r="AK166" s="256">
        <f>IF(AJ166="Automático",25%,IF(AJ166="Manual",10%,))</f>
        <v>0</v>
      </c>
      <c r="AL166" s="182" t="s">
        <v>97</v>
      </c>
      <c r="AM166" s="175" t="s">
        <v>206</v>
      </c>
      <c r="AN166" s="182" t="s">
        <v>99</v>
      </c>
      <c r="AO166" s="175" t="s">
        <v>207</v>
      </c>
      <c r="AP166" s="257">
        <f>+AI166+AK166</f>
        <v>0.25</v>
      </c>
      <c r="AQ166" s="238" t="str">
        <f>IF(AR166&lt;=20%,"MUY BAJA",IF(AR166&lt;=40%,"BAJA",IF(AR166&lt;=60%,"MEDIA",IF(AR166&lt;=80%,"ALTA","MUY ALTA"))))</f>
        <v>BAJA</v>
      </c>
      <c r="AR166" s="238">
        <f>IF(OR(AH166="Prevenir",AH166="Detectar"),(X166-(X166*AP166)), X166)</f>
        <v>0.30000000000000004</v>
      </c>
      <c r="AS166" s="238" t="str">
        <f>IF(AT166&lt;=20%,"LEVE",IF(AT166&lt;=40%,"MENOR",IF(AT166&lt;=60%,"MODERADO",IF(AT166&lt;=80%,"MAYOR","CATASTROFICO"))))</f>
        <v>MAYOR</v>
      </c>
      <c r="AT166" s="238">
        <f>IF(AH166="Corregir",(Z166-(Z166*AP166)), Z166)</f>
        <v>0.8</v>
      </c>
      <c r="AU166" s="181" t="s">
        <v>88</v>
      </c>
      <c r="AV166" s="246" t="s">
        <v>378</v>
      </c>
      <c r="AW166" s="183" t="s">
        <v>203</v>
      </c>
      <c r="AX166" s="184" t="s">
        <v>208</v>
      </c>
      <c r="AY166" s="184">
        <f>AY165</f>
        <v>45657</v>
      </c>
      <c r="AZ166" s="184" t="str">
        <f>AZ165</f>
        <v>En IIIC-2024 se realizó seguimiento PDP, y del registro de información en RNBD.</v>
      </c>
      <c r="BA166" s="184" t="str">
        <f>BA165</f>
        <v>OSI - SPI</v>
      </c>
      <c r="BB166" s="483" t="s">
        <v>103</v>
      </c>
      <c r="BC166" s="185">
        <f t="shared" si="6"/>
        <v>0</v>
      </c>
      <c r="BD166" s="185" t="str">
        <f>BD165</f>
        <v>X</v>
      </c>
      <c r="BE166" s="185" t="str">
        <f>BE165</f>
        <v>Se ha adelantado el reporte de bases con datos personales en RNBD-SIC y de PQR del IS-2024.</v>
      </c>
      <c r="BF166" s="186" t="s">
        <v>1362</v>
      </c>
      <c r="BG166" s="185" t="str">
        <f>BG165</f>
        <v>Reporte IIS-2024 en enero 2025.</v>
      </c>
      <c r="BH166" s="184"/>
      <c r="BI166" s="184"/>
      <c r="BJ166" s="185"/>
      <c r="BK166" s="185"/>
      <c r="BL166" s="185"/>
      <c r="BM166" s="185"/>
      <c r="BN166" s="186"/>
      <c r="BO166" s="186"/>
      <c r="BP166" s="186"/>
      <c r="BQ166" s="184"/>
      <c r="BR166" s="184"/>
      <c r="BS166" s="185"/>
      <c r="BT166" s="185"/>
      <c r="BU166" s="185"/>
      <c r="BV166" s="185"/>
      <c r="BW166" s="186"/>
      <c r="BX166" s="186"/>
      <c r="BY166" s="186"/>
      <c r="BZ166" s="184"/>
      <c r="CA166" s="184"/>
      <c r="CB166" s="185"/>
      <c r="CC166" s="185"/>
      <c r="CD166" s="185"/>
      <c r="CE166" s="185"/>
      <c r="CF166" s="186"/>
      <c r="CG166" s="186"/>
      <c r="CH166" s="186"/>
      <c r="CI166" s="476"/>
      <c r="CJ166" s="476">
        <v>1</v>
      </c>
      <c r="CK166" s="476"/>
    </row>
    <row r="167" spans="2:89" s="187" customFormat="1" ht="113.25" customHeight="1" x14ac:dyDescent="0.25">
      <c r="B167" s="174" t="s">
        <v>71</v>
      </c>
      <c r="C167" s="175" t="s">
        <v>199</v>
      </c>
      <c r="D167" s="175" t="s">
        <v>199</v>
      </c>
      <c r="E167" s="176" t="s">
        <v>73</v>
      </c>
      <c r="F167" s="176" t="s">
        <v>74</v>
      </c>
      <c r="G167" s="176" t="s">
        <v>199</v>
      </c>
      <c r="H167" s="175" t="s">
        <v>245</v>
      </c>
      <c r="I167" s="175" t="s">
        <v>245</v>
      </c>
      <c r="J167" s="175" t="s">
        <v>245</v>
      </c>
      <c r="K167" s="188" t="s">
        <v>245</v>
      </c>
      <c r="L167" s="175" t="s">
        <v>452</v>
      </c>
      <c r="M167" s="175" t="s">
        <v>453</v>
      </c>
      <c r="N167" s="175" t="s">
        <v>123</v>
      </c>
      <c r="O167" s="176" t="s">
        <v>181</v>
      </c>
      <c r="P167" s="178"/>
      <c r="Q167" s="179" t="s">
        <v>80</v>
      </c>
      <c r="R167" s="179" t="s">
        <v>81</v>
      </c>
      <c r="S167" s="178" t="s">
        <v>82</v>
      </c>
      <c r="T167" s="178" t="s">
        <v>83</v>
      </c>
      <c r="U167" s="176" t="s">
        <v>84</v>
      </c>
      <c r="V167" s="178" t="s">
        <v>85</v>
      </c>
      <c r="W167" s="241" t="s">
        <v>86</v>
      </c>
      <c r="X167" s="254">
        <f>IF(W167="MUY BAJA",20%,IF(W167="BAJA",40%,IF(W167="MEDIA",60%,IF(W167="ALTA",80%,IF(W167="MUY ALTA",100%,)))))</f>
        <v>0.4</v>
      </c>
      <c r="Y167" s="255" t="s">
        <v>87</v>
      </c>
      <c r="Z167" s="254">
        <f>IF(Y167="LEVE",20%,IF(Y167="MENOR",40%,IF(Y167="MODERADO",60%,IF(Y167="MAYOR",80%,IF(Y167="CATASTRÓFICO",100%,)))))</f>
        <v>0.8</v>
      </c>
      <c r="AA167" s="181" t="s">
        <v>88</v>
      </c>
      <c r="AB167" s="180" t="s">
        <v>203</v>
      </c>
      <c r="AC167" s="178" t="s">
        <v>204</v>
      </c>
      <c r="AD167" s="181" t="s">
        <v>91</v>
      </c>
      <c r="AE167" s="181" t="s">
        <v>92</v>
      </c>
      <c r="AF167" s="176" t="s">
        <v>205</v>
      </c>
      <c r="AG167" s="182" t="s">
        <v>94</v>
      </c>
      <c r="AH167" s="182" t="s">
        <v>139</v>
      </c>
      <c r="AI167" s="256">
        <f>IF(AH167="Prevenir",25%, IF(AH167="Detectar",15%,IF(AH167="Corregir",10%,)))</f>
        <v>0.25</v>
      </c>
      <c r="AJ167" s="182"/>
      <c r="AK167" s="256">
        <f>IF(AJ167="Automático",25%,IF(AJ167="Manual",10%,))</f>
        <v>0</v>
      </c>
      <c r="AL167" s="182" t="s">
        <v>97</v>
      </c>
      <c r="AM167" s="175" t="s">
        <v>206</v>
      </c>
      <c r="AN167" s="182" t="s">
        <v>99</v>
      </c>
      <c r="AO167" s="175" t="s">
        <v>207</v>
      </c>
      <c r="AP167" s="257">
        <f>+AI167+AK167</f>
        <v>0.25</v>
      </c>
      <c r="AQ167" s="238" t="str">
        <f>IF(AR167&lt;=20%,"MUY BAJA",IF(AR167&lt;=40%,"BAJA",IF(AR167&lt;=60%,"MEDIA",IF(AR167&lt;=80%,"ALTA","MUY ALTA"))))</f>
        <v>BAJA</v>
      </c>
      <c r="AR167" s="238">
        <f>IF(OR(AH167="Prevenir",AH167="Detectar"),(X167-(X167*AP167)), X167)</f>
        <v>0.30000000000000004</v>
      </c>
      <c r="AS167" s="238" t="str">
        <f>IF(AT167&lt;=20%,"LEVE",IF(AT167&lt;=40%,"MENOR",IF(AT167&lt;=60%,"MODERADO",IF(AT167&lt;=80%,"MAYOR","CATASTROFICO"))))</f>
        <v>MAYOR</v>
      </c>
      <c r="AT167" s="238">
        <f>IF(AH167="Corregir",(Z167-(Z167*AP167)), Z167)</f>
        <v>0.8</v>
      </c>
      <c r="AU167" s="181" t="s">
        <v>88</v>
      </c>
      <c r="AV167" s="246" t="s">
        <v>378</v>
      </c>
      <c r="AW167" s="183" t="s">
        <v>203</v>
      </c>
      <c r="AX167" s="184" t="s">
        <v>208</v>
      </c>
      <c r="AY167" s="184">
        <f>AY166</f>
        <v>45657</v>
      </c>
      <c r="AZ167" s="184" t="str">
        <f>AZ166</f>
        <v>En IIIC-2024 se realizó seguimiento PDP, y del registro de información en RNBD.</v>
      </c>
      <c r="BA167" s="184" t="str">
        <f>BA166</f>
        <v>OSI - SPI</v>
      </c>
      <c r="BB167" s="483" t="s">
        <v>103</v>
      </c>
      <c r="BC167" s="185">
        <f t="shared" si="6"/>
        <v>0</v>
      </c>
      <c r="BD167" s="185" t="str">
        <f>BD166</f>
        <v>X</v>
      </c>
      <c r="BE167" s="185" t="str">
        <f>BE166</f>
        <v>Se ha adelantado el reporte de bases con datos personales en RNBD-SIC y de PQR del IS-2024.</v>
      </c>
      <c r="BF167" s="186" t="s">
        <v>1362</v>
      </c>
      <c r="BG167" s="185" t="str">
        <f>BG166</f>
        <v>Reporte IIS-2024 en enero 2025.</v>
      </c>
      <c r="BH167" s="184"/>
      <c r="BI167" s="184"/>
      <c r="BJ167" s="185"/>
      <c r="BK167" s="185"/>
      <c r="BL167" s="185"/>
      <c r="BM167" s="185"/>
      <c r="BN167" s="186"/>
      <c r="BO167" s="186"/>
      <c r="BP167" s="186"/>
      <c r="BQ167" s="184"/>
      <c r="BR167" s="184"/>
      <c r="BS167" s="185"/>
      <c r="BT167" s="185"/>
      <c r="BU167" s="185"/>
      <c r="BV167" s="185"/>
      <c r="BW167" s="186"/>
      <c r="BX167" s="186"/>
      <c r="BY167" s="186"/>
      <c r="BZ167" s="184"/>
      <c r="CA167" s="184"/>
      <c r="CB167" s="185"/>
      <c r="CC167" s="185"/>
      <c r="CD167" s="185"/>
      <c r="CE167" s="185"/>
      <c r="CF167" s="186"/>
      <c r="CG167" s="186"/>
      <c r="CH167" s="186"/>
      <c r="CI167" s="476"/>
      <c r="CJ167" s="476">
        <v>1</v>
      </c>
      <c r="CK167" s="476"/>
    </row>
    <row r="168" spans="2:89" s="187" customFormat="1" ht="113.25" customHeight="1" x14ac:dyDescent="0.25">
      <c r="B168" s="174" t="s">
        <v>71</v>
      </c>
      <c r="C168" s="175" t="s">
        <v>199</v>
      </c>
      <c r="D168" s="175" t="s">
        <v>199</v>
      </c>
      <c r="E168" s="176" t="s">
        <v>73</v>
      </c>
      <c r="F168" s="176" t="s">
        <v>74</v>
      </c>
      <c r="G168" s="176" t="s">
        <v>199</v>
      </c>
      <c r="H168" s="175" t="s">
        <v>245</v>
      </c>
      <c r="I168" s="175" t="s">
        <v>245</v>
      </c>
      <c r="J168" s="175" t="s">
        <v>245</v>
      </c>
      <c r="K168" s="188" t="s">
        <v>245</v>
      </c>
      <c r="L168" s="175">
        <v>0</v>
      </c>
      <c r="M168" s="175">
        <v>0</v>
      </c>
      <c r="N168" s="175">
        <v>0</v>
      </c>
      <c r="O168" s="176" t="s">
        <v>502</v>
      </c>
      <c r="P168" s="178"/>
      <c r="Q168" s="179" t="s">
        <v>80</v>
      </c>
      <c r="R168" s="179" t="s">
        <v>81</v>
      </c>
      <c r="S168" s="178" t="s">
        <v>82</v>
      </c>
      <c r="T168" s="178" t="s">
        <v>83</v>
      </c>
      <c r="U168" s="176" t="s">
        <v>84</v>
      </c>
      <c r="V168" s="178" t="s">
        <v>85</v>
      </c>
      <c r="W168" s="241" t="s">
        <v>86</v>
      </c>
      <c r="X168" s="254">
        <f>IF(W168="MUY BAJA",20%,IF(W168="BAJA",40%,IF(W168="MEDIA",60%,IF(W168="ALTA",80%,IF(W168="MUY ALTA",100%,)))))</f>
        <v>0.4</v>
      </c>
      <c r="Y168" s="255" t="s">
        <v>87</v>
      </c>
      <c r="Z168" s="254">
        <f>IF(Y168="LEVE",20%,IF(Y168="MENOR",40%,IF(Y168="MODERADO",60%,IF(Y168="MAYOR",80%,IF(Y168="CATASTRÓFICO",100%,)))))</f>
        <v>0.8</v>
      </c>
      <c r="AA168" s="181" t="s">
        <v>88</v>
      </c>
      <c r="AB168" s="180" t="s">
        <v>203</v>
      </c>
      <c r="AC168" s="178" t="s">
        <v>204</v>
      </c>
      <c r="AD168" s="181" t="s">
        <v>91</v>
      </c>
      <c r="AE168" s="181" t="s">
        <v>92</v>
      </c>
      <c r="AF168" s="176" t="s">
        <v>205</v>
      </c>
      <c r="AG168" s="182" t="s">
        <v>94</v>
      </c>
      <c r="AH168" s="182" t="s">
        <v>139</v>
      </c>
      <c r="AI168" s="256">
        <f>IF(AH168="Prevenir",25%, IF(AH168="Detectar",15%,IF(AH168="Corregir",10%,)))</f>
        <v>0.25</v>
      </c>
      <c r="AJ168" s="182"/>
      <c r="AK168" s="256">
        <f>IF(AJ168="Automático",25%,IF(AJ168="Manual",10%,))</f>
        <v>0</v>
      </c>
      <c r="AL168" s="182" t="s">
        <v>97</v>
      </c>
      <c r="AM168" s="175" t="s">
        <v>206</v>
      </c>
      <c r="AN168" s="182" t="s">
        <v>99</v>
      </c>
      <c r="AO168" s="175" t="s">
        <v>207</v>
      </c>
      <c r="AP168" s="257">
        <f>+AI168+AK168</f>
        <v>0.25</v>
      </c>
      <c r="AQ168" s="238" t="str">
        <f>IF(AR168&lt;=20%,"MUY BAJA",IF(AR168&lt;=40%,"BAJA",IF(AR168&lt;=60%,"MEDIA",IF(AR168&lt;=80%,"ALTA","MUY ALTA"))))</f>
        <v>BAJA</v>
      </c>
      <c r="AR168" s="238">
        <f>IF(OR(AH168="Prevenir",AH168="Detectar"),(X168-(X168*AP168)), X168)</f>
        <v>0.30000000000000004</v>
      </c>
      <c r="AS168" s="238" t="str">
        <f>IF(AT168&lt;=20%,"LEVE",IF(AT168&lt;=40%,"MENOR",IF(AT168&lt;=60%,"MODERADO",IF(AT168&lt;=80%,"MAYOR","CATASTROFICO"))))</f>
        <v>MAYOR</v>
      </c>
      <c r="AT168" s="238">
        <f>IF(AH168="Corregir",(Z168-(Z168*AP168)), Z168)</f>
        <v>0.8</v>
      </c>
      <c r="AU168" s="181" t="s">
        <v>88</v>
      </c>
      <c r="AV168" s="246" t="s">
        <v>378</v>
      </c>
      <c r="AW168" s="183" t="s">
        <v>203</v>
      </c>
      <c r="AX168" s="184" t="s">
        <v>208</v>
      </c>
      <c r="AY168" s="184">
        <f>AY167</f>
        <v>45657</v>
      </c>
      <c r="AZ168" s="184" t="str">
        <f>AZ167</f>
        <v>En IIIC-2024 se realizó seguimiento PDP, y del registro de información en RNBD.</v>
      </c>
      <c r="BA168" s="184" t="str">
        <f>BA167</f>
        <v>OSI - SPI</v>
      </c>
      <c r="BB168" s="483" t="s">
        <v>103</v>
      </c>
      <c r="BC168" s="185">
        <f t="shared" si="6"/>
        <v>0</v>
      </c>
      <c r="BD168" s="185" t="str">
        <f>BD167</f>
        <v>X</v>
      </c>
      <c r="BE168" s="185" t="str">
        <f>BE167</f>
        <v>Se ha adelantado el reporte de bases con datos personales en RNBD-SIC y de PQR del IS-2024.</v>
      </c>
      <c r="BF168" s="186" t="s">
        <v>1362</v>
      </c>
      <c r="BG168" s="185" t="str">
        <f>BG167</f>
        <v>Reporte IIS-2024 en enero 2025.</v>
      </c>
      <c r="BH168" s="184"/>
      <c r="BI168" s="184"/>
      <c r="BJ168" s="185"/>
      <c r="BK168" s="185"/>
      <c r="BL168" s="185"/>
      <c r="BM168" s="185"/>
      <c r="BN168" s="186"/>
      <c r="BO168" s="186"/>
      <c r="BP168" s="186"/>
      <c r="BQ168" s="184"/>
      <c r="BR168" s="184"/>
      <c r="BS168" s="185"/>
      <c r="BT168" s="185"/>
      <c r="BU168" s="185"/>
      <c r="BV168" s="185"/>
      <c r="BW168" s="186"/>
      <c r="BX168" s="186"/>
      <c r="BY168" s="186"/>
      <c r="BZ168" s="184"/>
      <c r="CA168" s="184"/>
      <c r="CB168" s="185"/>
      <c r="CC168" s="185"/>
      <c r="CD168" s="185"/>
      <c r="CE168" s="185"/>
      <c r="CF168" s="186"/>
      <c r="CG168" s="186"/>
      <c r="CH168" s="186"/>
      <c r="CI168" s="476"/>
      <c r="CJ168" s="476">
        <v>1</v>
      </c>
      <c r="CK168" s="476"/>
    </row>
    <row r="169" spans="2:89" s="187" customFormat="1" ht="113.25" customHeight="1" x14ac:dyDescent="0.25">
      <c r="B169" s="174" t="s">
        <v>71</v>
      </c>
      <c r="C169" s="175" t="s">
        <v>199</v>
      </c>
      <c r="D169" s="175" t="s">
        <v>199</v>
      </c>
      <c r="E169" s="176" t="s">
        <v>73</v>
      </c>
      <c r="F169" s="176" t="s">
        <v>74</v>
      </c>
      <c r="G169" s="176" t="s">
        <v>199</v>
      </c>
      <c r="H169" s="175" t="s">
        <v>245</v>
      </c>
      <c r="I169" s="175" t="s">
        <v>247</v>
      </c>
      <c r="J169" s="175" t="s">
        <v>245</v>
      </c>
      <c r="K169" s="193" t="s">
        <v>247</v>
      </c>
      <c r="L169" s="175">
        <v>0</v>
      </c>
      <c r="M169" s="175">
        <v>0</v>
      </c>
      <c r="N169" s="175">
        <v>0</v>
      </c>
      <c r="O169" s="176" t="s">
        <v>166</v>
      </c>
      <c r="P169" s="178"/>
      <c r="Q169" s="179" t="s">
        <v>80</v>
      </c>
      <c r="R169" s="179" t="s">
        <v>81</v>
      </c>
      <c r="S169" s="178" t="s">
        <v>82</v>
      </c>
      <c r="T169" s="178" t="s">
        <v>83</v>
      </c>
      <c r="U169" s="176" t="s">
        <v>84</v>
      </c>
      <c r="V169" s="178" t="s">
        <v>85</v>
      </c>
      <c r="W169" s="241" t="s">
        <v>86</v>
      </c>
      <c r="X169" s="254">
        <f>IF(W169="MUY BAJA",20%,IF(W169="BAJA",40%,IF(W169="MEDIA",60%,IF(W169="ALTA",80%,IF(W169="MUY ALTA",100%,)))))</f>
        <v>0.4</v>
      </c>
      <c r="Y169" s="255" t="s">
        <v>87</v>
      </c>
      <c r="Z169" s="254">
        <f>IF(Y169="LEVE",20%,IF(Y169="MENOR",40%,IF(Y169="MODERADO",60%,IF(Y169="MAYOR",80%,IF(Y169="CATASTRÓFICO",100%,)))))</f>
        <v>0.8</v>
      </c>
      <c r="AA169" s="181" t="s">
        <v>88</v>
      </c>
      <c r="AB169" s="180" t="s">
        <v>203</v>
      </c>
      <c r="AC169" s="178" t="s">
        <v>204</v>
      </c>
      <c r="AD169" s="181" t="s">
        <v>91</v>
      </c>
      <c r="AE169" s="181" t="s">
        <v>92</v>
      </c>
      <c r="AF169" s="176" t="s">
        <v>205</v>
      </c>
      <c r="AG169" s="182" t="s">
        <v>94</v>
      </c>
      <c r="AH169" s="182" t="s">
        <v>139</v>
      </c>
      <c r="AI169" s="256">
        <f>IF(AH169="Prevenir",25%, IF(AH169="Detectar",15%,IF(AH169="Corregir",10%,)))</f>
        <v>0.25</v>
      </c>
      <c r="AJ169" s="182"/>
      <c r="AK169" s="256">
        <f>IF(AJ169="Automático",25%,IF(AJ169="Manual",10%,))</f>
        <v>0</v>
      </c>
      <c r="AL169" s="182" t="s">
        <v>97</v>
      </c>
      <c r="AM169" s="175" t="s">
        <v>206</v>
      </c>
      <c r="AN169" s="182" t="s">
        <v>99</v>
      </c>
      <c r="AO169" s="175" t="s">
        <v>207</v>
      </c>
      <c r="AP169" s="257">
        <f>+AI169+AK169</f>
        <v>0.25</v>
      </c>
      <c r="AQ169" s="238" t="str">
        <f>IF(AR169&lt;=20%,"MUY BAJA",IF(AR169&lt;=40%,"BAJA",IF(AR169&lt;=60%,"MEDIA",IF(AR169&lt;=80%,"ALTA","MUY ALTA"))))</f>
        <v>BAJA</v>
      </c>
      <c r="AR169" s="238">
        <f>IF(OR(AH169="Prevenir",AH169="Detectar"),(X169-(X169*AP169)), X169)</f>
        <v>0.30000000000000004</v>
      </c>
      <c r="AS169" s="238" t="str">
        <f>IF(AT169&lt;=20%,"LEVE",IF(AT169&lt;=40%,"MENOR",IF(AT169&lt;=60%,"MODERADO",IF(AT169&lt;=80%,"MAYOR","CATASTROFICO"))))</f>
        <v>MAYOR</v>
      </c>
      <c r="AT169" s="238">
        <f>IF(AH169="Corregir",(Z169-(Z169*AP169)), Z169)</f>
        <v>0.8</v>
      </c>
      <c r="AU169" s="181" t="s">
        <v>88</v>
      </c>
      <c r="AV169" s="246" t="s">
        <v>378</v>
      </c>
      <c r="AW169" s="183" t="s">
        <v>203</v>
      </c>
      <c r="AX169" s="184" t="s">
        <v>208</v>
      </c>
      <c r="AY169" s="184">
        <f>AY168</f>
        <v>45657</v>
      </c>
      <c r="AZ169" s="184" t="str">
        <f>AZ168</f>
        <v>En IIIC-2024 se realizó seguimiento PDP, y del registro de información en RNBD.</v>
      </c>
      <c r="BA169" s="184" t="str">
        <f>BA168</f>
        <v>OSI - SPI</v>
      </c>
      <c r="BB169" s="483" t="s">
        <v>103</v>
      </c>
      <c r="BC169" s="185">
        <f t="shared" si="6"/>
        <v>0</v>
      </c>
      <c r="BD169" s="185" t="str">
        <f>BD168</f>
        <v>X</v>
      </c>
      <c r="BE169" s="185" t="str">
        <f>BE168</f>
        <v>Se ha adelantado el reporte de bases con datos personales en RNBD-SIC y de PQR del IS-2024.</v>
      </c>
      <c r="BF169" s="186" t="s">
        <v>1362</v>
      </c>
      <c r="BG169" s="185" t="str">
        <f>BG168</f>
        <v>Reporte IIS-2024 en enero 2025.</v>
      </c>
      <c r="BH169" s="184"/>
      <c r="BI169" s="184"/>
      <c r="BJ169" s="185"/>
      <c r="BK169" s="185"/>
      <c r="BL169" s="185"/>
      <c r="BM169" s="185"/>
      <c r="BN169" s="186"/>
      <c r="BO169" s="186"/>
      <c r="BP169" s="186"/>
      <c r="BQ169" s="184"/>
      <c r="BR169" s="184"/>
      <c r="BS169" s="185"/>
      <c r="BT169" s="185"/>
      <c r="BU169" s="185"/>
      <c r="BV169" s="185"/>
      <c r="BW169" s="186"/>
      <c r="BX169" s="186"/>
      <c r="BY169" s="186"/>
      <c r="BZ169" s="184"/>
      <c r="CA169" s="184"/>
      <c r="CB169" s="185"/>
      <c r="CC169" s="185"/>
      <c r="CD169" s="185"/>
      <c r="CE169" s="185"/>
      <c r="CF169" s="186"/>
      <c r="CG169" s="186"/>
      <c r="CH169" s="186"/>
      <c r="CI169" s="476"/>
      <c r="CJ169" s="476">
        <v>1</v>
      </c>
      <c r="CK169" s="476"/>
    </row>
    <row r="170" spans="2:89" s="187" customFormat="1" ht="113.25" customHeight="1" x14ac:dyDescent="0.25">
      <c r="B170" s="174" t="s">
        <v>71</v>
      </c>
      <c r="C170" s="175" t="s">
        <v>199</v>
      </c>
      <c r="D170" s="175" t="s">
        <v>199</v>
      </c>
      <c r="E170" s="176" t="s">
        <v>73</v>
      </c>
      <c r="F170" s="176" t="s">
        <v>120</v>
      </c>
      <c r="G170" s="176" t="s">
        <v>199</v>
      </c>
      <c r="H170" s="175" t="s">
        <v>247</v>
      </c>
      <c r="I170" s="175" t="s">
        <v>247</v>
      </c>
      <c r="J170" s="175" t="s">
        <v>247</v>
      </c>
      <c r="K170" s="193" t="s">
        <v>247</v>
      </c>
      <c r="L170" s="175" t="s">
        <v>581</v>
      </c>
      <c r="M170" s="175" t="s">
        <v>582</v>
      </c>
      <c r="N170" s="175" t="s">
        <v>583</v>
      </c>
      <c r="O170" s="176" t="s">
        <v>368</v>
      </c>
      <c r="P170" s="178"/>
      <c r="Q170" s="179" t="s">
        <v>80</v>
      </c>
      <c r="R170" s="179" t="s">
        <v>81</v>
      </c>
      <c r="S170" s="178" t="s">
        <v>82</v>
      </c>
      <c r="T170" s="178" t="s">
        <v>83</v>
      </c>
      <c r="U170" s="176" t="s">
        <v>84</v>
      </c>
      <c r="V170" s="178" t="s">
        <v>85</v>
      </c>
      <c r="W170" s="241" t="s">
        <v>86</v>
      </c>
      <c r="X170" s="254">
        <f>IF(W170="MUY BAJA",20%,IF(W170="BAJA",40%,IF(W170="MEDIA",60%,IF(W170="ALTA",80%,IF(W170="MUY ALTA",100%,)))))</f>
        <v>0.4</v>
      </c>
      <c r="Y170" s="255" t="s">
        <v>87</v>
      </c>
      <c r="Z170" s="254">
        <f>IF(Y170="LEVE",20%,IF(Y170="MENOR",40%,IF(Y170="MODERADO",60%,IF(Y170="MAYOR",80%,IF(Y170="CATASTRÓFICO",100%,)))))</f>
        <v>0.8</v>
      </c>
      <c r="AA170" s="181" t="s">
        <v>88</v>
      </c>
      <c r="AB170" s="180" t="s">
        <v>203</v>
      </c>
      <c r="AC170" s="178" t="s">
        <v>204</v>
      </c>
      <c r="AD170" s="181" t="s">
        <v>91</v>
      </c>
      <c r="AE170" s="181" t="s">
        <v>92</v>
      </c>
      <c r="AF170" s="176" t="s">
        <v>205</v>
      </c>
      <c r="AG170" s="182" t="s">
        <v>94</v>
      </c>
      <c r="AH170" s="182" t="s">
        <v>139</v>
      </c>
      <c r="AI170" s="256">
        <f>IF(AH170="Prevenir",25%, IF(AH170="Detectar",15%,IF(AH170="Corregir",10%,)))</f>
        <v>0.25</v>
      </c>
      <c r="AJ170" s="182"/>
      <c r="AK170" s="256">
        <f>IF(AJ170="Automático",25%,IF(AJ170="Manual",10%,))</f>
        <v>0</v>
      </c>
      <c r="AL170" s="182" t="s">
        <v>97</v>
      </c>
      <c r="AM170" s="175" t="s">
        <v>206</v>
      </c>
      <c r="AN170" s="182" t="s">
        <v>99</v>
      </c>
      <c r="AO170" s="175" t="s">
        <v>207</v>
      </c>
      <c r="AP170" s="257">
        <f>+AI170+AK170</f>
        <v>0.25</v>
      </c>
      <c r="AQ170" s="238" t="str">
        <f>IF(AR170&lt;=20%,"MUY BAJA",IF(AR170&lt;=40%,"BAJA",IF(AR170&lt;=60%,"MEDIA",IF(AR170&lt;=80%,"ALTA","MUY ALTA"))))</f>
        <v>BAJA</v>
      </c>
      <c r="AR170" s="238">
        <f>IF(OR(AH170="Prevenir",AH170="Detectar"),(X170-(X170*AP170)), X170)</f>
        <v>0.30000000000000004</v>
      </c>
      <c r="AS170" s="238" t="str">
        <f>IF(AT170&lt;=20%,"LEVE",IF(AT170&lt;=40%,"MENOR",IF(AT170&lt;=60%,"MODERADO",IF(AT170&lt;=80%,"MAYOR","CATASTROFICO"))))</f>
        <v>MAYOR</v>
      </c>
      <c r="AT170" s="238">
        <f>IF(AH170="Corregir",(Z170-(Z170*AP170)), Z170)</f>
        <v>0.8</v>
      </c>
      <c r="AU170" s="181" t="s">
        <v>88</v>
      </c>
      <c r="AV170" s="246" t="s">
        <v>378</v>
      </c>
      <c r="AW170" s="183" t="s">
        <v>203</v>
      </c>
      <c r="AX170" s="184" t="s">
        <v>208</v>
      </c>
      <c r="AY170" s="184">
        <f>AY169</f>
        <v>45657</v>
      </c>
      <c r="AZ170" s="184" t="str">
        <f>AZ169</f>
        <v>En IIIC-2024 se realizó seguimiento PDP, y del registro de información en RNBD.</v>
      </c>
      <c r="BA170" s="184" t="str">
        <f>BA169</f>
        <v>OSI - SPI</v>
      </c>
      <c r="BB170" s="483" t="s">
        <v>103</v>
      </c>
      <c r="BC170" s="185">
        <f t="shared" si="6"/>
        <v>0</v>
      </c>
      <c r="BD170" s="185" t="str">
        <f>BD169</f>
        <v>X</v>
      </c>
      <c r="BE170" s="185" t="str">
        <f>BE169</f>
        <v>Se ha adelantado el reporte de bases con datos personales en RNBD-SIC y de PQR del IS-2024.</v>
      </c>
      <c r="BF170" s="186" t="s">
        <v>1362</v>
      </c>
      <c r="BG170" s="185" t="str">
        <f>BG169</f>
        <v>Reporte IIS-2024 en enero 2025.</v>
      </c>
      <c r="BH170" s="184"/>
      <c r="BI170" s="184"/>
      <c r="BJ170" s="185"/>
      <c r="BK170" s="185"/>
      <c r="BL170" s="185"/>
      <c r="BM170" s="185"/>
      <c r="BN170" s="186"/>
      <c r="BO170" s="186"/>
      <c r="BP170" s="186"/>
      <c r="BQ170" s="184"/>
      <c r="BR170" s="184"/>
      <c r="BS170" s="185"/>
      <c r="BT170" s="185"/>
      <c r="BU170" s="185"/>
      <c r="BV170" s="185"/>
      <c r="BW170" s="186"/>
      <c r="BX170" s="186"/>
      <c r="BY170" s="186"/>
      <c r="BZ170" s="184"/>
      <c r="CA170" s="184"/>
      <c r="CB170" s="185"/>
      <c r="CC170" s="185"/>
      <c r="CD170" s="185"/>
      <c r="CE170" s="185"/>
      <c r="CF170" s="186"/>
      <c r="CG170" s="186"/>
      <c r="CH170" s="186"/>
      <c r="CI170" s="476"/>
      <c r="CJ170" s="476">
        <v>1</v>
      </c>
      <c r="CK170" s="476"/>
    </row>
    <row r="171" spans="2:89" s="187" customFormat="1" ht="113.25" customHeight="1" x14ac:dyDescent="0.25">
      <c r="B171" s="174" t="s">
        <v>71</v>
      </c>
      <c r="C171" s="175" t="s">
        <v>199</v>
      </c>
      <c r="D171" s="175" t="s">
        <v>199</v>
      </c>
      <c r="E171" s="176" t="s">
        <v>73</v>
      </c>
      <c r="F171" s="176" t="s">
        <v>173</v>
      </c>
      <c r="G171" s="176" t="s">
        <v>199</v>
      </c>
      <c r="H171" s="175" t="s">
        <v>247</v>
      </c>
      <c r="I171" s="175" t="s">
        <v>247</v>
      </c>
      <c r="J171" s="175" t="s">
        <v>247</v>
      </c>
      <c r="K171" s="193" t="s">
        <v>247</v>
      </c>
      <c r="L171" s="175">
        <v>0</v>
      </c>
      <c r="M171" s="175">
        <v>0</v>
      </c>
      <c r="N171" s="175">
        <v>0</v>
      </c>
      <c r="O171" s="176" t="s">
        <v>368</v>
      </c>
      <c r="P171" s="178"/>
      <c r="Q171" s="179" t="s">
        <v>80</v>
      </c>
      <c r="R171" s="179" t="s">
        <v>81</v>
      </c>
      <c r="S171" s="178" t="s">
        <v>82</v>
      </c>
      <c r="T171" s="178" t="s">
        <v>83</v>
      </c>
      <c r="U171" s="176" t="s">
        <v>84</v>
      </c>
      <c r="V171" s="178" t="s">
        <v>85</v>
      </c>
      <c r="W171" s="241" t="s">
        <v>86</v>
      </c>
      <c r="X171" s="254">
        <f>IF(W171="MUY BAJA",20%,IF(W171="BAJA",40%,IF(W171="MEDIA",60%,IF(W171="ALTA",80%,IF(W171="MUY ALTA",100%,)))))</f>
        <v>0.4</v>
      </c>
      <c r="Y171" s="255" t="s">
        <v>87</v>
      </c>
      <c r="Z171" s="254">
        <f>IF(Y171="LEVE",20%,IF(Y171="MENOR",40%,IF(Y171="MODERADO",60%,IF(Y171="MAYOR",80%,IF(Y171="CATASTRÓFICO",100%,)))))</f>
        <v>0.8</v>
      </c>
      <c r="AA171" s="181" t="s">
        <v>88</v>
      </c>
      <c r="AB171" s="180" t="s">
        <v>203</v>
      </c>
      <c r="AC171" s="178" t="s">
        <v>204</v>
      </c>
      <c r="AD171" s="181" t="s">
        <v>91</v>
      </c>
      <c r="AE171" s="181" t="s">
        <v>92</v>
      </c>
      <c r="AF171" s="176" t="s">
        <v>205</v>
      </c>
      <c r="AG171" s="182" t="s">
        <v>94</v>
      </c>
      <c r="AH171" s="182" t="s">
        <v>139</v>
      </c>
      <c r="AI171" s="256">
        <f>IF(AH171="Prevenir",25%, IF(AH171="Detectar",15%,IF(AH171="Corregir",10%,)))</f>
        <v>0.25</v>
      </c>
      <c r="AJ171" s="182"/>
      <c r="AK171" s="256">
        <f>IF(AJ171="Automático",25%,IF(AJ171="Manual",10%,))</f>
        <v>0</v>
      </c>
      <c r="AL171" s="182" t="s">
        <v>97</v>
      </c>
      <c r="AM171" s="175" t="s">
        <v>206</v>
      </c>
      <c r="AN171" s="182" t="s">
        <v>99</v>
      </c>
      <c r="AO171" s="175" t="s">
        <v>207</v>
      </c>
      <c r="AP171" s="257">
        <f>+AI171+AK171</f>
        <v>0.25</v>
      </c>
      <c r="AQ171" s="238" t="str">
        <f>IF(AR171&lt;=20%,"MUY BAJA",IF(AR171&lt;=40%,"BAJA",IF(AR171&lt;=60%,"MEDIA",IF(AR171&lt;=80%,"ALTA","MUY ALTA"))))</f>
        <v>BAJA</v>
      </c>
      <c r="AR171" s="238">
        <f>IF(OR(AH171="Prevenir",AH171="Detectar"),(X171-(X171*AP171)), X171)</f>
        <v>0.30000000000000004</v>
      </c>
      <c r="AS171" s="238" t="str">
        <f>IF(AT171&lt;=20%,"LEVE",IF(AT171&lt;=40%,"MENOR",IF(AT171&lt;=60%,"MODERADO",IF(AT171&lt;=80%,"MAYOR","CATASTROFICO"))))</f>
        <v>MAYOR</v>
      </c>
      <c r="AT171" s="238">
        <f>IF(AH171="Corregir",(Z171-(Z171*AP171)), Z171)</f>
        <v>0.8</v>
      </c>
      <c r="AU171" s="181" t="s">
        <v>88</v>
      </c>
      <c r="AV171" s="246" t="s">
        <v>378</v>
      </c>
      <c r="AW171" s="183" t="s">
        <v>203</v>
      </c>
      <c r="AX171" s="184" t="s">
        <v>208</v>
      </c>
      <c r="AY171" s="184">
        <f>AY170</f>
        <v>45657</v>
      </c>
      <c r="AZ171" s="184" t="str">
        <f>AZ170</f>
        <v>En IIIC-2024 se realizó seguimiento PDP, y del registro de información en RNBD.</v>
      </c>
      <c r="BA171" s="184" t="str">
        <f>BA170</f>
        <v>OSI - SPI</v>
      </c>
      <c r="BB171" s="483" t="s">
        <v>103</v>
      </c>
      <c r="BC171" s="185">
        <f t="shared" si="6"/>
        <v>0</v>
      </c>
      <c r="BD171" s="185" t="str">
        <f>BD170</f>
        <v>X</v>
      </c>
      <c r="BE171" s="185" t="str">
        <f>BE170</f>
        <v>Se ha adelantado el reporte de bases con datos personales en RNBD-SIC y de PQR del IS-2024.</v>
      </c>
      <c r="BF171" s="186" t="s">
        <v>1362</v>
      </c>
      <c r="BG171" s="185" t="str">
        <f>BG170</f>
        <v>Reporte IIS-2024 en enero 2025.</v>
      </c>
      <c r="BH171" s="184"/>
      <c r="BI171" s="184"/>
      <c r="BJ171" s="185"/>
      <c r="BK171" s="185"/>
      <c r="BL171" s="185"/>
      <c r="BM171" s="185"/>
      <c r="BN171" s="186"/>
      <c r="BO171" s="186"/>
      <c r="BP171" s="186"/>
      <c r="BQ171" s="184"/>
      <c r="BR171" s="184"/>
      <c r="BS171" s="185"/>
      <c r="BT171" s="185"/>
      <c r="BU171" s="185"/>
      <c r="BV171" s="185"/>
      <c r="BW171" s="186"/>
      <c r="BX171" s="186"/>
      <c r="BY171" s="186"/>
      <c r="BZ171" s="184"/>
      <c r="CA171" s="184"/>
      <c r="CB171" s="185"/>
      <c r="CC171" s="185"/>
      <c r="CD171" s="185"/>
      <c r="CE171" s="185"/>
      <c r="CF171" s="186"/>
      <c r="CG171" s="186"/>
      <c r="CH171" s="186"/>
      <c r="CI171" s="476"/>
      <c r="CJ171" s="476">
        <v>1</v>
      </c>
      <c r="CK171" s="476"/>
    </row>
    <row r="172" spans="2:89" s="187" customFormat="1" ht="113.25" customHeight="1" x14ac:dyDescent="0.25">
      <c r="B172" s="174" t="s">
        <v>71</v>
      </c>
      <c r="C172" s="175" t="s">
        <v>199</v>
      </c>
      <c r="D172" s="175" t="s">
        <v>199</v>
      </c>
      <c r="E172" s="176" t="s">
        <v>73</v>
      </c>
      <c r="F172" s="176" t="s">
        <v>74</v>
      </c>
      <c r="G172" s="176" t="s">
        <v>199</v>
      </c>
      <c r="H172" s="175" t="s">
        <v>247</v>
      </c>
      <c r="I172" s="175" t="s">
        <v>247</v>
      </c>
      <c r="J172" s="175" t="s">
        <v>247</v>
      </c>
      <c r="K172" s="193" t="s">
        <v>247</v>
      </c>
      <c r="L172" s="175" t="s">
        <v>584</v>
      </c>
      <c r="M172" s="175" t="s">
        <v>585</v>
      </c>
      <c r="N172" s="175" t="s">
        <v>586</v>
      </c>
      <c r="O172" s="176" t="s">
        <v>368</v>
      </c>
      <c r="P172" s="178"/>
      <c r="Q172" s="179" t="s">
        <v>80</v>
      </c>
      <c r="R172" s="179" t="s">
        <v>81</v>
      </c>
      <c r="S172" s="178" t="s">
        <v>82</v>
      </c>
      <c r="T172" s="178" t="s">
        <v>83</v>
      </c>
      <c r="U172" s="176" t="s">
        <v>84</v>
      </c>
      <c r="V172" s="178" t="s">
        <v>85</v>
      </c>
      <c r="W172" s="241" t="s">
        <v>86</v>
      </c>
      <c r="X172" s="254">
        <f>IF(W172="MUY BAJA",20%,IF(W172="BAJA",40%,IF(W172="MEDIA",60%,IF(W172="ALTA",80%,IF(W172="MUY ALTA",100%,)))))</f>
        <v>0.4</v>
      </c>
      <c r="Y172" s="255" t="s">
        <v>87</v>
      </c>
      <c r="Z172" s="254">
        <f>IF(Y172="LEVE",20%,IF(Y172="MENOR",40%,IF(Y172="MODERADO",60%,IF(Y172="MAYOR",80%,IF(Y172="CATASTRÓFICO",100%,)))))</f>
        <v>0.8</v>
      </c>
      <c r="AA172" s="181" t="s">
        <v>88</v>
      </c>
      <c r="AB172" s="180" t="s">
        <v>203</v>
      </c>
      <c r="AC172" s="178" t="s">
        <v>204</v>
      </c>
      <c r="AD172" s="181" t="s">
        <v>91</v>
      </c>
      <c r="AE172" s="181" t="s">
        <v>92</v>
      </c>
      <c r="AF172" s="176" t="s">
        <v>205</v>
      </c>
      <c r="AG172" s="182" t="s">
        <v>94</v>
      </c>
      <c r="AH172" s="182" t="s">
        <v>139</v>
      </c>
      <c r="AI172" s="256">
        <f>IF(AH172="Prevenir",25%, IF(AH172="Detectar",15%,IF(AH172="Corregir",10%,)))</f>
        <v>0.25</v>
      </c>
      <c r="AJ172" s="182"/>
      <c r="AK172" s="256">
        <f>IF(AJ172="Automático",25%,IF(AJ172="Manual",10%,))</f>
        <v>0</v>
      </c>
      <c r="AL172" s="182" t="s">
        <v>97</v>
      </c>
      <c r="AM172" s="175" t="s">
        <v>206</v>
      </c>
      <c r="AN172" s="182" t="s">
        <v>99</v>
      </c>
      <c r="AO172" s="175" t="s">
        <v>207</v>
      </c>
      <c r="AP172" s="257">
        <f>+AI172+AK172</f>
        <v>0.25</v>
      </c>
      <c r="AQ172" s="238" t="str">
        <f>IF(AR172&lt;=20%,"MUY BAJA",IF(AR172&lt;=40%,"BAJA",IF(AR172&lt;=60%,"MEDIA",IF(AR172&lt;=80%,"ALTA","MUY ALTA"))))</f>
        <v>BAJA</v>
      </c>
      <c r="AR172" s="238">
        <f>IF(OR(AH172="Prevenir",AH172="Detectar"),(X172-(X172*AP172)), X172)</f>
        <v>0.30000000000000004</v>
      </c>
      <c r="AS172" s="238" t="str">
        <f>IF(AT172&lt;=20%,"LEVE",IF(AT172&lt;=40%,"MENOR",IF(AT172&lt;=60%,"MODERADO",IF(AT172&lt;=80%,"MAYOR","CATASTROFICO"))))</f>
        <v>MAYOR</v>
      </c>
      <c r="AT172" s="238">
        <f>IF(AH172="Corregir",(Z172-(Z172*AP172)), Z172)</f>
        <v>0.8</v>
      </c>
      <c r="AU172" s="181" t="s">
        <v>88</v>
      </c>
      <c r="AV172" s="246" t="s">
        <v>378</v>
      </c>
      <c r="AW172" s="183" t="s">
        <v>203</v>
      </c>
      <c r="AX172" s="184" t="s">
        <v>208</v>
      </c>
      <c r="AY172" s="184">
        <f>AY171</f>
        <v>45657</v>
      </c>
      <c r="AZ172" s="184" t="str">
        <f>AZ171</f>
        <v>En IIIC-2024 se realizó seguimiento PDP, y del registro de información en RNBD.</v>
      </c>
      <c r="BA172" s="184" t="str">
        <f>BA171</f>
        <v>OSI - SPI</v>
      </c>
      <c r="BB172" s="483" t="s">
        <v>103</v>
      </c>
      <c r="BC172" s="185">
        <f t="shared" si="6"/>
        <v>0</v>
      </c>
      <c r="BD172" s="185" t="str">
        <f>BD171</f>
        <v>X</v>
      </c>
      <c r="BE172" s="185" t="str">
        <f>BE171</f>
        <v>Se ha adelantado el reporte de bases con datos personales en RNBD-SIC y de PQR del IS-2024.</v>
      </c>
      <c r="BF172" s="186" t="s">
        <v>1362</v>
      </c>
      <c r="BG172" s="185" t="str">
        <f>BG171</f>
        <v>Reporte IIS-2024 en enero 2025.</v>
      </c>
      <c r="BH172" s="184"/>
      <c r="BI172" s="184"/>
      <c r="BJ172" s="185"/>
      <c r="BK172" s="185"/>
      <c r="BL172" s="185"/>
      <c r="BM172" s="185"/>
      <c r="BN172" s="186"/>
      <c r="BO172" s="186"/>
      <c r="BP172" s="186"/>
      <c r="BQ172" s="184"/>
      <c r="BR172" s="184"/>
      <c r="BS172" s="185"/>
      <c r="BT172" s="185"/>
      <c r="BU172" s="185"/>
      <c r="BV172" s="185"/>
      <c r="BW172" s="186"/>
      <c r="BX172" s="186"/>
      <c r="BY172" s="186"/>
      <c r="BZ172" s="184"/>
      <c r="CA172" s="184"/>
      <c r="CB172" s="185"/>
      <c r="CC172" s="185"/>
      <c r="CD172" s="185"/>
      <c r="CE172" s="185"/>
      <c r="CF172" s="186"/>
      <c r="CG172" s="186"/>
      <c r="CH172" s="186"/>
      <c r="CI172" s="476"/>
      <c r="CJ172" s="476">
        <v>1</v>
      </c>
      <c r="CK172" s="476"/>
    </row>
    <row r="173" spans="2:89" s="187" customFormat="1" ht="113.25" customHeight="1" x14ac:dyDescent="0.25">
      <c r="B173" s="174" t="s">
        <v>71</v>
      </c>
      <c r="C173" s="175" t="s">
        <v>199</v>
      </c>
      <c r="D173" s="175" t="s">
        <v>199</v>
      </c>
      <c r="E173" s="176" t="s">
        <v>73</v>
      </c>
      <c r="F173" s="176" t="s">
        <v>74</v>
      </c>
      <c r="G173" s="176" t="s">
        <v>199</v>
      </c>
      <c r="H173" s="175" t="s">
        <v>245</v>
      </c>
      <c r="I173" s="175" t="s">
        <v>523</v>
      </c>
      <c r="J173" s="175" t="s">
        <v>245</v>
      </c>
      <c r="K173" s="193" t="s">
        <v>247</v>
      </c>
      <c r="L173" s="175">
        <v>0</v>
      </c>
      <c r="M173" s="175" t="s">
        <v>453</v>
      </c>
      <c r="N173" s="175" t="s">
        <v>123</v>
      </c>
      <c r="O173" s="176" t="s">
        <v>181</v>
      </c>
      <c r="P173" s="178"/>
      <c r="Q173" s="179" t="s">
        <v>80</v>
      </c>
      <c r="R173" s="179" t="s">
        <v>81</v>
      </c>
      <c r="S173" s="178" t="s">
        <v>82</v>
      </c>
      <c r="T173" s="178" t="s">
        <v>83</v>
      </c>
      <c r="U173" s="176" t="s">
        <v>84</v>
      </c>
      <c r="V173" s="178" t="s">
        <v>85</v>
      </c>
      <c r="W173" s="241" t="s">
        <v>86</v>
      </c>
      <c r="X173" s="254">
        <f>IF(W173="MUY BAJA",20%,IF(W173="BAJA",40%,IF(W173="MEDIA",60%,IF(W173="ALTA",80%,IF(W173="MUY ALTA",100%,)))))</f>
        <v>0.4</v>
      </c>
      <c r="Y173" s="255" t="s">
        <v>87</v>
      </c>
      <c r="Z173" s="254">
        <f>IF(Y173="LEVE",20%,IF(Y173="MENOR",40%,IF(Y173="MODERADO",60%,IF(Y173="MAYOR",80%,IF(Y173="CATASTRÓFICO",100%,)))))</f>
        <v>0.8</v>
      </c>
      <c r="AA173" s="181" t="s">
        <v>88</v>
      </c>
      <c r="AB173" s="180" t="s">
        <v>203</v>
      </c>
      <c r="AC173" s="178" t="s">
        <v>204</v>
      </c>
      <c r="AD173" s="181" t="s">
        <v>91</v>
      </c>
      <c r="AE173" s="181" t="s">
        <v>92</v>
      </c>
      <c r="AF173" s="176" t="s">
        <v>205</v>
      </c>
      <c r="AG173" s="182" t="s">
        <v>94</v>
      </c>
      <c r="AH173" s="182" t="s">
        <v>139</v>
      </c>
      <c r="AI173" s="256">
        <f>IF(AH173="Prevenir",25%, IF(AH173="Detectar",15%,IF(AH173="Corregir",10%,)))</f>
        <v>0.25</v>
      </c>
      <c r="AJ173" s="182"/>
      <c r="AK173" s="256">
        <f>IF(AJ173="Automático",25%,IF(AJ173="Manual",10%,))</f>
        <v>0</v>
      </c>
      <c r="AL173" s="182" t="s">
        <v>97</v>
      </c>
      <c r="AM173" s="175" t="s">
        <v>206</v>
      </c>
      <c r="AN173" s="182" t="s">
        <v>99</v>
      </c>
      <c r="AO173" s="175" t="s">
        <v>207</v>
      </c>
      <c r="AP173" s="257">
        <f>+AI173+AK173</f>
        <v>0.25</v>
      </c>
      <c r="AQ173" s="238" t="str">
        <f>IF(AR173&lt;=20%,"MUY BAJA",IF(AR173&lt;=40%,"BAJA",IF(AR173&lt;=60%,"MEDIA",IF(AR173&lt;=80%,"ALTA","MUY ALTA"))))</f>
        <v>BAJA</v>
      </c>
      <c r="AR173" s="238">
        <f>IF(OR(AH173="Prevenir",AH173="Detectar"),(X173-(X173*AP173)), X173)</f>
        <v>0.30000000000000004</v>
      </c>
      <c r="AS173" s="238" t="str">
        <f>IF(AT173&lt;=20%,"LEVE",IF(AT173&lt;=40%,"MENOR",IF(AT173&lt;=60%,"MODERADO",IF(AT173&lt;=80%,"MAYOR","CATASTROFICO"))))</f>
        <v>MAYOR</v>
      </c>
      <c r="AT173" s="238">
        <f>IF(AH173="Corregir",(Z173-(Z173*AP173)), Z173)</f>
        <v>0.8</v>
      </c>
      <c r="AU173" s="181" t="s">
        <v>88</v>
      </c>
      <c r="AV173" s="244" t="s">
        <v>133</v>
      </c>
      <c r="AW173" s="183" t="s">
        <v>203</v>
      </c>
      <c r="AX173" s="184" t="s">
        <v>208</v>
      </c>
      <c r="AY173" s="184">
        <f>AY172</f>
        <v>45657</v>
      </c>
      <c r="AZ173" s="184" t="str">
        <f>AZ172</f>
        <v>En IIIC-2024 se realizó seguimiento PDP, y del registro de información en RNBD.</v>
      </c>
      <c r="BA173" s="184" t="str">
        <f>BA172</f>
        <v>OSI - SPI</v>
      </c>
      <c r="BB173" s="483" t="s">
        <v>103</v>
      </c>
      <c r="BC173" s="185">
        <f t="shared" si="6"/>
        <v>0</v>
      </c>
      <c r="BD173" s="185" t="str">
        <f>BD172</f>
        <v>X</v>
      </c>
      <c r="BE173" s="185" t="str">
        <f>BE172</f>
        <v>Se ha adelantado el reporte de bases con datos personales en RNBD-SIC y de PQR del IS-2024.</v>
      </c>
      <c r="BF173" s="186" t="s">
        <v>1362</v>
      </c>
      <c r="BG173" s="185" t="str">
        <f>BG172</f>
        <v>Reporte IIS-2024 en enero 2025.</v>
      </c>
      <c r="BH173" s="184"/>
      <c r="BI173" s="184"/>
      <c r="BJ173" s="185"/>
      <c r="BK173" s="185"/>
      <c r="BL173" s="185"/>
      <c r="BM173" s="185"/>
      <c r="BN173" s="186"/>
      <c r="BO173" s="186"/>
      <c r="BP173" s="186"/>
      <c r="BQ173" s="184"/>
      <c r="BR173" s="184"/>
      <c r="BS173" s="185"/>
      <c r="BT173" s="185"/>
      <c r="BU173" s="185"/>
      <c r="BV173" s="185"/>
      <c r="BW173" s="186"/>
      <c r="BX173" s="186"/>
      <c r="BY173" s="186"/>
      <c r="BZ173" s="184"/>
      <c r="CA173" s="184"/>
      <c r="CB173" s="185"/>
      <c r="CC173" s="185"/>
      <c r="CD173" s="185"/>
      <c r="CE173" s="185"/>
      <c r="CF173" s="186"/>
      <c r="CG173" s="186"/>
      <c r="CH173" s="186"/>
      <c r="CI173" s="476"/>
      <c r="CJ173" s="476">
        <v>1</v>
      </c>
      <c r="CK173" s="476"/>
    </row>
    <row r="174" spans="2:89" s="187" customFormat="1" ht="113.25" customHeight="1" x14ac:dyDescent="0.25">
      <c r="B174" s="174" t="s">
        <v>71</v>
      </c>
      <c r="C174" s="175" t="s">
        <v>199</v>
      </c>
      <c r="D174" s="175" t="s">
        <v>199</v>
      </c>
      <c r="E174" s="176" t="s">
        <v>73</v>
      </c>
      <c r="F174" s="176" t="s">
        <v>74</v>
      </c>
      <c r="G174" s="176" t="s">
        <v>199</v>
      </c>
      <c r="H174" s="175" t="s">
        <v>247</v>
      </c>
      <c r="I174" s="175" t="s">
        <v>247</v>
      </c>
      <c r="J174" s="175" t="s">
        <v>247</v>
      </c>
      <c r="K174" s="193" t="s">
        <v>247</v>
      </c>
      <c r="L174" s="175" t="s">
        <v>494</v>
      </c>
      <c r="M174" s="175" t="s">
        <v>495</v>
      </c>
      <c r="N174" s="175" t="s">
        <v>496</v>
      </c>
      <c r="O174" s="176" t="s">
        <v>194</v>
      </c>
      <c r="P174" s="178"/>
      <c r="Q174" s="179" t="s">
        <v>80</v>
      </c>
      <c r="R174" s="179" t="s">
        <v>81</v>
      </c>
      <c r="S174" s="178" t="s">
        <v>82</v>
      </c>
      <c r="T174" s="178" t="s">
        <v>83</v>
      </c>
      <c r="U174" s="176" t="s">
        <v>84</v>
      </c>
      <c r="V174" s="178" t="s">
        <v>85</v>
      </c>
      <c r="W174" s="241" t="s">
        <v>86</v>
      </c>
      <c r="X174" s="254">
        <f>IF(W174="MUY BAJA",20%,IF(W174="BAJA",40%,IF(W174="MEDIA",60%,IF(W174="ALTA",80%,IF(W174="MUY ALTA",100%,)))))</f>
        <v>0.4</v>
      </c>
      <c r="Y174" s="255" t="s">
        <v>87</v>
      </c>
      <c r="Z174" s="254">
        <f>IF(Y174="LEVE",20%,IF(Y174="MENOR",40%,IF(Y174="MODERADO",60%,IF(Y174="MAYOR",80%,IF(Y174="CATASTRÓFICO",100%,)))))</f>
        <v>0.8</v>
      </c>
      <c r="AA174" s="181" t="s">
        <v>88</v>
      </c>
      <c r="AB174" s="180" t="s">
        <v>203</v>
      </c>
      <c r="AC174" s="178" t="s">
        <v>204</v>
      </c>
      <c r="AD174" s="181" t="s">
        <v>91</v>
      </c>
      <c r="AE174" s="181" t="s">
        <v>92</v>
      </c>
      <c r="AF174" s="176" t="s">
        <v>205</v>
      </c>
      <c r="AG174" s="182" t="s">
        <v>94</v>
      </c>
      <c r="AH174" s="182" t="s">
        <v>139</v>
      </c>
      <c r="AI174" s="256">
        <f>IF(AH174="Prevenir",25%, IF(AH174="Detectar",15%,IF(AH174="Corregir",10%,)))</f>
        <v>0.25</v>
      </c>
      <c r="AJ174" s="182"/>
      <c r="AK174" s="256">
        <f>IF(AJ174="Automático",25%,IF(AJ174="Manual",10%,))</f>
        <v>0</v>
      </c>
      <c r="AL174" s="182" t="s">
        <v>97</v>
      </c>
      <c r="AM174" s="175" t="s">
        <v>206</v>
      </c>
      <c r="AN174" s="182" t="s">
        <v>99</v>
      </c>
      <c r="AO174" s="175" t="s">
        <v>207</v>
      </c>
      <c r="AP174" s="257">
        <f>+AI174+AK174</f>
        <v>0.25</v>
      </c>
      <c r="AQ174" s="238" t="str">
        <f>IF(AR174&lt;=20%,"MUY BAJA",IF(AR174&lt;=40%,"BAJA",IF(AR174&lt;=60%,"MEDIA",IF(AR174&lt;=80%,"ALTA","MUY ALTA"))))</f>
        <v>BAJA</v>
      </c>
      <c r="AR174" s="238">
        <f>IF(OR(AH174="Prevenir",AH174="Detectar"),(X174-(X174*AP174)), X174)</f>
        <v>0.30000000000000004</v>
      </c>
      <c r="AS174" s="238" t="str">
        <f>IF(AT174&lt;=20%,"LEVE",IF(AT174&lt;=40%,"MENOR",IF(AT174&lt;=60%,"MODERADO",IF(AT174&lt;=80%,"MAYOR","CATASTROFICO"))))</f>
        <v>MAYOR</v>
      </c>
      <c r="AT174" s="238">
        <f>IF(AH174="Corregir",(Z174-(Z174*AP174)), Z174)</f>
        <v>0.8</v>
      </c>
      <c r="AU174" s="181" t="s">
        <v>88</v>
      </c>
      <c r="AV174" s="246" t="s">
        <v>378</v>
      </c>
      <c r="AW174" s="183" t="s">
        <v>203</v>
      </c>
      <c r="AX174" s="184" t="s">
        <v>208</v>
      </c>
      <c r="AY174" s="184">
        <f>AY173</f>
        <v>45657</v>
      </c>
      <c r="AZ174" s="184" t="str">
        <f>AZ173</f>
        <v>En IIIC-2024 se realizó seguimiento PDP, y del registro de información en RNBD.</v>
      </c>
      <c r="BA174" s="184" t="str">
        <f>BA173</f>
        <v>OSI - SPI</v>
      </c>
      <c r="BB174" s="483" t="s">
        <v>103</v>
      </c>
      <c r="BC174" s="185">
        <f t="shared" si="6"/>
        <v>0</v>
      </c>
      <c r="BD174" s="185" t="str">
        <f>BD173</f>
        <v>X</v>
      </c>
      <c r="BE174" s="185" t="str">
        <f>BE173</f>
        <v>Se ha adelantado el reporte de bases con datos personales en RNBD-SIC y de PQR del IS-2024.</v>
      </c>
      <c r="BF174" s="186" t="s">
        <v>1362</v>
      </c>
      <c r="BG174" s="185" t="str">
        <f>BG173</f>
        <v>Reporte IIS-2024 en enero 2025.</v>
      </c>
      <c r="BH174" s="184"/>
      <c r="BI174" s="184"/>
      <c r="BJ174" s="185"/>
      <c r="BK174" s="185"/>
      <c r="BL174" s="185"/>
      <c r="BM174" s="185"/>
      <c r="BN174" s="186"/>
      <c r="BO174" s="186"/>
      <c r="BP174" s="186"/>
      <c r="BQ174" s="184"/>
      <c r="BR174" s="184"/>
      <c r="BS174" s="185"/>
      <c r="BT174" s="185"/>
      <c r="BU174" s="185"/>
      <c r="BV174" s="185"/>
      <c r="BW174" s="186"/>
      <c r="BX174" s="186"/>
      <c r="BY174" s="186"/>
      <c r="BZ174" s="184"/>
      <c r="CA174" s="184"/>
      <c r="CB174" s="185"/>
      <c r="CC174" s="185"/>
      <c r="CD174" s="185"/>
      <c r="CE174" s="185"/>
      <c r="CF174" s="186"/>
      <c r="CG174" s="186"/>
      <c r="CH174" s="186"/>
      <c r="CI174" s="476"/>
      <c r="CJ174" s="476">
        <v>1</v>
      </c>
      <c r="CK174" s="476"/>
    </row>
    <row r="175" spans="2:89" s="187" customFormat="1" ht="113.25" customHeight="1" x14ac:dyDescent="0.25">
      <c r="B175" s="174" t="s">
        <v>71</v>
      </c>
      <c r="C175" s="175" t="s">
        <v>199</v>
      </c>
      <c r="D175" s="175" t="s">
        <v>199</v>
      </c>
      <c r="E175" s="176" t="s">
        <v>73</v>
      </c>
      <c r="F175" s="176" t="s">
        <v>74</v>
      </c>
      <c r="G175" s="176" t="s">
        <v>199</v>
      </c>
      <c r="H175" s="175" t="s">
        <v>523</v>
      </c>
      <c r="I175" s="175" t="s">
        <v>245</v>
      </c>
      <c r="J175" s="175" t="s">
        <v>245</v>
      </c>
      <c r="K175" s="193" t="s">
        <v>247</v>
      </c>
      <c r="L175" s="175" t="s">
        <v>510</v>
      </c>
      <c r="M175" s="175" t="s">
        <v>651</v>
      </c>
      <c r="N175" s="175" t="s">
        <v>652</v>
      </c>
      <c r="O175" s="176" t="s">
        <v>502</v>
      </c>
      <c r="P175" s="178"/>
      <c r="Q175" s="179" t="s">
        <v>80</v>
      </c>
      <c r="R175" s="179" t="s">
        <v>81</v>
      </c>
      <c r="S175" s="178" t="s">
        <v>82</v>
      </c>
      <c r="T175" s="178" t="s">
        <v>83</v>
      </c>
      <c r="U175" s="176" t="s">
        <v>84</v>
      </c>
      <c r="V175" s="178" t="s">
        <v>85</v>
      </c>
      <c r="W175" s="241" t="s">
        <v>86</v>
      </c>
      <c r="X175" s="254">
        <f>IF(W175="MUY BAJA",20%,IF(W175="BAJA",40%,IF(W175="MEDIA",60%,IF(W175="ALTA",80%,IF(W175="MUY ALTA",100%,)))))</f>
        <v>0.4</v>
      </c>
      <c r="Y175" s="255" t="s">
        <v>87</v>
      </c>
      <c r="Z175" s="254">
        <f>IF(Y175="LEVE",20%,IF(Y175="MENOR",40%,IF(Y175="MODERADO",60%,IF(Y175="MAYOR",80%,IF(Y175="CATASTRÓFICO",100%,)))))</f>
        <v>0.8</v>
      </c>
      <c r="AA175" s="181" t="s">
        <v>88</v>
      </c>
      <c r="AB175" s="180" t="s">
        <v>203</v>
      </c>
      <c r="AC175" s="178" t="s">
        <v>204</v>
      </c>
      <c r="AD175" s="181" t="s">
        <v>91</v>
      </c>
      <c r="AE175" s="181" t="s">
        <v>92</v>
      </c>
      <c r="AF175" s="176" t="s">
        <v>205</v>
      </c>
      <c r="AG175" s="182" t="s">
        <v>94</v>
      </c>
      <c r="AH175" s="182" t="s">
        <v>139</v>
      </c>
      <c r="AI175" s="256">
        <f>IF(AH175="Prevenir",25%, IF(AH175="Detectar",15%,IF(AH175="Corregir",10%,)))</f>
        <v>0.25</v>
      </c>
      <c r="AJ175" s="182"/>
      <c r="AK175" s="256">
        <f>IF(AJ175="Automático",25%,IF(AJ175="Manual",10%,))</f>
        <v>0</v>
      </c>
      <c r="AL175" s="182" t="s">
        <v>97</v>
      </c>
      <c r="AM175" s="175" t="s">
        <v>206</v>
      </c>
      <c r="AN175" s="182" t="s">
        <v>99</v>
      </c>
      <c r="AO175" s="175" t="s">
        <v>207</v>
      </c>
      <c r="AP175" s="257">
        <f>+AI175+AK175</f>
        <v>0.25</v>
      </c>
      <c r="AQ175" s="238" t="str">
        <f>IF(AR175&lt;=20%,"MUY BAJA",IF(AR175&lt;=40%,"BAJA",IF(AR175&lt;=60%,"MEDIA",IF(AR175&lt;=80%,"ALTA","MUY ALTA"))))</f>
        <v>BAJA</v>
      </c>
      <c r="AR175" s="238">
        <f>IF(OR(AH175="Prevenir",AH175="Detectar"),(X175-(X175*AP175)), X175)</f>
        <v>0.30000000000000004</v>
      </c>
      <c r="AS175" s="238" t="str">
        <f>IF(AT175&lt;=20%,"LEVE",IF(AT175&lt;=40%,"MENOR",IF(AT175&lt;=60%,"MODERADO",IF(AT175&lt;=80%,"MAYOR","CATASTROFICO"))))</f>
        <v>MAYOR</v>
      </c>
      <c r="AT175" s="238">
        <f>IF(AH175="Corregir",(Z175-(Z175*AP175)), Z175)</f>
        <v>0.8</v>
      </c>
      <c r="AU175" s="181" t="s">
        <v>88</v>
      </c>
      <c r="AV175" s="246" t="s">
        <v>378</v>
      </c>
      <c r="AW175" s="183" t="s">
        <v>203</v>
      </c>
      <c r="AX175" s="184" t="s">
        <v>208</v>
      </c>
      <c r="AY175" s="184">
        <f>AY174</f>
        <v>45657</v>
      </c>
      <c r="AZ175" s="184" t="str">
        <f>AZ174</f>
        <v>En IIIC-2024 se realizó seguimiento PDP, y del registro de información en RNBD.</v>
      </c>
      <c r="BA175" s="184" t="str">
        <f>BA174</f>
        <v>OSI - SPI</v>
      </c>
      <c r="BB175" s="483" t="s">
        <v>103</v>
      </c>
      <c r="BC175" s="185">
        <f t="shared" si="6"/>
        <v>0</v>
      </c>
      <c r="BD175" s="185" t="str">
        <f>BD174</f>
        <v>X</v>
      </c>
      <c r="BE175" s="185" t="str">
        <f>BE174</f>
        <v>Se ha adelantado el reporte de bases con datos personales en RNBD-SIC y de PQR del IS-2024.</v>
      </c>
      <c r="BF175" s="186" t="s">
        <v>1362</v>
      </c>
      <c r="BG175" s="185" t="str">
        <f>BG174</f>
        <v>Reporte IIS-2024 en enero 2025.</v>
      </c>
      <c r="BH175" s="184"/>
      <c r="BI175" s="184"/>
      <c r="BJ175" s="185"/>
      <c r="BK175" s="185"/>
      <c r="BL175" s="185"/>
      <c r="BM175" s="185"/>
      <c r="BN175" s="186"/>
      <c r="BO175" s="186"/>
      <c r="BP175" s="186"/>
      <c r="BQ175" s="184"/>
      <c r="BR175" s="184"/>
      <c r="BS175" s="185"/>
      <c r="BT175" s="185"/>
      <c r="BU175" s="185"/>
      <c r="BV175" s="185"/>
      <c r="BW175" s="186"/>
      <c r="BX175" s="186"/>
      <c r="BY175" s="186"/>
      <c r="BZ175" s="184"/>
      <c r="CA175" s="184"/>
      <c r="CB175" s="185"/>
      <c r="CC175" s="185"/>
      <c r="CD175" s="185"/>
      <c r="CE175" s="185"/>
      <c r="CF175" s="186"/>
      <c r="CG175" s="186"/>
      <c r="CH175" s="186"/>
      <c r="CI175" s="476"/>
      <c r="CJ175" s="476">
        <v>1</v>
      </c>
      <c r="CK175" s="476"/>
    </row>
    <row r="176" spans="2:89" s="187" customFormat="1" ht="113.25" customHeight="1" x14ac:dyDescent="0.25">
      <c r="B176" s="174" t="s">
        <v>71</v>
      </c>
      <c r="C176" s="175" t="s">
        <v>199</v>
      </c>
      <c r="D176" s="175" t="s">
        <v>199</v>
      </c>
      <c r="E176" s="176" t="s">
        <v>73</v>
      </c>
      <c r="F176" s="176" t="s">
        <v>74</v>
      </c>
      <c r="G176" s="176" t="s">
        <v>199</v>
      </c>
      <c r="H176" s="175" t="s">
        <v>518</v>
      </c>
      <c r="I176" s="175" t="s">
        <v>518</v>
      </c>
      <c r="J176" s="175" t="s">
        <v>518</v>
      </c>
      <c r="K176" s="194" t="s">
        <v>518</v>
      </c>
      <c r="L176" s="175" t="s">
        <v>689</v>
      </c>
      <c r="M176" s="175" t="s">
        <v>690</v>
      </c>
      <c r="N176" s="175" t="s">
        <v>691</v>
      </c>
      <c r="O176" s="176" t="s">
        <v>166</v>
      </c>
      <c r="P176" s="178"/>
      <c r="Q176" s="179" t="s">
        <v>80</v>
      </c>
      <c r="R176" s="179" t="s">
        <v>81</v>
      </c>
      <c r="S176" s="178" t="s">
        <v>82</v>
      </c>
      <c r="T176" s="178" t="s">
        <v>83</v>
      </c>
      <c r="U176" s="176" t="s">
        <v>84</v>
      </c>
      <c r="V176" s="178" t="s">
        <v>85</v>
      </c>
      <c r="W176" s="241" t="s">
        <v>86</v>
      </c>
      <c r="X176" s="254">
        <f>IF(W176="MUY BAJA",20%,IF(W176="BAJA",40%,IF(W176="MEDIA",60%,IF(W176="ALTA",80%,IF(W176="MUY ALTA",100%,)))))</f>
        <v>0.4</v>
      </c>
      <c r="Y176" s="255" t="s">
        <v>87</v>
      </c>
      <c r="Z176" s="254">
        <f>IF(Y176="LEVE",20%,IF(Y176="MENOR",40%,IF(Y176="MODERADO",60%,IF(Y176="MAYOR",80%,IF(Y176="CATASTRÓFICO",100%,)))))</f>
        <v>0.8</v>
      </c>
      <c r="AA176" s="181" t="s">
        <v>88</v>
      </c>
      <c r="AB176" s="180" t="s">
        <v>203</v>
      </c>
      <c r="AC176" s="178" t="s">
        <v>204</v>
      </c>
      <c r="AD176" s="181" t="s">
        <v>91</v>
      </c>
      <c r="AE176" s="181" t="s">
        <v>92</v>
      </c>
      <c r="AF176" s="176" t="s">
        <v>205</v>
      </c>
      <c r="AG176" s="182" t="s">
        <v>94</v>
      </c>
      <c r="AH176" s="182" t="s">
        <v>139</v>
      </c>
      <c r="AI176" s="256">
        <f>IF(AH176="Prevenir",25%, IF(AH176="Detectar",15%,IF(AH176="Corregir",10%,)))</f>
        <v>0.25</v>
      </c>
      <c r="AJ176" s="182"/>
      <c r="AK176" s="256">
        <f>IF(AJ176="Automático",25%,IF(AJ176="Manual",10%,))</f>
        <v>0</v>
      </c>
      <c r="AL176" s="182" t="s">
        <v>97</v>
      </c>
      <c r="AM176" s="175" t="s">
        <v>206</v>
      </c>
      <c r="AN176" s="182" t="s">
        <v>99</v>
      </c>
      <c r="AO176" s="175" t="s">
        <v>207</v>
      </c>
      <c r="AP176" s="257">
        <f>+AI176+AK176</f>
        <v>0.25</v>
      </c>
      <c r="AQ176" s="238" t="str">
        <f>IF(AR176&lt;=20%,"MUY BAJA",IF(AR176&lt;=40%,"BAJA",IF(AR176&lt;=60%,"MEDIA",IF(AR176&lt;=80%,"ALTA","MUY ALTA"))))</f>
        <v>BAJA</v>
      </c>
      <c r="AR176" s="238">
        <f>IF(OR(AH176="Prevenir",AH176="Detectar"),(X176-(X176*AP176)), X176)</f>
        <v>0.30000000000000004</v>
      </c>
      <c r="AS176" s="238" t="str">
        <f>IF(AT176&lt;=20%,"LEVE",IF(AT176&lt;=40%,"MENOR",IF(AT176&lt;=60%,"MODERADO",IF(AT176&lt;=80%,"MAYOR","CATASTROFICO"))))</f>
        <v>MAYOR</v>
      </c>
      <c r="AT176" s="238">
        <f>IF(AH176="Corregir",(Z176-(Z176*AP176)), Z176)</f>
        <v>0.8</v>
      </c>
      <c r="AU176" s="181" t="s">
        <v>88</v>
      </c>
      <c r="AV176" s="246" t="s">
        <v>378</v>
      </c>
      <c r="AW176" s="183" t="s">
        <v>203</v>
      </c>
      <c r="AX176" s="184" t="s">
        <v>208</v>
      </c>
      <c r="AY176" s="184">
        <f>AY175</f>
        <v>45657</v>
      </c>
      <c r="AZ176" s="184" t="str">
        <f>AZ175</f>
        <v>En IIIC-2024 se realizó seguimiento PDP, y del registro de información en RNBD.</v>
      </c>
      <c r="BA176" s="184" t="str">
        <f>BA175</f>
        <v>OSI - SPI</v>
      </c>
      <c r="BB176" s="483" t="s">
        <v>103</v>
      </c>
      <c r="BC176" s="185">
        <f t="shared" si="6"/>
        <v>0</v>
      </c>
      <c r="BD176" s="185" t="str">
        <f>BD175</f>
        <v>X</v>
      </c>
      <c r="BE176" s="185" t="str">
        <f>BE175</f>
        <v>Se ha adelantado el reporte de bases con datos personales en RNBD-SIC y de PQR del IS-2024.</v>
      </c>
      <c r="BF176" s="186" t="s">
        <v>1362</v>
      </c>
      <c r="BG176" s="185" t="str">
        <f>BG175</f>
        <v>Reporte IIS-2024 en enero 2025.</v>
      </c>
      <c r="BH176" s="184"/>
      <c r="BI176" s="184"/>
      <c r="BJ176" s="185"/>
      <c r="BK176" s="185"/>
      <c r="BL176" s="185"/>
      <c r="BM176" s="185"/>
      <c r="BN176" s="186"/>
      <c r="BO176" s="186"/>
      <c r="BP176" s="186"/>
      <c r="BQ176" s="184"/>
      <c r="BR176" s="184"/>
      <c r="BS176" s="185"/>
      <c r="BT176" s="185"/>
      <c r="BU176" s="185"/>
      <c r="BV176" s="185"/>
      <c r="BW176" s="186"/>
      <c r="BX176" s="186"/>
      <c r="BY176" s="186"/>
      <c r="BZ176" s="184"/>
      <c r="CA176" s="184"/>
      <c r="CB176" s="185"/>
      <c r="CC176" s="185"/>
      <c r="CD176" s="185"/>
      <c r="CE176" s="185"/>
      <c r="CF176" s="186"/>
      <c r="CG176" s="186"/>
      <c r="CH176" s="186"/>
      <c r="CI176" s="476"/>
      <c r="CJ176" s="476">
        <v>1</v>
      </c>
      <c r="CK176" s="476"/>
    </row>
    <row r="177" spans="2:89" s="187" customFormat="1" ht="113.25" customHeight="1" x14ac:dyDescent="0.25">
      <c r="B177" s="174" t="s">
        <v>71</v>
      </c>
      <c r="C177" s="175" t="s">
        <v>199</v>
      </c>
      <c r="D177" s="175" t="s">
        <v>199</v>
      </c>
      <c r="E177" s="176" t="s">
        <v>73</v>
      </c>
      <c r="F177" s="176" t="s">
        <v>74</v>
      </c>
      <c r="G177" s="176" t="s">
        <v>199</v>
      </c>
      <c r="H177" s="175">
        <v>0</v>
      </c>
      <c r="I177" s="175">
        <v>0</v>
      </c>
      <c r="J177" s="175">
        <v>0</v>
      </c>
      <c r="K177" s="175">
        <v>0</v>
      </c>
      <c r="L177" s="175">
        <v>0</v>
      </c>
      <c r="M177" s="175">
        <v>0</v>
      </c>
      <c r="N177" s="175">
        <v>0</v>
      </c>
      <c r="O177" s="176" t="s">
        <v>246</v>
      </c>
      <c r="P177" s="178"/>
      <c r="Q177" s="179" t="s">
        <v>80</v>
      </c>
      <c r="R177" s="179" t="s">
        <v>81</v>
      </c>
      <c r="S177" s="178" t="s">
        <v>82</v>
      </c>
      <c r="T177" s="178" t="s">
        <v>83</v>
      </c>
      <c r="U177" s="176" t="s">
        <v>84</v>
      </c>
      <c r="V177" s="178" t="s">
        <v>149</v>
      </c>
      <c r="W177" s="241" t="s">
        <v>86</v>
      </c>
      <c r="X177" s="254">
        <f>IF(W177="MUY BAJA",20%,IF(W177="BAJA",40%,IF(W177="MEDIA",60%,IF(W177="ALTA",80%,IF(W177="MUY ALTA",100%,)))))</f>
        <v>0.4</v>
      </c>
      <c r="Y177" s="255" t="s">
        <v>87</v>
      </c>
      <c r="Z177" s="254">
        <f>IF(Y177="LEVE",20%,IF(Y177="MENOR",40%,IF(Y177="MODERADO",60%,IF(Y177="MAYOR",80%,IF(Y177="CATASTRÓFICO",100%,)))))</f>
        <v>0.8</v>
      </c>
      <c r="AA177" s="181" t="s">
        <v>88</v>
      </c>
      <c r="AB177" s="180" t="s">
        <v>203</v>
      </c>
      <c r="AC177" s="178" t="s">
        <v>204</v>
      </c>
      <c r="AD177" s="181" t="s">
        <v>91</v>
      </c>
      <c r="AE177" s="181" t="s">
        <v>92</v>
      </c>
      <c r="AF177" s="176" t="s">
        <v>205</v>
      </c>
      <c r="AG177" s="182" t="s">
        <v>94</v>
      </c>
      <c r="AH177" s="182" t="s">
        <v>139</v>
      </c>
      <c r="AI177" s="256">
        <f>IF(AH177="Prevenir",25%, IF(AH177="Detectar",15%,IF(AH177="Corregir",10%,)))</f>
        <v>0.25</v>
      </c>
      <c r="AJ177" s="182"/>
      <c r="AK177" s="256">
        <f>IF(AJ177="Automático",25%,IF(AJ177="Manual",10%,))</f>
        <v>0</v>
      </c>
      <c r="AL177" s="182" t="s">
        <v>97</v>
      </c>
      <c r="AM177" s="175" t="s">
        <v>206</v>
      </c>
      <c r="AN177" s="182" t="s">
        <v>99</v>
      </c>
      <c r="AO177" s="175" t="s">
        <v>207</v>
      </c>
      <c r="AP177" s="257">
        <f>+AI177+AK177</f>
        <v>0.25</v>
      </c>
      <c r="AQ177" s="238" t="str">
        <f>IF(AR177&lt;=20%,"MUY BAJA",IF(AR177&lt;=40%,"BAJA",IF(AR177&lt;=60%,"MEDIA",IF(AR177&lt;=80%,"ALTA","MUY ALTA"))))</f>
        <v>BAJA</v>
      </c>
      <c r="AR177" s="238">
        <f>IF(OR(AH177="Prevenir",AH177="Detectar"),(X177-(X177*AP177)), X177)</f>
        <v>0.30000000000000004</v>
      </c>
      <c r="AS177" s="238" t="str">
        <f>IF(AT177&lt;=20%,"LEVE",IF(AT177&lt;=40%,"MENOR",IF(AT177&lt;=60%,"MODERADO",IF(AT177&lt;=80%,"MAYOR","CATASTROFICO"))))</f>
        <v>MAYOR</v>
      </c>
      <c r="AT177" s="238">
        <f>IF(AH177="Corregir",(Z177-(Z177*AP177)), Z177)</f>
        <v>0.8</v>
      </c>
      <c r="AU177" s="181" t="s">
        <v>88</v>
      </c>
      <c r="AV177" s="244" t="s">
        <v>133</v>
      </c>
      <c r="AW177" s="183" t="s">
        <v>203</v>
      </c>
      <c r="AX177" s="184" t="s">
        <v>208</v>
      </c>
      <c r="AY177" s="184">
        <f>AY176</f>
        <v>45657</v>
      </c>
      <c r="AZ177" s="184" t="str">
        <f>AZ176</f>
        <v>En IIIC-2024 se realizó seguimiento PDP, y del registro de información en RNBD.</v>
      </c>
      <c r="BA177" s="184" t="str">
        <f>BA176</f>
        <v>OSI - SPI</v>
      </c>
      <c r="BB177" s="483" t="s">
        <v>103</v>
      </c>
      <c r="BC177" s="185">
        <f t="shared" si="6"/>
        <v>0</v>
      </c>
      <c r="BD177" s="185" t="str">
        <f>BD176</f>
        <v>X</v>
      </c>
      <c r="BE177" s="185" t="str">
        <f>BE176</f>
        <v>Se ha adelantado el reporte de bases con datos personales en RNBD-SIC y de PQR del IS-2024.</v>
      </c>
      <c r="BF177" s="186" t="s">
        <v>1362</v>
      </c>
      <c r="BG177" s="185" t="str">
        <f>BG176</f>
        <v>Reporte IIS-2024 en enero 2025.</v>
      </c>
      <c r="BH177" s="184"/>
      <c r="BI177" s="184"/>
      <c r="BJ177" s="185"/>
      <c r="BK177" s="185"/>
      <c r="BL177" s="185"/>
      <c r="BM177" s="185"/>
      <c r="BN177" s="186"/>
      <c r="BO177" s="186"/>
      <c r="BP177" s="186"/>
      <c r="BQ177" s="184"/>
      <c r="BR177" s="184"/>
      <c r="BS177" s="185"/>
      <c r="BT177" s="185"/>
      <c r="BU177" s="185"/>
      <c r="BV177" s="185"/>
      <c r="BW177" s="186"/>
      <c r="BX177" s="186"/>
      <c r="BY177" s="186"/>
      <c r="BZ177" s="184"/>
      <c r="CA177" s="184"/>
      <c r="CB177" s="185"/>
      <c r="CC177" s="185"/>
      <c r="CD177" s="185"/>
      <c r="CE177" s="185"/>
      <c r="CF177" s="186"/>
      <c r="CG177" s="186"/>
      <c r="CH177" s="186"/>
      <c r="CI177" s="476"/>
      <c r="CJ177" s="476">
        <v>1</v>
      </c>
      <c r="CK177" s="476"/>
    </row>
    <row r="178" spans="2:89" s="187" customFormat="1" ht="113.25" customHeight="1" x14ac:dyDescent="0.25">
      <c r="B178" s="174" t="s">
        <v>71</v>
      </c>
      <c r="C178" s="175" t="s">
        <v>199</v>
      </c>
      <c r="D178" s="175" t="s">
        <v>199</v>
      </c>
      <c r="E178" s="176" t="s">
        <v>73</v>
      </c>
      <c r="F178" s="176" t="s">
        <v>74</v>
      </c>
      <c r="G178" s="176" t="s">
        <v>199</v>
      </c>
      <c r="H178" s="175">
        <v>0</v>
      </c>
      <c r="I178" s="175">
        <v>0</v>
      </c>
      <c r="J178" s="175">
        <v>0</v>
      </c>
      <c r="K178" s="175">
        <v>0</v>
      </c>
      <c r="L178" s="175">
        <v>0</v>
      </c>
      <c r="M178" s="175">
        <v>0</v>
      </c>
      <c r="N178" s="175">
        <v>0</v>
      </c>
      <c r="O178" s="176" t="s">
        <v>368</v>
      </c>
      <c r="P178" s="178"/>
      <c r="Q178" s="179" t="s">
        <v>80</v>
      </c>
      <c r="R178" s="179" t="s">
        <v>81</v>
      </c>
      <c r="S178" s="178" t="s">
        <v>82</v>
      </c>
      <c r="T178" s="178" t="s">
        <v>83</v>
      </c>
      <c r="U178" s="176" t="s">
        <v>84</v>
      </c>
      <c r="V178" s="178" t="s">
        <v>149</v>
      </c>
      <c r="W178" s="241" t="s">
        <v>86</v>
      </c>
      <c r="X178" s="254">
        <f>IF(W178="MUY BAJA",20%,IF(W178="BAJA",40%,IF(W178="MEDIA",60%,IF(W178="ALTA",80%,IF(W178="MUY ALTA",100%,)))))</f>
        <v>0.4</v>
      </c>
      <c r="Y178" s="255" t="s">
        <v>87</v>
      </c>
      <c r="Z178" s="254">
        <f>IF(Y178="LEVE",20%,IF(Y178="MENOR",40%,IF(Y178="MODERADO",60%,IF(Y178="MAYOR",80%,IF(Y178="CATASTRÓFICO",100%,)))))</f>
        <v>0.8</v>
      </c>
      <c r="AA178" s="181" t="s">
        <v>88</v>
      </c>
      <c r="AB178" s="180" t="s">
        <v>203</v>
      </c>
      <c r="AC178" s="178" t="s">
        <v>204</v>
      </c>
      <c r="AD178" s="181" t="s">
        <v>91</v>
      </c>
      <c r="AE178" s="181" t="s">
        <v>92</v>
      </c>
      <c r="AF178" s="176" t="s">
        <v>205</v>
      </c>
      <c r="AG178" s="182" t="s">
        <v>94</v>
      </c>
      <c r="AH178" s="182" t="s">
        <v>139</v>
      </c>
      <c r="AI178" s="256">
        <f>IF(AH178="Prevenir",25%, IF(AH178="Detectar",15%,IF(AH178="Corregir",10%,)))</f>
        <v>0.25</v>
      </c>
      <c r="AJ178" s="182"/>
      <c r="AK178" s="256">
        <f>IF(AJ178="Automático",25%,IF(AJ178="Manual",10%,))</f>
        <v>0</v>
      </c>
      <c r="AL178" s="182" t="s">
        <v>97</v>
      </c>
      <c r="AM178" s="175" t="s">
        <v>206</v>
      </c>
      <c r="AN178" s="182" t="s">
        <v>99</v>
      </c>
      <c r="AO178" s="175" t="s">
        <v>207</v>
      </c>
      <c r="AP178" s="257">
        <f>+AI178+AK178</f>
        <v>0.25</v>
      </c>
      <c r="AQ178" s="238" t="str">
        <f>IF(AR178&lt;=20%,"MUY BAJA",IF(AR178&lt;=40%,"BAJA",IF(AR178&lt;=60%,"MEDIA",IF(AR178&lt;=80%,"ALTA","MUY ALTA"))))</f>
        <v>BAJA</v>
      </c>
      <c r="AR178" s="238">
        <f>IF(OR(AH178="Prevenir",AH178="Detectar"),(X178-(X178*AP178)), X178)</f>
        <v>0.30000000000000004</v>
      </c>
      <c r="AS178" s="238" t="str">
        <f>IF(AT178&lt;=20%,"LEVE",IF(AT178&lt;=40%,"MENOR",IF(AT178&lt;=60%,"MODERADO",IF(AT178&lt;=80%,"MAYOR","CATASTROFICO"))))</f>
        <v>MAYOR</v>
      </c>
      <c r="AT178" s="238">
        <f>IF(AH178="Corregir",(Z178-(Z178*AP178)), Z178)</f>
        <v>0.8</v>
      </c>
      <c r="AU178" s="181" t="s">
        <v>88</v>
      </c>
      <c r="AV178" s="246" t="s">
        <v>378</v>
      </c>
      <c r="AW178" s="183" t="s">
        <v>203</v>
      </c>
      <c r="AX178" s="184" t="s">
        <v>208</v>
      </c>
      <c r="AY178" s="184">
        <f>AY177</f>
        <v>45657</v>
      </c>
      <c r="AZ178" s="184" t="str">
        <f>AZ177</f>
        <v>En IIIC-2024 se realizó seguimiento PDP, y del registro de información en RNBD.</v>
      </c>
      <c r="BA178" s="184" t="str">
        <f>BA177</f>
        <v>OSI - SPI</v>
      </c>
      <c r="BB178" s="483" t="s">
        <v>103</v>
      </c>
      <c r="BC178" s="185">
        <f t="shared" si="6"/>
        <v>0</v>
      </c>
      <c r="BD178" s="185" t="str">
        <f>BD177</f>
        <v>X</v>
      </c>
      <c r="BE178" s="185" t="str">
        <f>BE177</f>
        <v>Se ha adelantado el reporte de bases con datos personales en RNBD-SIC y de PQR del IS-2024.</v>
      </c>
      <c r="BF178" s="186" t="s">
        <v>1362</v>
      </c>
      <c r="BG178" s="185" t="str">
        <f>BG177</f>
        <v>Reporte IIS-2024 en enero 2025.</v>
      </c>
      <c r="BH178" s="184"/>
      <c r="BI178" s="184"/>
      <c r="BJ178" s="185"/>
      <c r="BK178" s="185"/>
      <c r="BL178" s="185"/>
      <c r="BM178" s="185"/>
      <c r="BN178" s="186"/>
      <c r="BO178" s="186"/>
      <c r="BP178" s="186"/>
      <c r="BQ178" s="184"/>
      <c r="BR178" s="184"/>
      <c r="BS178" s="185"/>
      <c r="BT178" s="185"/>
      <c r="BU178" s="185"/>
      <c r="BV178" s="185"/>
      <c r="BW178" s="186"/>
      <c r="BX178" s="186"/>
      <c r="BY178" s="186"/>
      <c r="BZ178" s="184"/>
      <c r="CA178" s="184"/>
      <c r="CB178" s="185"/>
      <c r="CC178" s="185"/>
      <c r="CD178" s="185"/>
      <c r="CE178" s="185"/>
      <c r="CF178" s="186"/>
      <c r="CG178" s="186"/>
      <c r="CH178" s="186"/>
      <c r="CI178" s="476"/>
      <c r="CJ178" s="476">
        <v>1</v>
      </c>
      <c r="CK178" s="476"/>
    </row>
    <row r="179" spans="2:89" s="187" customFormat="1" ht="113.25" customHeight="1" x14ac:dyDescent="0.25">
      <c r="B179" s="174" t="s">
        <v>71</v>
      </c>
      <c r="C179" s="175" t="s">
        <v>421</v>
      </c>
      <c r="D179" s="175" t="s">
        <v>421</v>
      </c>
      <c r="E179" s="176" t="s">
        <v>73</v>
      </c>
      <c r="F179" s="176" t="s">
        <v>74</v>
      </c>
      <c r="G179" s="176" t="s">
        <v>421</v>
      </c>
      <c r="H179" s="175" t="s">
        <v>245</v>
      </c>
      <c r="I179" s="175" t="s">
        <v>245</v>
      </c>
      <c r="J179" s="175" t="s">
        <v>245</v>
      </c>
      <c r="K179" s="188" t="s">
        <v>245</v>
      </c>
      <c r="L179" s="175" t="s">
        <v>422</v>
      </c>
      <c r="M179" s="175" t="s">
        <v>423</v>
      </c>
      <c r="N179" s="175" t="s">
        <v>424</v>
      </c>
      <c r="O179" s="176" t="s">
        <v>420</v>
      </c>
      <c r="P179" s="178"/>
      <c r="Q179" s="179" t="s">
        <v>80</v>
      </c>
      <c r="R179" s="179" t="s">
        <v>81</v>
      </c>
      <c r="S179" s="178" t="s">
        <v>82</v>
      </c>
      <c r="T179" s="178" t="s">
        <v>425</v>
      </c>
      <c r="U179" s="176" t="s">
        <v>148</v>
      </c>
      <c r="V179" s="178" t="s">
        <v>125</v>
      </c>
      <c r="W179" s="241" t="s">
        <v>213</v>
      </c>
      <c r="X179" s="254">
        <f>IF(W179="MUY BAJA",20%,IF(W179="BAJA",40%,IF(W179="MEDIA",60%,IF(W179="ALTA",80%,IF(W179="MUY ALTA",100%,)))))</f>
        <v>0.6</v>
      </c>
      <c r="Y179" s="255" t="s">
        <v>87</v>
      </c>
      <c r="Z179" s="254">
        <f>IF(Y179="LEVE",20%,IF(Y179="MENOR",40%,IF(Y179="MODERADO",60%,IF(Y179="MAYOR",80%,IF(Y179="CATASTRÓFICO",100%,)))))</f>
        <v>0.8</v>
      </c>
      <c r="AA179" s="181" t="s">
        <v>88</v>
      </c>
      <c r="AB179" s="180" t="s">
        <v>345</v>
      </c>
      <c r="AC179" s="178" t="s">
        <v>346</v>
      </c>
      <c r="AD179" s="181" t="s">
        <v>91</v>
      </c>
      <c r="AE179" s="181" t="s">
        <v>92</v>
      </c>
      <c r="AF179" s="176" t="s">
        <v>130</v>
      </c>
      <c r="AG179" s="182" t="s">
        <v>94</v>
      </c>
      <c r="AH179" s="182" t="s">
        <v>114</v>
      </c>
      <c r="AI179" s="256">
        <f>IF(AH179="Prevenir",25%, IF(AH179="Detectar",15%,IF(AH179="Corregir",10%,)))</f>
        <v>0.15</v>
      </c>
      <c r="AJ179" s="182" t="s">
        <v>184</v>
      </c>
      <c r="AK179" s="256">
        <f>IF(AJ179="Automático",25%,IF(AJ179="Manual",10%,))</f>
        <v>0.25</v>
      </c>
      <c r="AL179" s="182" t="s">
        <v>97</v>
      </c>
      <c r="AM179" s="175" t="s">
        <v>152</v>
      </c>
      <c r="AN179" s="182" t="s">
        <v>99</v>
      </c>
      <c r="AO179" s="175" t="s">
        <v>153</v>
      </c>
      <c r="AP179" s="257">
        <f>+AI179+AK179</f>
        <v>0.4</v>
      </c>
      <c r="AQ179" s="238" t="str">
        <f>IF(AR179&lt;=20%,"MUY BAJA",IF(AR179&lt;=40%,"BAJA",IF(AR179&lt;=60%,"MEDIA",IF(AR179&lt;=80%,"ALTA","MUY ALTA"))))</f>
        <v>BAJA</v>
      </c>
      <c r="AR179" s="238">
        <f>IF(OR(AH179="Prevenir",AH179="Detectar"),(X179-(X179*AP179)), X179)</f>
        <v>0.36</v>
      </c>
      <c r="AS179" s="238" t="str">
        <f>IF(AT179&lt;=20%,"LEVE",IF(AT179&lt;=40%,"MENOR",IF(AT179&lt;=60%,"MODERADO",IF(AT179&lt;=80%,"MAYOR","CATASTROFICO"))))</f>
        <v>MAYOR</v>
      </c>
      <c r="AT179" s="238">
        <f>IF(AH179="Corregir",(Z179-(Z179*AP179)), Z179)</f>
        <v>0.8</v>
      </c>
      <c r="AU179" s="181" t="s">
        <v>88</v>
      </c>
      <c r="AV179" s="244" t="s">
        <v>133</v>
      </c>
      <c r="AW179" s="183" t="s">
        <v>345</v>
      </c>
      <c r="AX179" s="184" t="s">
        <v>347</v>
      </c>
      <c r="AY179" s="184">
        <f>AY178</f>
        <v>45657</v>
      </c>
      <c r="AZ179" s="184" t="str">
        <f>AZ178</f>
        <v>En IIIC-2024 se realizó seguimiento PDP, y del registro de información en RNBD.</v>
      </c>
      <c r="BA179" s="185" t="str">
        <f>BA178</f>
        <v>OSI - SPI</v>
      </c>
      <c r="BB179" s="483" t="s">
        <v>103</v>
      </c>
      <c r="BC179" s="185">
        <f t="shared" si="6"/>
        <v>0</v>
      </c>
      <c r="BD179" s="185" t="str">
        <f>BD178</f>
        <v>X</v>
      </c>
      <c r="BE179" s="185" t="str">
        <f>BE178</f>
        <v>Se ha adelantado el reporte de bases con datos personales en RNBD-SIC y de PQR del IS-2024.</v>
      </c>
      <c r="BF179" s="186" t="s">
        <v>1362</v>
      </c>
      <c r="BG179" s="185" t="str">
        <f>BG178</f>
        <v>Reporte IIS-2024 en enero 2025.</v>
      </c>
      <c r="BH179" s="184"/>
      <c r="BI179" s="184"/>
      <c r="BJ179" s="185"/>
      <c r="BK179" s="185"/>
      <c r="BL179" s="185"/>
      <c r="BM179" s="185"/>
      <c r="BN179" s="186"/>
      <c r="BO179" s="186"/>
      <c r="BP179" s="186"/>
      <c r="BQ179" s="184"/>
      <c r="BR179" s="184"/>
      <c r="BS179" s="185"/>
      <c r="BT179" s="185"/>
      <c r="BU179" s="185"/>
      <c r="BV179" s="185"/>
      <c r="BW179" s="186"/>
      <c r="BX179" s="186"/>
      <c r="BY179" s="186"/>
      <c r="BZ179" s="184"/>
      <c r="CA179" s="184"/>
      <c r="CB179" s="185"/>
      <c r="CC179" s="185"/>
      <c r="CD179" s="185"/>
      <c r="CE179" s="185"/>
      <c r="CF179" s="186"/>
      <c r="CG179" s="186"/>
      <c r="CH179" s="186"/>
      <c r="CI179" s="476"/>
      <c r="CJ179" s="476">
        <v>1</v>
      </c>
      <c r="CK179" s="476"/>
    </row>
    <row r="180" spans="2:89" s="187" customFormat="1" ht="113.25" customHeight="1" x14ac:dyDescent="0.25">
      <c r="B180" s="174" t="s">
        <v>71</v>
      </c>
      <c r="C180" s="175" t="s">
        <v>344</v>
      </c>
      <c r="D180" s="175" t="s">
        <v>344</v>
      </c>
      <c r="E180" s="176" t="s">
        <v>119</v>
      </c>
      <c r="F180" s="176" t="s">
        <v>120</v>
      </c>
      <c r="G180" s="176" t="s">
        <v>344</v>
      </c>
      <c r="H180" s="175" t="s">
        <v>245</v>
      </c>
      <c r="I180" s="175" t="s">
        <v>245</v>
      </c>
      <c r="J180" s="175" t="s">
        <v>245</v>
      </c>
      <c r="K180" s="188" t="s">
        <v>245</v>
      </c>
      <c r="L180" s="175" t="s">
        <v>328</v>
      </c>
      <c r="M180" s="175" t="s">
        <v>329</v>
      </c>
      <c r="N180" s="175" t="s">
        <v>311</v>
      </c>
      <c r="O180" s="176" t="s">
        <v>79</v>
      </c>
      <c r="P180" s="178"/>
      <c r="Q180" s="179" t="s">
        <v>80</v>
      </c>
      <c r="R180" s="179" t="s">
        <v>81</v>
      </c>
      <c r="S180" s="178" t="s">
        <v>82</v>
      </c>
      <c r="T180" s="178" t="s">
        <v>83</v>
      </c>
      <c r="U180" s="176" t="s">
        <v>84</v>
      </c>
      <c r="V180" s="178" t="s">
        <v>125</v>
      </c>
      <c r="W180" s="241" t="s">
        <v>213</v>
      </c>
      <c r="X180" s="254">
        <f>IF(W180="MUY BAJA",20%,IF(W180="BAJA",40%,IF(W180="MEDIA",60%,IF(W180="ALTA",80%,IF(W180="MUY ALTA",100%,)))))</f>
        <v>0.6</v>
      </c>
      <c r="Y180" s="255" t="s">
        <v>87</v>
      </c>
      <c r="Z180" s="254">
        <f>IF(Y180="LEVE",20%,IF(Y180="MENOR",40%,IF(Y180="MODERADO",60%,IF(Y180="MAYOR",80%,IF(Y180="CATASTRÓFICO",100%,)))))</f>
        <v>0.8</v>
      </c>
      <c r="AA180" s="181" t="s">
        <v>88</v>
      </c>
      <c r="AB180" s="180" t="s">
        <v>345</v>
      </c>
      <c r="AC180" s="178" t="s">
        <v>346</v>
      </c>
      <c r="AD180" s="181" t="s">
        <v>91</v>
      </c>
      <c r="AE180" s="181" t="s">
        <v>92</v>
      </c>
      <c r="AF180" s="176" t="s">
        <v>130</v>
      </c>
      <c r="AG180" s="182" t="s">
        <v>94</v>
      </c>
      <c r="AH180" s="182" t="s">
        <v>114</v>
      </c>
      <c r="AI180" s="256">
        <f>IF(AH180="Prevenir",25%, IF(AH180="Detectar",15%,IF(AH180="Corregir",10%,)))</f>
        <v>0.15</v>
      </c>
      <c r="AJ180" s="182" t="s">
        <v>184</v>
      </c>
      <c r="AK180" s="256">
        <f>IF(AJ180="Automático",25%,IF(AJ180="Manual",10%,))</f>
        <v>0.25</v>
      </c>
      <c r="AL180" s="182" t="s">
        <v>97</v>
      </c>
      <c r="AM180" s="175" t="s">
        <v>152</v>
      </c>
      <c r="AN180" s="182" t="s">
        <v>99</v>
      </c>
      <c r="AO180" s="175" t="s">
        <v>153</v>
      </c>
      <c r="AP180" s="257">
        <f>+AI180+AK180</f>
        <v>0.4</v>
      </c>
      <c r="AQ180" s="238" t="str">
        <f>IF(AR180&lt;=20%,"MUY BAJA",IF(AR180&lt;=40%,"BAJA",IF(AR180&lt;=60%,"MEDIA",IF(AR180&lt;=80%,"ALTA","MUY ALTA"))))</f>
        <v>BAJA</v>
      </c>
      <c r="AR180" s="238">
        <f>IF(OR(AH180="Prevenir",AH180="Detectar"),(X180-(X180*AP180)), X180)</f>
        <v>0.36</v>
      </c>
      <c r="AS180" s="238" t="str">
        <f>IF(AT180&lt;=20%,"LEVE",IF(AT180&lt;=40%,"MENOR",IF(AT180&lt;=60%,"MODERADO",IF(AT180&lt;=80%,"MAYOR","CATASTROFICO"))))</f>
        <v>MAYOR</v>
      </c>
      <c r="AT180" s="238">
        <f>IF(AH180="Corregir",(Z180-(Z180*AP180)), Z180)</f>
        <v>0.8</v>
      </c>
      <c r="AU180" s="181" t="s">
        <v>88</v>
      </c>
      <c r="AV180" s="244" t="s">
        <v>133</v>
      </c>
      <c r="AW180" s="183" t="s">
        <v>345</v>
      </c>
      <c r="AX180" s="184" t="s">
        <v>347</v>
      </c>
      <c r="AY180" s="184">
        <v>45657</v>
      </c>
      <c r="AZ180" s="184" t="s">
        <v>1403</v>
      </c>
      <c r="BA180" s="185" t="s">
        <v>1367</v>
      </c>
      <c r="BB180" s="483" t="s">
        <v>103</v>
      </c>
      <c r="BC180" s="185">
        <f t="shared" si="6"/>
        <v>0</v>
      </c>
      <c r="BD180" s="185" t="s">
        <v>1360</v>
      </c>
      <c r="BE180" s="186" t="s">
        <v>1398</v>
      </c>
      <c r="BF180" s="186" t="s">
        <v>1362</v>
      </c>
      <c r="BG180" s="186" t="s">
        <v>273</v>
      </c>
      <c r="BH180" s="184"/>
      <c r="BI180" s="184"/>
      <c r="BJ180" s="185"/>
      <c r="BK180" s="185"/>
      <c r="BL180" s="185"/>
      <c r="BM180" s="185"/>
      <c r="BN180" s="186"/>
      <c r="BO180" s="186"/>
      <c r="BP180" s="186"/>
      <c r="BQ180" s="184"/>
      <c r="BR180" s="184"/>
      <c r="BS180" s="185"/>
      <c r="BT180" s="185"/>
      <c r="BU180" s="185"/>
      <c r="BV180" s="185"/>
      <c r="BW180" s="186"/>
      <c r="BX180" s="186"/>
      <c r="BY180" s="186"/>
      <c r="BZ180" s="184"/>
      <c r="CA180" s="184"/>
      <c r="CB180" s="185"/>
      <c r="CC180" s="185"/>
      <c r="CD180" s="185"/>
      <c r="CE180" s="185"/>
      <c r="CF180" s="186"/>
      <c r="CG180" s="186"/>
      <c r="CH180" s="186"/>
      <c r="CI180" s="476"/>
      <c r="CJ180" s="476">
        <v>1</v>
      </c>
      <c r="CK180" s="476"/>
    </row>
    <row r="181" spans="2:89" s="187" customFormat="1" ht="113.25" customHeight="1" x14ac:dyDescent="0.25">
      <c r="B181" s="174" t="s">
        <v>71</v>
      </c>
      <c r="C181" s="175" t="s">
        <v>344</v>
      </c>
      <c r="D181" s="175" t="s">
        <v>344</v>
      </c>
      <c r="E181" s="176" t="s">
        <v>119</v>
      </c>
      <c r="F181" s="176" t="s">
        <v>74</v>
      </c>
      <c r="G181" s="176" t="s">
        <v>344</v>
      </c>
      <c r="H181" s="175" t="s">
        <v>245</v>
      </c>
      <c r="I181" s="175" t="s">
        <v>245</v>
      </c>
      <c r="J181" s="175" t="s">
        <v>245</v>
      </c>
      <c r="K181" s="188" t="s">
        <v>245</v>
      </c>
      <c r="L181" s="175" t="s">
        <v>328</v>
      </c>
      <c r="M181" s="175" t="s">
        <v>329</v>
      </c>
      <c r="N181" s="175" t="s">
        <v>311</v>
      </c>
      <c r="O181" s="176" t="s">
        <v>79</v>
      </c>
      <c r="P181" s="178"/>
      <c r="Q181" s="179" t="s">
        <v>80</v>
      </c>
      <c r="R181" s="179" t="s">
        <v>81</v>
      </c>
      <c r="S181" s="178" t="s">
        <v>82</v>
      </c>
      <c r="T181" s="178" t="s">
        <v>83</v>
      </c>
      <c r="U181" s="176" t="s">
        <v>84</v>
      </c>
      <c r="V181" s="178" t="s">
        <v>125</v>
      </c>
      <c r="W181" s="241" t="s">
        <v>213</v>
      </c>
      <c r="X181" s="254">
        <f>IF(W181="MUY BAJA",20%,IF(W181="BAJA",40%,IF(W181="MEDIA",60%,IF(W181="ALTA",80%,IF(W181="MUY ALTA",100%,)))))</f>
        <v>0.6</v>
      </c>
      <c r="Y181" s="255" t="s">
        <v>87</v>
      </c>
      <c r="Z181" s="254">
        <f>IF(Y181="LEVE",20%,IF(Y181="MENOR",40%,IF(Y181="MODERADO",60%,IF(Y181="MAYOR",80%,IF(Y181="CATASTRÓFICO",100%,)))))</f>
        <v>0.8</v>
      </c>
      <c r="AA181" s="181" t="s">
        <v>88</v>
      </c>
      <c r="AB181" s="180" t="s">
        <v>345</v>
      </c>
      <c r="AC181" s="178" t="s">
        <v>346</v>
      </c>
      <c r="AD181" s="181" t="s">
        <v>91</v>
      </c>
      <c r="AE181" s="181" t="s">
        <v>92</v>
      </c>
      <c r="AF181" s="176" t="s">
        <v>130</v>
      </c>
      <c r="AG181" s="182" t="s">
        <v>94</v>
      </c>
      <c r="AH181" s="182" t="s">
        <v>114</v>
      </c>
      <c r="AI181" s="256">
        <f>IF(AH181="Prevenir",25%, IF(AH181="Detectar",15%,IF(AH181="Corregir",10%,)))</f>
        <v>0.15</v>
      </c>
      <c r="AJ181" s="182" t="s">
        <v>184</v>
      </c>
      <c r="AK181" s="256">
        <f>IF(AJ181="Automático",25%,IF(AJ181="Manual",10%,))</f>
        <v>0.25</v>
      </c>
      <c r="AL181" s="182" t="s">
        <v>97</v>
      </c>
      <c r="AM181" s="175" t="s">
        <v>152</v>
      </c>
      <c r="AN181" s="182" t="s">
        <v>99</v>
      </c>
      <c r="AO181" s="175" t="s">
        <v>153</v>
      </c>
      <c r="AP181" s="257">
        <f>+AI181+AK181</f>
        <v>0.4</v>
      </c>
      <c r="AQ181" s="238" t="str">
        <f>IF(AR181&lt;=20%,"MUY BAJA",IF(AR181&lt;=40%,"BAJA",IF(AR181&lt;=60%,"MEDIA",IF(AR181&lt;=80%,"ALTA","MUY ALTA"))))</f>
        <v>BAJA</v>
      </c>
      <c r="AR181" s="238">
        <f>IF(OR(AH181="Prevenir",AH181="Detectar"),(X181-(X181*AP181)), X181)</f>
        <v>0.36</v>
      </c>
      <c r="AS181" s="238" t="str">
        <f>IF(AT181&lt;=20%,"LEVE",IF(AT181&lt;=40%,"MENOR",IF(AT181&lt;=60%,"MODERADO",IF(AT181&lt;=80%,"MAYOR","CATASTROFICO"))))</f>
        <v>MAYOR</v>
      </c>
      <c r="AT181" s="238">
        <f>IF(AH181="Corregir",(Z181-(Z181*AP181)), Z181)</f>
        <v>0.8</v>
      </c>
      <c r="AU181" s="181" t="s">
        <v>88</v>
      </c>
      <c r="AV181" s="244" t="s">
        <v>133</v>
      </c>
      <c r="AW181" s="183" t="s">
        <v>345</v>
      </c>
      <c r="AX181" s="184" t="s">
        <v>347</v>
      </c>
      <c r="AY181" s="184">
        <f>AY180</f>
        <v>45657</v>
      </c>
      <c r="AZ181" s="184" t="str">
        <f>AZ180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1" s="185" t="str">
        <f>BA180</f>
        <v>OSI - GIS - SPI</v>
      </c>
      <c r="BB181" s="483" t="s">
        <v>103</v>
      </c>
      <c r="BC181" s="185">
        <f t="shared" si="6"/>
        <v>0</v>
      </c>
      <c r="BD181" s="185" t="str">
        <f>BD180</f>
        <v>X</v>
      </c>
      <c r="BE181" s="185" t="str">
        <f>BE180</f>
        <v>Las alertas reportadas radicaron casos en Mesa de Ayuda y se intervinieron las cuentas de usuarios y equipos reportados.</v>
      </c>
      <c r="BF181" s="186" t="s">
        <v>1362</v>
      </c>
      <c r="BG181" s="185" t="str">
        <f>BG180</f>
        <v xml:space="preserve"> </v>
      </c>
      <c r="BH181" s="184"/>
      <c r="BI181" s="184"/>
      <c r="BJ181" s="185"/>
      <c r="BK181" s="185"/>
      <c r="BL181" s="185"/>
      <c r="BM181" s="185"/>
      <c r="BN181" s="186"/>
      <c r="BO181" s="186"/>
      <c r="BP181" s="186"/>
      <c r="BQ181" s="184"/>
      <c r="BR181" s="184"/>
      <c r="BS181" s="185"/>
      <c r="BT181" s="185"/>
      <c r="BU181" s="185"/>
      <c r="BV181" s="185"/>
      <c r="BW181" s="186"/>
      <c r="BX181" s="186"/>
      <c r="BY181" s="186"/>
      <c r="BZ181" s="184"/>
      <c r="CA181" s="184"/>
      <c r="CB181" s="185"/>
      <c r="CC181" s="185"/>
      <c r="CD181" s="185"/>
      <c r="CE181" s="185"/>
      <c r="CF181" s="186"/>
      <c r="CG181" s="186"/>
      <c r="CH181" s="186"/>
      <c r="CI181" s="476"/>
      <c r="CJ181" s="476">
        <v>1</v>
      </c>
      <c r="CK181" s="476"/>
    </row>
    <row r="182" spans="2:89" s="187" customFormat="1" ht="113.25" customHeight="1" x14ac:dyDescent="0.25">
      <c r="B182" s="174" t="s">
        <v>71</v>
      </c>
      <c r="C182" s="175" t="s">
        <v>177</v>
      </c>
      <c r="D182" s="175" t="s">
        <v>177</v>
      </c>
      <c r="E182" s="176" t="s">
        <v>119</v>
      </c>
      <c r="F182" s="176" t="s">
        <v>74</v>
      </c>
      <c r="G182" s="176" t="s">
        <v>177</v>
      </c>
      <c r="H182" s="175" t="s">
        <v>245</v>
      </c>
      <c r="I182" s="175" t="s">
        <v>245</v>
      </c>
      <c r="J182" s="175" t="s">
        <v>245</v>
      </c>
      <c r="K182" s="188" t="s">
        <v>245</v>
      </c>
      <c r="L182" s="175" t="s">
        <v>362</v>
      </c>
      <c r="M182" s="175" t="s">
        <v>74</v>
      </c>
      <c r="N182" s="175" t="s">
        <v>363</v>
      </c>
      <c r="O182" s="176" t="s">
        <v>172</v>
      </c>
      <c r="P182" s="178"/>
      <c r="Q182" s="179" t="s">
        <v>80</v>
      </c>
      <c r="R182" s="179" t="s">
        <v>81</v>
      </c>
      <c r="S182" s="178" t="s">
        <v>82</v>
      </c>
      <c r="T182" s="178" t="s">
        <v>83</v>
      </c>
      <c r="U182" s="176" t="s">
        <v>84</v>
      </c>
      <c r="V182" s="178" t="s">
        <v>125</v>
      </c>
      <c r="W182" s="241" t="s">
        <v>213</v>
      </c>
      <c r="X182" s="254">
        <f>IF(W182="MUY BAJA",20%,IF(W182="BAJA",40%,IF(W182="MEDIA",60%,IF(W182="ALTA",80%,IF(W182="MUY ALTA",100%,)))))</f>
        <v>0.6</v>
      </c>
      <c r="Y182" s="255" t="s">
        <v>87</v>
      </c>
      <c r="Z182" s="254">
        <f>IF(Y182="LEVE",20%,IF(Y182="MENOR",40%,IF(Y182="MODERADO",60%,IF(Y182="MAYOR",80%,IF(Y182="CATASTRÓFICO",100%,)))))</f>
        <v>0.8</v>
      </c>
      <c r="AA182" s="181" t="s">
        <v>88</v>
      </c>
      <c r="AB182" s="180" t="s">
        <v>345</v>
      </c>
      <c r="AC182" s="178" t="s">
        <v>346</v>
      </c>
      <c r="AD182" s="181" t="s">
        <v>91</v>
      </c>
      <c r="AE182" s="181" t="s">
        <v>92</v>
      </c>
      <c r="AF182" s="176" t="s">
        <v>130</v>
      </c>
      <c r="AG182" s="182" t="s">
        <v>94</v>
      </c>
      <c r="AH182" s="182" t="s">
        <v>114</v>
      </c>
      <c r="AI182" s="256">
        <f>IF(AH182="Prevenir",25%, IF(AH182="Detectar",15%,IF(AH182="Corregir",10%,)))</f>
        <v>0.15</v>
      </c>
      <c r="AJ182" s="182" t="s">
        <v>184</v>
      </c>
      <c r="AK182" s="256">
        <f>IF(AJ182="Automático",25%,IF(AJ182="Manual",10%,))</f>
        <v>0.25</v>
      </c>
      <c r="AL182" s="182" t="s">
        <v>97</v>
      </c>
      <c r="AM182" s="175" t="s">
        <v>152</v>
      </c>
      <c r="AN182" s="182" t="s">
        <v>99</v>
      </c>
      <c r="AO182" s="175" t="s">
        <v>153</v>
      </c>
      <c r="AP182" s="257">
        <f>+AI182+AK182</f>
        <v>0.4</v>
      </c>
      <c r="AQ182" s="238" t="str">
        <f>IF(AR182&lt;=20%,"MUY BAJA",IF(AR182&lt;=40%,"BAJA",IF(AR182&lt;=60%,"MEDIA",IF(AR182&lt;=80%,"ALTA","MUY ALTA"))))</f>
        <v>BAJA</v>
      </c>
      <c r="AR182" s="238">
        <f>IF(OR(AH182="Prevenir",AH182="Detectar"),(X182-(X182*AP182)), X182)</f>
        <v>0.36</v>
      </c>
      <c r="AS182" s="238" t="str">
        <f>IF(AT182&lt;=20%,"LEVE",IF(AT182&lt;=40%,"MENOR",IF(AT182&lt;=60%,"MODERADO",IF(AT182&lt;=80%,"MAYOR","CATASTROFICO"))))</f>
        <v>MAYOR</v>
      </c>
      <c r="AT182" s="238">
        <f>IF(AH182="Corregir",(Z182-(Z182*AP182)), Z182)</f>
        <v>0.8</v>
      </c>
      <c r="AU182" s="181" t="s">
        <v>88</v>
      </c>
      <c r="AV182" s="241" t="s">
        <v>101</v>
      </c>
      <c r="AW182" s="183" t="s">
        <v>345</v>
      </c>
      <c r="AX182" s="184" t="s">
        <v>347</v>
      </c>
      <c r="AY182" s="184">
        <f>AY181</f>
        <v>45657</v>
      </c>
      <c r="AZ182" s="184" t="str">
        <f>AZ181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2" s="185" t="str">
        <f>BA181</f>
        <v>OSI - GIS - SPI</v>
      </c>
      <c r="BB182" s="483" t="s">
        <v>103</v>
      </c>
      <c r="BC182" s="185">
        <f t="shared" si="6"/>
        <v>0</v>
      </c>
      <c r="BD182" s="185" t="str">
        <f>BD181</f>
        <v>X</v>
      </c>
      <c r="BE182" s="185" t="str">
        <f>BE181</f>
        <v>Las alertas reportadas radicaron casos en Mesa de Ayuda y se intervinieron las cuentas de usuarios y equipos reportados.</v>
      </c>
      <c r="BF182" s="186" t="s">
        <v>1362</v>
      </c>
      <c r="BG182" s="185" t="str">
        <f>BG181</f>
        <v xml:space="preserve"> </v>
      </c>
      <c r="BH182" s="184"/>
      <c r="BI182" s="184"/>
      <c r="BJ182" s="185"/>
      <c r="BK182" s="185"/>
      <c r="BL182" s="185"/>
      <c r="BM182" s="185"/>
      <c r="BN182" s="186"/>
      <c r="BO182" s="186"/>
      <c r="BP182" s="186"/>
      <c r="BQ182" s="184"/>
      <c r="BR182" s="184"/>
      <c r="BS182" s="185"/>
      <c r="BT182" s="185"/>
      <c r="BU182" s="185"/>
      <c r="BV182" s="185"/>
      <c r="BW182" s="186"/>
      <c r="BX182" s="186"/>
      <c r="BY182" s="186"/>
      <c r="BZ182" s="184"/>
      <c r="CA182" s="184"/>
      <c r="CB182" s="185"/>
      <c r="CC182" s="185"/>
      <c r="CD182" s="185"/>
      <c r="CE182" s="185"/>
      <c r="CF182" s="186"/>
      <c r="CG182" s="186"/>
      <c r="CH182" s="186"/>
      <c r="CI182" s="476"/>
      <c r="CJ182" s="476">
        <v>1</v>
      </c>
      <c r="CK182" s="476"/>
    </row>
    <row r="183" spans="2:89" s="187" customFormat="1" ht="113.25" customHeight="1" x14ac:dyDescent="0.25">
      <c r="B183" s="174" t="s">
        <v>71</v>
      </c>
      <c r="C183" s="175" t="s">
        <v>177</v>
      </c>
      <c r="D183" s="175" t="s">
        <v>177</v>
      </c>
      <c r="E183" s="176" t="s">
        <v>119</v>
      </c>
      <c r="F183" s="176" t="s">
        <v>74</v>
      </c>
      <c r="G183" s="176" t="s">
        <v>177</v>
      </c>
      <c r="H183" s="175" t="s">
        <v>245</v>
      </c>
      <c r="I183" s="175" t="s">
        <v>245</v>
      </c>
      <c r="J183" s="175" t="s">
        <v>245</v>
      </c>
      <c r="K183" s="188" t="s">
        <v>245</v>
      </c>
      <c r="L183" s="175" t="s">
        <v>375</v>
      </c>
      <c r="M183" s="175" t="s">
        <v>376</v>
      </c>
      <c r="N183" s="175" t="s">
        <v>387</v>
      </c>
      <c r="O183" s="176" t="s">
        <v>368</v>
      </c>
      <c r="P183" s="178"/>
      <c r="Q183" s="179" t="s">
        <v>80</v>
      </c>
      <c r="R183" s="179" t="s">
        <v>81</v>
      </c>
      <c r="S183" s="178" t="s">
        <v>82</v>
      </c>
      <c r="T183" s="178" t="s">
        <v>83</v>
      </c>
      <c r="U183" s="176" t="s">
        <v>84</v>
      </c>
      <c r="V183" s="178" t="s">
        <v>125</v>
      </c>
      <c r="W183" s="241" t="s">
        <v>213</v>
      </c>
      <c r="X183" s="254">
        <f>IF(W183="MUY BAJA",20%,IF(W183="BAJA",40%,IF(W183="MEDIA",60%,IF(W183="ALTA",80%,IF(W183="MUY ALTA",100%,)))))</f>
        <v>0.6</v>
      </c>
      <c r="Y183" s="255" t="s">
        <v>87</v>
      </c>
      <c r="Z183" s="254">
        <f>IF(Y183="LEVE",20%,IF(Y183="MENOR",40%,IF(Y183="MODERADO",60%,IF(Y183="MAYOR",80%,IF(Y183="CATASTRÓFICO",100%,)))))</f>
        <v>0.8</v>
      </c>
      <c r="AA183" s="181" t="s">
        <v>88</v>
      </c>
      <c r="AB183" s="180" t="s">
        <v>345</v>
      </c>
      <c r="AC183" s="178" t="s">
        <v>346</v>
      </c>
      <c r="AD183" s="181" t="s">
        <v>91</v>
      </c>
      <c r="AE183" s="181" t="s">
        <v>92</v>
      </c>
      <c r="AF183" s="176" t="s">
        <v>130</v>
      </c>
      <c r="AG183" s="182" t="s">
        <v>94</v>
      </c>
      <c r="AH183" s="182" t="s">
        <v>114</v>
      </c>
      <c r="AI183" s="256">
        <f>IF(AH183="Prevenir",25%, IF(AH183="Detectar",15%,IF(AH183="Corregir",10%,)))</f>
        <v>0.15</v>
      </c>
      <c r="AJ183" s="182" t="s">
        <v>184</v>
      </c>
      <c r="AK183" s="256">
        <f>IF(AJ183="Automático",25%,IF(AJ183="Manual",10%,))</f>
        <v>0.25</v>
      </c>
      <c r="AL183" s="182" t="s">
        <v>97</v>
      </c>
      <c r="AM183" s="175" t="s">
        <v>152</v>
      </c>
      <c r="AN183" s="182" t="s">
        <v>99</v>
      </c>
      <c r="AO183" s="175" t="s">
        <v>153</v>
      </c>
      <c r="AP183" s="257">
        <f>+AI183+AK183</f>
        <v>0.4</v>
      </c>
      <c r="AQ183" s="238" t="str">
        <f>IF(AR183&lt;=20%,"MUY BAJA",IF(AR183&lt;=40%,"BAJA",IF(AR183&lt;=60%,"MEDIA",IF(AR183&lt;=80%,"ALTA","MUY ALTA"))))</f>
        <v>BAJA</v>
      </c>
      <c r="AR183" s="238">
        <f>IF(OR(AH183="Prevenir",AH183="Detectar"),(X183-(X183*AP183)), X183)</f>
        <v>0.36</v>
      </c>
      <c r="AS183" s="238" t="str">
        <f>IF(AT183&lt;=20%,"LEVE",IF(AT183&lt;=40%,"MENOR",IF(AT183&lt;=60%,"MODERADO",IF(AT183&lt;=80%,"MAYOR","CATASTROFICO"))))</f>
        <v>MAYOR</v>
      </c>
      <c r="AT183" s="238">
        <f>IF(AH183="Corregir",(Z183-(Z183*AP183)), Z183)</f>
        <v>0.8</v>
      </c>
      <c r="AU183" s="181" t="s">
        <v>88</v>
      </c>
      <c r="AV183" s="244" t="s">
        <v>133</v>
      </c>
      <c r="AW183" s="183" t="s">
        <v>345</v>
      </c>
      <c r="AX183" s="184" t="s">
        <v>347</v>
      </c>
      <c r="AY183" s="184">
        <f>AY182</f>
        <v>45657</v>
      </c>
      <c r="AZ183" s="184" t="str">
        <f>AZ182</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3" s="185" t="str">
        <f>BA182</f>
        <v>OSI - GIS - SPI</v>
      </c>
      <c r="BB183" s="483" t="s">
        <v>103</v>
      </c>
      <c r="BC183" s="185">
        <f t="shared" si="6"/>
        <v>0</v>
      </c>
      <c r="BD183" s="185" t="str">
        <f>BD182</f>
        <v>X</v>
      </c>
      <c r="BE183" s="185" t="str">
        <f>BE182</f>
        <v>Las alertas reportadas radicaron casos en Mesa de Ayuda y se intervinieron las cuentas de usuarios y equipos reportados.</v>
      </c>
      <c r="BF183" s="186" t="s">
        <v>1362</v>
      </c>
      <c r="BG183" s="185" t="str">
        <f>BG182</f>
        <v xml:space="preserve"> </v>
      </c>
      <c r="BH183" s="184"/>
      <c r="BI183" s="184"/>
      <c r="BJ183" s="185"/>
      <c r="BK183" s="185"/>
      <c r="BL183" s="185"/>
      <c r="BM183" s="185"/>
      <c r="BN183" s="186"/>
      <c r="BO183" s="186"/>
      <c r="BP183" s="186"/>
      <c r="BQ183" s="184"/>
      <c r="BR183" s="184"/>
      <c r="BS183" s="185"/>
      <c r="BT183" s="185"/>
      <c r="BU183" s="185"/>
      <c r="BV183" s="185"/>
      <c r="BW183" s="186"/>
      <c r="BX183" s="186"/>
      <c r="BY183" s="186"/>
      <c r="BZ183" s="184"/>
      <c r="CA183" s="184"/>
      <c r="CB183" s="185"/>
      <c r="CC183" s="185"/>
      <c r="CD183" s="185"/>
      <c r="CE183" s="185"/>
      <c r="CF183" s="186"/>
      <c r="CG183" s="186"/>
      <c r="CH183" s="186"/>
      <c r="CI183" s="476"/>
      <c r="CJ183" s="476">
        <v>1</v>
      </c>
      <c r="CK183" s="476"/>
    </row>
    <row r="184" spans="2:89" s="187" customFormat="1" ht="113.25" customHeight="1" x14ac:dyDescent="0.25">
      <c r="B184" s="174" t="s">
        <v>71</v>
      </c>
      <c r="C184" s="175" t="s">
        <v>177</v>
      </c>
      <c r="D184" s="175" t="s">
        <v>177</v>
      </c>
      <c r="E184" s="176" t="s">
        <v>119</v>
      </c>
      <c r="F184" s="176" t="s">
        <v>120</v>
      </c>
      <c r="G184" s="176" t="s">
        <v>177</v>
      </c>
      <c r="H184" s="175" t="s">
        <v>245</v>
      </c>
      <c r="I184" s="175" t="s">
        <v>245</v>
      </c>
      <c r="J184" s="175" t="s">
        <v>245</v>
      </c>
      <c r="K184" s="188" t="s">
        <v>245</v>
      </c>
      <c r="L184" s="175" t="s">
        <v>435</v>
      </c>
      <c r="M184" s="175" t="s">
        <v>436</v>
      </c>
      <c r="N184" s="175" t="s">
        <v>437</v>
      </c>
      <c r="O184" s="176" t="s">
        <v>181</v>
      </c>
      <c r="P184" s="178"/>
      <c r="Q184" s="179" t="s">
        <v>80</v>
      </c>
      <c r="R184" s="179" t="s">
        <v>81</v>
      </c>
      <c r="S184" s="178" t="s">
        <v>82</v>
      </c>
      <c r="T184" s="178" t="s">
        <v>83</v>
      </c>
      <c r="U184" s="176" t="s">
        <v>84</v>
      </c>
      <c r="V184" s="178" t="s">
        <v>125</v>
      </c>
      <c r="W184" s="241" t="s">
        <v>213</v>
      </c>
      <c r="X184" s="254">
        <f>IF(W184="MUY BAJA",20%,IF(W184="BAJA",40%,IF(W184="MEDIA",60%,IF(W184="ALTA",80%,IF(W184="MUY ALTA",100%,)))))</f>
        <v>0.6</v>
      </c>
      <c r="Y184" s="255" t="s">
        <v>87</v>
      </c>
      <c r="Z184" s="254">
        <f>IF(Y184="LEVE",20%,IF(Y184="MENOR",40%,IF(Y184="MODERADO",60%,IF(Y184="MAYOR",80%,IF(Y184="CATASTRÓFICO",100%,)))))</f>
        <v>0.8</v>
      </c>
      <c r="AA184" s="181" t="s">
        <v>88</v>
      </c>
      <c r="AB184" s="180" t="s">
        <v>345</v>
      </c>
      <c r="AC184" s="178" t="s">
        <v>346</v>
      </c>
      <c r="AD184" s="181" t="s">
        <v>91</v>
      </c>
      <c r="AE184" s="181" t="s">
        <v>92</v>
      </c>
      <c r="AF184" s="176" t="s">
        <v>130</v>
      </c>
      <c r="AG184" s="182" t="s">
        <v>94</v>
      </c>
      <c r="AH184" s="182" t="s">
        <v>114</v>
      </c>
      <c r="AI184" s="256">
        <f>IF(AH184="Prevenir",25%, IF(AH184="Detectar",15%,IF(AH184="Corregir",10%,)))</f>
        <v>0.15</v>
      </c>
      <c r="AJ184" s="182" t="s">
        <v>184</v>
      </c>
      <c r="AK184" s="256">
        <f>IF(AJ184="Automático",25%,IF(AJ184="Manual",10%,))</f>
        <v>0.25</v>
      </c>
      <c r="AL184" s="182" t="s">
        <v>97</v>
      </c>
      <c r="AM184" s="175" t="s">
        <v>152</v>
      </c>
      <c r="AN184" s="182" t="s">
        <v>99</v>
      </c>
      <c r="AO184" s="175" t="s">
        <v>153</v>
      </c>
      <c r="AP184" s="257">
        <f>+AI184+AK184</f>
        <v>0.4</v>
      </c>
      <c r="AQ184" s="238" t="str">
        <f>IF(AR184&lt;=20%,"MUY BAJA",IF(AR184&lt;=40%,"BAJA",IF(AR184&lt;=60%,"MEDIA",IF(AR184&lt;=80%,"ALTA","MUY ALTA"))))</f>
        <v>BAJA</v>
      </c>
      <c r="AR184" s="238">
        <f>IF(OR(AH184="Prevenir",AH184="Detectar"),(X184-(X184*AP184)), X184)</f>
        <v>0.36</v>
      </c>
      <c r="AS184" s="238" t="str">
        <f>IF(AT184&lt;=20%,"LEVE",IF(AT184&lt;=40%,"MENOR",IF(AT184&lt;=60%,"MODERADO",IF(AT184&lt;=80%,"MAYOR","CATASTROFICO"))))</f>
        <v>MAYOR</v>
      </c>
      <c r="AT184" s="238">
        <f>IF(AH184="Corregir",(Z184-(Z184*AP184)), Z184)</f>
        <v>0.8</v>
      </c>
      <c r="AU184" s="181" t="s">
        <v>88</v>
      </c>
      <c r="AV184" s="244" t="s">
        <v>133</v>
      </c>
      <c r="AW184" s="183" t="s">
        <v>345</v>
      </c>
      <c r="AX184" s="184" t="s">
        <v>347</v>
      </c>
      <c r="AY184" s="184">
        <f>AY183</f>
        <v>45657</v>
      </c>
      <c r="AZ184" s="184" t="str">
        <f>AZ183</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4" s="185" t="str">
        <f>BA183</f>
        <v>OSI - GIS - SPI</v>
      </c>
      <c r="BB184" s="483" t="s">
        <v>103</v>
      </c>
      <c r="BC184" s="185">
        <f t="shared" si="6"/>
        <v>0</v>
      </c>
      <c r="BD184" s="185" t="str">
        <f>BD183</f>
        <v>X</v>
      </c>
      <c r="BE184" s="185" t="str">
        <f>BE183</f>
        <v>Las alertas reportadas radicaron casos en Mesa de Ayuda y se intervinieron las cuentas de usuarios y equipos reportados.</v>
      </c>
      <c r="BF184" s="186" t="s">
        <v>1362</v>
      </c>
      <c r="BG184" s="185" t="str">
        <f>BG183</f>
        <v xml:space="preserve"> </v>
      </c>
      <c r="BH184" s="184"/>
      <c r="BI184" s="184"/>
      <c r="BJ184" s="185"/>
      <c r="BK184" s="185"/>
      <c r="BL184" s="185"/>
      <c r="BM184" s="185"/>
      <c r="BN184" s="186"/>
      <c r="BO184" s="186"/>
      <c r="BP184" s="186"/>
      <c r="BQ184" s="184"/>
      <c r="BR184" s="184"/>
      <c r="BS184" s="185"/>
      <c r="BT184" s="185"/>
      <c r="BU184" s="185"/>
      <c r="BV184" s="185"/>
      <c r="BW184" s="186"/>
      <c r="BX184" s="186"/>
      <c r="BY184" s="186"/>
      <c r="BZ184" s="184"/>
      <c r="CA184" s="184"/>
      <c r="CB184" s="185"/>
      <c r="CC184" s="185"/>
      <c r="CD184" s="185"/>
      <c r="CE184" s="185"/>
      <c r="CF184" s="186"/>
      <c r="CG184" s="186"/>
      <c r="CH184" s="186"/>
      <c r="CI184" s="476"/>
      <c r="CJ184" s="476">
        <v>1</v>
      </c>
      <c r="CK184" s="476"/>
    </row>
    <row r="185" spans="2:89" s="187" customFormat="1" ht="113.25" customHeight="1" x14ac:dyDescent="0.25">
      <c r="B185" s="174" t="s">
        <v>71</v>
      </c>
      <c r="C185" s="175" t="s">
        <v>177</v>
      </c>
      <c r="D185" s="175" t="s">
        <v>177</v>
      </c>
      <c r="E185" s="176" t="s">
        <v>119</v>
      </c>
      <c r="F185" s="176" t="s">
        <v>173</v>
      </c>
      <c r="G185" s="176" t="s">
        <v>177</v>
      </c>
      <c r="H185" s="175" t="s">
        <v>245</v>
      </c>
      <c r="I185" s="175" t="s">
        <v>245</v>
      </c>
      <c r="J185" s="175" t="s">
        <v>245</v>
      </c>
      <c r="K185" s="188" t="s">
        <v>245</v>
      </c>
      <c r="L185" s="175" t="s">
        <v>435</v>
      </c>
      <c r="M185" s="175" t="s">
        <v>436</v>
      </c>
      <c r="N185" s="175" t="s">
        <v>437</v>
      </c>
      <c r="O185" s="176" t="s">
        <v>181</v>
      </c>
      <c r="P185" s="178"/>
      <c r="Q185" s="179" t="s">
        <v>80</v>
      </c>
      <c r="R185" s="179" t="s">
        <v>81</v>
      </c>
      <c r="S185" s="178" t="s">
        <v>82</v>
      </c>
      <c r="T185" s="178" t="s">
        <v>83</v>
      </c>
      <c r="U185" s="176" t="s">
        <v>84</v>
      </c>
      <c r="V185" s="178" t="s">
        <v>125</v>
      </c>
      <c r="W185" s="241" t="s">
        <v>213</v>
      </c>
      <c r="X185" s="254">
        <f>IF(W185="MUY BAJA",20%,IF(W185="BAJA",40%,IF(W185="MEDIA",60%,IF(W185="ALTA",80%,IF(W185="MUY ALTA",100%,)))))</f>
        <v>0.6</v>
      </c>
      <c r="Y185" s="255" t="s">
        <v>87</v>
      </c>
      <c r="Z185" s="254">
        <f>IF(Y185="LEVE",20%,IF(Y185="MENOR",40%,IF(Y185="MODERADO",60%,IF(Y185="MAYOR",80%,IF(Y185="CATASTRÓFICO",100%,)))))</f>
        <v>0.8</v>
      </c>
      <c r="AA185" s="181" t="s">
        <v>88</v>
      </c>
      <c r="AB185" s="180" t="s">
        <v>345</v>
      </c>
      <c r="AC185" s="178" t="s">
        <v>346</v>
      </c>
      <c r="AD185" s="181" t="s">
        <v>91</v>
      </c>
      <c r="AE185" s="181" t="s">
        <v>92</v>
      </c>
      <c r="AF185" s="176" t="s">
        <v>130</v>
      </c>
      <c r="AG185" s="182" t="s">
        <v>94</v>
      </c>
      <c r="AH185" s="182" t="s">
        <v>114</v>
      </c>
      <c r="AI185" s="256">
        <f>IF(AH185="Prevenir",25%, IF(AH185="Detectar",15%,IF(AH185="Corregir",10%,)))</f>
        <v>0.15</v>
      </c>
      <c r="AJ185" s="182" t="s">
        <v>184</v>
      </c>
      <c r="AK185" s="256">
        <f>IF(AJ185="Automático",25%,IF(AJ185="Manual",10%,))</f>
        <v>0.25</v>
      </c>
      <c r="AL185" s="182" t="s">
        <v>97</v>
      </c>
      <c r="AM185" s="175" t="s">
        <v>152</v>
      </c>
      <c r="AN185" s="182" t="s">
        <v>99</v>
      </c>
      <c r="AO185" s="175" t="s">
        <v>153</v>
      </c>
      <c r="AP185" s="257">
        <f>+AI185+AK185</f>
        <v>0.4</v>
      </c>
      <c r="AQ185" s="238" t="str">
        <f>IF(AR185&lt;=20%,"MUY BAJA",IF(AR185&lt;=40%,"BAJA",IF(AR185&lt;=60%,"MEDIA",IF(AR185&lt;=80%,"ALTA","MUY ALTA"))))</f>
        <v>BAJA</v>
      </c>
      <c r="AR185" s="238">
        <f>IF(OR(AH185="Prevenir",AH185="Detectar"),(X185-(X185*AP185)), X185)</f>
        <v>0.36</v>
      </c>
      <c r="AS185" s="238" t="str">
        <f>IF(AT185&lt;=20%,"LEVE",IF(AT185&lt;=40%,"MENOR",IF(AT185&lt;=60%,"MODERADO",IF(AT185&lt;=80%,"MAYOR","CATASTROFICO"))))</f>
        <v>MAYOR</v>
      </c>
      <c r="AT185" s="238">
        <f>IF(AH185="Corregir",(Z185-(Z185*AP185)), Z185)</f>
        <v>0.8</v>
      </c>
      <c r="AU185" s="181" t="s">
        <v>88</v>
      </c>
      <c r="AV185" s="244" t="s">
        <v>133</v>
      </c>
      <c r="AW185" s="183" t="s">
        <v>345</v>
      </c>
      <c r="AX185" s="184" t="s">
        <v>347</v>
      </c>
      <c r="AY185" s="184">
        <f>AY184</f>
        <v>45657</v>
      </c>
      <c r="AZ185" s="184" t="str">
        <f>AZ184</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5" s="185" t="str">
        <f>BA184</f>
        <v>OSI - GIS - SPI</v>
      </c>
      <c r="BB185" s="483" t="s">
        <v>103</v>
      </c>
      <c r="BC185" s="185">
        <f t="shared" si="6"/>
        <v>0</v>
      </c>
      <c r="BD185" s="185" t="str">
        <f>BD184</f>
        <v>X</v>
      </c>
      <c r="BE185" s="185" t="str">
        <f>BE184</f>
        <v>Las alertas reportadas radicaron casos en Mesa de Ayuda y se intervinieron las cuentas de usuarios y equipos reportados.</v>
      </c>
      <c r="BF185" s="186" t="s">
        <v>1362</v>
      </c>
      <c r="BG185" s="185" t="str">
        <f>BG184</f>
        <v xml:space="preserve"> </v>
      </c>
      <c r="BH185" s="184"/>
      <c r="BI185" s="184"/>
      <c r="BJ185" s="185"/>
      <c r="BK185" s="185"/>
      <c r="BL185" s="185"/>
      <c r="BM185" s="185"/>
      <c r="BN185" s="186"/>
      <c r="BO185" s="186"/>
      <c r="BP185" s="186"/>
      <c r="BQ185" s="184"/>
      <c r="BR185" s="184"/>
      <c r="BS185" s="185"/>
      <c r="BT185" s="185"/>
      <c r="BU185" s="185"/>
      <c r="BV185" s="185"/>
      <c r="BW185" s="186"/>
      <c r="BX185" s="186"/>
      <c r="BY185" s="186"/>
      <c r="BZ185" s="184"/>
      <c r="CA185" s="184"/>
      <c r="CB185" s="185"/>
      <c r="CC185" s="185"/>
      <c r="CD185" s="185"/>
      <c r="CE185" s="185"/>
      <c r="CF185" s="186"/>
      <c r="CG185" s="186"/>
      <c r="CH185" s="186"/>
      <c r="CI185" s="476"/>
      <c r="CJ185" s="476">
        <v>1</v>
      </c>
      <c r="CK185" s="476"/>
    </row>
    <row r="186" spans="2:89" s="187" customFormat="1" ht="113.25" customHeight="1" x14ac:dyDescent="0.25">
      <c r="B186" s="174" t="s">
        <v>71</v>
      </c>
      <c r="C186" s="175" t="s">
        <v>177</v>
      </c>
      <c r="D186" s="175" t="s">
        <v>177</v>
      </c>
      <c r="E186" s="176" t="s">
        <v>119</v>
      </c>
      <c r="F186" s="176" t="s">
        <v>74</v>
      </c>
      <c r="G186" s="176" t="s">
        <v>177</v>
      </c>
      <c r="H186" s="175" t="s">
        <v>245</v>
      </c>
      <c r="I186" s="175" t="s">
        <v>245</v>
      </c>
      <c r="J186" s="175" t="s">
        <v>245</v>
      </c>
      <c r="K186" s="188" t="s">
        <v>245</v>
      </c>
      <c r="L186" s="175" t="s">
        <v>455</v>
      </c>
      <c r="M186" s="175" t="s">
        <v>456</v>
      </c>
      <c r="N186" s="175" t="s">
        <v>457</v>
      </c>
      <c r="O186" s="176" t="s">
        <v>181</v>
      </c>
      <c r="P186" s="178"/>
      <c r="Q186" s="179" t="s">
        <v>80</v>
      </c>
      <c r="R186" s="179" t="s">
        <v>81</v>
      </c>
      <c r="S186" s="178" t="s">
        <v>82</v>
      </c>
      <c r="T186" s="178" t="s">
        <v>83</v>
      </c>
      <c r="U186" s="176" t="s">
        <v>84</v>
      </c>
      <c r="V186" s="178" t="s">
        <v>125</v>
      </c>
      <c r="W186" s="241" t="s">
        <v>213</v>
      </c>
      <c r="X186" s="254">
        <f>IF(W186="MUY BAJA",20%,IF(W186="BAJA",40%,IF(W186="MEDIA",60%,IF(W186="ALTA",80%,IF(W186="MUY ALTA",100%,)))))</f>
        <v>0.6</v>
      </c>
      <c r="Y186" s="255" t="s">
        <v>87</v>
      </c>
      <c r="Z186" s="254">
        <f>IF(Y186="LEVE",20%,IF(Y186="MENOR",40%,IF(Y186="MODERADO",60%,IF(Y186="MAYOR",80%,IF(Y186="CATASTRÓFICO",100%,)))))</f>
        <v>0.8</v>
      </c>
      <c r="AA186" s="181" t="s">
        <v>88</v>
      </c>
      <c r="AB186" s="180" t="s">
        <v>345</v>
      </c>
      <c r="AC186" s="178" t="s">
        <v>346</v>
      </c>
      <c r="AD186" s="181" t="s">
        <v>91</v>
      </c>
      <c r="AE186" s="181" t="s">
        <v>92</v>
      </c>
      <c r="AF186" s="176" t="s">
        <v>130</v>
      </c>
      <c r="AG186" s="182" t="s">
        <v>94</v>
      </c>
      <c r="AH186" s="182" t="s">
        <v>114</v>
      </c>
      <c r="AI186" s="256">
        <f>IF(AH186="Prevenir",25%, IF(AH186="Detectar",15%,IF(AH186="Corregir",10%,)))</f>
        <v>0.15</v>
      </c>
      <c r="AJ186" s="182" t="s">
        <v>184</v>
      </c>
      <c r="AK186" s="256">
        <f>IF(AJ186="Automático",25%,IF(AJ186="Manual",10%,))</f>
        <v>0.25</v>
      </c>
      <c r="AL186" s="182" t="s">
        <v>97</v>
      </c>
      <c r="AM186" s="175" t="s">
        <v>152</v>
      </c>
      <c r="AN186" s="182" t="s">
        <v>99</v>
      </c>
      <c r="AO186" s="175" t="s">
        <v>153</v>
      </c>
      <c r="AP186" s="257">
        <f>+AI186+AK186</f>
        <v>0.4</v>
      </c>
      <c r="AQ186" s="238" t="str">
        <f>IF(AR186&lt;=20%,"MUY BAJA",IF(AR186&lt;=40%,"BAJA",IF(AR186&lt;=60%,"MEDIA",IF(AR186&lt;=80%,"ALTA","MUY ALTA"))))</f>
        <v>BAJA</v>
      </c>
      <c r="AR186" s="238">
        <f>IF(OR(AH186="Prevenir",AH186="Detectar"),(X186-(X186*AP186)), X186)</f>
        <v>0.36</v>
      </c>
      <c r="AS186" s="238" t="str">
        <f>IF(AT186&lt;=20%,"LEVE",IF(AT186&lt;=40%,"MENOR",IF(AT186&lt;=60%,"MODERADO",IF(AT186&lt;=80%,"MAYOR","CATASTROFICO"))))</f>
        <v>MAYOR</v>
      </c>
      <c r="AT186" s="238">
        <f>IF(AH186="Corregir",(Z186-(Z186*AP186)), Z186)</f>
        <v>0.8</v>
      </c>
      <c r="AU186" s="181" t="s">
        <v>88</v>
      </c>
      <c r="AV186" s="244" t="s">
        <v>133</v>
      </c>
      <c r="AW186" s="183" t="s">
        <v>345</v>
      </c>
      <c r="AX186" s="184" t="s">
        <v>347</v>
      </c>
      <c r="AY186" s="184">
        <f>AY185</f>
        <v>45657</v>
      </c>
      <c r="AZ186" s="184" t="str">
        <f>AZ185</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6" s="185" t="str">
        <f>BA185</f>
        <v>OSI - GIS - SPI</v>
      </c>
      <c r="BB186" s="483" t="s">
        <v>103</v>
      </c>
      <c r="BC186" s="185">
        <f t="shared" si="6"/>
        <v>0</v>
      </c>
      <c r="BD186" s="185" t="str">
        <f>BD185</f>
        <v>X</v>
      </c>
      <c r="BE186" s="185" t="str">
        <f>BE185</f>
        <v>Las alertas reportadas radicaron casos en Mesa de Ayuda y se intervinieron las cuentas de usuarios y equipos reportados.</v>
      </c>
      <c r="BF186" s="186" t="s">
        <v>1362</v>
      </c>
      <c r="BG186" s="185" t="str">
        <f>BG185</f>
        <v xml:space="preserve"> </v>
      </c>
      <c r="BH186" s="184"/>
      <c r="BI186" s="184"/>
      <c r="BJ186" s="185"/>
      <c r="BK186" s="185"/>
      <c r="BL186" s="185"/>
      <c r="BM186" s="185"/>
      <c r="BN186" s="186"/>
      <c r="BO186" s="186"/>
      <c r="BP186" s="186"/>
      <c r="BQ186" s="184"/>
      <c r="BR186" s="184"/>
      <c r="BS186" s="185"/>
      <c r="BT186" s="185"/>
      <c r="BU186" s="185"/>
      <c r="BV186" s="185"/>
      <c r="BW186" s="186"/>
      <c r="BX186" s="186"/>
      <c r="BY186" s="186"/>
      <c r="BZ186" s="184"/>
      <c r="CA186" s="184"/>
      <c r="CB186" s="185"/>
      <c r="CC186" s="185"/>
      <c r="CD186" s="185"/>
      <c r="CE186" s="185"/>
      <c r="CF186" s="186"/>
      <c r="CG186" s="186"/>
      <c r="CH186" s="186"/>
      <c r="CI186" s="476"/>
      <c r="CJ186" s="476">
        <v>1</v>
      </c>
      <c r="CK186" s="476"/>
    </row>
    <row r="187" spans="2:89" s="187" customFormat="1" ht="113.25" customHeight="1" x14ac:dyDescent="0.25">
      <c r="B187" s="174" t="s">
        <v>71</v>
      </c>
      <c r="C187" s="175" t="s">
        <v>177</v>
      </c>
      <c r="D187" s="175" t="s">
        <v>177</v>
      </c>
      <c r="E187" s="176" t="s">
        <v>119</v>
      </c>
      <c r="F187" s="176" t="s">
        <v>74</v>
      </c>
      <c r="G187" s="176" t="s">
        <v>177</v>
      </c>
      <c r="H187" s="175" t="s">
        <v>245</v>
      </c>
      <c r="I187" s="175" t="s">
        <v>245</v>
      </c>
      <c r="J187" s="175" t="s">
        <v>245</v>
      </c>
      <c r="K187" s="188" t="s">
        <v>245</v>
      </c>
      <c r="L187" s="175" t="s">
        <v>506</v>
      </c>
      <c r="M187" s="175" t="s">
        <v>507</v>
      </c>
      <c r="N187" s="175" t="s">
        <v>508</v>
      </c>
      <c r="O187" s="176" t="s">
        <v>502</v>
      </c>
      <c r="P187" s="178"/>
      <c r="Q187" s="179" t="s">
        <v>80</v>
      </c>
      <c r="R187" s="179" t="s">
        <v>81</v>
      </c>
      <c r="S187" s="178" t="s">
        <v>82</v>
      </c>
      <c r="T187" s="178" t="s">
        <v>83</v>
      </c>
      <c r="U187" s="176" t="s">
        <v>84</v>
      </c>
      <c r="V187" s="178" t="s">
        <v>125</v>
      </c>
      <c r="W187" s="241" t="s">
        <v>213</v>
      </c>
      <c r="X187" s="254">
        <f>IF(W187="MUY BAJA",20%,IF(W187="BAJA",40%,IF(W187="MEDIA",60%,IF(W187="ALTA",80%,IF(W187="MUY ALTA",100%,)))))</f>
        <v>0.6</v>
      </c>
      <c r="Y187" s="255" t="s">
        <v>87</v>
      </c>
      <c r="Z187" s="254">
        <f>IF(Y187="LEVE",20%,IF(Y187="MENOR",40%,IF(Y187="MODERADO",60%,IF(Y187="MAYOR",80%,IF(Y187="CATASTRÓFICO",100%,)))))</f>
        <v>0.8</v>
      </c>
      <c r="AA187" s="181" t="s">
        <v>88</v>
      </c>
      <c r="AB187" s="180" t="s">
        <v>345</v>
      </c>
      <c r="AC187" s="178" t="s">
        <v>346</v>
      </c>
      <c r="AD187" s="181" t="s">
        <v>91</v>
      </c>
      <c r="AE187" s="181" t="s">
        <v>92</v>
      </c>
      <c r="AF187" s="176" t="s">
        <v>130</v>
      </c>
      <c r="AG187" s="182" t="s">
        <v>94</v>
      </c>
      <c r="AH187" s="182" t="s">
        <v>114</v>
      </c>
      <c r="AI187" s="256">
        <f>IF(AH187="Prevenir",25%, IF(AH187="Detectar",15%,IF(AH187="Corregir",10%,)))</f>
        <v>0.15</v>
      </c>
      <c r="AJ187" s="182" t="s">
        <v>184</v>
      </c>
      <c r="AK187" s="256">
        <f>IF(AJ187="Automático",25%,IF(AJ187="Manual",10%,))</f>
        <v>0.25</v>
      </c>
      <c r="AL187" s="182" t="s">
        <v>97</v>
      </c>
      <c r="AM187" s="175" t="s">
        <v>152</v>
      </c>
      <c r="AN187" s="182" t="s">
        <v>99</v>
      </c>
      <c r="AO187" s="175" t="s">
        <v>153</v>
      </c>
      <c r="AP187" s="257">
        <f>+AI187+AK187</f>
        <v>0.4</v>
      </c>
      <c r="AQ187" s="238" t="str">
        <f>IF(AR187&lt;=20%,"MUY BAJA",IF(AR187&lt;=40%,"BAJA",IF(AR187&lt;=60%,"MEDIA",IF(AR187&lt;=80%,"ALTA","MUY ALTA"))))</f>
        <v>BAJA</v>
      </c>
      <c r="AR187" s="238">
        <f>IF(OR(AH187="Prevenir",AH187="Detectar"),(X187-(X187*AP187)), X187)</f>
        <v>0.36</v>
      </c>
      <c r="AS187" s="238" t="str">
        <f>IF(AT187&lt;=20%,"LEVE",IF(AT187&lt;=40%,"MENOR",IF(AT187&lt;=60%,"MODERADO",IF(AT187&lt;=80%,"MAYOR","CATASTROFICO"))))</f>
        <v>MAYOR</v>
      </c>
      <c r="AT187" s="238">
        <f>IF(AH187="Corregir",(Z187-(Z187*AP187)), Z187)</f>
        <v>0.8</v>
      </c>
      <c r="AU187" s="181" t="s">
        <v>88</v>
      </c>
      <c r="AV187" s="244" t="s">
        <v>133</v>
      </c>
      <c r="AW187" s="183" t="s">
        <v>345</v>
      </c>
      <c r="AX187" s="184" t="s">
        <v>347</v>
      </c>
      <c r="AY187" s="184">
        <f>AY186</f>
        <v>45657</v>
      </c>
      <c r="AZ187" s="184" t="str">
        <f>AZ186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7" s="185" t="str">
        <f>BA186</f>
        <v>OSI - GIS - SPI</v>
      </c>
      <c r="BB187" s="483" t="s">
        <v>103</v>
      </c>
      <c r="BC187" s="185">
        <f t="shared" si="6"/>
        <v>0</v>
      </c>
      <c r="BD187" s="185" t="str">
        <f>BD186</f>
        <v>X</v>
      </c>
      <c r="BE187" s="185" t="str">
        <f>BE186</f>
        <v>Las alertas reportadas radicaron casos en Mesa de Ayuda y se intervinieron las cuentas de usuarios y equipos reportados.</v>
      </c>
      <c r="BF187" s="186" t="s">
        <v>1362</v>
      </c>
      <c r="BG187" s="185" t="str">
        <f>BG186</f>
        <v xml:space="preserve"> </v>
      </c>
      <c r="BH187" s="184"/>
      <c r="BI187" s="184"/>
      <c r="BJ187" s="185"/>
      <c r="BK187" s="185"/>
      <c r="BL187" s="185"/>
      <c r="BM187" s="185"/>
      <c r="BN187" s="186"/>
      <c r="BO187" s="186"/>
      <c r="BP187" s="186"/>
      <c r="BQ187" s="184"/>
      <c r="BR187" s="184"/>
      <c r="BS187" s="185"/>
      <c r="BT187" s="185"/>
      <c r="BU187" s="185"/>
      <c r="BV187" s="185"/>
      <c r="BW187" s="186"/>
      <c r="BX187" s="186"/>
      <c r="BY187" s="186"/>
      <c r="BZ187" s="184"/>
      <c r="CA187" s="184"/>
      <c r="CB187" s="185"/>
      <c r="CC187" s="185"/>
      <c r="CD187" s="185"/>
      <c r="CE187" s="185"/>
      <c r="CF187" s="186"/>
      <c r="CG187" s="186"/>
      <c r="CH187" s="186"/>
      <c r="CI187" s="476"/>
      <c r="CJ187" s="476">
        <v>1</v>
      </c>
      <c r="CK187" s="476"/>
    </row>
    <row r="188" spans="2:89" s="187" customFormat="1" ht="113.25" customHeight="1" x14ac:dyDescent="0.25">
      <c r="B188" s="174" t="s">
        <v>71</v>
      </c>
      <c r="C188" s="175" t="s">
        <v>177</v>
      </c>
      <c r="D188" s="175" t="s">
        <v>177</v>
      </c>
      <c r="E188" s="176" t="s">
        <v>119</v>
      </c>
      <c r="F188" s="176" t="s">
        <v>74</v>
      </c>
      <c r="G188" s="176" t="s">
        <v>177</v>
      </c>
      <c r="H188" s="175" t="s">
        <v>247</v>
      </c>
      <c r="I188" s="175" t="s">
        <v>247</v>
      </c>
      <c r="J188" s="175" t="s">
        <v>247</v>
      </c>
      <c r="K188" s="193" t="s">
        <v>247</v>
      </c>
      <c r="L188" s="175" t="s">
        <v>106</v>
      </c>
      <c r="M188" s="175" t="s">
        <v>545</v>
      </c>
      <c r="N188" s="175" t="s">
        <v>546</v>
      </c>
      <c r="O188" s="176" t="s">
        <v>79</v>
      </c>
      <c r="P188" s="178"/>
      <c r="Q188" s="179" t="s">
        <v>80</v>
      </c>
      <c r="R188" s="179" t="s">
        <v>81</v>
      </c>
      <c r="S188" s="178" t="s">
        <v>82</v>
      </c>
      <c r="T188" s="178" t="s">
        <v>83</v>
      </c>
      <c r="U188" s="176" t="s">
        <v>84</v>
      </c>
      <c r="V188" s="178" t="s">
        <v>125</v>
      </c>
      <c r="W188" s="241" t="s">
        <v>213</v>
      </c>
      <c r="X188" s="254">
        <f>IF(W188="MUY BAJA",20%,IF(W188="BAJA",40%,IF(W188="MEDIA",60%,IF(W188="ALTA",80%,IF(W188="MUY ALTA",100%,)))))</f>
        <v>0.6</v>
      </c>
      <c r="Y188" s="255" t="s">
        <v>87</v>
      </c>
      <c r="Z188" s="254">
        <f>IF(Y188="LEVE",20%,IF(Y188="MENOR",40%,IF(Y188="MODERADO",60%,IF(Y188="MAYOR",80%,IF(Y188="CATASTRÓFICO",100%,)))))</f>
        <v>0.8</v>
      </c>
      <c r="AA188" s="181" t="s">
        <v>88</v>
      </c>
      <c r="AB188" s="180" t="s">
        <v>345</v>
      </c>
      <c r="AC188" s="178" t="s">
        <v>346</v>
      </c>
      <c r="AD188" s="181" t="s">
        <v>91</v>
      </c>
      <c r="AE188" s="181" t="s">
        <v>92</v>
      </c>
      <c r="AF188" s="176" t="s">
        <v>130</v>
      </c>
      <c r="AG188" s="182" t="s">
        <v>94</v>
      </c>
      <c r="AH188" s="182" t="s">
        <v>114</v>
      </c>
      <c r="AI188" s="256">
        <f>IF(AH188="Prevenir",25%, IF(AH188="Detectar",15%,IF(AH188="Corregir",10%,)))</f>
        <v>0.15</v>
      </c>
      <c r="AJ188" s="182" t="s">
        <v>184</v>
      </c>
      <c r="AK188" s="256">
        <f>IF(AJ188="Automático",25%,IF(AJ188="Manual",10%,))</f>
        <v>0.25</v>
      </c>
      <c r="AL188" s="182" t="s">
        <v>97</v>
      </c>
      <c r="AM188" s="175" t="s">
        <v>152</v>
      </c>
      <c r="AN188" s="182" t="s">
        <v>99</v>
      </c>
      <c r="AO188" s="175" t="s">
        <v>153</v>
      </c>
      <c r="AP188" s="257">
        <f>+AI188+AK188</f>
        <v>0.4</v>
      </c>
      <c r="AQ188" s="238" t="str">
        <f>IF(AR188&lt;=20%,"MUY BAJA",IF(AR188&lt;=40%,"BAJA",IF(AR188&lt;=60%,"MEDIA",IF(AR188&lt;=80%,"ALTA","MUY ALTA"))))</f>
        <v>BAJA</v>
      </c>
      <c r="AR188" s="238">
        <f>IF(OR(AH188="Prevenir",AH188="Detectar"),(X188-(X188*AP188)), X188)</f>
        <v>0.36</v>
      </c>
      <c r="AS188" s="238" t="str">
        <f>IF(AT188&lt;=20%,"LEVE",IF(AT188&lt;=40%,"MENOR",IF(AT188&lt;=60%,"MODERADO",IF(AT188&lt;=80%,"MAYOR","CATASTROFICO"))))</f>
        <v>MAYOR</v>
      </c>
      <c r="AT188" s="238">
        <f>IF(AH188="Corregir",(Z188-(Z188*AP188)), Z188)</f>
        <v>0.8</v>
      </c>
      <c r="AU188" s="181" t="s">
        <v>88</v>
      </c>
      <c r="AV188" s="241" t="s">
        <v>101</v>
      </c>
      <c r="AW188" s="183" t="s">
        <v>345</v>
      </c>
      <c r="AX188" s="184" t="s">
        <v>347</v>
      </c>
      <c r="AY188" s="184">
        <f>AY187</f>
        <v>45657</v>
      </c>
      <c r="AZ188" s="184" t="str">
        <f>AZ187</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8" s="185" t="str">
        <f>BA187</f>
        <v>OSI - GIS - SPI</v>
      </c>
      <c r="BB188" s="483" t="s">
        <v>103</v>
      </c>
      <c r="BC188" s="185">
        <f t="shared" si="6"/>
        <v>0</v>
      </c>
      <c r="BD188" s="185" t="str">
        <f>BD187</f>
        <v>X</v>
      </c>
      <c r="BE188" s="185" t="str">
        <f>BE187</f>
        <v>Las alertas reportadas radicaron casos en Mesa de Ayuda y se intervinieron las cuentas de usuarios y equipos reportados.</v>
      </c>
      <c r="BF188" s="186" t="s">
        <v>1362</v>
      </c>
      <c r="BG188" s="185" t="str">
        <f>BG187</f>
        <v xml:space="preserve"> </v>
      </c>
      <c r="BH188" s="184"/>
      <c r="BI188" s="184"/>
      <c r="BJ188" s="185"/>
      <c r="BK188" s="185"/>
      <c r="BL188" s="185"/>
      <c r="BM188" s="185"/>
      <c r="BN188" s="186"/>
      <c r="BO188" s="186"/>
      <c r="BP188" s="186"/>
      <c r="BQ188" s="184"/>
      <c r="BR188" s="184"/>
      <c r="BS188" s="185"/>
      <c r="BT188" s="185"/>
      <c r="BU188" s="185"/>
      <c r="BV188" s="185"/>
      <c r="BW188" s="186"/>
      <c r="BX188" s="186"/>
      <c r="BY188" s="186"/>
      <c r="BZ188" s="184"/>
      <c r="CA188" s="184"/>
      <c r="CB188" s="185"/>
      <c r="CC188" s="185"/>
      <c r="CD188" s="185"/>
      <c r="CE188" s="185"/>
      <c r="CF188" s="186"/>
      <c r="CG188" s="186"/>
      <c r="CH188" s="186"/>
      <c r="CI188" s="476"/>
      <c r="CJ188" s="476">
        <v>1</v>
      </c>
      <c r="CK188" s="476"/>
    </row>
    <row r="189" spans="2:89" s="187" customFormat="1" ht="113.25" customHeight="1" x14ac:dyDescent="0.25">
      <c r="B189" s="174" t="s">
        <v>71</v>
      </c>
      <c r="C189" s="175" t="s">
        <v>344</v>
      </c>
      <c r="D189" s="175" t="s">
        <v>344</v>
      </c>
      <c r="E189" s="176" t="s">
        <v>119</v>
      </c>
      <c r="F189" s="176" t="s">
        <v>120</v>
      </c>
      <c r="G189" s="176" t="s">
        <v>344</v>
      </c>
      <c r="H189" s="175" t="s">
        <v>245</v>
      </c>
      <c r="I189" s="175" t="s">
        <v>247</v>
      </c>
      <c r="J189" s="175" t="s">
        <v>245</v>
      </c>
      <c r="K189" s="193" t="s">
        <v>247</v>
      </c>
      <c r="L189" s="175" t="s">
        <v>547</v>
      </c>
      <c r="M189" s="175" t="s">
        <v>548</v>
      </c>
      <c r="N189" s="175" t="s">
        <v>549</v>
      </c>
      <c r="O189" s="176" t="s">
        <v>79</v>
      </c>
      <c r="P189" s="178"/>
      <c r="Q189" s="179" t="s">
        <v>80</v>
      </c>
      <c r="R189" s="179" t="s">
        <v>81</v>
      </c>
      <c r="S189" s="178" t="s">
        <v>82</v>
      </c>
      <c r="T189" s="178" t="s">
        <v>83</v>
      </c>
      <c r="U189" s="176" t="s">
        <v>84</v>
      </c>
      <c r="V189" s="178" t="s">
        <v>125</v>
      </c>
      <c r="W189" s="241" t="s">
        <v>213</v>
      </c>
      <c r="X189" s="254">
        <f>IF(W189="MUY BAJA",20%,IF(W189="BAJA",40%,IF(W189="MEDIA",60%,IF(W189="ALTA",80%,IF(W189="MUY ALTA",100%,)))))</f>
        <v>0.6</v>
      </c>
      <c r="Y189" s="255" t="s">
        <v>87</v>
      </c>
      <c r="Z189" s="254">
        <f>IF(Y189="LEVE",20%,IF(Y189="MENOR",40%,IF(Y189="MODERADO",60%,IF(Y189="MAYOR",80%,IF(Y189="CATASTRÓFICO",100%,)))))</f>
        <v>0.8</v>
      </c>
      <c r="AA189" s="181" t="s">
        <v>88</v>
      </c>
      <c r="AB189" s="180" t="s">
        <v>345</v>
      </c>
      <c r="AC189" s="178" t="s">
        <v>346</v>
      </c>
      <c r="AD189" s="181" t="s">
        <v>91</v>
      </c>
      <c r="AE189" s="181" t="s">
        <v>92</v>
      </c>
      <c r="AF189" s="176" t="s">
        <v>130</v>
      </c>
      <c r="AG189" s="182" t="s">
        <v>94</v>
      </c>
      <c r="AH189" s="182" t="s">
        <v>114</v>
      </c>
      <c r="AI189" s="256">
        <f>IF(AH189="Prevenir",25%, IF(AH189="Detectar",15%,IF(AH189="Corregir",10%,)))</f>
        <v>0.15</v>
      </c>
      <c r="AJ189" s="182" t="s">
        <v>184</v>
      </c>
      <c r="AK189" s="256">
        <f>IF(AJ189="Automático",25%,IF(AJ189="Manual",10%,))</f>
        <v>0.25</v>
      </c>
      <c r="AL189" s="182" t="s">
        <v>97</v>
      </c>
      <c r="AM189" s="175" t="s">
        <v>152</v>
      </c>
      <c r="AN189" s="182" t="s">
        <v>99</v>
      </c>
      <c r="AO189" s="175" t="s">
        <v>153</v>
      </c>
      <c r="AP189" s="257">
        <f>+AI189+AK189</f>
        <v>0.4</v>
      </c>
      <c r="AQ189" s="238" t="str">
        <f>IF(AR189&lt;=20%,"MUY BAJA",IF(AR189&lt;=40%,"BAJA",IF(AR189&lt;=60%,"MEDIA",IF(AR189&lt;=80%,"ALTA","MUY ALTA"))))</f>
        <v>BAJA</v>
      </c>
      <c r="AR189" s="238">
        <f>IF(OR(AH189="Prevenir",AH189="Detectar"),(X189-(X189*AP189)), X189)</f>
        <v>0.36</v>
      </c>
      <c r="AS189" s="238" t="str">
        <f>IF(AT189&lt;=20%,"LEVE",IF(AT189&lt;=40%,"MENOR",IF(AT189&lt;=60%,"MODERADO",IF(AT189&lt;=80%,"MAYOR","CATASTROFICO"))))</f>
        <v>MAYOR</v>
      </c>
      <c r="AT189" s="238">
        <f>IF(AH189="Corregir",(Z189-(Z189*AP189)), Z189)</f>
        <v>0.8</v>
      </c>
      <c r="AU189" s="181" t="s">
        <v>88</v>
      </c>
      <c r="AV189" s="241" t="s">
        <v>101</v>
      </c>
      <c r="AW189" s="183" t="s">
        <v>345</v>
      </c>
      <c r="AX189" s="184" t="s">
        <v>347</v>
      </c>
      <c r="AY189" s="184">
        <f>AY188</f>
        <v>45657</v>
      </c>
      <c r="AZ189" s="184" t="str">
        <f>AZ188</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9" s="185" t="str">
        <f>BA188</f>
        <v>OSI - GIS - SPI</v>
      </c>
      <c r="BB189" s="483" t="s">
        <v>103</v>
      </c>
      <c r="BC189" s="185">
        <f t="shared" si="6"/>
        <v>0</v>
      </c>
      <c r="BD189" s="185" t="str">
        <f>BD188</f>
        <v>X</v>
      </c>
      <c r="BE189" s="185" t="str">
        <f>BE188</f>
        <v>Las alertas reportadas radicaron casos en Mesa de Ayuda y se intervinieron las cuentas de usuarios y equipos reportados.</v>
      </c>
      <c r="BF189" s="186" t="s">
        <v>1362</v>
      </c>
      <c r="BG189" s="185" t="str">
        <f>BG188</f>
        <v xml:space="preserve"> </v>
      </c>
      <c r="BH189" s="184"/>
      <c r="BI189" s="184"/>
      <c r="BJ189" s="185"/>
      <c r="BK189" s="185"/>
      <c r="BL189" s="185"/>
      <c r="BM189" s="185"/>
      <c r="BN189" s="186"/>
      <c r="BO189" s="186"/>
      <c r="BP189" s="186"/>
      <c r="BQ189" s="184"/>
      <c r="BR189" s="184"/>
      <c r="BS189" s="185"/>
      <c r="BT189" s="185"/>
      <c r="BU189" s="185"/>
      <c r="BV189" s="185"/>
      <c r="BW189" s="186"/>
      <c r="BX189" s="186"/>
      <c r="BY189" s="186"/>
      <c r="BZ189" s="184"/>
      <c r="CA189" s="184"/>
      <c r="CB189" s="185"/>
      <c r="CC189" s="185"/>
      <c r="CD189" s="185"/>
      <c r="CE189" s="185"/>
      <c r="CF189" s="186"/>
      <c r="CG189" s="186"/>
      <c r="CH189" s="186"/>
      <c r="CI189" s="476"/>
      <c r="CJ189" s="476">
        <v>1</v>
      </c>
      <c r="CK189" s="476"/>
    </row>
    <row r="190" spans="2:89" s="187" customFormat="1" ht="113.25" customHeight="1" x14ac:dyDescent="0.25">
      <c r="B190" s="174" t="s">
        <v>71</v>
      </c>
      <c r="C190" s="175" t="s">
        <v>177</v>
      </c>
      <c r="D190" s="175" t="s">
        <v>177</v>
      </c>
      <c r="E190" s="176" t="s">
        <v>119</v>
      </c>
      <c r="F190" s="176" t="s">
        <v>74</v>
      </c>
      <c r="G190" s="176" t="s">
        <v>177</v>
      </c>
      <c r="H190" s="175" t="s">
        <v>247</v>
      </c>
      <c r="I190" s="175" t="s">
        <v>523</v>
      </c>
      <c r="J190" s="175" t="s">
        <v>245</v>
      </c>
      <c r="K190" s="193" t="s">
        <v>247</v>
      </c>
      <c r="L190" s="175" t="s">
        <v>106</v>
      </c>
      <c r="M190" s="175" t="s">
        <v>565</v>
      </c>
      <c r="N190" s="175" t="s">
        <v>566</v>
      </c>
      <c r="O190" s="176" t="s">
        <v>172</v>
      </c>
      <c r="P190" s="178"/>
      <c r="Q190" s="179" t="s">
        <v>80</v>
      </c>
      <c r="R190" s="179" t="s">
        <v>81</v>
      </c>
      <c r="S190" s="178" t="s">
        <v>82</v>
      </c>
      <c r="T190" s="178" t="s">
        <v>83</v>
      </c>
      <c r="U190" s="176" t="s">
        <v>84</v>
      </c>
      <c r="V190" s="178" t="s">
        <v>125</v>
      </c>
      <c r="W190" s="241" t="s">
        <v>86</v>
      </c>
      <c r="X190" s="254">
        <f>IF(W190="MUY BAJA",20%,IF(W190="BAJA",40%,IF(W190="MEDIA",60%,IF(W190="ALTA",80%,IF(W190="MUY ALTA",100%,)))))</f>
        <v>0.4</v>
      </c>
      <c r="Y190" s="255" t="s">
        <v>87</v>
      </c>
      <c r="Z190" s="254">
        <f>IF(Y190="LEVE",20%,IF(Y190="MENOR",40%,IF(Y190="MODERADO",60%,IF(Y190="MAYOR",80%,IF(Y190="CATASTRÓFICO",100%,)))))</f>
        <v>0.8</v>
      </c>
      <c r="AA190" s="181" t="s">
        <v>88</v>
      </c>
      <c r="AB190" s="180" t="s">
        <v>345</v>
      </c>
      <c r="AC190" s="178" t="s">
        <v>346</v>
      </c>
      <c r="AD190" s="181" t="s">
        <v>91</v>
      </c>
      <c r="AE190" s="181" t="s">
        <v>92</v>
      </c>
      <c r="AF190" s="176" t="s">
        <v>130</v>
      </c>
      <c r="AG190" s="182" t="s">
        <v>94</v>
      </c>
      <c r="AH190" s="182" t="s">
        <v>114</v>
      </c>
      <c r="AI190" s="256">
        <f>IF(AH190="Prevenir",25%, IF(AH190="Detectar",15%,IF(AH190="Corregir",10%,)))</f>
        <v>0.15</v>
      </c>
      <c r="AJ190" s="182" t="s">
        <v>184</v>
      </c>
      <c r="AK190" s="256">
        <f>IF(AJ190="Automático",25%,IF(AJ190="Manual",10%,))</f>
        <v>0.25</v>
      </c>
      <c r="AL190" s="182" t="s">
        <v>97</v>
      </c>
      <c r="AM190" s="175" t="s">
        <v>152</v>
      </c>
      <c r="AN190" s="182" t="s">
        <v>99</v>
      </c>
      <c r="AO190" s="175" t="s">
        <v>153</v>
      </c>
      <c r="AP190" s="257">
        <f>+AI190+AK190</f>
        <v>0.4</v>
      </c>
      <c r="AQ190" s="238" t="str">
        <f>IF(AR190&lt;=20%,"MUY BAJA",IF(AR190&lt;=40%,"BAJA",IF(AR190&lt;=60%,"MEDIA",IF(AR190&lt;=80%,"ALTA","MUY ALTA"))))</f>
        <v>BAJA</v>
      </c>
      <c r="AR190" s="238">
        <f>IF(OR(AH190="Prevenir",AH190="Detectar"),(X190-(X190*AP190)), X190)</f>
        <v>0.24</v>
      </c>
      <c r="AS190" s="238" t="str">
        <f>IF(AT190&lt;=20%,"LEVE",IF(AT190&lt;=40%,"MENOR",IF(AT190&lt;=60%,"MODERADO",IF(AT190&lt;=80%,"MAYOR","CATASTROFICO"))))</f>
        <v>MAYOR</v>
      </c>
      <c r="AT190" s="238">
        <f>IF(AH190="Corregir",(Z190-(Z190*AP190)), Z190)</f>
        <v>0.8</v>
      </c>
      <c r="AU190" s="181" t="s">
        <v>88</v>
      </c>
      <c r="AV190" s="244" t="s">
        <v>133</v>
      </c>
      <c r="AW190" s="183" t="s">
        <v>345</v>
      </c>
      <c r="AX190" s="184" t="s">
        <v>347</v>
      </c>
      <c r="AY190" s="184">
        <f>AY189</f>
        <v>45657</v>
      </c>
      <c r="AZ190" s="184" t="str">
        <f>AZ189</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0" s="185" t="str">
        <f>BA189</f>
        <v>OSI - GIS - SPI</v>
      </c>
      <c r="BB190" s="483" t="s">
        <v>103</v>
      </c>
      <c r="BC190" s="185">
        <f t="shared" si="6"/>
        <v>0</v>
      </c>
      <c r="BD190" s="185" t="str">
        <f>BD189</f>
        <v>X</v>
      </c>
      <c r="BE190" s="185" t="str">
        <f>BE189</f>
        <v>Las alertas reportadas radicaron casos en Mesa de Ayuda y se intervinieron las cuentas de usuarios y equipos reportados.</v>
      </c>
      <c r="BF190" s="186" t="s">
        <v>1362</v>
      </c>
      <c r="BG190" s="185" t="str">
        <f>BG189</f>
        <v xml:space="preserve"> </v>
      </c>
      <c r="BH190" s="184"/>
      <c r="BI190" s="184"/>
      <c r="BJ190" s="185"/>
      <c r="BK190" s="185"/>
      <c r="BL190" s="185"/>
      <c r="BM190" s="185"/>
      <c r="BN190" s="186"/>
      <c r="BO190" s="186"/>
      <c r="BP190" s="186"/>
      <c r="BQ190" s="184"/>
      <c r="BR190" s="184"/>
      <c r="BS190" s="185"/>
      <c r="BT190" s="185"/>
      <c r="BU190" s="185"/>
      <c r="BV190" s="185"/>
      <c r="BW190" s="186"/>
      <c r="BX190" s="186"/>
      <c r="BY190" s="186"/>
      <c r="BZ190" s="184"/>
      <c r="CA190" s="184"/>
      <c r="CB190" s="185"/>
      <c r="CC190" s="185"/>
      <c r="CD190" s="185"/>
      <c r="CE190" s="185"/>
      <c r="CF190" s="186"/>
      <c r="CG190" s="186"/>
      <c r="CH190" s="186"/>
      <c r="CI190" s="476"/>
      <c r="CJ190" s="476">
        <v>1</v>
      </c>
      <c r="CK190" s="476"/>
    </row>
    <row r="191" spans="2:89" s="187" customFormat="1" ht="113.25" customHeight="1" x14ac:dyDescent="0.25">
      <c r="B191" s="174" t="s">
        <v>71</v>
      </c>
      <c r="C191" s="175" t="s">
        <v>177</v>
      </c>
      <c r="D191" s="175" t="s">
        <v>177</v>
      </c>
      <c r="E191" s="176" t="s">
        <v>119</v>
      </c>
      <c r="F191" s="176" t="s">
        <v>74</v>
      </c>
      <c r="G191" s="176" t="s">
        <v>177</v>
      </c>
      <c r="H191" s="175" t="s">
        <v>245</v>
      </c>
      <c r="I191" s="175" t="s">
        <v>247</v>
      </c>
      <c r="J191" s="175" t="s">
        <v>245</v>
      </c>
      <c r="K191" s="193" t="s">
        <v>247</v>
      </c>
      <c r="L191" s="175">
        <v>0</v>
      </c>
      <c r="M191" s="175">
        <v>0</v>
      </c>
      <c r="N191" s="175">
        <v>0</v>
      </c>
      <c r="O191" s="176" t="s">
        <v>181</v>
      </c>
      <c r="P191" s="178"/>
      <c r="Q191" s="179" t="s">
        <v>80</v>
      </c>
      <c r="R191" s="179" t="s">
        <v>81</v>
      </c>
      <c r="S191" s="178" t="s">
        <v>82</v>
      </c>
      <c r="T191" s="178" t="s">
        <v>83</v>
      </c>
      <c r="U191" s="176" t="s">
        <v>84</v>
      </c>
      <c r="V191" s="178" t="s">
        <v>125</v>
      </c>
      <c r="W191" s="241" t="s">
        <v>213</v>
      </c>
      <c r="X191" s="254">
        <f>IF(W191="MUY BAJA",20%,IF(W191="BAJA",40%,IF(W191="MEDIA",60%,IF(W191="ALTA",80%,IF(W191="MUY ALTA",100%,)))))</f>
        <v>0.6</v>
      </c>
      <c r="Y191" s="255" t="s">
        <v>87</v>
      </c>
      <c r="Z191" s="254">
        <f>IF(Y191="LEVE",20%,IF(Y191="MENOR",40%,IF(Y191="MODERADO",60%,IF(Y191="MAYOR",80%,IF(Y191="CATASTRÓFICO",100%,)))))</f>
        <v>0.8</v>
      </c>
      <c r="AA191" s="181" t="s">
        <v>88</v>
      </c>
      <c r="AB191" s="180" t="s">
        <v>345</v>
      </c>
      <c r="AC191" s="178" t="s">
        <v>346</v>
      </c>
      <c r="AD191" s="181" t="s">
        <v>91</v>
      </c>
      <c r="AE191" s="181" t="s">
        <v>92</v>
      </c>
      <c r="AF191" s="176" t="s">
        <v>130</v>
      </c>
      <c r="AG191" s="182" t="s">
        <v>94</v>
      </c>
      <c r="AH191" s="182" t="s">
        <v>114</v>
      </c>
      <c r="AI191" s="256">
        <f>IF(AH191="Prevenir",25%, IF(AH191="Detectar",15%,IF(AH191="Corregir",10%,)))</f>
        <v>0.15</v>
      </c>
      <c r="AJ191" s="182" t="s">
        <v>184</v>
      </c>
      <c r="AK191" s="256">
        <f>IF(AJ191="Automático",25%,IF(AJ191="Manual",10%,))</f>
        <v>0.25</v>
      </c>
      <c r="AL191" s="182" t="s">
        <v>97</v>
      </c>
      <c r="AM191" s="175" t="s">
        <v>152</v>
      </c>
      <c r="AN191" s="182" t="s">
        <v>99</v>
      </c>
      <c r="AO191" s="175" t="s">
        <v>153</v>
      </c>
      <c r="AP191" s="257">
        <f>+AI191+AK191</f>
        <v>0.4</v>
      </c>
      <c r="AQ191" s="238" t="str">
        <f>IF(AR191&lt;=20%,"MUY BAJA",IF(AR191&lt;=40%,"BAJA",IF(AR191&lt;=60%,"MEDIA",IF(AR191&lt;=80%,"ALTA","MUY ALTA"))))</f>
        <v>BAJA</v>
      </c>
      <c r="AR191" s="238">
        <f>IF(OR(AH191="Prevenir",AH191="Detectar"),(X191-(X191*AP191)), X191)</f>
        <v>0.36</v>
      </c>
      <c r="AS191" s="238" t="str">
        <f>IF(AT191&lt;=20%,"LEVE",IF(AT191&lt;=40%,"MENOR",IF(AT191&lt;=60%,"MODERADO",IF(AT191&lt;=80%,"MAYOR","CATASTROFICO"))))</f>
        <v>MAYOR</v>
      </c>
      <c r="AT191" s="238">
        <f>IF(AH191="Corregir",(Z191-(Z191*AP191)), Z191)</f>
        <v>0.8</v>
      </c>
      <c r="AU191" s="181" t="s">
        <v>88</v>
      </c>
      <c r="AV191" s="244" t="s">
        <v>133</v>
      </c>
      <c r="AW191" s="183" t="s">
        <v>345</v>
      </c>
      <c r="AX191" s="184" t="s">
        <v>347</v>
      </c>
      <c r="AY191" s="184">
        <f>AY190</f>
        <v>45657</v>
      </c>
      <c r="AZ191" s="184" t="str">
        <f>AZ190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1" s="185" t="str">
        <f>BA190</f>
        <v>OSI - GIS - SPI</v>
      </c>
      <c r="BB191" s="483" t="s">
        <v>103</v>
      </c>
      <c r="BC191" s="185">
        <f t="shared" si="6"/>
        <v>0</v>
      </c>
      <c r="BD191" s="185" t="str">
        <f>BD190</f>
        <v>X</v>
      </c>
      <c r="BE191" s="185" t="str">
        <f>BE190</f>
        <v>Las alertas reportadas radicaron casos en Mesa de Ayuda y se intervinieron las cuentas de usuarios y equipos reportados.</v>
      </c>
      <c r="BF191" s="186" t="s">
        <v>1362</v>
      </c>
      <c r="BG191" s="185" t="str">
        <f>BG190</f>
        <v xml:space="preserve"> </v>
      </c>
      <c r="BH191" s="184"/>
      <c r="BI191" s="184"/>
      <c r="BJ191" s="185"/>
      <c r="BK191" s="185"/>
      <c r="BL191" s="185"/>
      <c r="BM191" s="185"/>
      <c r="BN191" s="186"/>
      <c r="BO191" s="186"/>
      <c r="BP191" s="186"/>
      <c r="BQ191" s="184"/>
      <c r="BR191" s="184"/>
      <c r="BS191" s="185"/>
      <c r="BT191" s="185"/>
      <c r="BU191" s="185"/>
      <c r="BV191" s="185"/>
      <c r="BW191" s="186"/>
      <c r="BX191" s="186"/>
      <c r="BY191" s="186"/>
      <c r="BZ191" s="184"/>
      <c r="CA191" s="184"/>
      <c r="CB191" s="185"/>
      <c r="CC191" s="185"/>
      <c r="CD191" s="185"/>
      <c r="CE191" s="185"/>
      <c r="CF191" s="186"/>
      <c r="CG191" s="186"/>
      <c r="CH191" s="186"/>
      <c r="CI191" s="476"/>
      <c r="CJ191" s="476">
        <v>1</v>
      </c>
      <c r="CK191" s="476"/>
    </row>
    <row r="192" spans="2:89" s="187" customFormat="1" ht="113.25" customHeight="1" x14ac:dyDescent="0.25">
      <c r="B192" s="174" t="s">
        <v>71</v>
      </c>
      <c r="C192" s="175" t="s">
        <v>653</v>
      </c>
      <c r="D192" s="175" t="s">
        <v>653</v>
      </c>
      <c r="E192" s="176" t="s">
        <v>119</v>
      </c>
      <c r="F192" s="176" t="s">
        <v>74</v>
      </c>
      <c r="G192" s="176" t="s">
        <v>653</v>
      </c>
      <c r="H192" s="175" t="s">
        <v>245</v>
      </c>
      <c r="I192" s="175" t="s">
        <v>245</v>
      </c>
      <c r="J192" s="175" t="s">
        <v>247</v>
      </c>
      <c r="K192" s="193" t="s">
        <v>247</v>
      </c>
      <c r="L192" s="175" t="s">
        <v>506</v>
      </c>
      <c r="M192" s="175" t="s">
        <v>507</v>
      </c>
      <c r="N192" s="175" t="s">
        <v>508</v>
      </c>
      <c r="O192" s="176" t="s">
        <v>502</v>
      </c>
      <c r="P192" s="178"/>
      <c r="Q192" s="179" t="s">
        <v>80</v>
      </c>
      <c r="R192" s="179" t="s">
        <v>81</v>
      </c>
      <c r="S192" s="178" t="s">
        <v>82</v>
      </c>
      <c r="T192" s="178" t="s">
        <v>654</v>
      </c>
      <c r="U192" s="176" t="s">
        <v>148</v>
      </c>
      <c r="V192" s="178" t="s">
        <v>125</v>
      </c>
      <c r="W192" s="241" t="s">
        <v>126</v>
      </c>
      <c r="X192" s="254">
        <f>IF(W192="MUY BAJA",20%,IF(W192="BAJA",40%,IF(W192="MEDIA",60%,IF(W192="ALTA",80%,IF(W192="MUY ALTA",100%,)))))</f>
        <v>0.2</v>
      </c>
      <c r="Y192" s="255" t="s">
        <v>87</v>
      </c>
      <c r="Z192" s="254">
        <f>IF(Y192="LEVE",20%,IF(Y192="MENOR",40%,IF(Y192="MODERADO",60%,IF(Y192="MAYOR",80%,IF(Y192="CATASTRÓFICO",100%,)))))</f>
        <v>0.8</v>
      </c>
      <c r="AA192" s="181" t="s">
        <v>88</v>
      </c>
      <c r="AB192" s="180" t="s">
        <v>345</v>
      </c>
      <c r="AC192" s="178" t="s">
        <v>346</v>
      </c>
      <c r="AD192" s="181" t="s">
        <v>91</v>
      </c>
      <c r="AE192" s="181" t="s">
        <v>92</v>
      </c>
      <c r="AF192" s="176" t="s">
        <v>130</v>
      </c>
      <c r="AG192" s="182" t="s">
        <v>94</v>
      </c>
      <c r="AH192" s="182" t="s">
        <v>114</v>
      </c>
      <c r="AI192" s="256">
        <f>IF(AH192="Prevenir",25%, IF(AH192="Detectar",15%,IF(AH192="Corregir",10%,)))</f>
        <v>0.15</v>
      </c>
      <c r="AJ192" s="182" t="s">
        <v>184</v>
      </c>
      <c r="AK192" s="256">
        <f>IF(AJ192="Automático",25%,IF(AJ192="Manual",10%,))</f>
        <v>0.25</v>
      </c>
      <c r="AL192" s="182" t="s">
        <v>97</v>
      </c>
      <c r="AM192" s="175" t="s">
        <v>152</v>
      </c>
      <c r="AN192" s="182" t="s">
        <v>99</v>
      </c>
      <c r="AO192" s="175" t="s">
        <v>153</v>
      </c>
      <c r="AP192" s="257">
        <f>+AI192+AK192</f>
        <v>0.4</v>
      </c>
      <c r="AQ192" s="238" t="str">
        <f>IF(AR192&lt;=20%,"MUY BAJA",IF(AR192&lt;=40%,"BAJA",IF(AR192&lt;=60%,"MEDIA",IF(AR192&lt;=80%,"ALTA","MUY ALTA"))))</f>
        <v>MUY BAJA</v>
      </c>
      <c r="AR192" s="238">
        <f>IF(OR(AH192="Prevenir",AH192="Detectar"),(X192-(X192*AP192)), X192)</f>
        <v>0.12</v>
      </c>
      <c r="AS192" s="238" t="str">
        <f>IF(AT192&lt;=20%,"LEVE",IF(AT192&lt;=40%,"MENOR",IF(AT192&lt;=60%,"MODERADO",IF(AT192&lt;=80%,"MAYOR","CATASTROFICO"))))</f>
        <v>MAYOR</v>
      </c>
      <c r="AT192" s="238">
        <f>IF(AH192="Corregir",(Z192-(Z192*AP192)), Z192)</f>
        <v>0.8</v>
      </c>
      <c r="AU192" s="181" t="s">
        <v>88</v>
      </c>
      <c r="AV192" s="244" t="s">
        <v>133</v>
      </c>
      <c r="AW192" s="183" t="s">
        <v>345</v>
      </c>
      <c r="AX192" s="184" t="s">
        <v>655</v>
      </c>
      <c r="AY192" s="184">
        <f>AY191</f>
        <v>45657</v>
      </c>
      <c r="AZ192" s="184" t="str">
        <f>AZ191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2" s="185" t="str">
        <f>BA191</f>
        <v>OSI - GIS - SPI</v>
      </c>
      <c r="BB192" s="483" t="s">
        <v>103</v>
      </c>
      <c r="BC192" s="185">
        <f t="shared" si="6"/>
        <v>0</v>
      </c>
      <c r="BD192" s="185" t="str">
        <f>BD191</f>
        <v>X</v>
      </c>
      <c r="BE192" s="185" t="str">
        <f>BE191</f>
        <v>Las alertas reportadas radicaron casos en Mesa de Ayuda y se intervinieron las cuentas de usuarios y equipos reportados.</v>
      </c>
      <c r="BF192" s="186" t="s">
        <v>1362</v>
      </c>
      <c r="BG192" s="185" t="str">
        <f>BG191</f>
        <v xml:space="preserve"> </v>
      </c>
      <c r="BH192" s="184"/>
      <c r="BI192" s="184"/>
      <c r="BJ192" s="185"/>
      <c r="BK192" s="185"/>
      <c r="BL192" s="185"/>
      <c r="BM192" s="185"/>
      <c r="BN192" s="186"/>
      <c r="BO192" s="186"/>
      <c r="BP192" s="186"/>
      <c r="BQ192" s="184"/>
      <c r="BR192" s="184"/>
      <c r="BS192" s="185"/>
      <c r="BT192" s="185"/>
      <c r="BU192" s="185"/>
      <c r="BV192" s="185"/>
      <c r="BW192" s="186"/>
      <c r="BX192" s="186"/>
      <c r="BY192" s="186"/>
      <c r="BZ192" s="184"/>
      <c r="CA192" s="184"/>
      <c r="CB192" s="185"/>
      <c r="CC192" s="185"/>
      <c r="CD192" s="185"/>
      <c r="CE192" s="185"/>
      <c r="CF192" s="186"/>
      <c r="CG192" s="186"/>
      <c r="CH192" s="186"/>
      <c r="CI192" s="476"/>
      <c r="CJ192" s="476">
        <v>1</v>
      </c>
      <c r="CK192" s="476"/>
    </row>
    <row r="193" spans="2:89" s="187" customFormat="1" ht="113.25" customHeight="1" x14ac:dyDescent="0.25">
      <c r="B193" s="174" t="s">
        <v>71</v>
      </c>
      <c r="C193" s="175" t="s">
        <v>177</v>
      </c>
      <c r="D193" s="175" t="s">
        <v>177</v>
      </c>
      <c r="E193" s="176" t="s">
        <v>119</v>
      </c>
      <c r="F193" s="176" t="s">
        <v>74</v>
      </c>
      <c r="G193" s="176" t="s">
        <v>177</v>
      </c>
      <c r="H193" s="175" t="s">
        <v>523</v>
      </c>
      <c r="I193" s="175" t="s">
        <v>245</v>
      </c>
      <c r="J193" s="175" t="s">
        <v>523</v>
      </c>
      <c r="K193" s="194" t="s">
        <v>523</v>
      </c>
      <c r="L193" s="175" t="s">
        <v>511</v>
      </c>
      <c r="M193" s="175" t="s">
        <v>512</v>
      </c>
      <c r="N193" s="175" t="s">
        <v>434</v>
      </c>
      <c r="O193" s="176" t="s">
        <v>181</v>
      </c>
      <c r="P193" s="178"/>
      <c r="Q193" s="179" t="s">
        <v>80</v>
      </c>
      <c r="R193" s="179" t="s">
        <v>81</v>
      </c>
      <c r="S193" s="178" t="s">
        <v>82</v>
      </c>
      <c r="T193" s="178" t="s">
        <v>83</v>
      </c>
      <c r="U193" s="176" t="s">
        <v>84</v>
      </c>
      <c r="V193" s="178" t="s">
        <v>125</v>
      </c>
      <c r="W193" s="241" t="s">
        <v>213</v>
      </c>
      <c r="X193" s="254">
        <f>IF(W193="MUY BAJA",20%,IF(W193="BAJA",40%,IF(W193="MEDIA",60%,IF(W193="ALTA",80%,IF(W193="MUY ALTA",100%,)))))</f>
        <v>0.6</v>
      </c>
      <c r="Y193" s="255" t="s">
        <v>87</v>
      </c>
      <c r="Z193" s="254">
        <f>IF(Y193="LEVE",20%,IF(Y193="MENOR",40%,IF(Y193="MODERADO",60%,IF(Y193="MAYOR",80%,IF(Y193="CATASTRÓFICO",100%,)))))</f>
        <v>0.8</v>
      </c>
      <c r="AA193" s="181" t="s">
        <v>88</v>
      </c>
      <c r="AB193" s="180" t="s">
        <v>345</v>
      </c>
      <c r="AC193" s="178" t="s">
        <v>346</v>
      </c>
      <c r="AD193" s="181" t="s">
        <v>91</v>
      </c>
      <c r="AE193" s="181" t="s">
        <v>92</v>
      </c>
      <c r="AF193" s="176" t="s">
        <v>130</v>
      </c>
      <c r="AG193" s="182" t="s">
        <v>94</v>
      </c>
      <c r="AH193" s="182" t="s">
        <v>114</v>
      </c>
      <c r="AI193" s="256">
        <f>IF(AH193="Prevenir",25%, IF(AH193="Detectar",15%,IF(AH193="Corregir",10%,)))</f>
        <v>0.15</v>
      </c>
      <c r="AJ193" s="182" t="s">
        <v>184</v>
      </c>
      <c r="AK193" s="256">
        <f>IF(AJ193="Automático",25%,IF(AJ193="Manual",10%,))</f>
        <v>0.25</v>
      </c>
      <c r="AL193" s="182" t="s">
        <v>97</v>
      </c>
      <c r="AM193" s="175" t="s">
        <v>152</v>
      </c>
      <c r="AN193" s="182" t="s">
        <v>99</v>
      </c>
      <c r="AO193" s="175" t="s">
        <v>153</v>
      </c>
      <c r="AP193" s="257">
        <f>+AI193+AK193</f>
        <v>0.4</v>
      </c>
      <c r="AQ193" s="238" t="str">
        <f>IF(AR193&lt;=20%,"MUY BAJA",IF(AR193&lt;=40%,"BAJA",IF(AR193&lt;=60%,"MEDIA",IF(AR193&lt;=80%,"ALTA","MUY ALTA"))))</f>
        <v>BAJA</v>
      </c>
      <c r="AR193" s="238">
        <f>IF(OR(AH193="Prevenir",AH193="Detectar"),(X193-(X193*AP193)), X193)</f>
        <v>0.36</v>
      </c>
      <c r="AS193" s="238" t="str">
        <f>IF(AT193&lt;=20%,"LEVE",IF(AT193&lt;=40%,"MENOR",IF(AT193&lt;=60%,"MODERADO",IF(AT193&lt;=80%,"MAYOR","CATASTROFICO"))))</f>
        <v>MAYOR</v>
      </c>
      <c r="AT193" s="238">
        <f>IF(AH193="Corregir",(Z193-(Z193*AP193)), Z193)</f>
        <v>0.8</v>
      </c>
      <c r="AU193" s="181" t="s">
        <v>88</v>
      </c>
      <c r="AV193" s="244" t="s">
        <v>133</v>
      </c>
      <c r="AW193" s="183" t="s">
        <v>345</v>
      </c>
      <c r="AX193" s="184" t="s">
        <v>347</v>
      </c>
      <c r="AY193" s="184">
        <f>AY192</f>
        <v>45657</v>
      </c>
      <c r="AZ193" s="184" t="str">
        <f>AZ192</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3" s="185" t="str">
        <f>BA192</f>
        <v>OSI - GIS - SPI</v>
      </c>
      <c r="BB193" s="483" t="s">
        <v>103</v>
      </c>
      <c r="BC193" s="185">
        <f t="shared" si="6"/>
        <v>0</v>
      </c>
      <c r="BD193" s="185" t="str">
        <f>BD192</f>
        <v>X</v>
      </c>
      <c r="BE193" s="185" t="str">
        <f>BE192</f>
        <v>Las alertas reportadas radicaron casos en Mesa de Ayuda y se intervinieron las cuentas de usuarios y equipos reportados.</v>
      </c>
      <c r="BF193" s="186" t="s">
        <v>1362</v>
      </c>
      <c r="BG193" s="185" t="str">
        <f>BG192</f>
        <v xml:space="preserve"> </v>
      </c>
      <c r="BH193" s="184"/>
      <c r="BI193" s="184"/>
      <c r="BJ193" s="185"/>
      <c r="BK193" s="185"/>
      <c r="BL193" s="185"/>
      <c r="BM193" s="185"/>
      <c r="BN193" s="186"/>
      <c r="BO193" s="186"/>
      <c r="BP193" s="186"/>
      <c r="BQ193" s="184"/>
      <c r="BR193" s="184"/>
      <c r="BS193" s="185"/>
      <c r="BT193" s="185"/>
      <c r="BU193" s="185"/>
      <c r="BV193" s="185"/>
      <c r="BW193" s="186"/>
      <c r="BX193" s="186"/>
      <c r="BY193" s="186"/>
      <c r="BZ193" s="184"/>
      <c r="CA193" s="184"/>
      <c r="CB193" s="185"/>
      <c r="CC193" s="185"/>
      <c r="CD193" s="185"/>
      <c r="CE193" s="185"/>
      <c r="CF193" s="186"/>
      <c r="CG193" s="186"/>
      <c r="CH193" s="186"/>
      <c r="CI193" s="476"/>
      <c r="CJ193" s="476">
        <v>1</v>
      </c>
      <c r="CK193" s="476"/>
    </row>
    <row r="194" spans="2:89" s="187" customFormat="1" ht="113.25" customHeight="1" x14ac:dyDescent="0.25">
      <c r="B194" s="174" t="s">
        <v>71</v>
      </c>
      <c r="C194" s="175" t="s">
        <v>653</v>
      </c>
      <c r="D194" s="175" t="s">
        <v>653</v>
      </c>
      <c r="E194" s="176" t="s">
        <v>119</v>
      </c>
      <c r="F194" s="176" t="s">
        <v>120</v>
      </c>
      <c r="G194" s="176" t="s">
        <v>653</v>
      </c>
      <c r="H194" s="175" t="s">
        <v>247</v>
      </c>
      <c r="I194" s="175">
        <v>0</v>
      </c>
      <c r="J194" s="175" t="s">
        <v>247</v>
      </c>
      <c r="K194" s="194" t="s">
        <v>523</v>
      </c>
      <c r="L194" s="175" t="s">
        <v>506</v>
      </c>
      <c r="M194" s="175" t="s">
        <v>507</v>
      </c>
      <c r="N194" s="175" t="s">
        <v>508</v>
      </c>
      <c r="O194" s="176" t="s">
        <v>502</v>
      </c>
      <c r="P194" s="178"/>
      <c r="Q194" s="179" t="s">
        <v>80</v>
      </c>
      <c r="R194" s="179" t="s">
        <v>81</v>
      </c>
      <c r="S194" s="178" t="s">
        <v>82</v>
      </c>
      <c r="T194" s="178" t="s">
        <v>654</v>
      </c>
      <c r="U194" s="176" t="s">
        <v>84</v>
      </c>
      <c r="V194" s="178" t="s">
        <v>525</v>
      </c>
      <c r="W194" s="241" t="s">
        <v>126</v>
      </c>
      <c r="X194" s="254">
        <f>IF(W194="MUY BAJA",20%,IF(W194="BAJA",40%,IF(W194="MEDIA",60%,IF(W194="ALTA",80%,IF(W194="MUY ALTA",100%,)))))</f>
        <v>0.2</v>
      </c>
      <c r="Y194" s="255" t="s">
        <v>87</v>
      </c>
      <c r="Z194" s="254">
        <f>IF(Y194="LEVE",20%,IF(Y194="MENOR",40%,IF(Y194="MODERADO",60%,IF(Y194="MAYOR",80%,IF(Y194="CATASTRÓFICO",100%,)))))</f>
        <v>0.8</v>
      </c>
      <c r="AA194" s="181" t="s">
        <v>88</v>
      </c>
      <c r="AB194" s="180" t="s">
        <v>345</v>
      </c>
      <c r="AC194" s="178" t="s">
        <v>346</v>
      </c>
      <c r="AD194" s="181" t="s">
        <v>91</v>
      </c>
      <c r="AE194" s="181" t="s">
        <v>92</v>
      </c>
      <c r="AF194" s="176" t="s">
        <v>130</v>
      </c>
      <c r="AG194" s="182" t="s">
        <v>94</v>
      </c>
      <c r="AH194" s="182" t="s">
        <v>114</v>
      </c>
      <c r="AI194" s="256">
        <f>IF(AH194="Prevenir",25%, IF(AH194="Detectar",15%,IF(AH194="Corregir",10%,)))</f>
        <v>0.15</v>
      </c>
      <c r="AJ194" s="182" t="s">
        <v>184</v>
      </c>
      <c r="AK194" s="256">
        <f>IF(AJ194="Automático",25%,IF(AJ194="Manual",10%,))</f>
        <v>0.25</v>
      </c>
      <c r="AL194" s="182" t="s">
        <v>97</v>
      </c>
      <c r="AM194" s="175" t="s">
        <v>152</v>
      </c>
      <c r="AN194" s="182" t="s">
        <v>99</v>
      </c>
      <c r="AO194" s="175" t="s">
        <v>153</v>
      </c>
      <c r="AP194" s="257">
        <f>+AI194+AK194</f>
        <v>0.4</v>
      </c>
      <c r="AQ194" s="238" t="str">
        <f>IF(AR194&lt;=20%,"MUY BAJA",IF(AR194&lt;=40%,"BAJA",IF(AR194&lt;=60%,"MEDIA",IF(AR194&lt;=80%,"ALTA","MUY ALTA"))))</f>
        <v>MUY BAJA</v>
      </c>
      <c r="AR194" s="238">
        <f>IF(OR(AH194="Prevenir",AH194="Detectar"),(X194-(X194*AP194)), X194)</f>
        <v>0.12</v>
      </c>
      <c r="AS194" s="238" t="str">
        <f>IF(AT194&lt;=20%,"LEVE",IF(AT194&lt;=40%,"MENOR",IF(AT194&lt;=60%,"MODERADO",IF(AT194&lt;=80%,"MAYOR","CATASTROFICO"))))</f>
        <v>MAYOR</v>
      </c>
      <c r="AT194" s="238">
        <f>IF(AH194="Corregir",(Z194-(Z194*AP194)), Z194)</f>
        <v>0.8</v>
      </c>
      <c r="AU194" s="181" t="s">
        <v>88</v>
      </c>
      <c r="AV194" s="244" t="s">
        <v>133</v>
      </c>
      <c r="AW194" s="183" t="s">
        <v>345</v>
      </c>
      <c r="AX194" s="184" t="s">
        <v>655</v>
      </c>
      <c r="AY194" s="184">
        <f>AY193</f>
        <v>45657</v>
      </c>
      <c r="AZ194" s="184" t="str">
        <f>AZ193</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4" s="185" t="str">
        <f>BA193</f>
        <v>OSI - GIS - SPI</v>
      </c>
      <c r="BB194" s="483" t="s">
        <v>103</v>
      </c>
      <c r="BC194" s="185">
        <f t="shared" si="6"/>
        <v>0</v>
      </c>
      <c r="BD194" s="185" t="str">
        <f>BD193</f>
        <v>X</v>
      </c>
      <c r="BE194" s="185" t="str">
        <f>BE193</f>
        <v>Las alertas reportadas radicaron casos en Mesa de Ayuda y se intervinieron las cuentas de usuarios y equipos reportados.</v>
      </c>
      <c r="BF194" s="186" t="s">
        <v>1362</v>
      </c>
      <c r="BG194" s="185" t="str">
        <f>BG193</f>
        <v xml:space="preserve"> </v>
      </c>
      <c r="BH194" s="184"/>
      <c r="BI194" s="184"/>
      <c r="BJ194" s="185"/>
      <c r="BK194" s="185"/>
      <c r="BL194" s="185"/>
      <c r="BM194" s="185"/>
      <c r="BN194" s="186"/>
      <c r="BO194" s="186"/>
      <c r="BP194" s="186"/>
      <c r="BQ194" s="184"/>
      <c r="BR194" s="184"/>
      <c r="BS194" s="185"/>
      <c r="BT194" s="185"/>
      <c r="BU194" s="185"/>
      <c r="BV194" s="185"/>
      <c r="BW194" s="186"/>
      <c r="BX194" s="186"/>
      <c r="BY194" s="186"/>
      <c r="BZ194" s="184"/>
      <c r="CA194" s="184"/>
      <c r="CB194" s="185"/>
      <c r="CC194" s="185"/>
      <c r="CD194" s="185"/>
      <c r="CE194" s="185"/>
      <c r="CF194" s="186"/>
      <c r="CG194" s="186"/>
      <c r="CH194" s="186"/>
      <c r="CI194" s="476"/>
      <c r="CJ194" s="476">
        <v>1</v>
      </c>
      <c r="CK194" s="476"/>
    </row>
    <row r="195" spans="2:89" s="187" customFormat="1" ht="113.25" customHeight="1" x14ac:dyDescent="0.25">
      <c r="B195" s="174" t="s">
        <v>71</v>
      </c>
      <c r="C195" s="175" t="s">
        <v>653</v>
      </c>
      <c r="D195" s="175" t="s">
        <v>653</v>
      </c>
      <c r="E195" s="176" t="s">
        <v>119</v>
      </c>
      <c r="F195" s="176" t="s">
        <v>74</v>
      </c>
      <c r="G195" s="176" t="s">
        <v>653</v>
      </c>
      <c r="H195" s="175" t="s">
        <v>523</v>
      </c>
      <c r="I195" s="175" t="s">
        <v>518</v>
      </c>
      <c r="J195" s="175" t="s">
        <v>523</v>
      </c>
      <c r="K195" s="194" t="s">
        <v>518</v>
      </c>
      <c r="L195" s="175" t="s">
        <v>663</v>
      </c>
      <c r="M195" s="175" t="s">
        <v>664</v>
      </c>
      <c r="N195" s="175" t="s">
        <v>665</v>
      </c>
      <c r="O195" s="176" t="s">
        <v>166</v>
      </c>
      <c r="P195" s="178"/>
      <c r="Q195" s="179" t="s">
        <v>80</v>
      </c>
      <c r="R195" s="179" t="s">
        <v>81</v>
      </c>
      <c r="S195" s="178" t="s">
        <v>82</v>
      </c>
      <c r="T195" s="178" t="s">
        <v>654</v>
      </c>
      <c r="U195" s="176" t="s">
        <v>148</v>
      </c>
      <c r="V195" s="178" t="s">
        <v>525</v>
      </c>
      <c r="W195" s="241" t="s">
        <v>126</v>
      </c>
      <c r="X195" s="254">
        <f>IF(W195="MUY BAJA",20%,IF(W195="BAJA",40%,IF(W195="MEDIA",60%,IF(W195="ALTA",80%,IF(W195="MUY ALTA",100%,)))))</f>
        <v>0.2</v>
      </c>
      <c r="Y195" s="255" t="s">
        <v>87</v>
      </c>
      <c r="Z195" s="254">
        <f>IF(Y195="LEVE",20%,IF(Y195="MENOR",40%,IF(Y195="MODERADO",60%,IF(Y195="MAYOR",80%,IF(Y195="CATASTRÓFICO",100%,)))))</f>
        <v>0.8</v>
      </c>
      <c r="AA195" s="181" t="s">
        <v>88</v>
      </c>
      <c r="AB195" s="180" t="s">
        <v>345</v>
      </c>
      <c r="AC195" s="178" t="s">
        <v>346</v>
      </c>
      <c r="AD195" s="181" t="s">
        <v>91</v>
      </c>
      <c r="AE195" s="181" t="s">
        <v>92</v>
      </c>
      <c r="AF195" s="176" t="s">
        <v>130</v>
      </c>
      <c r="AG195" s="182" t="s">
        <v>94</v>
      </c>
      <c r="AH195" s="182" t="s">
        <v>114</v>
      </c>
      <c r="AI195" s="256">
        <f>IF(AH195="Prevenir",25%, IF(AH195="Detectar",15%,IF(AH195="Corregir",10%,)))</f>
        <v>0.15</v>
      </c>
      <c r="AJ195" s="182" t="s">
        <v>184</v>
      </c>
      <c r="AK195" s="256">
        <f>IF(AJ195="Automático",25%,IF(AJ195="Manual",10%,))</f>
        <v>0.25</v>
      </c>
      <c r="AL195" s="182" t="s">
        <v>97</v>
      </c>
      <c r="AM195" s="175" t="s">
        <v>152</v>
      </c>
      <c r="AN195" s="182" t="s">
        <v>99</v>
      </c>
      <c r="AO195" s="175" t="s">
        <v>153</v>
      </c>
      <c r="AP195" s="257">
        <f>+AI195+AK195</f>
        <v>0.4</v>
      </c>
      <c r="AQ195" s="238" t="str">
        <f>IF(AR195&lt;=20%,"MUY BAJA",IF(AR195&lt;=40%,"BAJA",IF(AR195&lt;=60%,"MEDIA",IF(AR195&lt;=80%,"ALTA","MUY ALTA"))))</f>
        <v>MUY BAJA</v>
      </c>
      <c r="AR195" s="238">
        <f>IF(OR(AH195="Prevenir",AH195="Detectar"),(X195-(X195*AP195)), X195)</f>
        <v>0.12</v>
      </c>
      <c r="AS195" s="238" t="str">
        <f>IF(AT195&lt;=20%,"LEVE",IF(AT195&lt;=40%,"MENOR",IF(AT195&lt;=60%,"MODERADO",IF(AT195&lt;=80%,"MAYOR","CATASTROFICO"))))</f>
        <v>MAYOR</v>
      </c>
      <c r="AT195" s="238">
        <f>IF(AH195="Corregir",(Z195-(Z195*AP195)), Z195)</f>
        <v>0.8</v>
      </c>
      <c r="AU195" s="181" t="s">
        <v>88</v>
      </c>
      <c r="AV195" s="244" t="s">
        <v>133</v>
      </c>
      <c r="AW195" s="183" t="s">
        <v>345</v>
      </c>
      <c r="AX195" s="184" t="s">
        <v>655</v>
      </c>
      <c r="AY195" s="184">
        <f>AY194</f>
        <v>45657</v>
      </c>
      <c r="AZ195" s="184" t="str">
        <f>AZ194</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5" s="185" t="str">
        <f>BA194</f>
        <v>OSI - GIS - SPI</v>
      </c>
      <c r="BB195" s="483" t="s">
        <v>103</v>
      </c>
      <c r="BC195" s="185">
        <f t="shared" si="6"/>
        <v>0</v>
      </c>
      <c r="BD195" s="185" t="str">
        <f>BD194</f>
        <v>X</v>
      </c>
      <c r="BE195" s="185" t="str">
        <f>BE194</f>
        <v>Las alertas reportadas radicaron casos en Mesa de Ayuda y se intervinieron las cuentas de usuarios y equipos reportados.</v>
      </c>
      <c r="BF195" s="186" t="s">
        <v>1362</v>
      </c>
      <c r="BG195" s="185" t="str">
        <f>BG194</f>
        <v xml:space="preserve"> </v>
      </c>
      <c r="BH195" s="184"/>
      <c r="BI195" s="184"/>
      <c r="BJ195" s="185"/>
      <c r="BK195" s="185"/>
      <c r="BL195" s="185"/>
      <c r="BM195" s="185"/>
      <c r="BN195" s="186"/>
      <c r="BO195" s="186"/>
      <c r="BP195" s="186"/>
      <c r="BQ195" s="184"/>
      <c r="BR195" s="184"/>
      <c r="BS195" s="185"/>
      <c r="BT195" s="185"/>
      <c r="BU195" s="185"/>
      <c r="BV195" s="185"/>
      <c r="BW195" s="186"/>
      <c r="BX195" s="186"/>
      <c r="BY195" s="186"/>
      <c r="BZ195" s="184"/>
      <c r="CA195" s="184"/>
      <c r="CB195" s="185"/>
      <c r="CC195" s="185"/>
      <c r="CD195" s="185"/>
      <c r="CE195" s="185"/>
      <c r="CF195" s="186"/>
      <c r="CG195" s="186"/>
      <c r="CH195" s="186"/>
      <c r="CI195" s="476"/>
      <c r="CJ195" s="476">
        <v>1</v>
      </c>
      <c r="CK195" s="476"/>
    </row>
    <row r="196" spans="2:89" s="187" customFormat="1" ht="113.25" customHeight="1" x14ac:dyDescent="0.25">
      <c r="B196" s="174" t="s">
        <v>71</v>
      </c>
      <c r="C196" s="175" t="s">
        <v>702</v>
      </c>
      <c r="D196" s="175" t="s">
        <v>702</v>
      </c>
      <c r="E196" s="176" t="s">
        <v>119</v>
      </c>
      <c r="F196" s="176" t="s">
        <v>120</v>
      </c>
      <c r="G196" s="176" t="s">
        <v>702</v>
      </c>
      <c r="H196" s="175">
        <v>0</v>
      </c>
      <c r="I196" s="175">
        <v>0</v>
      </c>
      <c r="J196" s="175">
        <v>0</v>
      </c>
      <c r="K196" s="175">
        <v>0</v>
      </c>
      <c r="L196" s="175">
        <v>0</v>
      </c>
      <c r="M196" s="175">
        <v>0</v>
      </c>
      <c r="N196" s="175">
        <v>0</v>
      </c>
      <c r="O196" s="176" t="s">
        <v>181</v>
      </c>
      <c r="P196" s="178"/>
      <c r="Q196" s="179" t="s">
        <v>80</v>
      </c>
      <c r="R196" s="179" t="s">
        <v>81</v>
      </c>
      <c r="S196" s="178" t="s">
        <v>82</v>
      </c>
      <c r="T196" s="178" t="s">
        <v>425</v>
      </c>
      <c r="U196" s="176" t="s">
        <v>148</v>
      </c>
      <c r="V196" s="178" t="s">
        <v>292</v>
      </c>
      <c r="W196" s="241" t="s">
        <v>213</v>
      </c>
      <c r="X196" s="254">
        <f>IF(W196="MUY BAJA",20%,IF(W196="BAJA",40%,IF(W196="MEDIA",60%,IF(W196="ALTA",80%,IF(W196="MUY ALTA",100%,)))))</f>
        <v>0.6</v>
      </c>
      <c r="Y196" s="255" t="s">
        <v>87</v>
      </c>
      <c r="Z196" s="254">
        <f>IF(Y196="LEVE",20%,IF(Y196="MENOR",40%,IF(Y196="MODERADO",60%,IF(Y196="MAYOR",80%,IF(Y196="CATASTRÓFICO",100%,)))))</f>
        <v>0.8</v>
      </c>
      <c r="AA196" s="181" t="s">
        <v>88</v>
      </c>
      <c r="AB196" s="180" t="s">
        <v>345</v>
      </c>
      <c r="AC196" s="178" t="s">
        <v>346</v>
      </c>
      <c r="AD196" s="181" t="s">
        <v>91</v>
      </c>
      <c r="AE196" s="181" t="s">
        <v>92</v>
      </c>
      <c r="AF196" s="176" t="s">
        <v>130</v>
      </c>
      <c r="AG196" s="182" t="s">
        <v>94</v>
      </c>
      <c r="AH196" s="182" t="s">
        <v>114</v>
      </c>
      <c r="AI196" s="256">
        <f>IF(AH196="Prevenir",25%, IF(AH196="Detectar",15%,IF(AH196="Corregir",10%,)))</f>
        <v>0.15</v>
      </c>
      <c r="AJ196" s="182" t="s">
        <v>184</v>
      </c>
      <c r="AK196" s="256">
        <f>IF(AJ196="Automático",25%,IF(AJ196="Manual",10%,))</f>
        <v>0.25</v>
      </c>
      <c r="AL196" s="182" t="s">
        <v>97</v>
      </c>
      <c r="AM196" s="175" t="s">
        <v>152</v>
      </c>
      <c r="AN196" s="182" t="s">
        <v>99</v>
      </c>
      <c r="AO196" s="175" t="s">
        <v>153</v>
      </c>
      <c r="AP196" s="257">
        <f>+AI196+AK196</f>
        <v>0.4</v>
      </c>
      <c r="AQ196" s="238" t="str">
        <f>IF(AR196&lt;=20%,"MUY BAJA",IF(AR196&lt;=40%,"BAJA",IF(AR196&lt;=60%,"MEDIA",IF(AR196&lt;=80%,"ALTA","MUY ALTA"))))</f>
        <v>BAJA</v>
      </c>
      <c r="AR196" s="238">
        <f>IF(OR(AH196="Prevenir",AH196="Detectar"),(X196-(X196*AP196)), X196)</f>
        <v>0.36</v>
      </c>
      <c r="AS196" s="238" t="str">
        <f>IF(AT196&lt;=20%,"LEVE",IF(AT196&lt;=40%,"MENOR",IF(AT196&lt;=60%,"MODERADO",IF(AT196&lt;=80%,"MAYOR","CATASTROFICO"))))</f>
        <v>MAYOR</v>
      </c>
      <c r="AT196" s="238">
        <f>IF(AH196="Corregir",(Z196-(Z196*AP196)), Z196)</f>
        <v>0.8</v>
      </c>
      <c r="AU196" s="181" t="s">
        <v>88</v>
      </c>
      <c r="AV196" s="244" t="s">
        <v>133</v>
      </c>
      <c r="AW196" s="183" t="s">
        <v>345</v>
      </c>
      <c r="AX196" s="184" t="s">
        <v>347</v>
      </c>
      <c r="AY196" s="184">
        <f>AY195</f>
        <v>45657</v>
      </c>
      <c r="AZ196" s="184" t="str">
        <f>AZ195</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6" s="185" t="str">
        <f>BA195</f>
        <v>OSI - GIS - SPI</v>
      </c>
      <c r="BB196" s="483" t="s">
        <v>103</v>
      </c>
      <c r="BC196" s="185">
        <f t="shared" si="6"/>
        <v>0</v>
      </c>
      <c r="BD196" s="185" t="str">
        <f>BD195</f>
        <v>X</v>
      </c>
      <c r="BE196" s="185" t="str">
        <f>BE195</f>
        <v>Las alertas reportadas radicaron casos en Mesa de Ayuda y se intervinieron las cuentas de usuarios y equipos reportados.</v>
      </c>
      <c r="BF196" s="186" t="s">
        <v>1362</v>
      </c>
      <c r="BG196" s="185" t="str">
        <f>BG195</f>
        <v xml:space="preserve"> </v>
      </c>
      <c r="BH196" s="184"/>
      <c r="BI196" s="184"/>
      <c r="BJ196" s="185"/>
      <c r="BK196" s="185"/>
      <c r="BL196" s="185"/>
      <c r="BM196" s="185"/>
      <c r="BN196" s="186"/>
      <c r="BO196" s="186"/>
      <c r="BP196" s="186"/>
      <c r="BQ196" s="184"/>
      <c r="BR196" s="184"/>
      <c r="BS196" s="185"/>
      <c r="BT196" s="185"/>
      <c r="BU196" s="185"/>
      <c r="BV196" s="185"/>
      <c r="BW196" s="186"/>
      <c r="BX196" s="186"/>
      <c r="BY196" s="186"/>
      <c r="BZ196" s="184"/>
      <c r="CA196" s="184"/>
      <c r="CB196" s="185"/>
      <c r="CC196" s="185"/>
      <c r="CD196" s="185"/>
      <c r="CE196" s="185"/>
      <c r="CF196" s="186"/>
      <c r="CG196" s="186"/>
      <c r="CH196" s="186"/>
      <c r="CI196" s="476"/>
      <c r="CJ196" s="476">
        <v>1</v>
      </c>
      <c r="CK196" s="476"/>
    </row>
    <row r="197" spans="2:89" s="187" customFormat="1" ht="113.25" customHeight="1" x14ac:dyDescent="0.25">
      <c r="B197" s="174" t="s">
        <v>71</v>
      </c>
      <c r="C197" s="175" t="s">
        <v>177</v>
      </c>
      <c r="D197" s="175" t="s">
        <v>177</v>
      </c>
      <c r="E197" s="176" t="s">
        <v>119</v>
      </c>
      <c r="F197" s="176" t="s">
        <v>120</v>
      </c>
      <c r="G197" s="176" t="s">
        <v>177</v>
      </c>
      <c r="H197" s="175">
        <v>0</v>
      </c>
      <c r="I197" s="175">
        <v>0</v>
      </c>
      <c r="J197" s="175">
        <v>0</v>
      </c>
      <c r="K197" s="175">
        <v>0</v>
      </c>
      <c r="L197" s="175">
        <v>0</v>
      </c>
      <c r="M197" s="175">
        <v>0</v>
      </c>
      <c r="N197" s="175">
        <v>0</v>
      </c>
      <c r="O197" s="176" t="s">
        <v>502</v>
      </c>
      <c r="P197" s="178"/>
      <c r="Q197" s="179" t="s">
        <v>80</v>
      </c>
      <c r="R197" s="179" t="s">
        <v>81</v>
      </c>
      <c r="S197" s="178" t="s">
        <v>82</v>
      </c>
      <c r="T197" s="178" t="s">
        <v>83</v>
      </c>
      <c r="U197" s="176" t="s">
        <v>84</v>
      </c>
      <c r="V197" s="178" t="s">
        <v>149</v>
      </c>
      <c r="W197" s="241" t="s">
        <v>213</v>
      </c>
      <c r="X197" s="254">
        <f>IF(W197="MUY BAJA",20%,IF(W197="BAJA",40%,IF(W197="MEDIA",60%,IF(W197="ALTA",80%,IF(W197="MUY ALTA",100%,)))))</f>
        <v>0.6</v>
      </c>
      <c r="Y197" s="255" t="s">
        <v>87</v>
      </c>
      <c r="Z197" s="254">
        <f>IF(Y197="LEVE",20%,IF(Y197="MENOR",40%,IF(Y197="MODERADO",60%,IF(Y197="MAYOR",80%,IF(Y197="CATASTRÓFICO",100%,)))))</f>
        <v>0.8</v>
      </c>
      <c r="AA197" s="181" t="s">
        <v>88</v>
      </c>
      <c r="AB197" s="180" t="s">
        <v>345</v>
      </c>
      <c r="AC197" s="178" t="s">
        <v>346</v>
      </c>
      <c r="AD197" s="181" t="s">
        <v>91</v>
      </c>
      <c r="AE197" s="181" t="s">
        <v>92</v>
      </c>
      <c r="AF197" s="176" t="s">
        <v>130</v>
      </c>
      <c r="AG197" s="182" t="s">
        <v>94</v>
      </c>
      <c r="AH197" s="182" t="s">
        <v>114</v>
      </c>
      <c r="AI197" s="256">
        <f>IF(AH197="Prevenir",25%, IF(AH197="Detectar",15%,IF(AH197="Corregir",10%,)))</f>
        <v>0.15</v>
      </c>
      <c r="AJ197" s="182" t="s">
        <v>184</v>
      </c>
      <c r="AK197" s="256">
        <f>IF(AJ197="Automático",25%,IF(AJ197="Manual",10%,))</f>
        <v>0.25</v>
      </c>
      <c r="AL197" s="182" t="s">
        <v>97</v>
      </c>
      <c r="AM197" s="175" t="s">
        <v>152</v>
      </c>
      <c r="AN197" s="182" t="s">
        <v>99</v>
      </c>
      <c r="AO197" s="175" t="s">
        <v>153</v>
      </c>
      <c r="AP197" s="257">
        <f>+AI197+AK197</f>
        <v>0.4</v>
      </c>
      <c r="AQ197" s="238" t="str">
        <f>IF(AR197&lt;=20%,"MUY BAJA",IF(AR197&lt;=40%,"BAJA",IF(AR197&lt;=60%,"MEDIA",IF(AR197&lt;=80%,"ALTA","MUY ALTA"))))</f>
        <v>BAJA</v>
      </c>
      <c r="AR197" s="238">
        <f>IF(OR(AH197="Prevenir",AH197="Detectar"),(X197-(X197*AP197)), X197)</f>
        <v>0.36</v>
      </c>
      <c r="AS197" s="238" t="str">
        <f>IF(AT197&lt;=20%,"LEVE",IF(AT197&lt;=40%,"MENOR",IF(AT197&lt;=60%,"MODERADO",IF(AT197&lt;=80%,"MAYOR","CATASTROFICO"))))</f>
        <v>MAYOR</v>
      </c>
      <c r="AT197" s="238">
        <f>IF(AH197="Corregir",(Z197-(Z197*AP197)), Z197)</f>
        <v>0.8</v>
      </c>
      <c r="AU197" s="181" t="s">
        <v>88</v>
      </c>
      <c r="AV197" s="244" t="s">
        <v>133</v>
      </c>
      <c r="AW197" s="183" t="s">
        <v>345</v>
      </c>
      <c r="AX197" s="184" t="s">
        <v>347</v>
      </c>
      <c r="AY197" s="184">
        <f>AY196</f>
        <v>45657</v>
      </c>
      <c r="AZ197" s="184" t="str">
        <f>AZ196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7" s="185" t="str">
        <f>BA196</f>
        <v>OSI - GIS - SPI</v>
      </c>
      <c r="BB197" s="483" t="s">
        <v>103</v>
      </c>
      <c r="BC197" s="185">
        <f t="shared" si="6"/>
        <v>0</v>
      </c>
      <c r="BD197" s="185" t="str">
        <f>BD196</f>
        <v>X</v>
      </c>
      <c r="BE197" s="185" t="str">
        <f>BE196</f>
        <v>Las alertas reportadas radicaron casos en Mesa de Ayuda y se intervinieron las cuentas de usuarios y equipos reportados.</v>
      </c>
      <c r="BF197" s="186" t="s">
        <v>1362</v>
      </c>
      <c r="BG197" s="185" t="str">
        <f>BG196</f>
        <v xml:space="preserve"> </v>
      </c>
      <c r="BH197" s="184"/>
      <c r="BI197" s="184"/>
      <c r="BJ197" s="185"/>
      <c r="BK197" s="185"/>
      <c r="BL197" s="185"/>
      <c r="BM197" s="185"/>
      <c r="BN197" s="186"/>
      <c r="BO197" s="186"/>
      <c r="BP197" s="186"/>
      <c r="BQ197" s="184"/>
      <c r="BR197" s="184"/>
      <c r="BS197" s="185"/>
      <c r="BT197" s="185"/>
      <c r="BU197" s="185"/>
      <c r="BV197" s="185"/>
      <c r="BW197" s="186"/>
      <c r="BX197" s="186"/>
      <c r="BY197" s="186"/>
      <c r="BZ197" s="184"/>
      <c r="CA197" s="184"/>
      <c r="CB197" s="185"/>
      <c r="CC197" s="185"/>
      <c r="CD197" s="185"/>
      <c r="CE197" s="185"/>
      <c r="CF197" s="186"/>
      <c r="CG197" s="186"/>
      <c r="CH197" s="186"/>
      <c r="CI197" s="476"/>
      <c r="CJ197" s="476">
        <v>1</v>
      </c>
      <c r="CK197" s="476"/>
    </row>
    <row r="198" spans="2:89" s="187" customFormat="1" ht="113.25" customHeight="1" x14ac:dyDescent="0.25">
      <c r="B198" s="174" t="s">
        <v>71</v>
      </c>
      <c r="C198" s="175" t="s">
        <v>177</v>
      </c>
      <c r="D198" s="175" t="s">
        <v>177</v>
      </c>
      <c r="E198" s="176" t="s">
        <v>119</v>
      </c>
      <c r="F198" s="176" t="s">
        <v>173</v>
      </c>
      <c r="G198" s="176" t="s">
        <v>177</v>
      </c>
      <c r="H198" s="175">
        <v>0</v>
      </c>
      <c r="I198" s="175">
        <v>0</v>
      </c>
      <c r="J198" s="175">
        <v>0</v>
      </c>
      <c r="K198" s="175">
        <v>0</v>
      </c>
      <c r="L198" s="175">
        <v>0</v>
      </c>
      <c r="M198" s="175">
        <v>0</v>
      </c>
      <c r="N198" s="175">
        <v>0</v>
      </c>
      <c r="O198" s="176" t="s">
        <v>502</v>
      </c>
      <c r="P198" s="178"/>
      <c r="Q198" s="179" t="s">
        <v>80</v>
      </c>
      <c r="R198" s="179" t="s">
        <v>81</v>
      </c>
      <c r="S198" s="178" t="s">
        <v>82</v>
      </c>
      <c r="T198" s="178" t="s">
        <v>83</v>
      </c>
      <c r="U198" s="176" t="s">
        <v>84</v>
      </c>
      <c r="V198" s="178" t="s">
        <v>149</v>
      </c>
      <c r="W198" s="241" t="s">
        <v>213</v>
      </c>
      <c r="X198" s="254">
        <f>IF(W198="MUY BAJA",20%,IF(W198="BAJA",40%,IF(W198="MEDIA",60%,IF(W198="ALTA",80%,IF(W198="MUY ALTA",100%,)))))</f>
        <v>0.6</v>
      </c>
      <c r="Y198" s="255" t="s">
        <v>87</v>
      </c>
      <c r="Z198" s="254">
        <f>IF(Y198="LEVE",20%,IF(Y198="MENOR",40%,IF(Y198="MODERADO",60%,IF(Y198="MAYOR",80%,IF(Y198="CATASTRÓFICO",100%,)))))</f>
        <v>0.8</v>
      </c>
      <c r="AA198" s="181" t="s">
        <v>88</v>
      </c>
      <c r="AB198" s="180" t="s">
        <v>345</v>
      </c>
      <c r="AC198" s="178" t="s">
        <v>346</v>
      </c>
      <c r="AD198" s="181" t="s">
        <v>91</v>
      </c>
      <c r="AE198" s="181" t="s">
        <v>92</v>
      </c>
      <c r="AF198" s="176" t="s">
        <v>130</v>
      </c>
      <c r="AG198" s="182" t="s">
        <v>94</v>
      </c>
      <c r="AH198" s="182" t="s">
        <v>114</v>
      </c>
      <c r="AI198" s="256">
        <f>IF(AH198="Prevenir",25%, IF(AH198="Detectar",15%,IF(AH198="Corregir",10%,)))</f>
        <v>0.15</v>
      </c>
      <c r="AJ198" s="182" t="s">
        <v>184</v>
      </c>
      <c r="AK198" s="256">
        <f>IF(AJ198="Automático",25%,IF(AJ198="Manual",10%,))</f>
        <v>0.25</v>
      </c>
      <c r="AL198" s="182" t="s">
        <v>97</v>
      </c>
      <c r="AM198" s="175" t="s">
        <v>152</v>
      </c>
      <c r="AN198" s="182" t="s">
        <v>99</v>
      </c>
      <c r="AO198" s="175" t="s">
        <v>153</v>
      </c>
      <c r="AP198" s="257">
        <f>+AI198+AK198</f>
        <v>0.4</v>
      </c>
      <c r="AQ198" s="238" t="str">
        <f>IF(AR198&lt;=20%,"MUY BAJA",IF(AR198&lt;=40%,"BAJA",IF(AR198&lt;=60%,"MEDIA",IF(AR198&lt;=80%,"ALTA","MUY ALTA"))))</f>
        <v>BAJA</v>
      </c>
      <c r="AR198" s="238">
        <f>IF(OR(AH198="Prevenir",AH198="Detectar"),(X198-(X198*AP198)), X198)</f>
        <v>0.36</v>
      </c>
      <c r="AS198" s="238" t="str">
        <f>IF(AT198&lt;=20%,"LEVE",IF(AT198&lt;=40%,"MENOR",IF(AT198&lt;=60%,"MODERADO",IF(AT198&lt;=80%,"MAYOR","CATASTROFICO"))))</f>
        <v>MAYOR</v>
      </c>
      <c r="AT198" s="238">
        <f>IF(AH198="Corregir",(Z198-(Z198*AP198)), Z198)</f>
        <v>0.8</v>
      </c>
      <c r="AU198" s="181" t="s">
        <v>88</v>
      </c>
      <c r="AV198" s="244" t="s">
        <v>133</v>
      </c>
      <c r="AW198" s="183" t="s">
        <v>345</v>
      </c>
      <c r="AX198" s="184" t="s">
        <v>347</v>
      </c>
      <c r="AY198" s="184">
        <f>AY197</f>
        <v>45657</v>
      </c>
      <c r="AZ198" s="184" t="str">
        <f>AZ197</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8" s="185" t="str">
        <f>BA197</f>
        <v>OSI - GIS - SPI</v>
      </c>
      <c r="BB198" s="483" t="s">
        <v>103</v>
      </c>
      <c r="BC198" s="185">
        <f t="shared" si="6"/>
        <v>0</v>
      </c>
      <c r="BD198" s="185" t="str">
        <f>BD197</f>
        <v>X</v>
      </c>
      <c r="BE198" s="185" t="str">
        <f>BE197</f>
        <v>Las alertas reportadas radicaron casos en Mesa de Ayuda y se intervinieron las cuentas de usuarios y equipos reportados.</v>
      </c>
      <c r="BF198" s="186" t="s">
        <v>1362</v>
      </c>
      <c r="BG198" s="185" t="str">
        <f>BG197</f>
        <v xml:space="preserve"> </v>
      </c>
      <c r="BH198" s="184"/>
      <c r="BI198" s="184"/>
      <c r="BJ198" s="185"/>
      <c r="BK198" s="185"/>
      <c r="BL198" s="185"/>
      <c r="BM198" s="185"/>
      <c r="BN198" s="186"/>
      <c r="BO198" s="186"/>
      <c r="BP198" s="186"/>
      <c r="BQ198" s="184"/>
      <c r="BR198" s="184"/>
      <c r="BS198" s="185"/>
      <c r="BT198" s="185"/>
      <c r="BU198" s="185"/>
      <c r="BV198" s="185"/>
      <c r="BW198" s="186"/>
      <c r="BX198" s="186"/>
      <c r="BY198" s="186"/>
      <c r="BZ198" s="184"/>
      <c r="CA198" s="184"/>
      <c r="CB198" s="185"/>
      <c r="CC198" s="185"/>
      <c r="CD198" s="185"/>
      <c r="CE198" s="185"/>
      <c r="CF198" s="186"/>
      <c r="CG198" s="186"/>
      <c r="CH198" s="186"/>
      <c r="CI198" s="476"/>
      <c r="CJ198" s="476">
        <v>1</v>
      </c>
      <c r="CK198" s="476"/>
    </row>
    <row r="199" spans="2:89" s="187" customFormat="1" ht="113.25" customHeight="1" x14ac:dyDescent="0.25">
      <c r="B199" s="174" t="s">
        <v>71</v>
      </c>
      <c r="C199" s="175" t="s">
        <v>519</v>
      </c>
      <c r="D199" s="175" t="s">
        <v>519</v>
      </c>
      <c r="E199" s="176" t="s">
        <v>190</v>
      </c>
      <c r="F199" s="176" t="s">
        <v>74</v>
      </c>
      <c r="G199" s="176" t="s">
        <v>519</v>
      </c>
      <c r="H199" s="175" t="s">
        <v>245</v>
      </c>
      <c r="I199" s="175" t="s">
        <v>518</v>
      </c>
      <c r="J199" s="175" t="s">
        <v>245</v>
      </c>
      <c r="K199" s="193" t="s">
        <v>247</v>
      </c>
      <c r="L199" s="175" t="s">
        <v>520</v>
      </c>
      <c r="M199" s="175" t="s">
        <v>521</v>
      </c>
      <c r="N199" s="175" t="s">
        <v>522</v>
      </c>
      <c r="O199" s="176" t="s">
        <v>270</v>
      </c>
      <c r="P199" s="178"/>
      <c r="Q199" s="179" t="s">
        <v>80</v>
      </c>
      <c r="R199" s="179" t="s">
        <v>81</v>
      </c>
      <c r="S199" s="178" t="s">
        <v>82</v>
      </c>
      <c r="T199" s="178" t="s">
        <v>83</v>
      </c>
      <c r="U199" s="176" t="s">
        <v>84</v>
      </c>
      <c r="V199" s="178" t="s">
        <v>275</v>
      </c>
      <c r="W199" s="241" t="s">
        <v>213</v>
      </c>
      <c r="X199" s="254">
        <f>IF(W199="MUY BAJA",20%,IF(W199="BAJA",40%,IF(W199="MEDIA",60%,IF(W199="ALTA",80%,IF(W199="MUY ALTA",100%,)))))</f>
        <v>0.6</v>
      </c>
      <c r="Y199" s="255" t="s">
        <v>87</v>
      </c>
      <c r="Z199" s="254">
        <f>IF(Y199="LEVE",20%,IF(Y199="MENOR",40%,IF(Y199="MODERADO",60%,IF(Y199="MAYOR",80%,IF(Y199="CATASTRÓFICO",100%,)))))</f>
        <v>0.8</v>
      </c>
      <c r="AA199" s="181" t="s">
        <v>88</v>
      </c>
      <c r="AB199" s="180" t="s">
        <v>89</v>
      </c>
      <c r="AC199" s="178" t="s">
        <v>90</v>
      </c>
      <c r="AD199" s="181" t="s">
        <v>91</v>
      </c>
      <c r="AE199" s="181" t="s">
        <v>92</v>
      </c>
      <c r="AF199" s="176" t="s">
        <v>93</v>
      </c>
      <c r="AG199" s="182" t="s">
        <v>94</v>
      </c>
      <c r="AH199" s="182" t="s">
        <v>95</v>
      </c>
      <c r="AI199" s="256">
        <f>IF(AH199="Prevenir",25%, IF(AH199="Detectar",15%,IF(AH199="Corregir",10%,)))</f>
        <v>0.1</v>
      </c>
      <c r="AJ199" s="182" t="s">
        <v>96</v>
      </c>
      <c r="AK199" s="256">
        <f>IF(AJ199="Automático",25%,IF(AJ199="Manual",10%,))</f>
        <v>0.1</v>
      </c>
      <c r="AL199" s="182" t="s">
        <v>97</v>
      </c>
      <c r="AM199" s="175" t="s">
        <v>206</v>
      </c>
      <c r="AN199" s="182" t="s">
        <v>99</v>
      </c>
      <c r="AO199" s="175" t="s">
        <v>444</v>
      </c>
      <c r="AP199" s="257">
        <f>+AI199+AK199</f>
        <v>0.2</v>
      </c>
      <c r="AQ199" s="238" t="str">
        <f>IF(AR199&lt;=20%,"MUY BAJA",IF(AR199&lt;=40%,"BAJA",IF(AR199&lt;=60%,"MEDIA",IF(AR199&lt;=80%,"ALTA","MUY ALTA"))))</f>
        <v>MEDIA</v>
      </c>
      <c r="AR199" s="238">
        <f>IF(OR(AH199="Prevenir",AH199="Detectar"),(X199-(X199*AP199)), X199)</f>
        <v>0.6</v>
      </c>
      <c r="AS199" s="238" t="str">
        <f>IF(AT199&lt;=20%,"LEVE",IF(AT199&lt;=40%,"MENOR",IF(AT199&lt;=60%,"MODERADO",IF(AT199&lt;=80%,"MAYOR","CATASTROFICO"))))</f>
        <v>MAYOR</v>
      </c>
      <c r="AT199" s="238">
        <f>IF(AH199="Corregir",(Z199-(Z199*AP199)), Z199)</f>
        <v>0.64</v>
      </c>
      <c r="AU199" s="181" t="s">
        <v>88</v>
      </c>
      <c r="AV199" s="241" t="s">
        <v>101</v>
      </c>
      <c r="AW199" s="183" t="s">
        <v>89</v>
      </c>
      <c r="AX199" s="184" t="s">
        <v>161</v>
      </c>
      <c r="AY199" s="184">
        <f>AY196</f>
        <v>45657</v>
      </c>
      <c r="AZ199" s="184" t="str">
        <f>AZ196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9" s="184" t="str">
        <f>BA196</f>
        <v>OSI - GIS - SPI</v>
      </c>
      <c r="BB199" s="483" t="s">
        <v>103</v>
      </c>
      <c r="BC199" s="185">
        <f t="shared" si="6"/>
        <v>0</v>
      </c>
      <c r="BD199" s="185" t="str">
        <f>BD198</f>
        <v>X</v>
      </c>
      <c r="BE199" s="186" t="str">
        <f>BE198</f>
        <v>Las alertas reportadas radicaron casos en Mesa de Ayuda y se intervinieron las cuentas de usuarios y equipos reportados.</v>
      </c>
      <c r="BF199" s="186" t="s">
        <v>1362</v>
      </c>
      <c r="BG199" s="186" t="str">
        <f>BG198</f>
        <v xml:space="preserve"> </v>
      </c>
      <c r="BH199" s="184"/>
      <c r="BI199" s="184"/>
      <c r="BJ199" s="185"/>
      <c r="BK199" s="185"/>
      <c r="BL199" s="185"/>
      <c r="BM199" s="185"/>
      <c r="BN199" s="186"/>
      <c r="BO199" s="186"/>
      <c r="BP199" s="186"/>
      <c r="BQ199" s="184"/>
      <c r="BR199" s="184"/>
      <c r="BS199" s="185"/>
      <c r="BT199" s="185"/>
      <c r="BU199" s="185"/>
      <c r="BV199" s="185"/>
      <c r="BW199" s="186"/>
      <c r="BX199" s="186"/>
      <c r="BY199" s="186"/>
      <c r="BZ199" s="184"/>
      <c r="CA199" s="184"/>
      <c r="CB199" s="185"/>
      <c r="CC199" s="185"/>
      <c r="CD199" s="185"/>
      <c r="CE199" s="185"/>
      <c r="CF199" s="186"/>
      <c r="CG199" s="186"/>
      <c r="CH199" s="186"/>
      <c r="CI199" s="476"/>
      <c r="CJ199" s="476">
        <v>1</v>
      </c>
      <c r="CK199" s="476"/>
    </row>
    <row r="200" spans="2:89" s="187" customFormat="1" ht="113.25" customHeight="1" x14ac:dyDescent="0.25">
      <c r="B200" s="174" t="s">
        <v>71</v>
      </c>
      <c r="C200" s="175" t="s">
        <v>72</v>
      </c>
      <c r="D200" s="175" t="s">
        <v>72</v>
      </c>
      <c r="E200" s="176" t="s">
        <v>73</v>
      </c>
      <c r="F200" s="176" t="s">
        <v>74</v>
      </c>
      <c r="G200" s="176" t="s">
        <v>72</v>
      </c>
      <c r="H200" s="175" t="s">
        <v>75</v>
      </c>
      <c r="I200" s="175" t="s">
        <v>75</v>
      </c>
      <c r="J200" s="175" t="s">
        <v>75</v>
      </c>
      <c r="K200" s="177" t="s">
        <v>75</v>
      </c>
      <c r="L200" s="175" t="s">
        <v>76</v>
      </c>
      <c r="M200" s="175" t="s">
        <v>77</v>
      </c>
      <c r="N200" s="175" t="s">
        <v>78</v>
      </c>
      <c r="O200" s="176" t="s">
        <v>79</v>
      </c>
      <c r="P200" s="178"/>
      <c r="Q200" s="179" t="s">
        <v>80</v>
      </c>
      <c r="R200" s="179" t="s">
        <v>81</v>
      </c>
      <c r="S200" s="178" t="s">
        <v>82</v>
      </c>
      <c r="T200" s="178" t="s">
        <v>83</v>
      </c>
      <c r="U200" s="176" t="s">
        <v>84</v>
      </c>
      <c r="V200" s="178" t="s">
        <v>85</v>
      </c>
      <c r="W200" s="241" t="s">
        <v>86</v>
      </c>
      <c r="X200" s="254">
        <f>IF(W200="MUY BAJA",20%,IF(W200="BAJA",40%,IF(W200="MEDIA",60%,IF(W200="ALTA",80%,IF(W200="MUY ALTA",100%,)))))</f>
        <v>0.4</v>
      </c>
      <c r="Y200" s="255" t="s">
        <v>87</v>
      </c>
      <c r="Z200" s="254">
        <f>IF(Y200="LEVE",20%,IF(Y200="MENOR",40%,IF(Y200="MODERADO",60%,IF(Y200="MAYOR",80%,IF(Y200="CATASTRÓFICO",100%,)))))</f>
        <v>0.8</v>
      </c>
      <c r="AA200" s="181" t="s">
        <v>88</v>
      </c>
      <c r="AB200" s="180" t="s">
        <v>89</v>
      </c>
      <c r="AC200" s="178" t="s">
        <v>90</v>
      </c>
      <c r="AD200" s="181" t="s">
        <v>91</v>
      </c>
      <c r="AE200" s="181" t="s">
        <v>92</v>
      </c>
      <c r="AF200" s="176" t="s">
        <v>93</v>
      </c>
      <c r="AG200" s="182" t="s">
        <v>94</v>
      </c>
      <c r="AH200" s="182" t="s">
        <v>95</v>
      </c>
      <c r="AI200" s="256">
        <f>IF(AH200="Prevenir",25%, IF(AH200="Detectar",15%,IF(AH200="Corregir",10%,)))</f>
        <v>0.1</v>
      </c>
      <c r="AJ200" s="182" t="s">
        <v>96</v>
      </c>
      <c r="AK200" s="256">
        <f>IF(AJ200="Automático",25%,IF(AJ200="Manual",10%,))</f>
        <v>0.1</v>
      </c>
      <c r="AL200" s="182" t="s">
        <v>97</v>
      </c>
      <c r="AM200" s="175" t="s">
        <v>98</v>
      </c>
      <c r="AN200" s="182" t="s">
        <v>99</v>
      </c>
      <c r="AO200" s="175" t="s">
        <v>100</v>
      </c>
      <c r="AP200" s="257">
        <f>+AI200+AK200</f>
        <v>0.2</v>
      </c>
      <c r="AQ200" s="238" t="str">
        <f>IF(AR200&lt;=20%,"MUY BAJA",IF(AR200&lt;=40%,"BAJA",IF(AR200&lt;=60%,"MEDIA",IF(AR200&lt;=80%,"ALTA","MUY ALTA"))))</f>
        <v>BAJA</v>
      </c>
      <c r="AR200" s="238">
        <f>IF(OR(AH200="Prevenir",AH200="Detectar"),(X200-(X200*AP200)), X200)</f>
        <v>0.4</v>
      </c>
      <c r="AS200" s="238" t="str">
        <f>IF(AT200&lt;=20%,"LEVE",IF(AT200&lt;=40%,"MENOR",IF(AT200&lt;=60%,"MODERADO",IF(AT200&lt;=80%,"MAYOR","CATASTROFICO"))))</f>
        <v>MAYOR</v>
      </c>
      <c r="AT200" s="238">
        <f>IF(AH200="Corregir",(Z200-(Z200*AP200)), Z200)</f>
        <v>0.64</v>
      </c>
      <c r="AU200" s="181" t="s">
        <v>88</v>
      </c>
      <c r="AV200" s="241" t="s">
        <v>101</v>
      </c>
      <c r="AW200" s="183" t="s">
        <v>89</v>
      </c>
      <c r="AX200" s="184" t="s">
        <v>102</v>
      </c>
      <c r="AY200" s="184">
        <v>45657</v>
      </c>
      <c r="AZ200" s="184" t="s">
        <v>1363</v>
      </c>
      <c r="BA200" s="185" t="s">
        <v>1359</v>
      </c>
      <c r="BB200" s="483" t="s">
        <v>103</v>
      </c>
      <c r="BC200" s="185">
        <f t="shared" si="6"/>
        <v>0</v>
      </c>
      <c r="BD200" s="185" t="s">
        <v>1360</v>
      </c>
      <c r="BE200" s="186" t="s">
        <v>1361</v>
      </c>
      <c r="BF200" s="186" t="s">
        <v>1362</v>
      </c>
      <c r="BG200" s="186" t="s">
        <v>1364</v>
      </c>
      <c r="BH200" s="184"/>
      <c r="BI200" s="184"/>
      <c r="BJ200" s="185"/>
      <c r="BK200" s="185"/>
      <c r="BL200" s="185"/>
      <c r="BM200" s="185"/>
      <c r="BN200" s="186"/>
      <c r="BO200" s="186"/>
      <c r="BP200" s="186"/>
      <c r="BQ200" s="184"/>
      <c r="BR200" s="184"/>
      <c r="BS200" s="185"/>
      <c r="BT200" s="185"/>
      <c r="BU200" s="185"/>
      <c r="BV200" s="185"/>
      <c r="BW200" s="186"/>
      <c r="BX200" s="186"/>
      <c r="BY200" s="186"/>
      <c r="BZ200" s="184"/>
      <c r="CA200" s="184"/>
      <c r="CB200" s="185"/>
      <c r="CC200" s="185"/>
      <c r="CD200" s="185"/>
      <c r="CE200" s="185"/>
      <c r="CF200" s="186"/>
      <c r="CG200" s="186"/>
      <c r="CH200" s="186"/>
      <c r="CI200" s="476"/>
      <c r="CJ200" s="476">
        <v>1</v>
      </c>
      <c r="CK200" s="476"/>
    </row>
    <row r="201" spans="2:89" s="187" customFormat="1" ht="113.25" customHeight="1" x14ac:dyDescent="0.25">
      <c r="B201" s="174" t="s">
        <v>71</v>
      </c>
      <c r="C201" s="175" t="s">
        <v>72</v>
      </c>
      <c r="D201" s="175" t="s">
        <v>72</v>
      </c>
      <c r="E201" s="176" t="s">
        <v>73</v>
      </c>
      <c r="F201" s="176" t="s">
        <v>74</v>
      </c>
      <c r="G201" s="176" t="s">
        <v>72</v>
      </c>
      <c r="H201" s="175" t="s">
        <v>75</v>
      </c>
      <c r="I201" s="175" t="s">
        <v>75</v>
      </c>
      <c r="J201" s="175" t="s">
        <v>75</v>
      </c>
      <c r="K201" s="177" t="s">
        <v>75</v>
      </c>
      <c r="L201" s="175" t="s">
        <v>196</v>
      </c>
      <c r="M201" s="175" t="s">
        <v>197</v>
      </c>
      <c r="N201" s="175" t="s">
        <v>198</v>
      </c>
      <c r="O201" s="176" t="s">
        <v>194</v>
      </c>
      <c r="P201" s="178"/>
      <c r="Q201" s="179" t="s">
        <v>80</v>
      </c>
      <c r="R201" s="179" t="s">
        <v>81</v>
      </c>
      <c r="S201" s="178" t="s">
        <v>82</v>
      </c>
      <c r="T201" s="178" t="s">
        <v>83</v>
      </c>
      <c r="U201" s="176" t="s">
        <v>84</v>
      </c>
      <c r="V201" s="178" t="s">
        <v>85</v>
      </c>
      <c r="W201" s="241" t="s">
        <v>86</v>
      </c>
      <c r="X201" s="254">
        <f>IF(W201="MUY BAJA",20%,IF(W201="BAJA",40%,IF(W201="MEDIA",60%,IF(W201="ALTA",80%,IF(W201="MUY ALTA",100%,)))))</f>
        <v>0.4</v>
      </c>
      <c r="Y201" s="255" t="s">
        <v>87</v>
      </c>
      <c r="Z201" s="254">
        <f>IF(Y201="LEVE",20%,IF(Y201="MENOR",40%,IF(Y201="MODERADO",60%,IF(Y201="MAYOR",80%,IF(Y201="CATASTRÓFICO",100%,)))))</f>
        <v>0.8</v>
      </c>
      <c r="AA201" s="181" t="s">
        <v>88</v>
      </c>
      <c r="AB201" s="180" t="s">
        <v>89</v>
      </c>
      <c r="AC201" s="178" t="s">
        <v>90</v>
      </c>
      <c r="AD201" s="181" t="s">
        <v>91</v>
      </c>
      <c r="AE201" s="181" t="s">
        <v>92</v>
      </c>
      <c r="AF201" s="176" t="s">
        <v>93</v>
      </c>
      <c r="AG201" s="182" t="s">
        <v>94</v>
      </c>
      <c r="AH201" s="182" t="s">
        <v>95</v>
      </c>
      <c r="AI201" s="256">
        <f>IF(AH201="Prevenir",25%, IF(AH201="Detectar",15%,IF(AH201="Corregir",10%,)))</f>
        <v>0.1</v>
      </c>
      <c r="AJ201" s="182" t="s">
        <v>96</v>
      </c>
      <c r="AK201" s="256">
        <f>IF(AJ201="Automático",25%,IF(AJ201="Manual",10%,))</f>
        <v>0.1</v>
      </c>
      <c r="AL201" s="182" t="s">
        <v>97</v>
      </c>
      <c r="AM201" s="175" t="s">
        <v>98</v>
      </c>
      <c r="AN201" s="182" t="s">
        <v>99</v>
      </c>
      <c r="AO201" s="175" t="s">
        <v>160</v>
      </c>
      <c r="AP201" s="257">
        <f>+AI201+AK201</f>
        <v>0.2</v>
      </c>
      <c r="AQ201" s="238" t="str">
        <f>IF(AR201&lt;=20%,"MUY BAJA",IF(AR201&lt;=40%,"BAJA",IF(AR201&lt;=60%,"MEDIA",IF(AR201&lt;=80%,"ALTA","MUY ALTA"))))</f>
        <v>BAJA</v>
      </c>
      <c r="AR201" s="238">
        <f>IF(OR(AH201="Prevenir",AH201="Detectar"),(X201-(X201*AP201)), X201)</f>
        <v>0.4</v>
      </c>
      <c r="AS201" s="238" t="str">
        <f>IF(AT201&lt;=20%,"LEVE",IF(AT201&lt;=40%,"MENOR",IF(AT201&lt;=60%,"MODERADO",IF(AT201&lt;=80%,"MAYOR","CATASTROFICO"))))</f>
        <v>MAYOR</v>
      </c>
      <c r="AT201" s="238">
        <f>IF(AH201="Corregir",(Z201-(Z201*AP201)), Z201)</f>
        <v>0.64</v>
      </c>
      <c r="AU201" s="181" t="s">
        <v>88</v>
      </c>
      <c r="AV201" s="241" t="s">
        <v>101</v>
      </c>
      <c r="AW201" s="183" t="s">
        <v>89</v>
      </c>
      <c r="AX201" s="184" t="s">
        <v>102</v>
      </c>
      <c r="AY201" s="184">
        <f>AY199</f>
        <v>45657</v>
      </c>
      <c r="AZ201" s="184" t="str">
        <f>AZ199</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1" s="184" t="str">
        <f>BA199</f>
        <v>OSI - GIS - SPI</v>
      </c>
      <c r="BB201" s="483" t="s">
        <v>103</v>
      </c>
      <c r="BC201" s="185">
        <f t="shared" ref="BC201:BC264" si="7">BC205</f>
        <v>0</v>
      </c>
      <c r="BD201" s="185" t="str">
        <f>BD200</f>
        <v>X</v>
      </c>
      <c r="BE201" s="186" t="str">
        <f>BE200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1" s="186" t="s">
        <v>1362</v>
      </c>
      <c r="BG201" s="186" t="str">
        <f>BG200</f>
        <v xml:space="preserve">En diciembre 2024 se encuentra en proceso la adquisicón del nuevo servicio de soporte técnico y mesa de ayuda para equipos institucionales de usuario final, implementación en enero 2025. </v>
      </c>
      <c r="BH201" s="184"/>
      <c r="BI201" s="184"/>
      <c r="BJ201" s="185"/>
      <c r="BK201" s="185"/>
      <c r="BL201" s="185"/>
      <c r="BM201" s="185"/>
      <c r="BN201" s="186"/>
      <c r="BO201" s="186"/>
      <c r="BP201" s="186"/>
      <c r="BQ201" s="184"/>
      <c r="BR201" s="184"/>
      <c r="BS201" s="185"/>
      <c r="BT201" s="185"/>
      <c r="BU201" s="185"/>
      <c r="BV201" s="185"/>
      <c r="BW201" s="186"/>
      <c r="BX201" s="186"/>
      <c r="BY201" s="186"/>
      <c r="BZ201" s="184"/>
      <c r="CA201" s="184"/>
      <c r="CB201" s="185"/>
      <c r="CC201" s="185"/>
      <c r="CD201" s="185"/>
      <c r="CE201" s="185"/>
      <c r="CF201" s="186"/>
      <c r="CG201" s="186"/>
      <c r="CH201" s="186"/>
      <c r="CI201" s="476"/>
      <c r="CJ201" s="476">
        <v>1</v>
      </c>
      <c r="CK201" s="476"/>
    </row>
    <row r="202" spans="2:89" s="187" customFormat="1" ht="113.25" customHeight="1" x14ac:dyDescent="0.25">
      <c r="B202" s="174" t="s">
        <v>71</v>
      </c>
      <c r="C202" s="175" t="s">
        <v>72</v>
      </c>
      <c r="D202" s="175" t="s">
        <v>72</v>
      </c>
      <c r="E202" s="176" t="s">
        <v>73</v>
      </c>
      <c r="F202" s="176" t="s">
        <v>74</v>
      </c>
      <c r="G202" s="176" t="s">
        <v>72</v>
      </c>
      <c r="H202" s="175" t="s">
        <v>75</v>
      </c>
      <c r="I202" s="175" t="s">
        <v>245</v>
      </c>
      <c r="J202" s="175" t="s">
        <v>245</v>
      </c>
      <c r="K202" s="188" t="s">
        <v>245</v>
      </c>
      <c r="L202" s="175">
        <v>0</v>
      </c>
      <c r="M202" s="175">
        <v>0</v>
      </c>
      <c r="N202" s="175">
        <v>0</v>
      </c>
      <c r="O202" s="176" t="s">
        <v>246</v>
      </c>
      <c r="P202" s="178"/>
      <c r="Q202" s="179" t="s">
        <v>80</v>
      </c>
      <c r="R202" s="179" t="s">
        <v>81</v>
      </c>
      <c r="S202" s="178" t="s">
        <v>82</v>
      </c>
      <c r="T202" s="178" t="s">
        <v>83</v>
      </c>
      <c r="U202" s="176" t="s">
        <v>84</v>
      </c>
      <c r="V202" s="178" t="s">
        <v>110</v>
      </c>
      <c r="W202" s="241" t="s">
        <v>86</v>
      </c>
      <c r="X202" s="254">
        <f>IF(W202="MUY BAJA",20%,IF(W202="BAJA",40%,IF(W202="MEDIA",60%,IF(W202="ALTA",80%,IF(W202="MUY ALTA",100%,)))))</f>
        <v>0.4</v>
      </c>
      <c r="Y202" s="255" t="s">
        <v>87</v>
      </c>
      <c r="Z202" s="254">
        <f>IF(Y202="LEVE",20%,IF(Y202="MENOR",40%,IF(Y202="MODERADO",60%,IF(Y202="MAYOR",80%,IF(Y202="CATASTRÓFICO",100%,)))))</f>
        <v>0.8</v>
      </c>
      <c r="AA202" s="181" t="s">
        <v>88</v>
      </c>
      <c r="AB202" s="180" t="s">
        <v>89</v>
      </c>
      <c r="AC202" s="178" t="s">
        <v>90</v>
      </c>
      <c r="AD202" s="181" t="s">
        <v>91</v>
      </c>
      <c r="AE202" s="181" t="s">
        <v>92</v>
      </c>
      <c r="AF202" s="176" t="s">
        <v>93</v>
      </c>
      <c r="AG202" s="182" t="s">
        <v>94</v>
      </c>
      <c r="AH202" s="182" t="s">
        <v>95</v>
      </c>
      <c r="AI202" s="256">
        <f>IF(AH202="Prevenir",25%, IF(AH202="Detectar",15%,IF(AH202="Corregir",10%,)))</f>
        <v>0.1</v>
      </c>
      <c r="AJ202" s="182" t="s">
        <v>96</v>
      </c>
      <c r="AK202" s="256">
        <f>IF(AJ202="Automático",25%,IF(AJ202="Manual",10%,))</f>
        <v>0.1</v>
      </c>
      <c r="AL202" s="182" t="s">
        <v>97</v>
      </c>
      <c r="AM202" s="175" t="s">
        <v>98</v>
      </c>
      <c r="AN202" s="182" t="s">
        <v>99</v>
      </c>
      <c r="AO202" s="175" t="s">
        <v>160</v>
      </c>
      <c r="AP202" s="257">
        <f>+AI202+AK202</f>
        <v>0.2</v>
      </c>
      <c r="AQ202" s="238" t="str">
        <f>IF(AR202&lt;=20%,"MUY BAJA",IF(AR202&lt;=40%,"BAJA",IF(AR202&lt;=60%,"MEDIA",IF(AR202&lt;=80%,"ALTA","MUY ALTA"))))</f>
        <v>BAJA</v>
      </c>
      <c r="AR202" s="238">
        <f>IF(OR(AH202="Prevenir",AH202="Detectar"),(X202-(X202*AP202)), X202)</f>
        <v>0.4</v>
      </c>
      <c r="AS202" s="238" t="str">
        <f>IF(AT202&lt;=20%,"LEVE",IF(AT202&lt;=40%,"MENOR",IF(AT202&lt;=60%,"MODERADO",IF(AT202&lt;=80%,"MAYOR","CATASTROFICO"))))</f>
        <v>MAYOR</v>
      </c>
      <c r="AT202" s="238">
        <f>IF(AH202="Corregir",(Z202-(Z202*AP202)), Z202)</f>
        <v>0.64</v>
      </c>
      <c r="AU202" s="181" t="s">
        <v>88</v>
      </c>
      <c r="AV202" s="241" t="s">
        <v>101</v>
      </c>
      <c r="AW202" s="183" t="s">
        <v>89</v>
      </c>
      <c r="AX202" s="184" t="s">
        <v>161</v>
      </c>
      <c r="AY202" s="184">
        <f>AY199</f>
        <v>45657</v>
      </c>
      <c r="AZ202" s="184" t="str">
        <f>AZ199</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2" s="184" t="str">
        <f>BA199</f>
        <v>OSI - GIS - SPI</v>
      </c>
      <c r="BB202" s="483" t="s">
        <v>103</v>
      </c>
      <c r="BC202" s="185">
        <f t="shared" si="7"/>
        <v>0</v>
      </c>
      <c r="BD202" s="185" t="str">
        <f>BD201</f>
        <v>X</v>
      </c>
      <c r="BE202" s="186" t="str">
        <f>BE201</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2" s="186" t="s">
        <v>1362</v>
      </c>
      <c r="BG202" s="186" t="str">
        <f>BG201</f>
        <v xml:space="preserve">En diciembre 2024 se encuentra en proceso la adquisicón del nuevo servicio de soporte técnico y mesa de ayuda para equipos institucionales de usuario final, implementación en enero 2025. </v>
      </c>
      <c r="BH202" s="184"/>
      <c r="BI202" s="184"/>
      <c r="BJ202" s="185"/>
      <c r="BK202" s="185"/>
      <c r="BL202" s="185"/>
      <c r="BM202" s="185"/>
      <c r="BN202" s="186"/>
      <c r="BO202" s="186"/>
      <c r="BP202" s="186"/>
      <c r="BQ202" s="184"/>
      <c r="BR202" s="184"/>
      <c r="BS202" s="185"/>
      <c r="BT202" s="185"/>
      <c r="BU202" s="185"/>
      <c r="BV202" s="185"/>
      <c r="BW202" s="186"/>
      <c r="BX202" s="186"/>
      <c r="BY202" s="186"/>
      <c r="BZ202" s="184"/>
      <c r="CA202" s="184"/>
      <c r="CB202" s="185"/>
      <c r="CC202" s="185"/>
      <c r="CD202" s="185"/>
      <c r="CE202" s="185"/>
      <c r="CF202" s="186"/>
      <c r="CG202" s="186"/>
      <c r="CH202" s="186"/>
      <c r="CI202" s="476"/>
      <c r="CJ202" s="476">
        <v>1</v>
      </c>
      <c r="CK202" s="476"/>
    </row>
    <row r="203" spans="2:89" s="187" customFormat="1" ht="113.25" customHeight="1" x14ac:dyDescent="0.25">
      <c r="B203" s="174" t="s">
        <v>71</v>
      </c>
      <c r="C203" s="175" t="s">
        <v>72</v>
      </c>
      <c r="D203" s="175" t="s">
        <v>72</v>
      </c>
      <c r="E203" s="176" t="s">
        <v>73</v>
      </c>
      <c r="F203" s="176" t="s">
        <v>74</v>
      </c>
      <c r="G203" s="176" t="s">
        <v>72</v>
      </c>
      <c r="H203" s="175" t="s">
        <v>245</v>
      </c>
      <c r="I203" s="175" t="s">
        <v>245</v>
      </c>
      <c r="J203" s="175" t="s">
        <v>245</v>
      </c>
      <c r="K203" s="188" t="s">
        <v>245</v>
      </c>
      <c r="L203" s="175" t="s">
        <v>288</v>
      </c>
      <c r="M203" s="175" t="s">
        <v>289</v>
      </c>
      <c r="N203" s="175" t="s">
        <v>289</v>
      </c>
      <c r="O203" s="176" t="s">
        <v>290</v>
      </c>
      <c r="P203" s="178"/>
      <c r="Q203" s="179" t="s">
        <v>80</v>
      </c>
      <c r="R203" s="179" t="s">
        <v>81</v>
      </c>
      <c r="S203" s="178" t="s">
        <v>82</v>
      </c>
      <c r="T203" s="178" t="s">
        <v>83</v>
      </c>
      <c r="U203" s="176" t="s">
        <v>84</v>
      </c>
      <c r="V203" s="178" t="s">
        <v>110</v>
      </c>
      <c r="W203" s="241" t="s">
        <v>86</v>
      </c>
      <c r="X203" s="254">
        <f>IF(W203="MUY BAJA",20%,IF(W203="BAJA",40%,IF(W203="MEDIA",60%,IF(W203="ALTA",80%,IF(W203="MUY ALTA",100%,)))))</f>
        <v>0.4</v>
      </c>
      <c r="Y203" s="255" t="s">
        <v>87</v>
      </c>
      <c r="Z203" s="254">
        <f>IF(Y203="LEVE",20%,IF(Y203="MENOR",40%,IF(Y203="MODERADO",60%,IF(Y203="MAYOR",80%,IF(Y203="CATASTRÓFICO",100%,)))))</f>
        <v>0.8</v>
      </c>
      <c r="AA203" s="181" t="s">
        <v>88</v>
      </c>
      <c r="AB203" s="180" t="s">
        <v>89</v>
      </c>
      <c r="AC203" s="178" t="s">
        <v>90</v>
      </c>
      <c r="AD203" s="181" t="s">
        <v>91</v>
      </c>
      <c r="AE203" s="181" t="s">
        <v>92</v>
      </c>
      <c r="AF203" s="176" t="s">
        <v>93</v>
      </c>
      <c r="AG203" s="182" t="s">
        <v>94</v>
      </c>
      <c r="AH203" s="182" t="s">
        <v>95</v>
      </c>
      <c r="AI203" s="256">
        <f>IF(AH203="Prevenir",25%, IF(AH203="Detectar",15%,IF(AH203="Corregir",10%,)))</f>
        <v>0.1</v>
      </c>
      <c r="AJ203" s="182" t="s">
        <v>96</v>
      </c>
      <c r="AK203" s="256">
        <f>IF(AJ203="Automático",25%,IF(AJ203="Manual",10%,))</f>
        <v>0.1</v>
      </c>
      <c r="AL203" s="182" t="s">
        <v>97</v>
      </c>
      <c r="AM203" s="175" t="s">
        <v>98</v>
      </c>
      <c r="AN203" s="182" t="s">
        <v>99</v>
      </c>
      <c r="AO203" s="175" t="s">
        <v>160</v>
      </c>
      <c r="AP203" s="257">
        <f>+AI203+AK203</f>
        <v>0.2</v>
      </c>
      <c r="AQ203" s="238" t="str">
        <f>IF(AR203&lt;=20%,"MUY BAJA",IF(AR203&lt;=40%,"BAJA",IF(AR203&lt;=60%,"MEDIA",IF(AR203&lt;=80%,"ALTA","MUY ALTA"))))</f>
        <v>BAJA</v>
      </c>
      <c r="AR203" s="238">
        <f>IF(OR(AH203="Prevenir",AH203="Detectar"),(X203-(X203*AP203)), X203)</f>
        <v>0.4</v>
      </c>
      <c r="AS203" s="238" t="str">
        <f>IF(AT203&lt;=20%,"LEVE",IF(AT203&lt;=40%,"MENOR",IF(AT203&lt;=60%,"MODERADO",IF(AT203&lt;=80%,"MAYOR","CATASTROFICO"))))</f>
        <v>MAYOR</v>
      </c>
      <c r="AT203" s="238">
        <f>IF(AH203="Corregir",(Z203-(Z203*AP203)), Z203)</f>
        <v>0.64</v>
      </c>
      <c r="AU203" s="181" t="s">
        <v>88</v>
      </c>
      <c r="AV203" s="241" t="s">
        <v>101</v>
      </c>
      <c r="AW203" s="183" t="s">
        <v>89</v>
      </c>
      <c r="AX203" s="184" t="s">
        <v>161</v>
      </c>
      <c r="AY203" s="184">
        <f>AY200</f>
        <v>45657</v>
      </c>
      <c r="AZ203" s="184" t="str">
        <f>AZ200</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03" s="184" t="str">
        <f>BA200</f>
        <v>OSI - GIS</v>
      </c>
      <c r="BB203" s="483" t="s">
        <v>103</v>
      </c>
      <c r="BC203" s="185">
        <f t="shared" si="7"/>
        <v>0</v>
      </c>
      <c r="BD203" s="185" t="str">
        <f>BD202</f>
        <v>X</v>
      </c>
      <c r="BE203" s="186" t="str">
        <f>BE202</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3" s="186" t="s">
        <v>1362</v>
      </c>
      <c r="BG203" s="186" t="str">
        <f>BG202</f>
        <v xml:space="preserve">En diciembre 2024 se encuentra en proceso la adquisicón del nuevo servicio de soporte técnico y mesa de ayuda para equipos institucionales de usuario final, implementación en enero 2025. </v>
      </c>
      <c r="BH203" s="184"/>
      <c r="BI203" s="184"/>
      <c r="BJ203" s="185"/>
      <c r="BK203" s="185"/>
      <c r="BL203" s="185"/>
      <c r="BM203" s="185"/>
      <c r="BN203" s="186"/>
      <c r="BO203" s="186"/>
      <c r="BP203" s="186"/>
      <c r="BQ203" s="184"/>
      <c r="BR203" s="184"/>
      <c r="BS203" s="185"/>
      <c r="BT203" s="185"/>
      <c r="BU203" s="185"/>
      <c r="BV203" s="185"/>
      <c r="BW203" s="186"/>
      <c r="BX203" s="186"/>
      <c r="BY203" s="186"/>
      <c r="BZ203" s="184"/>
      <c r="CA203" s="184"/>
      <c r="CB203" s="185"/>
      <c r="CC203" s="185"/>
      <c r="CD203" s="185"/>
      <c r="CE203" s="185"/>
      <c r="CF203" s="186"/>
      <c r="CG203" s="186"/>
      <c r="CH203" s="186"/>
      <c r="CI203" s="476"/>
      <c r="CJ203" s="476">
        <v>1</v>
      </c>
      <c r="CK203" s="476"/>
    </row>
    <row r="204" spans="2:89" s="187" customFormat="1" ht="113.25" customHeight="1" x14ac:dyDescent="0.25">
      <c r="B204" s="174" t="s">
        <v>71</v>
      </c>
      <c r="C204" s="175" t="s">
        <v>72</v>
      </c>
      <c r="D204" s="175" t="s">
        <v>72</v>
      </c>
      <c r="E204" s="176" t="s">
        <v>73</v>
      </c>
      <c r="F204" s="176" t="s">
        <v>120</v>
      </c>
      <c r="G204" s="176" t="s">
        <v>72</v>
      </c>
      <c r="H204" s="175" t="s">
        <v>245</v>
      </c>
      <c r="I204" s="175" t="s">
        <v>245</v>
      </c>
      <c r="J204" s="175" t="s">
        <v>245</v>
      </c>
      <c r="K204" s="188" t="s">
        <v>245</v>
      </c>
      <c r="L204" s="175">
        <v>0</v>
      </c>
      <c r="M204" s="175">
        <v>0</v>
      </c>
      <c r="N204" s="175">
        <v>0</v>
      </c>
      <c r="O204" s="176" t="s">
        <v>300</v>
      </c>
      <c r="P204" s="178"/>
      <c r="Q204" s="179" t="s">
        <v>80</v>
      </c>
      <c r="R204" s="179" t="s">
        <v>81</v>
      </c>
      <c r="S204" s="178" t="s">
        <v>82</v>
      </c>
      <c r="T204" s="178" t="s">
        <v>83</v>
      </c>
      <c r="U204" s="176" t="s">
        <v>84</v>
      </c>
      <c r="V204" s="178" t="s">
        <v>110</v>
      </c>
      <c r="W204" s="241" t="s">
        <v>86</v>
      </c>
      <c r="X204" s="254">
        <f>IF(W204="MUY BAJA",20%,IF(W204="BAJA",40%,IF(W204="MEDIA",60%,IF(W204="ALTA",80%,IF(W204="MUY ALTA",100%,)))))</f>
        <v>0.4</v>
      </c>
      <c r="Y204" s="255" t="s">
        <v>87</v>
      </c>
      <c r="Z204" s="254">
        <f>IF(Y204="LEVE",20%,IF(Y204="MENOR",40%,IF(Y204="MODERADO",60%,IF(Y204="MAYOR",80%,IF(Y204="CATASTRÓFICO",100%,)))))</f>
        <v>0.8</v>
      </c>
      <c r="AA204" s="181" t="s">
        <v>88</v>
      </c>
      <c r="AB204" s="180" t="s">
        <v>89</v>
      </c>
      <c r="AC204" s="178" t="s">
        <v>90</v>
      </c>
      <c r="AD204" s="181" t="s">
        <v>91</v>
      </c>
      <c r="AE204" s="181" t="s">
        <v>92</v>
      </c>
      <c r="AF204" s="176" t="s">
        <v>93</v>
      </c>
      <c r="AG204" s="182" t="s">
        <v>94</v>
      </c>
      <c r="AH204" s="182" t="s">
        <v>95</v>
      </c>
      <c r="AI204" s="256">
        <f>IF(AH204="Prevenir",25%, IF(AH204="Detectar",15%,IF(AH204="Corregir",10%,)))</f>
        <v>0.1</v>
      </c>
      <c r="AJ204" s="182" t="s">
        <v>96</v>
      </c>
      <c r="AK204" s="256">
        <f>IF(AJ204="Automático",25%,IF(AJ204="Manual",10%,))</f>
        <v>0.1</v>
      </c>
      <c r="AL204" s="182" t="s">
        <v>97</v>
      </c>
      <c r="AM204" s="175" t="s">
        <v>98</v>
      </c>
      <c r="AN204" s="182" t="s">
        <v>99</v>
      </c>
      <c r="AO204" s="175" t="s">
        <v>160</v>
      </c>
      <c r="AP204" s="257">
        <f>+AI204+AK204</f>
        <v>0.2</v>
      </c>
      <c r="AQ204" s="238" t="str">
        <f>IF(AR204&lt;=20%,"MUY BAJA",IF(AR204&lt;=40%,"BAJA",IF(AR204&lt;=60%,"MEDIA",IF(AR204&lt;=80%,"ALTA","MUY ALTA"))))</f>
        <v>BAJA</v>
      </c>
      <c r="AR204" s="238">
        <f>IF(OR(AH204="Prevenir",AH204="Detectar"),(X204-(X204*AP204)), X204)</f>
        <v>0.4</v>
      </c>
      <c r="AS204" s="238" t="str">
        <f>IF(AT204&lt;=20%,"LEVE",IF(AT204&lt;=40%,"MENOR",IF(AT204&lt;=60%,"MODERADO",IF(AT204&lt;=80%,"MAYOR","CATASTROFICO"))))</f>
        <v>MAYOR</v>
      </c>
      <c r="AT204" s="238">
        <f>IF(AH204="Corregir",(Z204-(Z204*AP204)), Z204)</f>
        <v>0.64</v>
      </c>
      <c r="AU204" s="181" t="s">
        <v>88</v>
      </c>
      <c r="AV204" s="244" t="s">
        <v>133</v>
      </c>
      <c r="AW204" s="183" t="s">
        <v>89</v>
      </c>
      <c r="AX204" s="184" t="s">
        <v>161</v>
      </c>
      <c r="AY204" s="184">
        <f>AY201</f>
        <v>45657</v>
      </c>
      <c r="AZ204" s="184" t="str">
        <f>AZ201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4" s="184" t="str">
        <f>BA201</f>
        <v>OSI - GIS - SPI</v>
      </c>
      <c r="BB204" s="483" t="s">
        <v>103</v>
      </c>
      <c r="BC204" s="185">
        <f t="shared" si="7"/>
        <v>0</v>
      </c>
      <c r="BD204" s="185" t="str">
        <f>BD203</f>
        <v>X</v>
      </c>
      <c r="BE204" s="186" t="str">
        <f>BE203</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4" s="186" t="s">
        <v>1362</v>
      </c>
      <c r="BG204" s="186" t="str">
        <f>BG203</f>
        <v xml:space="preserve">En diciembre 2024 se encuentra en proceso la adquisicón del nuevo servicio de soporte técnico y mesa de ayuda para equipos institucionales de usuario final, implementación en enero 2025. </v>
      </c>
      <c r="BH204" s="184"/>
      <c r="BI204" s="184"/>
      <c r="BJ204" s="185"/>
      <c r="BK204" s="185"/>
      <c r="BL204" s="185"/>
      <c r="BM204" s="185"/>
      <c r="BN204" s="186"/>
      <c r="BO204" s="186"/>
      <c r="BP204" s="186"/>
      <c r="BQ204" s="184"/>
      <c r="BR204" s="184"/>
      <c r="BS204" s="185"/>
      <c r="BT204" s="185"/>
      <c r="BU204" s="185"/>
      <c r="BV204" s="185"/>
      <c r="BW204" s="186"/>
      <c r="BX204" s="186"/>
      <c r="BY204" s="186"/>
      <c r="BZ204" s="184"/>
      <c r="CA204" s="184"/>
      <c r="CB204" s="185"/>
      <c r="CC204" s="185"/>
      <c r="CD204" s="185"/>
      <c r="CE204" s="185"/>
      <c r="CF204" s="186"/>
      <c r="CG204" s="186"/>
      <c r="CH204" s="186"/>
      <c r="CI204" s="476"/>
      <c r="CJ204" s="476">
        <v>1</v>
      </c>
      <c r="CK204" s="476"/>
    </row>
    <row r="205" spans="2:89" s="187" customFormat="1" ht="113.25" customHeight="1" x14ac:dyDescent="0.25">
      <c r="B205" s="174" t="s">
        <v>71</v>
      </c>
      <c r="C205" s="175" t="s">
        <v>72</v>
      </c>
      <c r="D205" s="175" t="s">
        <v>72</v>
      </c>
      <c r="E205" s="176" t="s">
        <v>73</v>
      </c>
      <c r="F205" s="176" t="s">
        <v>120</v>
      </c>
      <c r="G205" s="176" t="s">
        <v>72</v>
      </c>
      <c r="H205" s="175" t="s">
        <v>245</v>
      </c>
      <c r="I205" s="175" t="s">
        <v>245</v>
      </c>
      <c r="J205" s="175" t="s">
        <v>245</v>
      </c>
      <c r="K205" s="188" t="s">
        <v>245</v>
      </c>
      <c r="L205" s="175" t="s">
        <v>325</v>
      </c>
      <c r="M205" s="175" t="s">
        <v>326</v>
      </c>
      <c r="N205" s="175" t="s">
        <v>327</v>
      </c>
      <c r="O205" s="176" t="s">
        <v>79</v>
      </c>
      <c r="P205" s="178"/>
      <c r="Q205" s="179" t="s">
        <v>80</v>
      </c>
      <c r="R205" s="179" t="s">
        <v>81</v>
      </c>
      <c r="S205" s="178" t="s">
        <v>82</v>
      </c>
      <c r="T205" s="178" t="s">
        <v>83</v>
      </c>
      <c r="U205" s="176" t="s">
        <v>84</v>
      </c>
      <c r="V205" s="178" t="s">
        <v>110</v>
      </c>
      <c r="W205" s="241" t="s">
        <v>86</v>
      </c>
      <c r="X205" s="254">
        <f>IF(W205="MUY BAJA",20%,IF(W205="BAJA",40%,IF(W205="MEDIA",60%,IF(W205="ALTA",80%,IF(W205="MUY ALTA",100%,)))))</f>
        <v>0.4</v>
      </c>
      <c r="Y205" s="255" t="s">
        <v>87</v>
      </c>
      <c r="Z205" s="254">
        <f>IF(Y205="LEVE",20%,IF(Y205="MENOR",40%,IF(Y205="MODERADO",60%,IF(Y205="MAYOR",80%,IF(Y205="CATASTRÓFICO",100%,)))))</f>
        <v>0.8</v>
      </c>
      <c r="AA205" s="181" t="s">
        <v>88</v>
      </c>
      <c r="AB205" s="180" t="s">
        <v>89</v>
      </c>
      <c r="AC205" s="178" t="s">
        <v>90</v>
      </c>
      <c r="AD205" s="181" t="s">
        <v>91</v>
      </c>
      <c r="AE205" s="181" t="s">
        <v>92</v>
      </c>
      <c r="AF205" s="176" t="s">
        <v>93</v>
      </c>
      <c r="AG205" s="182" t="s">
        <v>94</v>
      </c>
      <c r="AH205" s="182" t="s">
        <v>95</v>
      </c>
      <c r="AI205" s="256">
        <f>IF(AH205="Prevenir",25%, IF(AH205="Detectar",15%,IF(AH205="Corregir",10%,)))</f>
        <v>0.1</v>
      </c>
      <c r="AJ205" s="182" t="s">
        <v>96</v>
      </c>
      <c r="AK205" s="256">
        <f>IF(AJ205="Automático",25%,IF(AJ205="Manual",10%,))</f>
        <v>0.1</v>
      </c>
      <c r="AL205" s="182" t="s">
        <v>97</v>
      </c>
      <c r="AM205" s="175" t="s">
        <v>98</v>
      </c>
      <c r="AN205" s="182" t="s">
        <v>99</v>
      </c>
      <c r="AO205" s="175" t="s">
        <v>160</v>
      </c>
      <c r="AP205" s="257">
        <f>+AI205+AK205</f>
        <v>0.2</v>
      </c>
      <c r="AQ205" s="238" t="str">
        <f>IF(AR205&lt;=20%,"MUY BAJA",IF(AR205&lt;=40%,"BAJA",IF(AR205&lt;=60%,"MEDIA",IF(AR205&lt;=80%,"ALTA","MUY ALTA"))))</f>
        <v>BAJA</v>
      </c>
      <c r="AR205" s="238">
        <f>IF(OR(AH205="Prevenir",AH205="Detectar"),(X205-(X205*AP205)), X205)</f>
        <v>0.4</v>
      </c>
      <c r="AS205" s="238" t="str">
        <f>IF(AT205&lt;=20%,"LEVE",IF(AT205&lt;=40%,"MENOR",IF(AT205&lt;=60%,"MODERADO",IF(AT205&lt;=80%,"MAYOR","CATASTROFICO"))))</f>
        <v>MAYOR</v>
      </c>
      <c r="AT205" s="238">
        <f>IF(AH205="Corregir",(Z205-(Z205*AP205)), Z205)</f>
        <v>0.64</v>
      </c>
      <c r="AU205" s="181" t="s">
        <v>88</v>
      </c>
      <c r="AV205" s="241" t="s">
        <v>101</v>
      </c>
      <c r="AW205" s="183" t="s">
        <v>89</v>
      </c>
      <c r="AX205" s="184" t="s">
        <v>161</v>
      </c>
      <c r="AY205" s="184">
        <f>AY202</f>
        <v>45657</v>
      </c>
      <c r="AZ205" s="184" t="str">
        <f>AZ202</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5" s="184" t="str">
        <f>BA202</f>
        <v>OSI - GIS - SPI</v>
      </c>
      <c r="BB205" s="483" t="s">
        <v>103</v>
      </c>
      <c r="BC205" s="185">
        <f t="shared" si="7"/>
        <v>0</v>
      </c>
      <c r="BD205" s="185" t="str">
        <f>BD204</f>
        <v>X</v>
      </c>
      <c r="BE205" s="186" t="str">
        <f>BE204</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5" s="186" t="s">
        <v>1362</v>
      </c>
      <c r="BG205" s="186" t="str">
        <f>BG204</f>
        <v xml:space="preserve">En diciembre 2024 se encuentra en proceso la adquisicón del nuevo servicio de soporte técnico y mesa de ayuda para equipos institucionales de usuario final, implementación en enero 2025. </v>
      </c>
      <c r="BH205" s="184"/>
      <c r="BI205" s="184"/>
      <c r="BJ205" s="185"/>
      <c r="BK205" s="185"/>
      <c r="BL205" s="185"/>
      <c r="BM205" s="185"/>
      <c r="BN205" s="186"/>
      <c r="BO205" s="186"/>
      <c r="BP205" s="186"/>
      <c r="BQ205" s="184"/>
      <c r="BR205" s="184"/>
      <c r="BS205" s="185"/>
      <c r="BT205" s="185"/>
      <c r="BU205" s="185"/>
      <c r="BV205" s="185"/>
      <c r="BW205" s="186"/>
      <c r="BX205" s="186"/>
      <c r="BY205" s="186"/>
      <c r="BZ205" s="184"/>
      <c r="CA205" s="184"/>
      <c r="CB205" s="185"/>
      <c r="CC205" s="185"/>
      <c r="CD205" s="185"/>
      <c r="CE205" s="185"/>
      <c r="CF205" s="186"/>
      <c r="CG205" s="186"/>
      <c r="CH205" s="186"/>
      <c r="CI205" s="476"/>
      <c r="CJ205" s="476">
        <v>1</v>
      </c>
      <c r="CK205" s="476"/>
    </row>
    <row r="206" spans="2:89" s="187" customFormat="1" ht="113.25" customHeight="1" x14ac:dyDescent="0.25">
      <c r="B206" s="174" t="s">
        <v>71</v>
      </c>
      <c r="C206" s="175" t="s">
        <v>72</v>
      </c>
      <c r="D206" s="175" t="s">
        <v>72</v>
      </c>
      <c r="E206" s="176" t="s">
        <v>73</v>
      </c>
      <c r="F206" s="176" t="s">
        <v>120</v>
      </c>
      <c r="G206" s="176" t="s">
        <v>72</v>
      </c>
      <c r="H206" s="175" t="s">
        <v>245</v>
      </c>
      <c r="I206" s="175" t="s">
        <v>75</v>
      </c>
      <c r="J206" s="175" t="s">
        <v>245</v>
      </c>
      <c r="K206" s="188" t="s">
        <v>245</v>
      </c>
      <c r="L206" s="175" t="s">
        <v>328</v>
      </c>
      <c r="M206" s="175" t="s">
        <v>329</v>
      </c>
      <c r="N206" s="175" t="s">
        <v>311</v>
      </c>
      <c r="O206" s="176" t="s">
        <v>79</v>
      </c>
      <c r="P206" s="178"/>
      <c r="Q206" s="179" t="s">
        <v>80</v>
      </c>
      <c r="R206" s="179" t="s">
        <v>81</v>
      </c>
      <c r="S206" s="178" t="s">
        <v>82</v>
      </c>
      <c r="T206" s="178" t="s">
        <v>83</v>
      </c>
      <c r="U206" s="176" t="s">
        <v>84</v>
      </c>
      <c r="V206" s="178" t="s">
        <v>110</v>
      </c>
      <c r="W206" s="241" t="s">
        <v>86</v>
      </c>
      <c r="X206" s="254">
        <f>IF(W206="MUY BAJA",20%,IF(W206="BAJA",40%,IF(W206="MEDIA",60%,IF(W206="ALTA",80%,IF(W206="MUY ALTA",100%,)))))</f>
        <v>0.4</v>
      </c>
      <c r="Y206" s="255" t="s">
        <v>87</v>
      </c>
      <c r="Z206" s="254">
        <f>IF(Y206="LEVE",20%,IF(Y206="MENOR",40%,IF(Y206="MODERADO",60%,IF(Y206="MAYOR",80%,IF(Y206="CATASTRÓFICO",100%,)))))</f>
        <v>0.8</v>
      </c>
      <c r="AA206" s="181" t="s">
        <v>88</v>
      </c>
      <c r="AB206" s="180" t="s">
        <v>89</v>
      </c>
      <c r="AC206" s="178" t="s">
        <v>90</v>
      </c>
      <c r="AD206" s="181" t="s">
        <v>91</v>
      </c>
      <c r="AE206" s="181" t="s">
        <v>92</v>
      </c>
      <c r="AF206" s="176" t="s">
        <v>93</v>
      </c>
      <c r="AG206" s="182" t="s">
        <v>94</v>
      </c>
      <c r="AH206" s="182" t="s">
        <v>95</v>
      </c>
      <c r="AI206" s="256">
        <f>IF(AH206="Prevenir",25%, IF(AH206="Detectar",15%,IF(AH206="Corregir",10%,)))</f>
        <v>0.1</v>
      </c>
      <c r="AJ206" s="182" t="s">
        <v>96</v>
      </c>
      <c r="AK206" s="256">
        <f>IF(AJ206="Automático",25%,IF(AJ206="Manual",10%,))</f>
        <v>0.1</v>
      </c>
      <c r="AL206" s="182" t="s">
        <v>97</v>
      </c>
      <c r="AM206" s="175" t="s">
        <v>98</v>
      </c>
      <c r="AN206" s="182" t="s">
        <v>99</v>
      </c>
      <c r="AO206" s="175" t="s">
        <v>160</v>
      </c>
      <c r="AP206" s="257">
        <f>+AI206+AK206</f>
        <v>0.2</v>
      </c>
      <c r="AQ206" s="238" t="str">
        <f>IF(AR206&lt;=20%,"MUY BAJA",IF(AR206&lt;=40%,"BAJA",IF(AR206&lt;=60%,"MEDIA",IF(AR206&lt;=80%,"ALTA","MUY ALTA"))))</f>
        <v>BAJA</v>
      </c>
      <c r="AR206" s="238">
        <f>IF(OR(AH206="Prevenir",AH206="Detectar"),(X206-(X206*AP206)), X206)</f>
        <v>0.4</v>
      </c>
      <c r="AS206" s="238" t="str">
        <f>IF(AT206&lt;=20%,"LEVE",IF(AT206&lt;=40%,"MENOR",IF(AT206&lt;=60%,"MODERADO",IF(AT206&lt;=80%,"MAYOR","CATASTROFICO"))))</f>
        <v>MAYOR</v>
      </c>
      <c r="AT206" s="238">
        <f>IF(AH206="Corregir",(Z206-(Z206*AP206)), Z206)</f>
        <v>0.64</v>
      </c>
      <c r="AU206" s="181" t="s">
        <v>88</v>
      </c>
      <c r="AV206" s="244" t="s">
        <v>133</v>
      </c>
      <c r="AW206" s="183" t="s">
        <v>89</v>
      </c>
      <c r="AX206" s="184" t="s">
        <v>161</v>
      </c>
      <c r="AY206" s="184">
        <f>AY203</f>
        <v>45657</v>
      </c>
      <c r="AZ206" s="184" t="str">
        <f>AZ203</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06" s="184" t="str">
        <f>BA203</f>
        <v>OSI - GIS</v>
      </c>
      <c r="BB206" s="483" t="s">
        <v>103</v>
      </c>
      <c r="BC206" s="185">
        <f t="shared" si="7"/>
        <v>0</v>
      </c>
      <c r="BD206" s="185" t="str">
        <f>BD205</f>
        <v>X</v>
      </c>
      <c r="BE206" s="186" t="str">
        <f>BE205</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6" s="186" t="s">
        <v>1362</v>
      </c>
      <c r="BG206" s="186" t="str">
        <f>BG205</f>
        <v xml:space="preserve">En diciembre 2024 se encuentra en proceso la adquisicón del nuevo servicio de soporte técnico y mesa de ayuda para equipos institucionales de usuario final, implementación en enero 2025. </v>
      </c>
      <c r="BH206" s="184"/>
      <c r="BI206" s="184"/>
      <c r="BJ206" s="185"/>
      <c r="BK206" s="185"/>
      <c r="BL206" s="185"/>
      <c r="BM206" s="185"/>
      <c r="BN206" s="186"/>
      <c r="BO206" s="186"/>
      <c r="BP206" s="186"/>
      <c r="BQ206" s="184"/>
      <c r="BR206" s="184"/>
      <c r="BS206" s="185"/>
      <c r="BT206" s="185"/>
      <c r="BU206" s="185"/>
      <c r="BV206" s="185"/>
      <c r="BW206" s="186"/>
      <c r="BX206" s="186"/>
      <c r="BY206" s="186"/>
      <c r="BZ206" s="184"/>
      <c r="CA206" s="184"/>
      <c r="CB206" s="185"/>
      <c r="CC206" s="185"/>
      <c r="CD206" s="185"/>
      <c r="CE206" s="185"/>
      <c r="CF206" s="186"/>
      <c r="CG206" s="186"/>
      <c r="CH206" s="186"/>
      <c r="CI206" s="476"/>
      <c r="CJ206" s="476">
        <v>1</v>
      </c>
      <c r="CK206" s="476"/>
    </row>
    <row r="207" spans="2:89" s="187" customFormat="1" ht="113.25" customHeight="1" x14ac:dyDescent="0.25">
      <c r="B207" s="174" t="s">
        <v>71</v>
      </c>
      <c r="C207" s="175" t="s">
        <v>72</v>
      </c>
      <c r="D207" s="175" t="s">
        <v>72</v>
      </c>
      <c r="E207" s="176" t="s">
        <v>73</v>
      </c>
      <c r="F207" s="176" t="s">
        <v>74</v>
      </c>
      <c r="G207" s="176" t="s">
        <v>72</v>
      </c>
      <c r="H207" s="175" t="s">
        <v>245</v>
      </c>
      <c r="I207" s="175" t="s">
        <v>245</v>
      </c>
      <c r="J207" s="175" t="s">
        <v>245</v>
      </c>
      <c r="K207" s="188" t="s">
        <v>245</v>
      </c>
      <c r="L207" s="175" t="s">
        <v>328</v>
      </c>
      <c r="M207" s="175" t="s">
        <v>329</v>
      </c>
      <c r="N207" s="175" t="s">
        <v>311</v>
      </c>
      <c r="O207" s="176" t="s">
        <v>79</v>
      </c>
      <c r="P207" s="178"/>
      <c r="Q207" s="179" t="s">
        <v>80</v>
      </c>
      <c r="R207" s="179" t="s">
        <v>81</v>
      </c>
      <c r="S207" s="178" t="s">
        <v>82</v>
      </c>
      <c r="T207" s="178" t="s">
        <v>83</v>
      </c>
      <c r="U207" s="176" t="s">
        <v>84</v>
      </c>
      <c r="V207" s="178" t="s">
        <v>110</v>
      </c>
      <c r="W207" s="241" t="s">
        <v>86</v>
      </c>
      <c r="X207" s="254">
        <f>IF(W207="MUY BAJA",20%,IF(W207="BAJA",40%,IF(W207="MEDIA",60%,IF(W207="ALTA",80%,IF(W207="MUY ALTA",100%,)))))</f>
        <v>0.4</v>
      </c>
      <c r="Y207" s="255" t="s">
        <v>87</v>
      </c>
      <c r="Z207" s="254">
        <f>IF(Y207="LEVE",20%,IF(Y207="MENOR",40%,IF(Y207="MODERADO",60%,IF(Y207="MAYOR",80%,IF(Y207="CATASTRÓFICO",100%,)))))</f>
        <v>0.8</v>
      </c>
      <c r="AA207" s="181" t="s">
        <v>88</v>
      </c>
      <c r="AB207" s="180" t="s">
        <v>89</v>
      </c>
      <c r="AC207" s="178" t="s">
        <v>90</v>
      </c>
      <c r="AD207" s="181" t="s">
        <v>91</v>
      </c>
      <c r="AE207" s="181" t="s">
        <v>92</v>
      </c>
      <c r="AF207" s="176" t="s">
        <v>93</v>
      </c>
      <c r="AG207" s="182" t="s">
        <v>94</v>
      </c>
      <c r="AH207" s="182" t="s">
        <v>95</v>
      </c>
      <c r="AI207" s="256">
        <f>IF(AH207="Prevenir",25%, IF(AH207="Detectar",15%,IF(AH207="Corregir",10%,)))</f>
        <v>0.1</v>
      </c>
      <c r="AJ207" s="182" t="s">
        <v>96</v>
      </c>
      <c r="AK207" s="256">
        <f>IF(AJ207="Automático",25%,IF(AJ207="Manual",10%,))</f>
        <v>0.1</v>
      </c>
      <c r="AL207" s="182" t="s">
        <v>97</v>
      </c>
      <c r="AM207" s="175" t="s">
        <v>98</v>
      </c>
      <c r="AN207" s="182" t="s">
        <v>99</v>
      </c>
      <c r="AO207" s="175" t="s">
        <v>160</v>
      </c>
      <c r="AP207" s="257">
        <f>+AI207+AK207</f>
        <v>0.2</v>
      </c>
      <c r="AQ207" s="238" t="str">
        <f>IF(AR207&lt;=20%,"MUY BAJA",IF(AR207&lt;=40%,"BAJA",IF(AR207&lt;=60%,"MEDIA",IF(AR207&lt;=80%,"ALTA","MUY ALTA"))))</f>
        <v>BAJA</v>
      </c>
      <c r="AR207" s="238">
        <f>IF(OR(AH207="Prevenir",AH207="Detectar"),(X207-(X207*AP207)), X207)</f>
        <v>0.4</v>
      </c>
      <c r="AS207" s="238" t="str">
        <f>IF(AT207&lt;=20%,"LEVE",IF(AT207&lt;=40%,"MENOR",IF(AT207&lt;=60%,"MODERADO",IF(AT207&lt;=80%,"MAYOR","CATASTROFICO"))))</f>
        <v>MAYOR</v>
      </c>
      <c r="AT207" s="238">
        <f>IF(AH207="Corregir",(Z207-(Z207*AP207)), Z207)</f>
        <v>0.64</v>
      </c>
      <c r="AU207" s="181" t="s">
        <v>88</v>
      </c>
      <c r="AV207" s="244" t="s">
        <v>133</v>
      </c>
      <c r="AW207" s="183" t="s">
        <v>89</v>
      </c>
      <c r="AX207" s="184" t="s">
        <v>161</v>
      </c>
      <c r="AY207" s="184">
        <f>AY204</f>
        <v>45657</v>
      </c>
      <c r="AZ207" s="184" t="str">
        <f>AZ204</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7" s="184" t="str">
        <f>BA204</f>
        <v>OSI - GIS - SPI</v>
      </c>
      <c r="BB207" s="483" t="s">
        <v>103</v>
      </c>
      <c r="BC207" s="185">
        <f t="shared" si="7"/>
        <v>0</v>
      </c>
      <c r="BD207" s="185" t="str">
        <f>BD206</f>
        <v>X</v>
      </c>
      <c r="BE207" s="186" t="str">
        <f>BE206</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7" s="186" t="s">
        <v>1362</v>
      </c>
      <c r="BG207" s="186" t="str">
        <f>BG206</f>
        <v xml:space="preserve">En diciembre 2024 se encuentra en proceso la adquisicón del nuevo servicio de soporte técnico y mesa de ayuda para equipos institucionales de usuario final, implementación en enero 2025. </v>
      </c>
      <c r="BH207" s="184"/>
      <c r="BI207" s="184"/>
      <c r="BJ207" s="185"/>
      <c r="BK207" s="185"/>
      <c r="BL207" s="185"/>
      <c r="BM207" s="185"/>
      <c r="BN207" s="186"/>
      <c r="BO207" s="186"/>
      <c r="BP207" s="186"/>
      <c r="BQ207" s="184"/>
      <c r="BR207" s="184"/>
      <c r="BS207" s="185"/>
      <c r="BT207" s="185"/>
      <c r="BU207" s="185"/>
      <c r="BV207" s="185"/>
      <c r="BW207" s="186"/>
      <c r="BX207" s="186"/>
      <c r="BY207" s="186"/>
      <c r="BZ207" s="184"/>
      <c r="CA207" s="184"/>
      <c r="CB207" s="185"/>
      <c r="CC207" s="185"/>
      <c r="CD207" s="185"/>
      <c r="CE207" s="185"/>
      <c r="CF207" s="186"/>
      <c r="CG207" s="186"/>
      <c r="CH207" s="186"/>
      <c r="CI207" s="476"/>
      <c r="CJ207" s="476">
        <v>1</v>
      </c>
      <c r="CK207" s="476"/>
    </row>
    <row r="208" spans="2:89" s="187" customFormat="1" ht="113.25" customHeight="1" x14ac:dyDescent="0.25">
      <c r="B208" s="174" t="s">
        <v>71</v>
      </c>
      <c r="C208" s="175" t="s">
        <v>72</v>
      </c>
      <c r="D208" s="175" t="s">
        <v>72</v>
      </c>
      <c r="E208" s="176" t="s">
        <v>73</v>
      </c>
      <c r="F208" s="176" t="s">
        <v>74</v>
      </c>
      <c r="G208" s="176" t="s">
        <v>72</v>
      </c>
      <c r="H208" s="175" t="s">
        <v>245</v>
      </c>
      <c r="I208" s="175" t="s">
        <v>245</v>
      </c>
      <c r="J208" s="175" t="s">
        <v>245</v>
      </c>
      <c r="K208" s="188" t="s">
        <v>245</v>
      </c>
      <c r="L208" s="175" t="s">
        <v>144</v>
      </c>
      <c r="M208" s="175" t="s">
        <v>145</v>
      </c>
      <c r="N208" s="175" t="s">
        <v>146</v>
      </c>
      <c r="O208" s="176" t="s">
        <v>79</v>
      </c>
      <c r="P208" s="178"/>
      <c r="Q208" s="179" t="s">
        <v>80</v>
      </c>
      <c r="R208" s="179" t="s">
        <v>81</v>
      </c>
      <c r="S208" s="178" t="s">
        <v>82</v>
      </c>
      <c r="T208" s="178" t="s">
        <v>83</v>
      </c>
      <c r="U208" s="176" t="s">
        <v>84</v>
      </c>
      <c r="V208" s="178" t="s">
        <v>110</v>
      </c>
      <c r="W208" s="241" t="s">
        <v>86</v>
      </c>
      <c r="X208" s="254">
        <f>IF(W208="MUY BAJA",20%,IF(W208="BAJA",40%,IF(W208="MEDIA",60%,IF(W208="ALTA",80%,IF(W208="MUY ALTA",100%,)))))</f>
        <v>0.4</v>
      </c>
      <c r="Y208" s="255" t="s">
        <v>87</v>
      </c>
      <c r="Z208" s="254">
        <f>IF(Y208="LEVE",20%,IF(Y208="MENOR",40%,IF(Y208="MODERADO",60%,IF(Y208="MAYOR",80%,IF(Y208="CATASTRÓFICO",100%,)))))</f>
        <v>0.8</v>
      </c>
      <c r="AA208" s="181" t="s">
        <v>88</v>
      </c>
      <c r="AB208" s="180" t="s">
        <v>89</v>
      </c>
      <c r="AC208" s="178" t="s">
        <v>90</v>
      </c>
      <c r="AD208" s="181" t="s">
        <v>91</v>
      </c>
      <c r="AE208" s="181" t="s">
        <v>92</v>
      </c>
      <c r="AF208" s="176" t="s">
        <v>93</v>
      </c>
      <c r="AG208" s="182" t="s">
        <v>94</v>
      </c>
      <c r="AH208" s="182" t="s">
        <v>95</v>
      </c>
      <c r="AI208" s="256">
        <f>IF(AH208="Prevenir",25%, IF(AH208="Detectar",15%,IF(AH208="Corregir",10%,)))</f>
        <v>0.1</v>
      </c>
      <c r="AJ208" s="182" t="s">
        <v>96</v>
      </c>
      <c r="AK208" s="256">
        <f>IF(AJ208="Automático",25%,IF(AJ208="Manual",10%,))</f>
        <v>0.1</v>
      </c>
      <c r="AL208" s="182" t="s">
        <v>97</v>
      </c>
      <c r="AM208" s="175" t="s">
        <v>98</v>
      </c>
      <c r="AN208" s="182" t="s">
        <v>99</v>
      </c>
      <c r="AO208" s="175" t="s">
        <v>160</v>
      </c>
      <c r="AP208" s="257">
        <f>+AI208+AK208</f>
        <v>0.2</v>
      </c>
      <c r="AQ208" s="238" t="str">
        <f>IF(AR208&lt;=20%,"MUY BAJA",IF(AR208&lt;=40%,"BAJA",IF(AR208&lt;=60%,"MEDIA",IF(AR208&lt;=80%,"ALTA","MUY ALTA"))))</f>
        <v>BAJA</v>
      </c>
      <c r="AR208" s="238">
        <f>IF(OR(AH208="Prevenir",AH208="Detectar"),(X208-(X208*AP208)), X208)</f>
        <v>0.4</v>
      </c>
      <c r="AS208" s="238" t="str">
        <f>IF(AT208&lt;=20%,"LEVE",IF(AT208&lt;=40%,"MENOR",IF(AT208&lt;=60%,"MODERADO",IF(AT208&lt;=80%,"MAYOR","CATASTROFICO"))))</f>
        <v>MAYOR</v>
      </c>
      <c r="AT208" s="238">
        <f>IF(AH208="Corregir",(Z208-(Z208*AP208)), Z208)</f>
        <v>0.64</v>
      </c>
      <c r="AU208" s="181" t="s">
        <v>88</v>
      </c>
      <c r="AV208" s="241" t="s">
        <v>101</v>
      </c>
      <c r="AW208" s="183" t="s">
        <v>89</v>
      </c>
      <c r="AX208" s="184" t="s">
        <v>161</v>
      </c>
      <c r="AY208" s="184">
        <f>AY205</f>
        <v>45657</v>
      </c>
      <c r="AZ208" s="184" t="str">
        <f>AZ205</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8" s="184" t="str">
        <f>BA205</f>
        <v>OSI - GIS - SPI</v>
      </c>
      <c r="BB208" s="483" t="s">
        <v>103</v>
      </c>
      <c r="BC208" s="185">
        <f t="shared" si="7"/>
        <v>0</v>
      </c>
      <c r="BD208" s="185" t="str">
        <f>BD207</f>
        <v>X</v>
      </c>
      <c r="BE208" s="186" t="str">
        <f>BE207</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8" s="186" t="s">
        <v>1362</v>
      </c>
      <c r="BG208" s="186" t="str">
        <f>BG207</f>
        <v xml:space="preserve">En diciembre 2024 se encuentra en proceso la adquisicón del nuevo servicio de soporte técnico y mesa de ayuda para equipos institucionales de usuario final, implementación en enero 2025. </v>
      </c>
      <c r="BH208" s="184"/>
      <c r="BI208" s="184"/>
      <c r="BJ208" s="185"/>
      <c r="BK208" s="185"/>
      <c r="BL208" s="185"/>
      <c r="BM208" s="185"/>
      <c r="BN208" s="186"/>
      <c r="BO208" s="186"/>
      <c r="BP208" s="186"/>
      <c r="BQ208" s="184"/>
      <c r="BR208" s="184"/>
      <c r="BS208" s="185"/>
      <c r="BT208" s="185"/>
      <c r="BU208" s="185"/>
      <c r="BV208" s="185"/>
      <c r="BW208" s="186"/>
      <c r="BX208" s="186"/>
      <c r="BY208" s="186"/>
      <c r="BZ208" s="184"/>
      <c r="CA208" s="184"/>
      <c r="CB208" s="185"/>
      <c r="CC208" s="185"/>
      <c r="CD208" s="185"/>
      <c r="CE208" s="185"/>
      <c r="CF208" s="186"/>
      <c r="CG208" s="186"/>
      <c r="CH208" s="186"/>
      <c r="CI208" s="476"/>
      <c r="CJ208" s="476">
        <v>1</v>
      </c>
      <c r="CK208" s="476"/>
    </row>
    <row r="209" spans="2:89" s="187" customFormat="1" ht="113.25" customHeight="1" x14ac:dyDescent="0.25">
      <c r="B209" s="174" t="s">
        <v>71</v>
      </c>
      <c r="C209" s="175" t="s">
        <v>72</v>
      </c>
      <c r="D209" s="175" t="s">
        <v>72</v>
      </c>
      <c r="E209" s="176" t="s">
        <v>73</v>
      </c>
      <c r="F209" s="176" t="s">
        <v>74</v>
      </c>
      <c r="G209" s="176" t="s">
        <v>72</v>
      </c>
      <c r="H209" s="175" t="s">
        <v>245</v>
      </c>
      <c r="I209" s="175" t="s">
        <v>245</v>
      </c>
      <c r="J209" s="175" t="s">
        <v>245</v>
      </c>
      <c r="K209" s="188" t="s">
        <v>245</v>
      </c>
      <c r="L209" s="175" t="s">
        <v>355</v>
      </c>
      <c r="M209" s="175" t="s">
        <v>356</v>
      </c>
      <c r="N209" s="175" t="s">
        <v>357</v>
      </c>
      <c r="O209" s="176" t="s">
        <v>172</v>
      </c>
      <c r="P209" s="178"/>
      <c r="Q209" s="179" t="s">
        <v>80</v>
      </c>
      <c r="R209" s="179" t="s">
        <v>81</v>
      </c>
      <c r="S209" s="178" t="s">
        <v>82</v>
      </c>
      <c r="T209" s="178" t="s">
        <v>83</v>
      </c>
      <c r="U209" s="176" t="s">
        <v>84</v>
      </c>
      <c r="V209" s="178" t="s">
        <v>110</v>
      </c>
      <c r="W209" s="241" t="s">
        <v>86</v>
      </c>
      <c r="X209" s="254">
        <f>IF(W209="MUY BAJA",20%,IF(W209="BAJA",40%,IF(W209="MEDIA",60%,IF(W209="ALTA",80%,IF(W209="MUY ALTA",100%,)))))</f>
        <v>0.4</v>
      </c>
      <c r="Y209" s="255" t="s">
        <v>87</v>
      </c>
      <c r="Z209" s="254">
        <f>IF(Y209="LEVE",20%,IF(Y209="MENOR",40%,IF(Y209="MODERADO",60%,IF(Y209="MAYOR",80%,IF(Y209="CATASTRÓFICO",100%,)))))</f>
        <v>0.8</v>
      </c>
      <c r="AA209" s="181" t="s">
        <v>88</v>
      </c>
      <c r="AB209" s="180" t="s">
        <v>89</v>
      </c>
      <c r="AC209" s="178" t="s">
        <v>90</v>
      </c>
      <c r="AD209" s="181" t="s">
        <v>91</v>
      </c>
      <c r="AE209" s="181" t="s">
        <v>92</v>
      </c>
      <c r="AF209" s="176" t="s">
        <v>93</v>
      </c>
      <c r="AG209" s="182" t="s">
        <v>94</v>
      </c>
      <c r="AH209" s="182" t="s">
        <v>95</v>
      </c>
      <c r="AI209" s="256">
        <f>IF(AH209="Prevenir",25%, IF(AH209="Detectar",15%,IF(AH209="Corregir",10%,)))</f>
        <v>0.1</v>
      </c>
      <c r="AJ209" s="182" t="s">
        <v>96</v>
      </c>
      <c r="AK209" s="256">
        <f>IF(AJ209="Automático",25%,IF(AJ209="Manual",10%,))</f>
        <v>0.1</v>
      </c>
      <c r="AL209" s="182" t="s">
        <v>97</v>
      </c>
      <c r="AM209" s="175" t="s">
        <v>98</v>
      </c>
      <c r="AN209" s="182" t="s">
        <v>99</v>
      </c>
      <c r="AO209" s="175" t="s">
        <v>160</v>
      </c>
      <c r="AP209" s="257">
        <f>+AI209+AK209</f>
        <v>0.2</v>
      </c>
      <c r="AQ209" s="238" t="str">
        <f>IF(AR209&lt;=20%,"MUY BAJA",IF(AR209&lt;=40%,"BAJA",IF(AR209&lt;=60%,"MEDIA",IF(AR209&lt;=80%,"ALTA","MUY ALTA"))))</f>
        <v>BAJA</v>
      </c>
      <c r="AR209" s="238">
        <f>IF(OR(AH209="Prevenir",AH209="Detectar"),(X209-(X209*AP209)), X209)</f>
        <v>0.4</v>
      </c>
      <c r="AS209" s="238" t="str">
        <f>IF(AT209&lt;=20%,"LEVE",IF(AT209&lt;=40%,"MENOR",IF(AT209&lt;=60%,"MODERADO",IF(AT209&lt;=80%,"MAYOR","CATASTROFICO"))))</f>
        <v>MAYOR</v>
      </c>
      <c r="AT209" s="238">
        <f>IF(AH209="Corregir",(Z209-(Z209*AP209)), Z209)</f>
        <v>0.64</v>
      </c>
      <c r="AU209" s="181" t="s">
        <v>88</v>
      </c>
      <c r="AV209" s="241" t="s">
        <v>101</v>
      </c>
      <c r="AW209" s="183" t="s">
        <v>89</v>
      </c>
      <c r="AX209" s="184" t="s">
        <v>161</v>
      </c>
      <c r="AY209" s="184">
        <f>AY206</f>
        <v>45657</v>
      </c>
      <c r="AZ209" s="184" t="str">
        <f>AZ206</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09" s="184" t="str">
        <f>BA206</f>
        <v>OSI - GIS</v>
      </c>
      <c r="BB209" s="483" t="s">
        <v>103</v>
      </c>
      <c r="BC209" s="185">
        <f t="shared" si="7"/>
        <v>0</v>
      </c>
      <c r="BD209" s="185" t="str">
        <f>BD208</f>
        <v>X</v>
      </c>
      <c r="BE209" s="186" t="str">
        <f>BE208</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9" s="186" t="s">
        <v>1362</v>
      </c>
      <c r="BG209" s="186" t="str">
        <f>BG208</f>
        <v xml:space="preserve">En diciembre 2024 se encuentra en proceso la adquisicón del nuevo servicio de soporte técnico y mesa de ayuda para equipos institucionales de usuario final, implementación en enero 2025. </v>
      </c>
      <c r="BH209" s="184"/>
      <c r="BI209" s="184"/>
      <c r="BJ209" s="185"/>
      <c r="BK209" s="185"/>
      <c r="BL209" s="185"/>
      <c r="BM209" s="185"/>
      <c r="BN209" s="186"/>
      <c r="BO209" s="186"/>
      <c r="BP209" s="186"/>
      <c r="BQ209" s="184"/>
      <c r="BR209" s="184"/>
      <c r="BS209" s="185"/>
      <c r="BT209" s="185"/>
      <c r="BU209" s="185"/>
      <c r="BV209" s="185"/>
      <c r="BW209" s="186"/>
      <c r="BX209" s="186"/>
      <c r="BY209" s="186"/>
      <c r="BZ209" s="184"/>
      <c r="CA209" s="184"/>
      <c r="CB209" s="185"/>
      <c r="CC209" s="185"/>
      <c r="CD209" s="185"/>
      <c r="CE209" s="185"/>
      <c r="CF209" s="186"/>
      <c r="CG209" s="186"/>
      <c r="CH209" s="186"/>
      <c r="CI209" s="476"/>
      <c r="CJ209" s="476">
        <v>1</v>
      </c>
      <c r="CK209" s="476"/>
    </row>
    <row r="210" spans="2:89" s="187" customFormat="1" ht="113.25" customHeight="1" x14ac:dyDescent="0.25">
      <c r="B210" s="174" t="s">
        <v>71</v>
      </c>
      <c r="C210" s="175" t="s">
        <v>72</v>
      </c>
      <c r="D210" s="175" t="s">
        <v>72</v>
      </c>
      <c r="E210" s="176" t="s">
        <v>73</v>
      </c>
      <c r="F210" s="176" t="s">
        <v>120</v>
      </c>
      <c r="G210" s="176" t="s">
        <v>72</v>
      </c>
      <c r="H210" s="175" t="s">
        <v>245</v>
      </c>
      <c r="I210" s="175" t="s">
        <v>245</v>
      </c>
      <c r="J210" s="175" t="s">
        <v>245</v>
      </c>
      <c r="K210" s="188" t="s">
        <v>245</v>
      </c>
      <c r="L210" s="175" t="s">
        <v>365</v>
      </c>
      <c r="M210" s="175" t="s">
        <v>366</v>
      </c>
      <c r="N210" s="175" t="s">
        <v>367</v>
      </c>
      <c r="O210" s="176" t="s">
        <v>368</v>
      </c>
      <c r="P210" s="178"/>
      <c r="Q210" s="179" t="s">
        <v>80</v>
      </c>
      <c r="R210" s="179" t="s">
        <v>81</v>
      </c>
      <c r="S210" s="178" t="s">
        <v>82</v>
      </c>
      <c r="T210" s="178" t="s">
        <v>83</v>
      </c>
      <c r="U210" s="176" t="s">
        <v>84</v>
      </c>
      <c r="V210" s="178" t="s">
        <v>110</v>
      </c>
      <c r="W210" s="241" t="s">
        <v>86</v>
      </c>
      <c r="X210" s="254">
        <f>IF(W210="MUY BAJA",20%,IF(W210="BAJA",40%,IF(W210="MEDIA",60%,IF(W210="ALTA",80%,IF(W210="MUY ALTA",100%,)))))</f>
        <v>0.4</v>
      </c>
      <c r="Y210" s="255" t="s">
        <v>87</v>
      </c>
      <c r="Z210" s="254">
        <f>IF(Y210="LEVE",20%,IF(Y210="MENOR",40%,IF(Y210="MODERADO",60%,IF(Y210="MAYOR",80%,IF(Y210="CATASTRÓFICO",100%,)))))</f>
        <v>0.8</v>
      </c>
      <c r="AA210" s="181" t="s">
        <v>88</v>
      </c>
      <c r="AB210" s="180" t="s">
        <v>89</v>
      </c>
      <c r="AC210" s="178" t="s">
        <v>90</v>
      </c>
      <c r="AD210" s="181" t="s">
        <v>91</v>
      </c>
      <c r="AE210" s="181" t="s">
        <v>92</v>
      </c>
      <c r="AF210" s="176" t="s">
        <v>93</v>
      </c>
      <c r="AG210" s="182" t="s">
        <v>94</v>
      </c>
      <c r="AH210" s="182" t="s">
        <v>95</v>
      </c>
      <c r="AI210" s="256">
        <f>IF(AH210="Prevenir",25%, IF(AH210="Detectar",15%,IF(AH210="Corregir",10%,)))</f>
        <v>0.1</v>
      </c>
      <c r="AJ210" s="182" t="s">
        <v>96</v>
      </c>
      <c r="AK210" s="256">
        <f>IF(AJ210="Automático",25%,IF(AJ210="Manual",10%,))</f>
        <v>0.1</v>
      </c>
      <c r="AL210" s="182" t="s">
        <v>97</v>
      </c>
      <c r="AM210" s="175" t="s">
        <v>98</v>
      </c>
      <c r="AN210" s="182" t="s">
        <v>99</v>
      </c>
      <c r="AO210" s="175" t="s">
        <v>160</v>
      </c>
      <c r="AP210" s="257">
        <f>+AI210+AK210</f>
        <v>0.2</v>
      </c>
      <c r="AQ210" s="238" t="str">
        <f>IF(AR210&lt;=20%,"MUY BAJA",IF(AR210&lt;=40%,"BAJA",IF(AR210&lt;=60%,"MEDIA",IF(AR210&lt;=80%,"ALTA","MUY ALTA"))))</f>
        <v>BAJA</v>
      </c>
      <c r="AR210" s="238">
        <f>IF(OR(AH210="Prevenir",AH210="Detectar"),(X210-(X210*AP210)), X210)</f>
        <v>0.4</v>
      </c>
      <c r="AS210" s="238" t="str">
        <f>IF(AT210&lt;=20%,"LEVE",IF(AT210&lt;=40%,"MENOR",IF(AT210&lt;=60%,"MODERADO",IF(AT210&lt;=80%,"MAYOR","CATASTROFICO"))))</f>
        <v>MAYOR</v>
      </c>
      <c r="AT210" s="238">
        <f>IF(AH210="Corregir",(Z210-(Z210*AP210)), Z210)</f>
        <v>0.64</v>
      </c>
      <c r="AU210" s="181" t="s">
        <v>88</v>
      </c>
      <c r="AV210" s="241" t="s">
        <v>101</v>
      </c>
      <c r="AW210" s="183" t="s">
        <v>89</v>
      </c>
      <c r="AX210" s="184" t="s">
        <v>161</v>
      </c>
      <c r="AY210" s="184">
        <f>AY207</f>
        <v>45657</v>
      </c>
      <c r="AZ210" s="184" t="str">
        <f>AZ207</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0" s="184" t="str">
        <f>BA207</f>
        <v>OSI - GIS - SPI</v>
      </c>
      <c r="BB210" s="483" t="s">
        <v>103</v>
      </c>
      <c r="BC210" s="185">
        <f t="shared" si="7"/>
        <v>0</v>
      </c>
      <c r="BD210" s="185" t="str">
        <f>BD209</f>
        <v>X</v>
      </c>
      <c r="BE210" s="186" t="str">
        <f>BE209</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0" s="186" t="s">
        <v>1362</v>
      </c>
      <c r="BG210" s="186" t="str">
        <f>BG209</f>
        <v xml:space="preserve">En diciembre 2024 se encuentra en proceso la adquisicón del nuevo servicio de soporte técnico y mesa de ayuda para equipos institucionales de usuario final, implementación en enero 2025. </v>
      </c>
      <c r="BH210" s="184"/>
      <c r="BI210" s="184"/>
      <c r="BJ210" s="185"/>
      <c r="BK210" s="185"/>
      <c r="BL210" s="185"/>
      <c r="BM210" s="185"/>
      <c r="BN210" s="186"/>
      <c r="BO210" s="186"/>
      <c r="BP210" s="186"/>
      <c r="BQ210" s="184"/>
      <c r="BR210" s="184"/>
      <c r="BS210" s="185"/>
      <c r="BT210" s="185"/>
      <c r="BU210" s="185"/>
      <c r="BV210" s="185"/>
      <c r="BW210" s="186"/>
      <c r="BX210" s="186"/>
      <c r="BY210" s="186"/>
      <c r="BZ210" s="184"/>
      <c r="CA210" s="184"/>
      <c r="CB210" s="185"/>
      <c r="CC210" s="185"/>
      <c r="CD210" s="185"/>
      <c r="CE210" s="185"/>
      <c r="CF210" s="186"/>
      <c r="CG210" s="186"/>
      <c r="CH210" s="186"/>
      <c r="CI210" s="476"/>
      <c r="CJ210" s="476">
        <v>1</v>
      </c>
      <c r="CK210" s="476"/>
    </row>
    <row r="211" spans="2:89" s="187" customFormat="1" ht="113.25" customHeight="1" x14ac:dyDescent="0.25">
      <c r="B211" s="174" t="s">
        <v>71</v>
      </c>
      <c r="C211" s="175" t="s">
        <v>72</v>
      </c>
      <c r="D211" s="175" t="s">
        <v>72</v>
      </c>
      <c r="E211" s="176" t="s">
        <v>73</v>
      </c>
      <c r="F211" s="176" t="s">
        <v>173</v>
      </c>
      <c r="G211" s="176" t="s">
        <v>72</v>
      </c>
      <c r="H211" s="175" t="s">
        <v>245</v>
      </c>
      <c r="I211" s="175" t="s">
        <v>245</v>
      </c>
      <c r="J211" s="175" t="s">
        <v>245</v>
      </c>
      <c r="K211" s="188" t="s">
        <v>245</v>
      </c>
      <c r="L211" s="175" t="s">
        <v>369</v>
      </c>
      <c r="M211" s="175" t="s">
        <v>370</v>
      </c>
      <c r="N211" s="175" t="s">
        <v>371</v>
      </c>
      <c r="O211" s="176" t="s">
        <v>368</v>
      </c>
      <c r="P211" s="178"/>
      <c r="Q211" s="179" t="s">
        <v>80</v>
      </c>
      <c r="R211" s="179" t="s">
        <v>81</v>
      </c>
      <c r="S211" s="178" t="s">
        <v>82</v>
      </c>
      <c r="T211" s="178" t="s">
        <v>83</v>
      </c>
      <c r="U211" s="176" t="s">
        <v>84</v>
      </c>
      <c r="V211" s="178" t="s">
        <v>110</v>
      </c>
      <c r="W211" s="241" t="s">
        <v>86</v>
      </c>
      <c r="X211" s="254">
        <f>IF(W211="MUY BAJA",20%,IF(W211="BAJA",40%,IF(W211="MEDIA",60%,IF(W211="ALTA",80%,IF(W211="MUY ALTA",100%,)))))</f>
        <v>0.4</v>
      </c>
      <c r="Y211" s="255" t="s">
        <v>87</v>
      </c>
      <c r="Z211" s="254">
        <f>IF(Y211="LEVE",20%,IF(Y211="MENOR",40%,IF(Y211="MODERADO",60%,IF(Y211="MAYOR",80%,IF(Y211="CATASTRÓFICO",100%,)))))</f>
        <v>0.8</v>
      </c>
      <c r="AA211" s="181" t="s">
        <v>88</v>
      </c>
      <c r="AB211" s="180" t="s">
        <v>89</v>
      </c>
      <c r="AC211" s="178" t="s">
        <v>90</v>
      </c>
      <c r="AD211" s="181" t="s">
        <v>91</v>
      </c>
      <c r="AE211" s="181" t="s">
        <v>92</v>
      </c>
      <c r="AF211" s="176" t="s">
        <v>93</v>
      </c>
      <c r="AG211" s="182" t="s">
        <v>94</v>
      </c>
      <c r="AH211" s="182" t="s">
        <v>95</v>
      </c>
      <c r="AI211" s="256">
        <f>IF(AH211="Prevenir",25%, IF(AH211="Detectar",15%,IF(AH211="Corregir",10%,)))</f>
        <v>0.1</v>
      </c>
      <c r="AJ211" s="182" t="s">
        <v>96</v>
      </c>
      <c r="AK211" s="256">
        <f>IF(AJ211="Automático",25%,IF(AJ211="Manual",10%,))</f>
        <v>0.1</v>
      </c>
      <c r="AL211" s="182" t="s">
        <v>97</v>
      </c>
      <c r="AM211" s="175" t="s">
        <v>98</v>
      </c>
      <c r="AN211" s="182" t="s">
        <v>99</v>
      </c>
      <c r="AO211" s="175" t="s">
        <v>160</v>
      </c>
      <c r="AP211" s="257">
        <f>+AI211+AK211</f>
        <v>0.2</v>
      </c>
      <c r="AQ211" s="238" t="str">
        <f>IF(AR211&lt;=20%,"MUY BAJA",IF(AR211&lt;=40%,"BAJA",IF(AR211&lt;=60%,"MEDIA",IF(AR211&lt;=80%,"ALTA","MUY ALTA"))))</f>
        <v>BAJA</v>
      </c>
      <c r="AR211" s="238">
        <f>IF(OR(AH211="Prevenir",AH211="Detectar"),(X211-(X211*AP211)), X211)</f>
        <v>0.4</v>
      </c>
      <c r="AS211" s="238" t="str">
        <f>IF(AT211&lt;=20%,"LEVE",IF(AT211&lt;=40%,"MENOR",IF(AT211&lt;=60%,"MODERADO",IF(AT211&lt;=80%,"MAYOR","CATASTROFICO"))))</f>
        <v>MAYOR</v>
      </c>
      <c r="AT211" s="238">
        <f>IF(AH211="Corregir",(Z211-(Z211*AP211)), Z211)</f>
        <v>0.64</v>
      </c>
      <c r="AU211" s="181" t="s">
        <v>88</v>
      </c>
      <c r="AV211" s="241" t="s">
        <v>101</v>
      </c>
      <c r="AW211" s="183" t="s">
        <v>89</v>
      </c>
      <c r="AX211" s="184" t="s">
        <v>161</v>
      </c>
      <c r="AY211" s="184">
        <f>AY208</f>
        <v>45657</v>
      </c>
      <c r="AZ211" s="184" t="str">
        <f>AZ208</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1" s="184" t="str">
        <f>BA208</f>
        <v>OSI - GIS - SPI</v>
      </c>
      <c r="BB211" s="483" t="s">
        <v>103</v>
      </c>
      <c r="BC211" s="185">
        <f t="shared" si="7"/>
        <v>0</v>
      </c>
      <c r="BD211" s="185" t="str">
        <f>BD210</f>
        <v>X</v>
      </c>
      <c r="BE211" s="186" t="str">
        <f>BE210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1" s="186" t="s">
        <v>1362</v>
      </c>
      <c r="BG211" s="186" t="str">
        <f>BG210</f>
        <v xml:space="preserve">En diciembre 2024 se encuentra en proceso la adquisicón del nuevo servicio de soporte técnico y mesa de ayuda para equipos institucionales de usuario final, implementación en enero 2025. </v>
      </c>
      <c r="BH211" s="184"/>
      <c r="BI211" s="184"/>
      <c r="BJ211" s="185"/>
      <c r="BK211" s="185"/>
      <c r="BL211" s="185"/>
      <c r="BM211" s="185"/>
      <c r="BN211" s="186"/>
      <c r="BO211" s="186"/>
      <c r="BP211" s="186"/>
      <c r="BQ211" s="184"/>
      <c r="BR211" s="184"/>
      <c r="BS211" s="185"/>
      <c r="BT211" s="185"/>
      <c r="BU211" s="185"/>
      <c r="BV211" s="185"/>
      <c r="BW211" s="186"/>
      <c r="BX211" s="186"/>
      <c r="BY211" s="186"/>
      <c r="BZ211" s="184"/>
      <c r="CA211" s="184"/>
      <c r="CB211" s="185"/>
      <c r="CC211" s="185"/>
      <c r="CD211" s="185"/>
      <c r="CE211" s="185"/>
      <c r="CF211" s="186"/>
      <c r="CG211" s="186"/>
      <c r="CH211" s="186"/>
      <c r="CI211" s="476"/>
      <c r="CJ211" s="476">
        <v>1</v>
      </c>
      <c r="CK211" s="476"/>
    </row>
    <row r="212" spans="2:89" s="187" customFormat="1" ht="113.25" customHeight="1" x14ac:dyDescent="0.25">
      <c r="B212" s="174" t="s">
        <v>71</v>
      </c>
      <c r="C212" s="175" t="s">
        <v>72</v>
      </c>
      <c r="D212" s="175" t="s">
        <v>72</v>
      </c>
      <c r="E212" s="176" t="s">
        <v>73</v>
      </c>
      <c r="F212" s="176" t="s">
        <v>74</v>
      </c>
      <c r="G212" s="176" t="s">
        <v>72</v>
      </c>
      <c r="H212" s="175" t="s">
        <v>245</v>
      </c>
      <c r="I212" s="175" t="s">
        <v>245</v>
      </c>
      <c r="J212" s="175" t="s">
        <v>245</v>
      </c>
      <c r="K212" s="188" t="s">
        <v>245</v>
      </c>
      <c r="L212" s="175">
        <v>0</v>
      </c>
      <c r="M212" s="175">
        <v>0</v>
      </c>
      <c r="N212" s="175">
        <v>0</v>
      </c>
      <c r="O212" s="176" t="s">
        <v>368</v>
      </c>
      <c r="P212" s="178"/>
      <c r="Q212" s="179" t="s">
        <v>80</v>
      </c>
      <c r="R212" s="179" t="s">
        <v>81</v>
      </c>
      <c r="S212" s="178" t="s">
        <v>82</v>
      </c>
      <c r="T212" s="178" t="s">
        <v>83</v>
      </c>
      <c r="U212" s="176" t="s">
        <v>84</v>
      </c>
      <c r="V212" s="178" t="s">
        <v>110</v>
      </c>
      <c r="W212" s="241" t="s">
        <v>86</v>
      </c>
      <c r="X212" s="254">
        <f>IF(W212="MUY BAJA",20%,IF(W212="BAJA",40%,IF(W212="MEDIA",60%,IF(W212="ALTA",80%,IF(W212="MUY ALTA",100%,)))))</f>
        <v>0.4</v>
      </c>
      <c r="Y212" s="255" t="s">
        <v>87</v>
      </c>
      <c r="Z212" s="254">
        <f>IF(Y212="LEVE",20%,IF(Y212="MENOR",40%,IF(Y212="MODERADO",60%,IF(Y212="MAYOR",80%,IF(Y212="CATASTRÓFICO",100%,)))))</f>
        <v>0.8</v>
      </c>
      <c r="AA212" s="181" t="s">
        <v>88</v>
      </c>
      <c r="AB212" s="180" t="s">
        <v>89</v>
      </c>
      <c r="AC212" s="178" t="s">
        <v>90</v>
      </c>
      <c r="AD212" s="181" t="s">
        <v>91</v>
      </c>
      <c r="AE212" s="181" t="s">
        <v>92</v>
      </c>
      <c r="AF212" s="176" t="s">
        <v>93</v>
      </c>
      <c r="AG212" s="182" t="s">
        <v>94</v>
      </c>
      <c r="AH212" s="182" t="s">
        <v>95</v>
      </c>
      <c r="AI212" s="256">
        <f>IF(AH212="Prevenir",25%, IF(AH212="Detectar",15%,IF(AH212="Corregir",10%,)))</f>
        <v>0.1</v>
      </c>
      <c r="AJ212" s="182" t="s">
        <v>96</v>
      </c>
      <c r="AK212" s="256">
        <f>IF(AJ212="Automático",25%,IF(AJ212="Manual",10%,))</f>
        <v>0.1</v>
      </c>
      <c r="AL212" s="182" t="s">
        <v>97</v>
      </c>
      <c r="AM212" s="175" t="s">
        <v>98</v>
      </c>
      <c r="AN212" s="182" t="s">
        <v>99</v>
      </c>
      <c r="AO212" s="175" t="s">
        <v>160</v>
      </c>
      <c r="AP212" s="257">
        <f>+AI212+AK212</f>
        <v>0.2</v>
      </c>
      <c r="AQ212" s="238" t="str">
        <f>IF(AR212&lt;=20%,"MUY BAJA",IF(AR212&lt;=40%,"BAJA",IF(AR212&lt;=60%,"MEDIA",IF(AR212&lt;=80%,"ALTA","MUY ALTA"))))</f>
        <v>BAJA</v>
      </c>
      <c r="AR212" s="238">
        <f>IF(OR(AH212="Prevenir",AH212="Detectar"),(X212-(X212*AP212)), X212)</f>
        <v>0.4</v>
      </c>
      <c r="AS212" s="238" t="str">
        <f>IF(AT212&lt;=20%,"LEVE",IF(AT212&lt;=40%,"MENOR",IF(AT212&lt;=60%,"MODERADO",IF(AT212&lt;=80%,"MAYOR","CATASTROFICO"))))</f>
        <v>MAYOR</v>
      </c>
      <c r="AT212" s="238">
        <f>IF(AH212="Corregir",(Z212-(Z212*AP212)), Z212)</f>
        <v>0.64</v>
      </c>
      <c r="AU212" s="181" t="s">
        <v>88</v>
      </c>
      <c r="AV212" s="241" t="s">
        <v>101</v>
      </c>
      <c r="AW212" s="183" t="s">
        <v>89</v>
      </c>
      <c r="AX212" s="184" t="s">
        <v>161</v>
      </c>
      <c r="AY212" s="184">
        <f>AY209</f>
        <v>45657</v>
      </c>
      <c r="AZ212" s="184" t="str">
        <f>AZ209</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12" s="184" t="str">
        <f>BA209</f>
        <v>OSI - GIS</v>
      </c>
      <c r="BB212" s="483" t="s">
        <v>103</v>
      </c>
      <c r="BC212" s="185">
        <f t="shared" si="7"/>
        <v>0</v>
      </c>
      <c r="BD212" s="185" t="str">
        <f>BD211</f>
        <v>X</v>
      </c>
      <c r="BE212" s="186" t="str">
        <f>BE211</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2" s="186" t="s">
        <v>1362</v>
      </c>
      <c r="BG212" s="186" t="str">
        <f>BG211</f>
        <v xml:space="preserve">En diciembre 2024 se encuentra en proceso la adquisicón del nuevo servicio de soporte técnico y mesa de ayuda para equipos institucionales de usuario final, implementación en enero 2025. </v>
      </c>
      <c r="BH212" s="184"/>
      <c r="BI212" s="184"/>
      <c r="BJ212" s="185"/>
      <c r="BK212" s="185"/>
      <c r="BL212" s="185"/>
      <c r="BM212" s="185"/>
      <c r="BN212" s="186"/>
      <c r="BO212" s="186"/>
      <c r="BP212" s="186"/>
      <c r="BQ212" s="184"/>
      <c r="BR212" s="184"/>
      <c r="BS212" s="185"/>
      <c r="BT212" s="185"/>
      <c r="BU212" s="185"/>
      <c r="BV212" s="185"/>
      <c r="BW212" s="186"/>
      <c r="BX212" s="186"/>
      <c r="BY212" s="186"/>
      <c r="BZ212" s="184"/>
      <c r="CA212" s="184"/>
      <c r="CB212" s="185"/>
      <c r="CC212" s="185"/>
      <c r="CD212" s="185"/>
      <c r="CE212" s="185"/>
      <c r="CF212" s="186"/>
      <c r="CG212" s="186"/>
      <c r="CH212" s="186"/>
      <c r="CI212" s="476"/>
      <c r="CJ212" s="476">
        <v>1</v>
      </c>
      <c r="CK212" s="476"/>
    </row>
    <row r="213" spans="2:89" s="187" customFormat="1" ht="113.25" customHeight="1" x14ac:dyDescent="0.25">
      <c r="B213" s="174" t="s">
        <v>71</v>
      </c>
      <c r="C213" s="175" t="s">
        <v>72</v>
      </c>
      <c r="D213" s="175" t="s">
        <v>72</v>
      </c>
      <c r="E213" s="176" t="s">
        <v>73</v>
      </c>
      <c r="F213" s="176" t="s">
        <v>120</v>
      </c>
      <c r="G213" s="176" t="s">
        <v>72</v>
      </c>
      <c r="H213" s="175" t="s">
        <v>245</v>
      </c>
      <c r="I213" s="175" t="s">
        <v>245</v>
      </c>
      <c r="J213" s="175" t="s">
        <v>245</v>
      </c>
      <c r="K213" s="188" t="s">
        <v>245</v>
      </c>
      <c r="L213" s="175" t="s">
        <v>473</v>
      </c>
      <c r="M213" s="175" t="s">
        <v>474</v>
      </c>
      <c r="N213" s="175" t="s">
        <v>475</v>
      </c>
      <c r="O213" s="176" t="s">
        <v>194</v>
      </c>
      <c r="P213" s="178"/>
      <c r="Q213" s="179" t="s">
        <v>80</v>
      </c>
      <c r="R213" s="179" t="s">
        <v>81</v>
      </c>
      <c r="S213" s="178" t="s">
        <v>82</v>
      </c>
      <c r="T213" s="178" t="s">
        <v>83</v>
      </c>
      <c r="U213" s="176" t="s">
        <v>84</v>
      </c>
      <c r="V213" s="178" t="s">
        <v>110</v>
      </c>
      <c r="W213" s="241" t="s">
        <v>86</v>
      </c>
      <c r="X213" s="254">
        <f>IF(W213="MUY BAJA",20%,IF(W213="BAJA",40%,IF(W213="MEDIA",60%,IF(W213="ALTA",80%,IF(W213="MUY ALTA",100%,)))))</f>
        <v>0.4</v>
      </c>
      <c r="Y213" s="255" t="s">
        <v>87</v>
      </c>
      <c r="Z213" s="254">
        <f>IF(Y213="LEVE",20%,IF(Y213="MENOR",40%,IF(Y213="MODERADO",60%,IF(Y213="MAYOR",80%,IF(Y213="CATASTRÓFICO",100%,)))))</f>
        <v>0.8</v>
      </c>
      <c r="AA213" s="181" t="s">
        <v>88</v>
      </c>
      <c r="AB213" s="180" t="s">
        <v>89</v>
      </c>
      <c r="AC213" s="178" t="s">
        <v>90</v>
      </c>
      <c r="AD213" s="181" t="s">
        <v>91</v>
      </c>
      <c r="AE213" s="181" t="s">
        <v>92</v>
      </c>
      <c r="AF213" s="176" t="s">
        <v>93</v>
      </c>
      <c r="AG213" s="182" t="s">
        <v>94</v>
      </c>
      <c r="AH213" s="182" t="s">
        <v>95</v>
      </c>
      <c r="AI213" s="256">
        <f>IF(AH213="Prevenir",25%, IF(AH213="Detectar",15%,IF(AH213="Corregir",10%,)))</f>
        <v>0.1</v>
      </c>
      <c r="AJ213" s="182" t="s">
        <v>96</v>
      </c>
      <c r="AK213" s="256">
        <f>IF(AJ213="Automático",25%,IF(AJ213="Manual",10%,))</f>
        <v>0.1</v>
      </c>
      <c r="AL213" s="182" t="s">
        <v>97</v>
      </c>
      <c r="AM213" s="175" t="s">
        <v>98</v>
      </c>
      <c r="AN213" s="182" t="s">
        <v>99</v>
      </c>
      <c r="AO213" s="175" t="s">
        <v>160</v>
      </c>
      <c r="AP213" s="257">
        <f>+AI213+AK213</f>
        <v>0.2</v>
      </c>
      <c r="AQ213" s="238" t="str">
        <f>IF(AR213&lt;=20%,"MUY BAJA",IF(AR213&lt;=40%,"BAJA",IF(AR213&lt;=60%,"MEDIA",IF(AR213&lt;=80%,"ALTA","MUY ALTA"))))</f>
        <v>BAJA</v>
      </c>
      <c r="AR213" s="238">
        <f>IF(OR(AH213="Prevenir",AH213="Detectar"),(X213-(X213*AP213)), X213)</f>
        <v>0.4</v>
      </c>
      <c r="AS213" s="238" t="str">
        <f>IF(AT213&lt;=20%,"LEVE",IF(AT213&lt;=40%,"MENOR",IF(AT213&lt;=60%,"MODERADO",IF(AT213&lt;=80%,"MAYOR","CATASTROFICO"))))</f>
        <v>MAYOR</v>
      </c>
      <c r="AT213" s="238">
        <f>IF(AH213="Corregir",(Z213-(Z213*AP213)), Z213)</f>
        <v>0.64</v>
      </c>
      <c r="AU213" s="181" t="s">
        <v>88</v>
      </c>
      <c r="AV213" s="244" t="s">
        <v>101</v>
      </c>
      <c r="AW213" s="183" t="s">
        <v>89</v>
      </c>
      <c r="AX213" s="184" t="s">
        <v>161</v>
      </c>
      <c r="AY213" s="184">
        <f>AY210</f>
        <v>45657</v>
      </c>
      <c r="AZ213" s="184" t="str">
        <f>AZ210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3" s="184" t="str">
        <f>BA210</f>
        <v>OSI - GIS - SPI</v>
      </c>
      <c r="BB213" s="483" t="s">
        <v>103</v>
      </c>
      <c r="BC213" s="185">
        <f t="shared" si="7"/>
        <v>0</v>
      </c>
      <c r="BD213" s="185" t="str">
        <f>BD212</f>
        <v>X</v>
      </c>
      <c r="BE213" s="186" t="str">
        <f>BE212</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3" s="186" t="s">
        <v>1362</v>
      </c>
      <c r="BG213" s="186" t="str">
        <f>BG212</f>
        <v xml:space="preserve">En diciembre 2024 se encuentra en proceso la adquisicón del nuevo servicio de soporte técnico y mesa de ayuda para equipos institucionales de usuario final, implementación en enero 2025. </v>
      </c>
      <c r="BH213" s="184"/>
      <c r="BI213" s="184"/>
      <c r="BJ213" s="185"/>
      <c r="BK213" s="185"/>
      <c r="BL213" s="185"/>
      <c r="BM213" s="185"/>
      <c r="BN213" s="186"/>
      <c r="BO213" s="186"/>
      <c r="BP213" s="186"/>
      <c r="BQ213" s="184"/>
      <c r="BR213" s="184"/>
      <c r="BS213" s="185"/>
      <c r="BT213" s="185"/>
      <c r="BU213" s="185"/>
      <c r="BV213" s="185"/>
      <c r="BW213" s="186"/>
      <c r="BX213" s="186"/>
      <c r="BY213" s="186"/>
      <c r="BZ213" s="184"/>
      <c r="CA213" s="184"/>
      <c r="CB213" s="185"/>
      <c r="CC213" s="185"/>
      <c r="CD213" s="185"/>
      <c r="CE213" s="185"/>
      <c r="CF213" s="186"/>
      <c r="CG213" s="186"/>
      <c r="CH213" s="186"/>
      <c r="CI213" s="476"/>
      <c r="CJ213" s="476">
        <v>1</v>
      </c>
      <c r="CK213" s="476"/>
    </row>
    <row r="214" spans="2:89" s="187" customFormat="1" ht="113.25" customHeight="1" x14ac:dyDescent="0.25">
      <c r="B214" s="174" t="s">
        <v>71</v>
      </c>
      <c r="C214" s="175" t="s">
        <v>72</v>
      </c>
      <c r="D214" s="175" t="s">
        <v>72</v>
      </c>
      <c r="E214" s="176" t="s">
        <v>73</v>
      </c>
      <c r="F214" s="176" t="s">
        <v>74</v>
      </c>
      <c r="G214" s="176" t="s">
        <v>72</v>
      </c>
      <c r="H214" s="175" t="s">
        <v>245</v>
      </c>
      <c r="I214" s="175" t="s">
        <v>245</v>
      </c>
      <c r="J214" s="175" t="s">
        <v>245</v>
      </c>
      <c r="K214" s="188" t="s">
        <v>245</v>
      </c>
      <c r="L214" s="175" t="s">
        <v>322</v>
      </c>
      <c r="M214" s="175" t="s">
        <v>322</v>
      </c>
      <c r="N214" s="175" t="s">
        <v>322</v>
      </c>
      <c r="O214" s="176" t="s">
        <v>194</v>
      </c>
      <c r="P214" s="178"/>
      <c r="Q214" s="179" t="s">
        <v>80</v>
      </c>
      <c r="R214" s="179" t="s">
        <v>81</v>
      </c>
      <c r="S214" s="178" t="s">
        <v>82</v>
      </c>
      <c r="T214" s="178" t="s">
        <v>83</v>
      </c>
      <c r="U214" s="176" t="s">
        <v>84</v>
      </c>
      <c r="V214" s="178" t="s">
        <v>110</v>
      </c>
      <c r="W214" s="241" t="s">
        <v>86</v>
      </c>
      <c r="X214" s="254">
        <f>IF(W214="MUY BAJA",20%,IF(W214="BAJA",40%,IF(W214="MEDIA",60%,IF(W214="ALTA",80%,IF(W214="MUY ALTA",100%,)))))</f>
        <v>0.4</v>
      </c>
      <c r="Y214" s="255" t="s">
        <v>87</v>
      </c>
      <c r="Z214" s="254">
        <f>IF(Y214="LEVE",20%,IF(Y214="MENOR",40%,IF(Y214="MODERADO",60%,IF(Y214="MAYOR",80%,IF(Y214="CATASTRÓFICO",100%,)))))</f>
        <v>0.8</v>
      </c>
      <c r="AA214" s="181" t="s">
        <v>88</v>
      </c>
      <c r="AB214" s="180" t="s">
        <v>89</v>
      </c>
      <c r="AC214" s="178" t="s">
        <v>90</v>
      </c>
      <c r="AD214" s="181" t="s">
        <v>91</v>
      </c>
      <c r="AE214" s="181" t="s">
        <v>92</v>
      </c>
      <c r="AF214" s="176" t="s">
        <v>93</v>
      </c>
      <c r="AG214" s="182" t="s">
        <v>94</v>
      </c>
      <c r="AH214" s="182" t="s">
        <v>95</v>
      </c>
      <c r="AI214" s="256">
        <f>IF(AH214="Prevenir",25%, IF(AH214="Detectar",15%,IF(AH214="Corregir",10%,)))</f>
        <v>0.1</v>
      </c>
      <c r="AJ214" s="182" t="s">
        <v>96</v>
      </c>
      <c r="AK214" s="256">
        <f>IF(AJ214="Automático",25%,IF(AJ214="Manual",10%,))</f>
        <v>0.1</v>
      </c>
      <c r="AL214" s="182" t="s">
        <v>97</v>
      </c>
      <c r="AM214" s="175" t="s">
        <v>98</v>
      </c>
      <c r="AN214" s="182" t="s">
        <v>99</v>
      </c>
      <c r="AO214" s="175" t="s">
        <v>160</v>
      </c>
      <c r="AP214" s="257">
        <f>+AI214+AK214</f>
        <v>0.2</v>
      </c>
      <c r="AQ214" s="238" t="str">
        <f>IF(AR214&lt;=20%,"MUY BAJA",IF(AR214&lt;=40%,"BAJA",IF(AR214&lt;=60%,"MEDIA",IF(AR214&lt;=80%,"ALTA","MUY ALTA"))))</f>
        <v>BAJA</v>
      </c>
      <c r="AR214" s="238">
        <f>IF(OR(AH214="Prevenir",AH214="Detectar"),(X214-(X214*AP214)), X214)</f>
        <v>0.4</v>
      </c>
      <c r="AS214" s="238" t="str">
        <f>IF(AT214&lt;=20%,"LEVE",IF(AT214&lt;=40%,"MENOR",IF(AT214&lt;=60%,"MODERADO",IF(AT214&lt;=80%,"MAYOR","CATASTROFICO"))))</f>
        <v>MAYOR</v>
      </c>
      <c r="AT214" s="238">
        <f>IF(AH214="Corregir",(Z214-(Z214*AP214)), Z214)</f>
        <v>0.64</v>
      </c>
      <c r="AU214" s="181" t="s">
        <v>88</v>
      </c>
      <c r="AV214" s="244" t="s">
        <v>101</v>
      </c>
      <c r="AW214" s="183" t="s">
        <v>89</v>
      </c>
      <c r="AX214" s="184" t="s">
        <v>161</v>
      </c>
      <c r="AY214" s="184">
        <f>AY211</f>
        <v>45657</v>
      </c>
      <c r="AZ214" s="184" t="str">
        <f>AZ211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4" s="184" t="str">
        <f>BA211</f>
        <v>OSI - GIS - SPI</v>
      </c>
      <c r="BB214" s="483" t="s">
        <v>103</v>
      </c>
      <c r="BC214" s="185">
        <f t="shared" si="7"/>
        <v>0</v>
      </c>
      <c r="BD214" s="185" t="str">
        <f>BD213</f>
        <v>X</v>
      </c>
      <c r="BE214" s="186" t="str">
        <f>BE213</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4" s="186" t="s">
        <v>1362</v>
      </c>
      <c r="BG214" s="186" t="str">
        <f>BG213</f>
        <v xml:space="preserve">En diciembre 2024 se encuentra en proceso la adquisicón del nuevo servicio de soporte técnico y mesa de ayuda para equipos institucionales de usuario final, implementación en enero 2025. </v>
      </c>
      <c r="BH214" s="184"/>
      <c r="BI214" s="184"/>
      <c r="BJ214" s="185"/>
      <c r="BK214" s="185"/>
      <c r="BL214" s="185"/>
      <c r="BM214" s="185"/>
      <c r="BN214" s="186"/>
      <c r="BO214" s="186"/>
      <c r="BP214" s="186"/>
      <c r="BQ214" s="184"/>
      <c r="BR214" s="184"/>
      <c r="BS214" s="185"/>
      <c r="BT214" s="185"/>
      <c r="BU214" s="185"/>
      <c r="BV214" s="185"/>
      <c r="BW214" s="186"/>
      <c r="BX214" s="186"/>
      <c r="BY214" s="186"/>
      <c r="BZ214" s="184"/>
      <c r="CA214" s="184"/>
      <c r="CB214" s="185"/>
      <c r="CC214" s="185"/>
      <c r="CD214" s="185"/>
      <c r="CE214" s="185"/>
      <c r="CF214" s="186"/>
      <c r="CG214" s="186"/>
      <c r="CH214" s="186"/>
      <c r="CI214" s="476"/>
      <c r="CJ214" s="476">
        <v>1</v>
      </c>
      <c r="CK214" s="476"/>
    </row>
    <row r="215" spans="2:89" s="187" customFormat="1" ht="113.25" customHeight="1" x14ac:dyDescent="0.25">
      <c r="B215" s="174" t="s">
        <v>71</v>
      </c>
      <c r="C215" s="175" t="s">
        <v>303</v>
      </c>
      <c r="D215" s="175" t="s">
        <v>303</v>
      </c>
      <c r="E215" s="176" t="s">
        <v>73</v>
      </c>
      <c r="F215" s="176" t="s">
        <v>74</v>
      </c>
      <c r="G215" s="176" t="s">
        <v>303</v>
      </c>
      <c r="H215" s="175" t="s">
        <v>245</v>
      </c>
      <c r="I215" s="175" t="s">
        <v>245</v>
      </c>
      <c r="J215" s="175" t="s">
        <v>245</v>
      </c>
      <c r="K215" s="188" t="s">
        <v>245</v>
      </c>
      <c r="L215" s="175" t="s">
        <v>476</v>
      </c>
      <c r="M215" s="175" t="s">
        <v>477</v>
      </c>
      <c r="N215" s="175" t="s">
        <v>478</v>
      </c>
      <c r="O215" s="176" t="s">
        <v>194</v>
      </c>
      <c r="P215" s="178"/>
      <c r="Q215" s="179" t="s">
        <v>80</v>
      </c>
      <c r="R215" s="179" t="s">
        <v>81</v>
      </c>
      <c r="S215" s="178" t="s">
        <v>82</v>
      </c>
      <c r="T215" s="178" t="s">
        <v>307</v>
      </c>
      <c r="U215" s="176" t="s">
        <v>84</v>
      </c>
      <c r="V215" s="178" t="s">
        <v>110</v>
      </c>
      <c r="W215" s="241" t="s">
        <v>86</v>
      </c>
      <c r="X215" s="254">
        <f>IF(W215="MUY BAJA",20%,IF(W215="BAJA",40%,IF(W215="MEDIA",60%,IF(W215="ALTA",80%,IF(W215="MUY ALTA",100%,)))))</f>
        <v>0.4</v>
      </c>
      <c r="Y215" s="255" t="s">
        <v>87</v>
      </c>
      <c r="Z215" s="254">
        <f>IF(Y215="LEVE",20%,IF(Y215="MENOR",40%,IF(Y215="MODERADO",60%,IF(Y215="MAYOR",80%,IF(Y215="CATASTRÓFICO",100%,)))))</f>
        <v>0.8</v>
      </c>
      <c r="AA215" s="181" t="s">
        <v>88</v>
      </c>
      <c r="AB215" s="180" t="s">
        <v>89</v>
      </c>
      <c r="AC215" s="178" t="s">
        <v>90</v>
      </c>
      <c r="AD215" s="181" t="s">
        <v>91</v>
      </c>
      <c r="AE215" s="181" t="s">
        <v>92</v>
      </c>
      <c r="AF215" s="176" t="s">
        <v>93</v>
      </c>
      <c r="AG215" s="182" t="s">
        <v>94</v>
      </c>
      <c r="AH215" s="182" t="s">
        <v>95</v>
      </c>
      <c r="AI215" s="256">
        <f>IF(AH215="Prevenir",25%, IF(AH215="Detectar",15%,IF(AH215="Corregir",10%,)))</f>
        <v>0.1</v>
      </c>
      <c r="AJ215" s="182" t="s">
        <v>96</v>
      </c>
      <c r="AK215" s="256">
        <f>IF(AJ215="Automático",25%,IF(AJ215="Manual",10%,))</f>
        <v>0.1</v>
      </c>
      <c r="AL215" s="182" t="s">
        <v>97</v>
      </c>
      <c r="AM215" s="175" t="s">
        <v>98</v>
      </c>
      <c r="AN215" s="182" t="s">
        <v>99</v>
      </c>
      <c r="AO215" s="175" t="s">
        <v>160</v>
      </c>
      <c r="AP215" s="257">
        <f>+AI215+AK215</f>
        <v>0.2</v>
      </c>
      <c r="AQ215" s="238" t="str">
        <f>IF(AR215&lt;=20%,"MUY BAJA",IF(AR215&lt;=40%,"BAJA",IF(AR215&lt;=60%,"MEDIA",IF(AR215&lt;=80%,"ALTA","MUY ALTA"))))</f>
        <v>BAJA</v>
      </c>
      <c r="AR215" s="238">
        <f>IF(OR(AH215="Prevenir",AH215="Detectar"),(X215-(X215*AP215)), X215)</f>
        <v>0.4</v>
      </c>
      <c r="AS215" s="238" t="str">
        <f>IF(AT215&lt;=20%,"LEVE",IF(AT215&lt;=40%,"MENOR",IF(AT215&lt;=60%,"MODERADO",IF(AT215&lt;=80%,"MAYOR","CATASTROFICO"))))</f>
        <v>MAYOR</v>
      </c>
      <c r="AT215" s="238">
        <f>IF(AH215="Corregir",(Z215-(Z215*AP215)), Z215)</f>
        <v>0.64</v>
      </c>
      <c r="AU215" s="181" t="s">
        <v>88</v>
      </c>
      <c r="AV215" s="241" t="s">
        <v>101</v>
      </c>
      <c r="AW215" s="183" t="s">
        <v>89</v>
      </c>
      <c r="AX215" s="184" t="s">
        <v>161</v>
      </c>
      <c r="AY215" s="184">
        <f>AY212</f>
        <v>45657</v>
      </c>
      <c r="AZ215" s="184" t="str">
        <f>AZ212</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15" s="184" t="str">
        <f>BA212</f>
        <v>OSI - GIS</v>
      </c>
      <c r="BB215" s="483" t="s">
        <v>103</v>
      </c>
      <c r="BC215" s="185">
        <f t="shared" si="7"/>
        <v>0</v>
      </c>
      <c r="BD215" s="185" t="str">
        <f>BD214</f>
        <v>X</v>
      </c>
      <c r="BE215" s="186" t="str">
        <f>BE214</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5" s="186" t="s">
        <v>1362</v>
      </c>
      <c r="BG215" s="186" t="str">
        <f>BG214</f>
        <v xml:space="preserve">En diciembre 2024 se encuentra en proceso la adquisicón del nuevo servicio de soporte técnico y mesa de ayuda para equipos institucionales de usuario final, implementación en enero 2025. </v>
      </c>
      <c r="BH215" s="184"/>
      <c r="BI215" s="184"/>
      <c r="BJ215" s="185"/>
      <c r="BK215" s="185"/>
      <c r="BL215" s="185"/>
      <c r="BM215" s="185"/>
      <c r="BN215" s="186"/>
      <c r="BO215" s="186"/>
      <c r="BP215" s="186"/>
      <c r="BQ215" s="184"/>
      <c r="BR215" s="184"/>
      <c r="BS215" s="185"/>
      <c r="BT215" s="185"/>
      <c r="BU215" s="185"/>
      <c r="BV215" s="185"/>
      <c r="BW215" s="186"/>
      <c r="BX215" s="186"/>
      <c r="BY215" s="186"/>
      <c r="BZ215" s="184"/>
      <c r="CA215" s="184"/>
      <c r="CB215" s="185"/>
      <c r="CC215" s="185"/>
      <c r="CD215" s="185"/>
      <c r="CE215" s="185"/>
      <c r="CF215" s="186"/>
      <c r="CG215" s="186"/>
      <c r="CH215" s="186"/>
      <c r="CI215" s="476"/>
      <c r="CJ215" s="476">
        <v>1</v>
      </c>
      <c r="CK215" s="476"/>
    </row>
    <row r="216" spans="2:89" s="187" customFormat="1" ht="113.25" customHeight="1" x14ac:dyDescent="0.25">
      <c r="B216" s="174" t="s">
        <v>71</v>
      </c>
      <c r="C216" s="175" t="s">
        <v>72</v>
      </c>
      <c r="D216" s="175" t="s">
        <v>72</v>
      </c>
      <c r="E216" s="176" t="s">
        <v>73</v>
      </c>
      <c r="F216" s="176" t="s">
        <v>74</v>
      </c>
      <c r="G216" s="176" t="s">
        <v>72</v>
      </c>
      <c r="H216" s="175" t="s">
        <v>245</v>
      </c>
      <c r="I216" s="175" t="s">
        <v>245</v>
      </c>
      <c r="J216" s="175" t="s">
        <v>245</v>
      </c>
      <c r="K216" s="188" t="s">
        <v>245</v>
      </c>
      <c r="L216" s="175" t="s">
        <v>506</v>
      </c>
      <c r="M216" s="175" t="s">
        <v>507</v>
      </c>
      <c r="N216" s="175" t="s">
        <v>508</v>
      </c>
      <c r="O216" s="176" t="s">
        <v>502</v>
      </c>
      <c r="P216" s="178"/>
      <c r="Q216" s="179" t="s">
        <v>80</v>
      </c>
      <c r="R216" s="179" t="s">
        <v>81</v>
      </c>
      <c r="S216" s="178" t="s">
        <v>82</v>
      </c>
      <c r="T216" s="178" t="s">
        <v>83</v>
      </c>
      <c r="U216" s="176" t="s">
        <v>84</v>
      </c>
      <c r="V216" s="178" t="s">
        <v>110</v>
      </c>
      <c r="W216" s="241" t="s">
        <v>86</v>
      </c>
      <c r="X216" s="254">
        <f>IF(W216="MUY BAJA",20%,IF(W216="BAJA",40%,IF(W216="MEDIA",60%,IF(W216="ALTA",80%,IF(W216="MUY ALTA",100%,)))))</f>
        <v>0.4</v>
      </c>
      <c r="Y216" s="255" t="s">
        <v>87</v>
      </c>
      <c r="Z216" s="254">
        <f>IF(Y216="LEVE",20%,IF(Y216="MENOR",40%,IF(Y216="MODERADO",60%,IF(Y216="MAYOR",80%,IF(Y216="CATASTRÓFICO",100%,)))))</f>
        <v>0.8</v>
      </c>
      <c r="AA216" s="181" t="s">
        <v>88</v>
      </c>
      <c r="AB216" s="180" t="s">
        <v>89</v>
      </c>
      <c r="AC216" s="178" t="s">
        <v>90</v>
      </c>
      <c r="AD216" s="181" t="s">
        <v>91</v>
      </c>
      <c r="AE216" s="181" t="s">
        <v>92</v>
      </c>
      <c r="AF216" s="176" t="s">
        <v>93</v>
      </c>
      <c r="AG216" s="182" t="s">
        <v>94</v>
      </c>
      <c r="AH216" s="182" t="s">
        <v>95</v>
      </c>
      <c r="AI216" s="256">
        <f>IF(AH216="Prevenir",25%, IF(AH216="Detectar",15%,IF(AH216="Corregir",10%,)))</f>
        <v>0.1</v>
      </c>
      <c r="AJ216" s="182" t="s">
        <v>96</v>
      </c>
      <c r="AK216" s="256">
        <f>IF(AJ216="Automático",25%,IF(AJ216="Manual",10%,))</f>
        <v>0.1</v>
      </c>
      <c r="AL216" s="182" t="s">
        <v>97</v>
      </c>
      <c r="AM216" s="175" t="s">
        <v>98</v>
      </c>
      <c r="AN216" s="182" t="s">
        <v>99</v>
      </c>
      <c r="AO216" s="175" t="s">
        <v>160</v>
      </c>
      <c r="AP216" s="257">
        <f>+AI216+AK216</f>
        <v>0.2</v>
      </c>
      <c r="AQ216" s="238" t="str">
        <f>IF(AR216&lt;=20%,"MUY BAJA",IF(AR216&lt;=40%,"BAJA",IF(AR216&lt;=60%,"MEDIA",IF(AR216&lt;=80%,"ALTA","MUY ALTA"))))</f>
        <v>BAJA</v>
      </c>
      <c r="AR216" s="238">
        <f>IF(OR(AH216="Prevenir",AH216="Detectar"),(X216-(X216*AP216)), X216)</f>
        <v>0.4</v>
      </c>
      <c r="AS216" s="238" t="str">
        <f>IF(AT216&lt;=20%,"LEVE",IF(AT216&lt;=40%,"MENOR",IF(AT216&lt;=60%,"MODERADO",IF(AT216&lt;=80%,"MAYOR","CATASTROFICO"))))</f>
        <v>MAYOR</v>
      </c>
      <c r="AT216" s="238">
        <f>IF(AH216="Corregir",(Z216-(Z216*AP216)), Z216)</f>
        <v>0.64</v>
      </c>
      <c r="AU216" s="181" t="s">
        <v>88</v>
      </c>
      <c r="AV216" s="241" t="s">
        <v>101</v>
      </c>
      <c r="AW216" s="183" t="s">
        <v>89</v>
      </c>
      <c r="AX216" s="184" t="s">
        <v>161</v>
      </c>
      <c r="AY216" s="184">
        <f>AY213</f>
        <v>45657</v>
      </c>
      <c r="AZ216" s="184" t="str">
        <f>AZ213</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6" s="184" t="str">
        <f>BA213</f>
        <v>OSI - GIS - SPI</v>
      </c>
      <c r="BB216" s="483" t="s">
        <v>103</v>
      </c>
      <c r="BC216" s="185">
        <f t="shared" si="7"/>
        <v>0</v>
      </c>
      <c r="BD216" s="185" t="str">
        <f>BD215</f>
        <v>X</v>
      </c>
      <c r="BE216" s="186" t="str">
        <f>BE215</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6" s="186" t="s">
        <v>1362</v>
      </c>
      <c r="BG216" s="186" t="str">
        <f>BG215</f>
        <v xml:space="preserve">En diciembre 2024 se encuentra en proceso la adquisicón del nuevo servicio de soporte técnico y mesa de ayuda para equipos institucionales de usuario final, implementación en enero 2025. </v>
      </c>
      <c r="BH216" s="184"/>
      <c r="BI216" s="184"/>
      <c r="BJ216" s="185"/>
      <c r="BK216" s="185"/>
      <c r="BL216" s="185"/>
      <c r="BM216" s="185"/>
      <c r="BN216" s="186"/>
      <c r="BO216" s="186"/>
      <c r="BP216" s="186"/>
      <c r="BQ216" s="184"/>
      <c r="BR216" s="184"/>
      <c r="BS216" s="185"/>
      <c r="BT216" s="185"/>
      <c r="BU216" s="185"/>
      <c r="BV216" s="185"/>
      <c r="BW216" s="186"/>
      <c r="BX216" s="186"/>
      <c r="BY216" s="186"/>
      <c r="BZ216" s="184"/>
      <c r="CA216" s="184"/>
      <c r="CB216" s="185"/>
      <c r="CC216" s="185"/>
      <c r="CD216" s="185"/>
      <c r="CE216" s="185"/>
      <c r="CF216" s="186"/>
      <c r="CG216" s="186"/>
      <c r="CH216" s="186"/>
      <c r="CI216" s="476"/>
      <c r="CJ216" s="476">
        <v>1</v>
      </c>
      <c r="CK216" s="476"/>
    </row>
    <row r="217" spans="2:89" s="187" customFormat="1" ht="113.25" customHeight="1" x14ac:dyDescent="0.25">
      <c r="B217" s="174" t="s">
        <v>71</v>
      </c>
      <c r="C217" s="175" t="s">
        <v>72</v>
      </c>
      <c r="D217" s="175" t="s">
        <v>72</v>
      </c>
      <c r="E217" s="176" t="s">
        <v>73</v>
      </c>
      <c r="F217" s="176" t="s">
        <v>74</v>
      </c>
      <c r="G217" s="176" t="s">
        <v>72</v>
      </c>
      <c r="H217" s="175" t="s">
        <v>245</v>
      </c>
      <c r="I217" s="175" t="s">
        <v>245</v>
      </c>
      <c r="J217" s="175" t="s">
        <v>247</v>
      </c>
      <c r="K217" s="193" t="s">
        <v>247</v>
      </c>
      <c r="L217" s="175" t="s">
        <v>511</v>
      </c>
      <c r="M217" s="175" t="s">
        <v>512</v>
      </c>
      <c r="N217" s="175" t="s">
        <v>434</v>
      </c>
      <c r="O217" s="176" t="s">
        <v>246</v>
      </c>
      <c r="P217" s="178"/>
      <c r="Q217" s="179" t="s">
        <v>80</v>
      </c>
      <c r="R217" s="179" t="s">
        <v>81</v>
      </c>
      <c r="S217" s="178" t="s">
        <v>82</v>
      </c>
      <c r="T217" s="178" t="s">
        <v>83</v>
      </c>
      <c r="U217" s="176" t="s">
        <v>84</v>
      </c>
      <c r="V217" s="178" t="s">
        <v>149</v>
      </c>
      <c r="W217" s="241" t="s">
        <v>86</v>
      </c>
      <c r="X217" s="254">
        <f>IF(W217="MUY BAJA",20%,IF(W217="BAJA",40%,IF(W217="MEDIA",60%,IF(W217="ALTA",80%,IF(W217="MUY ALTA",100%,)))))</f>
        <v>0.4</v>
      </c>
      <c r="Y217" s="255" t="s">
        <v>87</v>
      </c>
      <c r="Z217" s="254">
        <f>IF(Y217="LEVE",20%,IF(Y217="MENOR",40%,IF(Y217="MODERADO",60%,IF(Y217="MAYOR",80%,IF(Y217="CATASTRÓFICO",100%,)))))</f>
        <v>0.8</v>
      </c>
      <c r="AA217" s="181" t="s">
        <v>88</v>
      </c>
      <c r="AB217" s="180" t="s">
        <v>89</v>
      </c>
      <c r="AC217" s="178" t="s">
        <v>90</v>
      </c>
      <c r="AD217" s="181" t="s">
        <v>91</v>
      </c>
      <c r="AE217" s="181" t="s">
        <v>92</v>
      </c>
      <c r="AF217" s="176" t="s">
        <v>93</v>
      </c>
      <c r="AG217" s="182" t="s">
        <v>94</v>
      </c>
      <c r="AH217" s="182" t="s">
        <v>95</v>
      </c>
      <c r="AI217" s="256">
        <f>IF(AH217="Prevenir",25%, IF(AH217="Detectar",15%,IF(AH217="Corregir",10%,)))</f>
        <v>0.1</v>
      </c>
      <c r="AJ217" s="182" t="s">
        <v>96</v>
      </c>
      <c r="AK217" s="256">
        <f>IF(AJ217="Automático",25%,IF(AJ217="Manual",10%,))</f>
        <v>0.1</v>
      </c>
      <c r="AL217" s="182" t="s">
        <v>97</v>
      </c>
      <c r="AM217" s="175" t="s">
        <v>98</v>
      </c>
      <c r="AN217" s="182" t="s">
        <v>99</v>
      </c>
      <c r="AO217" s="175" t="s">
        <v>160</v>
      </c>
      <c r="AP217" s="257">
        <f>+AI217+AK217</f>
        <v>0.2</v>
      </c>
      <c r="AQ217" s="238" t="str">
        <f>IF(AR217&lt;=20%,"MUY BAJA",IF(AR217&lt;=40%,"BAJA",IF(AR217&lt;=60%,"MEDIA",IF(AR217&lt;=80%,"ALTA","MUY ALTA"))))</f>
        <v>BAJA</v>
      </c>
      <c r="AR217" s="238">
        <f>IF(OR(AH217="Prevenir",AH217="Detectar"),(X217-(X217*AP217)), X217)</f>
        <v>0.4</v>
      </c>
      <c r="AS217" s="238" t="str">
        <f>IF(AT217&lt;=20%,"LEVE",IF(AT217&lt;=40%,"MENOR",IF(AT217&lt;=60%,"MODERADO",IF(AT217&lt;=80%,"MAYOR","CATASTROFICO"))))</f>
        <v>MAYOR</v>
      </c>
      <c r="AT217" s="238">
        <f>IF(AH217="Corregir",(Z217-(Z217*AP217)), Z217)</f>
        <v>0.64</v>
      </c>
      <c r="AU217" s="181" t="s">
        <v>88</v>
      </c>
      <c r="AV217" s="241" t="s">
        <v>101</v>
      </c>
      <c r="AW217" s="183" t="s">
        <v>89</v>
      </c>
      <c r="AX217" s="184" t="s">
        <v>161</v>
      </c>
      <c r="AY217" s="184">
        <f>AY214</f>
        <v>45657</v>
      </c>
      <c r="AZ217" s="184" t="str">
        <f>AZ214</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7" s="184" t="str">
        <f>BA214</f>
        <v>OSI - GIS - SPI</v>
      </c>
      <c r="BB217" s="483" t="s">
        <v>103</v>
      </c>
      <c r="BC217" s="185">
        <f t="shared" si="7"/>
        <v>0</v>
      </c>
      <c r="BD217" s="185" t="str">
        <f>BD216</f>
        <v>X</v>
      </c>
      <c r="BE217" s="186" t="str">
        <f>BE216</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7" s="186" t="s">
        <v>1362</v>
      </c>
      <c r="BG217" s="186" t="str">
        <f>BG216</f>
        <v xml:space="preserve">En diciembre 2024 se encuentra en proceso la adquisicón del nuevo servicio de soporte técnico y mesa de ayuda para equipos institucionales de usuario final, implementación en enero 2025. </v>
      </c>
      <c r="BH217" s="184"/>
      <c r="BI217" s="184"/>
      <c r="BJ217" s="185"/>
      <c r="BK217" s="185"/>
      <c r="BL217" s="185"/>
      <c r="BM217" s="185"/>
      <c r="BN217" s="186"/>
      <c r="BO217" s="186"/>
      <c r="BP217" s="186"/>
      <c r="BQ217" s="184"/>
      <c r="BR217" s="184"/>
      <c r="BS217" s="185"/>
      <c r="BT217" s="185"/>
      <c r="BU217" s="185"/>
      <c r="BV217" s="185"/>
      <c r="BW217" s="186"/>
      <c r="BX217" s="186"/>
      <c r="BY217" s="186"/>
      <c r="BZ217" s="184"/>
      <c r="CA217" s="184"/>
      <c r="CB217" s="185"/>
      <c r="CC217" s="185"/>
      <c r="CD217" s="185"/>
      <c r="CE217" s="185"/>
      <c r="CF217" s="186"/>
      <c r="CG217" s="186"/>
      <c r="CH217" s="186"/>
      <c r="CI217" s="476"/>
      <c r="CJ217" s="476">
        <v>1</v>
      </c>
      <c r="CK217" s="476"/>
    </row>
    <row r="218" spans="2:89" s="187" customFormat="1" ht="113.25" customHeight="1" x14ac:dyDescent="0.25">
      <c r="B218" s="174" t="s">
        <v>71</v>
      </c>
      <c r="C218" s="175" t="s">
        <v>72</v>
      </c>
      <c r="D218" s="175" t="s">
        <v>72</v>
      </c>
      <c r="E218" s="176" t="s">
        <v>73</v>
      </c>
      <c r="F218" s="176" t="s">
        <v>74</v>
      </c>
      <c r="G218" s="176" t="s">
        <v>72</v>
      </c>
      <c r="H218" s="175" t="s">
        <v>245</v>
      </c>
      <c r="I218" s="175" t="s">
        <v>523</v>
      </c>
      <c r="J218" s="175" t="s">
        <v>245</v>
      </c>
      <c r="K218" s="193" t="s">
        <v>247</v>
      </c>
      <c r="L218" s="175" t="s">
        <v>283</v>
      </c>
      <c r="M218" s="175" t="s">
        <v>524</v>
      </c>
      <c r="N218" s="175" t="s">
        <v>269</v>
      </c>
      <c r="O218" s="176" t="s">
        <v>270</v>
      </c>
      <c r="P218" s="178"/>
      <c r="Q218" s="179" t="s">
        <v>80</v>
      </c>
      <c r="R218" s="179" t="s">
        <v>81</v>
      </c>
      <c r="S218" s="178" t="s">
        <v>82</v>
      </c>
      <c r="T218" s="178" t="s">
        <v>83</v>
      </c>
      <c r="U218" s="176" t="s">
        <v>84</v>
      </c>
      <c r="V218" s="178" t="s">
        <v>149</v>
      </c>
      <c r="W218" s="241" t="s">
        <v>86</v>
      </c>
      <c r="X218" s="254">
        <f>IF(W218="MUY BAJA",20%,IF(W218="BAJA",40%,IF(W218="MEDIA",60%,IF(W218="ALTA",80%,IF(W218="MUY ALTA",100%,)))))</f>
        <v>0.4</v>
      </c>
      <c r="Y218" s="255" t="s">
        <v>87</v>
      </c>
      <c r="Z218" s="254">
        <f>IF(Y218="LEVE",20%,IF(Y218="MENOR",40%,IF(Y218="MODERADO",60%,IF(Y218="MAYOR",80%,IF(Y218="CATASTRÓFICO",100%,)))))</f>
        <v>0.8</v>
      </c>
      <c r="AA218" s="181" t="s">
        <v>88</v>
      </c>
      <c r="AB218" s="180" t="s">
        <v>89</v>
      </c>
      <c r="AC218" s="178" t="s">
        <v>90</v>
      </c>
      <c r="AD218" s="181" t="s">
        <v>91</v>
      </c>
      <c r="AE218" s="181" t="s">
        <v>92</v>
      </c>
      <c r="AF218" s="176" t="s">
        <v>93</v>
      </c>
      <c r="AG218" s="182" t="s">
        <v>94</v>
      </c>
      <c r="AH218" s="182" t="s">
        <v>95</v>
      </c>
      <c r="AI218" s="256">
        <f>IF(AH218="Prevenir",25%, IF(AH218="Detectar",15%,IF(AH218="Corregir",10%,)))</f>
        <v>0.1</v>
      </c>
      <c r="AJ218" s="182" t="s">
        <v>96</v>
      </c>
      <c r="AK218" s="256">
        <f>IF(AJ218="Automático",25%,IF(AJ218="Manual",10%,))</f>
        <v>0.1</v>
      </c>
      <c r="AL218" s="182" t="s">
        <v>97</v>
      </c>
      <c r="AM218" s="175" t="s">
        <v>98</v>
      </c>
      <c r="AN218" s="182" t="s">
        <v>99</v>
      </c>
      <c r="AO218" s="175" t="s">
        <v>160</v>
      </c>
      <c r="AP218" s="257">
        <f>+AI218+AK218</f>
        <v>0.2</v>
      </c>
      <c r="AQ218" s="238" t="str">
        <f>IF(AR218&lt;=20%,"MUY BAJA",IF(AR218&lt;=40%,"BAJA",IF(AR218&lt;=60%,"MEDIA",IF(AR218&lt;=80%,"ALTA","MUY ALTA"))))</f>
        <v>BAJA</v>
      </c>
      <c r="AR218" s="238">
        <f>IF(OR(AH218="Prevenir",AH218="Detectar"),(X218-(X218*AP218)), X218)</f>
        <v>0.4</v>
      </c>
      <c r="AS218" s="238" t="str">
        <f>IF(AT218&lt;=20%,"LEVE",IF(AT218&lt;=40%,"MENOR",IF(AT218&lt;=60%,"MODERADO",IF(AT218&lt;=80%,"MAYOR","CATASTROFICO"))))</f>
        <v>MAYOR</v>
      </c>
      <c r="AT218" s="238">
        <f>IF(AH218="Corregir",(Z218-(Z218*AP218)), Z218)</f>
        <v>0.64</v>
      </c>
      <c r="AU218" s="181" t="s">
        <v>88</v>
      </c>
      <c r="AV218" s="241" t="s">
        <v>101</v>
      </c>
      <c r="AW218" s="183" t="s">
        <v>89</v>
      </c>
      <c r="AX218" s="184" t="s">
        <v>161</v>
      </c>
      <c r="AY218" s="184">
        <f>AY215</f>
        <v>45657</v>
      </c>
      <c r="AZ218" s="184" t="str">
        <f>AZ215</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18" s="184" t="str">
        <f>BA215</f>
        <v>OSI - GIS</v>
      </c>
      <c r="BB218" s="483" t="s">
        <v>103</v>
      </c>
      <c r="BC218" s="185">
        <f t="shared" si="7"/>
        <v>0</v>
      </c>
      <c r="BD218" s="185" t="str">
        <f>BD217</f>
        <v>X</v>
      </c>
      <c r="BE218" s="186" t="str">
        <f>BE217</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8" s="186" t="s">
        <v>1362</v>
      </c>
      <c r="BG218" s="186" t="str">
        <f>BG217</f>
        <v xml:space="preserve">En diciembre 2024 se encuentra en proceso la adquisicón del nuevo servicio de soporte técnico y mesa de ayuda para equipos institucionales de usuario final, implementación en enero 2025. </v>
      </c>
      <c r="BH218" s="184"/>
      <c r="BI218" s="184"/>
      <c r="BJ218" s="185"/>
      <c r="BK218" s="185"/>
      <c r="BL218" s="185"/>
      <c r="BM218" s="185"/>
      <c r="BN218" s="186"/>
      <c r="BO218" s="186"/>
      <c r="BP218" s="186"/>
      <c r="BQ218" s="184"/>
      <c r="BR218" s="184"/>
      <c r="BS218" s="185"/>
      <c r="BT218" s="185"/>
      <c r="BU218" s="185"/>
      <c r="BV218" s="185"/>
      <c r="BW218" s="186"/>
      <c r="BX218" s="186"/>
      <c r="BY218" s="186"/>
      <c r="BZ218" s="184"/>
      <c r="CA218" s="184"/>
      <c r="CB218" s="185"/>
      <c r="CC218" s="185"/>
      <c r="CD218" s="185"/>
      <c r="CE218" s="185"/>
      <c r="CF218" s="186"/>
      <c r="CG218" s="186"/>
      <c r="CH218" s="186"/>
      <c r="CI218" s="476"/>
      <c r="CJ218" s="476">
        <v>1</v>
      </c>
      <c r="CK218" s="476"/>
    </row>
    <row r="219" spans="2:89" s="187" customFormat="1" ht="113.25" customHeight="1" x14ac:dyDescent="0.25">
      <c r="B219" s="174" t="s">
        <v>71</v>
      </c>
      <c r="C219" s="175" t="s">
        <v>72</v>
      </c>
      <c r="D219" s="175" t="s">
        <v>72</v>
      </c>
      <c r="E219" s="176" t="s">
        <v>73</v>
      </c>
      <c r="F219" s="176" t="s">
        <v>74</v>
      </c>
      <c r="G219" s="176" t="s">
        <v>72</v>
      </c>
      <c r="H219" s="175" t="s">
        <v>523</v>
      </c>
      <c r="I219" s="175" t="s">
        <v>75</v>
      </c>
      <c r="J219" s="175" t="s">
        <v>245</v>
      </c>
      <c r="K219" s="193" t="s">
        <v>247</v>
      </c>
      <c r="L219" s="175" t="s">
        <v>531</v>
      </c>
      <c r="M219" s="175" t="s">
        <v>289</v>
      </c>
      <c r="N219" s="175" t="s">
        <v>532</v>
      </c>
      <c r="O219" s="176" t="s">
        <v>290</v>
      </c>
      <c r="P219" s="178"/>
      <c r="Q219" s="179" t="s">
        <v>80</v>
      </c>
      <c r="R219" s="179" t="s">
        <v>81</v>
      </c>
      <c r="S219" s="178" t="s">
        <v>82</v>
      </c>
      <c r="T219" s="178" t="s">
        <v>83</v>
      </c>
      <c r="U219" s="176" t="s">
        <v>84</v>
      </c>
      <c r="V219" s="178" t="s">
        <v>149</v>
      </c>
      <c r="W219" s="241" t="s">
        <v>86</v>
      </c>
      <c r="X219" s="254">
        <f>IF(W219="MUY BAJA",20%,IF(W219="BAJA",40%,IF(W219="MEDIA",60%,IF(W219="ALTA",80%,IF(W219="MUY ALTA",100%,)))))</f>
        <v>0.4</v>
      </c>
      <c r="Y219" s="255" t="s">
        <v>87</v>
      </c>
      <c r="Z219" s="254">
        <f>IF(Y219="LEVE",20%,IF(Y219="MENOR",40%,IF(Y219="MODERADO",60%,IF(Y219="MAYOR",80%,IF(Y219="CATASTRÓFICO",100%,)))))</f>
        <v>0.8</v>
      </c>
      <c r="AA219" s="181" t="s">
        <v>88</v>
      </c>
      <c r="AB219" s="180" t="s">
        <v>89</v>
      </c>
      <c r="AC219" s="178" t="s">
        <v>90</v>
      </c>
      <c r="AD219" s="181" t="s">
        <v>91</v>
      </c>
      <c r="AE219" s="181" t="s">
        <v>92</v>
      </c>
      <c r="AF219" s="176" t="s">
        <v>93</v>
      </c>
      <c r="AG219" s="182" t="s">
        <v>94</v>
      </c>
      <c r="AH219" s="182" t="s">
        <v>95</v>
      </c>
      <c r="AI219" s="256">
        <f>IF(AH219="Prevenir",25%, IF(AH219="Detectar",15%,IF(AH219="Corregir",10%,)))</f>
        <v>0.1</v>
      </c>
      <c r="AJ219" s="182" t="s">
        <v>96</v>
      </c>
      <c r="AK219" s="256">
        <f>IF(AJ219="Automático",25%,IF(AJ219="Manual",10%,))</f>
        <v>0.1</v>
      </c>
      <c r="AL219" s="182" t="s">
        <v>97</v>
      </c>
      <c r="AM219" s="175" t="s">
        <v>98</v>
      </c>
      <c r="AN219" s="182" t="s">
        <v>99</v>
      </c>
      <c r="AO219" s="175" t="s">
        <v>160</v>
      </c>
      <c r="AP219" s="257">
        <f>+AI219+AK219</f>
        <v>0.2</v>
      </c>
      <c r="AQ219" s="238" t="str">
        <f>IF(AR219&lt;=20%,"MUY BAJA",IF(AR219&lt;=40%,"BAJA",IF(AR219&lt;=60%,"MEDIA",IF(AR219&lt;=80%,"ALTA","MUY ALTA"))))</f>
        <v>BAJA</v>
      </c>
      <c r="AR219" s="238">
        <f>IF(OR(AH219="Prevenir",AH219="Detectar"),(X219-(X219*AP219)), X219)</f>
        <v>0.4</v>
      </c>
      <c r="AS219" s="238" t="str">
        <f>IF(AT219&lt;=20%,"LEVE",IF(AT219&lt;=40%,"MENOR",IF(AT219&lt;=60%,"MODERADO",IF(AT219&lt;=80%,"MAYOR","CATASTROFICO"))))</f>
        <v>MAYOR</v>
      </c>
      <c r="AT219" s="238">
        <f>IF(AH219="Corregir",(Z219-(Z219*AP219)), Z219)</f>
        <v>0.64</v>
      </c>
      <c r="AU219" s="181" t="s">
        <v>88</v>
      </c>
      <c r="AV219" s="244" t="s">
        <v>133</v>
      </c>
      <c r="AW219" s="183" t="s">
        <v>89</v>
      </c>
      <c r="AX219" s="184" t="s">
        <v>161</v>
      </c>
      <c r="AY219" s="184">
        <f>AY216</f>
        <v>45657</v>
      </c>
      <c r="AZ219" s="184" t="str">
        <f>AZ216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9" s="184" t="str">
        <f>BA216</f>
        <v>OSI - GIS - SPI</v>
      </c>
      <c r="BB219" s="483" t="s">
        <v>103</v>
      </c>
      <c r="BC219" s="185">
        <f t="shared" si="7"/>
        <v>0</v>
      </c>
      <c r="BD219" s="185" t="str">
        <f>BD218</f>
        <v>X</v>
      </c>
      <c r="BE219" s="186" t="str">
        <f>BE218</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9" s="186" t="s">
        <v>1362</v>
      </c>
      <c r="BG219" s="186" t="str">
        <f>BG218</f>
        <v xml:space="preserve">En diciembre 2024 se encuentra en proceso la adquisicón del nuevo servicio de soporte técnico y mesa de ayuda para equipos institucionales de usuario final, implementación en enero 2025. </v>
      </c>
      <c r="BH219" s="184"/>
      <c r="BI219" s="184"/>
      <c r="BJ219" s="185"/>
      <c r="BK219" s="185"/>
      <c r="BL219" s="185"/>
      <c r="BM219" s="185"/>
      <c r="BN219" s="186"/>
      <c r="BO219" s="186"/>
      <c r="BP219" s="186"/>
      <c r="BQ219" s="184"/>
      <c r="BR219" s="184"/>
      <c r="BS219" s="185"/>
      <c r="BT219" s="185"/>
      <c r="BU219" s="185"/>
      <c r="BV219" s="185"/>
      <c r="BW219" s="186"/>
      <c r="BX219" s="186"/>
      <c r="BY219" s="186"/>
      <c r="BZ219" s="184"/>
      <c r="CA219" s="184"/>
      <c r="CB219" s="185"/>
      <c r="CC219" s="185"/>
      <c r="CD219" s="185"/>
      <c r="CE219" s="185"/>
      <c r="CF219" s="186"/>
      <c r="CG219" s="186"/>
      <c r="CH219" s="186"/>
      <c r="CI219" s="476"/>
      <c r="CJ219" s="476">
        <v>1</v>
      </c>
      <c r="CK219" s="476"/>
    </row>
    <row r="220" spans="2:89" s="187" customFormat="1" ht="113.25" customHeight="1" x14ac:dyDescent="0.25">
      <c r="B220" s="174" t="s">
        <v>71</v>
      </c>
      <c r="C220" s="175" t="s">
        <v>72</v>
      </c>
      <c r="D220" s="175" t="s">
        <v>72</v>
      </c>
      <c r="E220" s="176" t="s">
        <v>73</v>
      </c>
      <c r="F220" s="176" t="s">
        <v>173</v>
      </c>
      <c r="G220" s="176" t="s">
        <v>72</v>
      </c>
      <c r="H220" s="175" t="s">
        <v>518</v>
      </c>
      <c r="I220" s="175" t="s">
        <v>75</v>
      </c>
      <c r="J220" s="175" t="s">
        <v>247</v>
      </c>
      <c r="K220" s="193" t="s">
        <v>247</v>
      </c>
      <c r="L220" s="175" t="s">
        <v>533</v>
      </c>
      <c r="M220" s="175" t="s">
        <v>534</v>
      </c>
      <c r="N220" s="175" t="s">
        <v>535</v>
      </c>
      <c r="O220" s="176" t="s">
        <v>296</v>
      </c>
      <c r="P220" s="178"/>
      <c r="Q220" s="179" t="s">
        <v>80</v>
      </c>
      <c r="R220" s="179" t="s">
        <v>81</v>
      </c>
      <c r="S220" s="178" t="s">
        <v>82</v>
      </c>
      <c r="T220" s="178" t="s">
        <v>83</v>
      </c>
      <c r="U220" s="176" t="s">
        <v>84</v>
      </c>
      <c r="V220" s="178" t="s">
        <v>149</v>
      </c>
      <c r="W220" s="241" t="s">
        <v>86</v>
      </c>
      <c r="X220" s="254">
        <f>IF(W220="MUY BAJA",20%,IF(W220="BAJA",40%,IF(W220="MEDIA",60%,IF(W220="ALTA",80%,IF(W220="MUY ALTA",100%,)))))</f>
        <v>0.4</v>
      </c>
      <c r="Y220" s="255" t="s">
        <v>87</v>
      </c>
      <c r="Z220" s="254">
        <f>IF(Y220="LEVE",20%,IF(Y220="MENOR",40%,IF(Y220="MODERADO",60%,IF(Y220="MAYOR",80%,IF(Y220="CATASTRÓFICO",100%,)))))</f>
        <v>0.8</v>
      </c>
      <c r="AA220" s="181" t="s">
        <v>88</v>
      </c>
      <c r="AB220" s="180" t="s">
        <v>89</v>
      </c>
      <c r="AC220" s="178" t="s">
        <v>90</v>
      </c>
      <c r="AD220" s="181" t="s">
        <v>91</v>
      </c>
      <c r="AE220" s="181" t="s">
        <v>92</v>
      </c>
      <c r="AF220" s="176" t="s">
        <v>93</v>
      </c>
      <c r="AG220" s="182" t="s">
        <v>94</v>
      </c>
      <c r="AH220" s="182" t="s">
        <v>95</v>
      </c>
      <c r="AI220" s="256">
        <f>IF(AH220="Prevenir",25%, IF(AH220="Detectar",15%,IF(AH220="Corregir",10%,)))</f>
        <v>0.1</v>
      </c>
      <c r="AJ220" s="182" t="s">
        <v>96</v>
      </c>
      <c r="AK220" s="256">
        <f>IF(AJ220="Automático",25%,IF(AJ220="Manual",10%,))</f>
        <v>0.1</v>
      </c>
      <c r="AL220" s="182" t="s">
        <v>97</v>
      </c>
      <c r="AM220" s="175" t="s">
        <v>98</v>
      </c>
      <c r="AN220" s="182" t="s">
        <v>99</v>
      </c>
      <c r="AO220" s="175" t="s">
        <v>160</v>
      </c>
      <c r="AP220" s="257">
        <f>+AI220+AK220</f>
        <v>0.2</v>
      </c>
      <c r="AQ220" s="238" t="str">
        <f>IF(AR220&lt;=20%,"MUY BAJA",IF(AR220&lt;=40%,"BAJA",IF(AR220&lt;=60%,"MEDIA",IF(AR220&lt;=80%,"ALTA","MUY ALTA"))))</f>
        <v>BAJA</v>
      </c>
      <c r="AR220" s="238">
        <f>IF(OR(AH220="Prevenir",AH220="Detectar"),(X220-(X220*AP220)), X220)</f>
        <v>0.4</v>
      </c>
      <c r="AS220" s="238" t="str">
        <f>IF(AT220&lt;=20%,"LEVE",IF(AT220&lt;=40%,"MENOR",IF(AT220&lt;=60%,"MODERADO",IF(AT220&lt;=80%,"MAYOR","CATASTROFICO"))))</f>
        <v>MAYOR</v>
      </c>
      <c r="AT220" s="238">
        <f>IF(AH220="Corregir",(Z220-(Z220*AP220)), Z220)</f>
        <v>0.64</v>
      </c>
      <c r="AU220" s="181" t="s">
        <v>88</v>
      </c>
      <c r="AV220" s="241" t="s">
        <v>101</v>
      </c>
      <c r="AW220" s="183" t="s">
        <v>89</v>
      </c>
      <c r="AX220" s="184" t="s">
        <v>161</v>
      </c>
      <c r="AY220" s="184">
        <f>AY217</f>
        <v>45657</v>
      </c>
      <c r="AZ220" s="184" t="str">
        <f>AZ217</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0" s="184" t="str">
        <f>BA217</f>
        <v>OSI - GIS - SPI</v>
      </c>
      <c r="BB220" s="483" t="s">
        <v>103</v>
      </c>
      <c r="BC220" s="185">
        <f t="shared" si="7"/>
        <v>0</v>
      </c>
      <c r="BD220" s="185" t="str">
        <f>BD219</f>
        <v>X</v>
      </c>
      <c r="BE220" s="186" t="str">
        <f>BE219</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0" s="186" t="s">
        <v>1362</v>
      </c>
      <c r="BG220" s="186" t="str">
        <f>BG219</f>
        <v xml:space="preserve">En diciembre 2024 se encuentra en proceso la adquisicón del nuevo servicio de soporte técnico y mesa de ayuda para equipos institucionales de usuario final, implementación en enero 2025. </v>
      </c>
      <c r="BH220" s="184"/>
      <c r="BI220" s="184"/>
      <c r="BJ220" s="185"/>
      <c r="BK220" s="185"/>
      <c r="BL220" s="185"/>
      <c r="BM220" s="185"/>
      <c r="BN220" s="186"/>
      <c r="BO220" s="186"/>
      <c r="BP220" s="186"/>
      <c r="BQ220" s="184"/>
      <c r="BR220" s="184"/>
      <c r="BS220" s="185"/>
      <c r="BT220" s="185"/>
      <c r="BU220" s="185"/>
      <c r="BV220" s="185"/>
      <c r="BW220" s="186"/>
      <c r="BX220" s="186"/>
      <c r="BY220" s="186"/>
      <c r="BZ220" s="184"/>
      <c r="CA220" s="184"/>
      <c r="CB220" s="185"/>
      <c r="CC220" s="185"/>
      <c r="CD220" s="185"/>
      <c r="CE220" s="185"/>
      <c r="CF220" s="186"/>
      <c r="CG220" s="186"/>
      <c r="CH220" s="186"/>
      <c r="CI220" s="476"/>
      <c r="CJ220" s="476">
        <v>1</v>
      </c>
      <c r="CK220" s="476"/>
    </row>
    <row r="221" spans="2:89" s="187" customFormat="1" ht="113.25" customHeight="1" x14ac:dyDescent="0.25">
      <c r="B221" s="174" t="s">
        <v>71</v>
      </c>
      <c r="C221" s="175" t="s">
        <v>72</v>
      </c>
      <c r="D221" s="175" t="s">
        <v>72</v>
      </c>
      <c r="E221" s="176" t="s">
        <v>73</v>
      </c>
      <c r="F221" s="176" t="s">
        <v>74</v>
      </c>
      <c r="G221" s="176" t="s">
        <v>72</v>
      </c>
      <c r="H221" s="175" t="s">
        <v>245</v>
      </c>
      <c r="I221" s="175" t="s">
        <v>523</v>
      </c>
      <c r="J221" s="175" t="s">
        <v>245</v>
      </c>
      <c r="K221" s="193" t="s">
        <v>247</v>
      </c>
      <c r="L221" s="175" t="s">
        <v>297</v>
      </c>
      <c r="M221" s="175" t="s">
        <v>298</v>
      </c>
      <c r="N221" s="175" t="s">
        <v>299</v>
      </c>
      <c r="O221" s="176" t="s">
        <v>300</v>
      </c>
      <c r="P221" s="178"/>
      <c r="Q221" s="179" t="s">
        <v>80</v>
      </c>
      <c r="R221" s="179" t="s">
        <v>81</v>
      </c>
      <c r="S221" s="178" t="s">
        <v>82</v>
      </c>
      <c r="T221" s="178" t="s">
        <v>83</v>
      </c>
      <c r="U221" s="176" t="s">
        <v>84</v>
      </c>
      <c r="V221" s="178" t="s">
        <v>149</v>
      </c>
      <c r="W221" s="241" t="s">
        <v>86</v>
      </c>
      <c r="X221" s="254">
        <f>IF(W221="MUY BAJA",20%,IF(W221="BAJA",40%,IF(W221="MEDIA",60%,IF(W221="ALTA",80%,IF(W221="MUY ALTA",100%,)))))</f>
        <v>0.4</v>
      </c>
      <c r="Y221" s="255" t="s">
        <v>87</v>
      </c>
      <c r="Z221" s="254">
        <f>IF(Y221="LEVE",20%,IF(Y221="MENOR",40%,IF(Y221="MODERADO",60%,IF(Y221="MAYOR",80%,IF(Y221="CATASTRÓFICO",100%,)))))</f>
        <v>0.8</v>
      </c>
      <c r="AA221" s="181" t="s">
        <v>88</v>
      </c>
      <c r="AB221" s="180" t="s">
        <v>89</v>
      </c>
      <c r="AC221" s="178" t="s">
        <v>90</v>
      </c>
      <c r="AD221" s="181" t="s">
        <v>91</v>
      </c>
      <c r="AE221" s="181" t="s">
        <v>92</v>
      </c>
      <c r="AF221" s="176" t="s">
        <v>93</v>
      </c>
      <c r="AG221" s="182" t="s">
        <v>94</v>
      </c>
      <c r="AH221" s="182" t="s">
        <v>95</v>
      </c>
      <c r="AI221" s="256">
        <f>IF(AH221="Prevenir",25%, IF(AH221="Detectar",15%,IF(AH221="Corregir",10%,)))</f>
        <v>0.1</v>
      </c>
      <c r="AJ221" s="182" t="s">
        <v>96</v>
      </c>
      <c r="AK221" s="256">
        <f>IF(AJ221="Automático",25%,IF(AJ221="Manual",10%,))</f>
        <v>0.1</v>
      </c>
      <c r="AL221" s="182" t="s">
        <v>97</v>
      </c>
      <c r="AM221" s="175" t="s">
        <v>98</v>
      </c>
      <c r="AN221" s="182" t="s">
        <v>99</v>
      </c>
      <c r="AO221" s="175" t="s">
        <v>160</v>
      </c>
      <c r="AP221" s="257">
        <f>+AI221+AK221</f>
        <v>0.2</v>
      </c>
      <c r="AQ221" s="238" t="str">
        <f>IF(AR221&lt;=20%,"MUY BAJA",IF(AR221&lt;=40%,"BAJA",IF(AR221&lt;=60%,"MEDIA",IF(AR221&lt;=80%,"ALTA","MUY ALTA"))))</f>
        <v>BAJA</v>
      </c>
      <c r="AR221" s="238">
        <f>IF(OR(AH221="Prevenir",AH221="Detectar"),(X221-(X221*AP221)), X221)</f>
        <v>0.4</v>
      </c>
      <c r="AS221" s="238" t="str">
        <f>IF(AT221&lt;=20%,"LEVE",IF(AT221&lt;=40%,"MENOR",IF(AT221&lt;=60%,"MODERADO",IF(AT221&lt;=80%,"MAYOR","CATASTROFICO"))))</f>
        <v>MAYOR</v>
      </c>
      <c r="AT221" s="238">
        <f>IF(AH221="Corregir",(Z221-(Z221*AP221)), Z221)</f>
        <v>0.64</v>
      </c>
      <c r="AU221" s="181" t="s">
        <v>88</v>
      </c>
      <c r="AV221" s="241" t="s">
        <v>101</v>
      </c>
      <c r="AW221" s="183" t="s">
        <v>89</v>
      </c>
      <c r="AX221" s="184" t="s">
        <v>161</v>
      </c>
      <c r="AY221" s="184">
        <f>AY218</f>
        <v>45657</v>
      </c>
      <c r="AZ221" s="184" t="str">
        <f>AZ218</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21" s="184" t="str">
        <f>BA218</f>
        <v>OSI - GIS</v>
      </c>
      <c r="BB221" s="483" t="s">
        <v>103</v>
      </c>
      <c r="BC221" s="185">
        <f t="shared" si="7"/>
        <v>0</v>
      </c>
      <c r="BD221" s="185" t="str">
        <f>BD220</f>
        <v>X</v>
      </c>
      <c r="BE221" s="186" t="str">
        <f>BE220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1" s="186" t="s">
        <v>1362</v>
      </c>
      <c r="BG221" s="186" t="str">
        <f>BG220</f>
        <v xml:space="preserve">En diciembre 2024 se encuentra en proceso la adquisicón del nuevo servicio de soporte técnico y mesa de ayuda para equipos institucionales de usuario final, implementación en enero 2025. </v>
      </c>
      <c r="BH221" s="184"/>
      <c r="BI221" s="184"/>
      <c r="BJ221" s="185"/>
      <c r="BK221" s="185"/>
      <c r="BL221" s="185"/>
      <c r="BM221" s="185"/>
      <c r="BN221" s="186"/>
      <c r="BO221" s="186"/>
      <c r="BP221" s="186"/>
      <c r="BQ221" s="184"/>
      <c r="BR221" s="184"/>
      <c r="BS221" s="185"/>
      <c r="BT221" s="185"/>
      <c r="BU221" s="185"/>
      <c r="BV221" s="185"/>
      <c r="BW221" s="186"/>
      <c r="BX221" s="186"/>
      <c r="BY221" s="186"/>
      <c r="BZ221" s="184"/>
      <c r="CA221" s="184"/>
      <c r="CB221" s="185"/>
      <c r="CC221" s="185"/>
      <c r="CD221" s="185"/>
      <c r="CE221" s="185"/>
      <c r="CF221" s="186"/>
      <c r="CG221" s="186"/>
      <c r="CH221" s="186"/>
      <c r="CI221" s="476"/>
      <c r="CJ221" s="476">
        <v>1</v>
      </c>
      <c r="CK221" s="476"/>
    </row>
    <row r="222" spans="2:89" s="187" customFormat="1" ht="113.25" customHeight="1" x14ac:dyDescent="0.25">
      <c r="B222" s="174" t="s">
        <v>71</v>
      </c>
      <c r="C222" s="175" t="s">
        <v>72</v>
      </c>
      <c r="D222" s="175" t="s">
        <v>72</v>
      </c>
      <c r="E222" s="176" t="s">
        <v>73</v>
      </c>
      <c r="F222" s="176" t="s">
        <v>120</v>
      </c>
      <c r="G222" s="176" t="s">
        <v>72</v>
      </c>
      <c r="H222" s="175" t="s">
        <v>523</v>
      </c>
      <c r="I222" s="175" t="s">
        <v>245</v>
      </c>
      <c r="J222" s="175" t="s">
        <v>245</v>
      </c>
      <c r="K222" s="193" t="s">
        <v>247</v>
      </c>
      <c r="L222" s="175" t="s">
        <v>325</v>
      </c>
      <c r="M222" s="175" t="s">
        <v>326</v>
      </c>
      <c r="N222" s="175" t="s">
        <v>327</v>
      </c>
      <c r="O222" s="176" t="s">
        <v>79</v>
      </c>
      <c r="P222" s="178"/>
      <c r="Q222" s="179" t="s">
        <v>80</v>
      </c>
      <c r="R222" s="179" t="s">
        <v>81</v>
      </c>
      <c r="S222" s="178" t="s">
        <v>82</v>
      </c>
      <c r="T222" s="178" t="s">
        <v>83</v>
      </c>
      <c r="U222" s="176" t="s">
        <v>84</v>
      </c>
      <c r="V222" s="178" t="s">
        <v>149</v>
      </c>
      <c r="W222" s="241" t="s">
        <v>86</v>
      </c>
      <c r="X222" s="254">
        <f>IF(W222="MUY BAJA",20%,IF(W222="BAJA",40%,IF(W222="MEDIA",60%,IF(W222="ALTA",80%,IF(W222="MUY ALTA",100%,)))))</f>
        <v>0.4</v>
      </c>
      <c r="Y222" s="255" t="s">
        <v>87</v>
      </c>
      <c r="Z222" s="254">
        <f>IF(Y222="LEVE",20%,IF(Y222="MENOR",40%,IF(Y222="MODERADO",60%,IF(Y222="MAYOR",80%,IF(Y222="CATASTRÓFICO",100%,)))))</f>
        <v>0.8</v>
      </c>
      <c r="AA222" s="181" t="s">
        <v>88</v>
      </c>
      <c r="AB222" s="180" t="s">
        <v>89</v>
      </c>
      <c r="AC222" s="178" t="s">
        <v>90</v>
      </c>
      <c r="AD222" s="181" t="s">
        <v>91</v>
      </c>
      <c r="AE222" s="181" t="s">
        <v>92</v>
      </c>
      <c r="AF222" s="176" t="s">
        <v>93</v>
      </c>
      <c r="AG222" s="182" t="s">
        <v>94</v>
      </c>
      <c r="AH222" s="182" t="s">
        <v>95</v>
      </c>
      <c r="AI222" s="256">
        <f>IF(AH222="Prevenir",25%, IF(AH222="Detectar",15%,IF(AH222="Corregir",10%,)))</f>
        <v>0.1</v>
      </c>
      <c r="AJ222" s="182" t="s">
        <v>96</v>
      </c>
      <c r="AK222" s="256">
        <f>IF(AJ222="Automático",25%,IF(AJ222="Manual",10%,))</f>
        <v>0.1</v>
      </c>
      <c r="AL222" s="182" t="s">
        <v>97</v>
      </c>
      <c r="AM222" s="175" t="s">
        <v>98</v>
      </c>
      <c r="AN222" s="182" t="s">
        <v>99</v>
      </c>
      <c r="AO222" s="175" t="s">
        <v>160</v>
      </c>
      <c r="AP222" s="257">
        <f>+AI222+AK222</f>
        <v>0.2</v>
      </c>
      <c r="AQ222" s="238" t="str">
        <f>IF(AR222&lt;=20%,"MUY BAJA",IF(AR222&lt;=40%,"BAJA",IF(AR222&lt;=60%,"MEDIA",IF(AR222&lt;=80%,"ALTA","MUY ALTA"))))</f>
        <v>BAJA</v>
      </c>
      <c r="AR222" s="238">
        <f>IF(OR(AH222="Prevenir",AH222="Detectar"),(X222-(X222*AP222)), X222)</f>
        <v>0.4</v>
      </c>
      <c r="AS222" s="238" t="str">
        <f>IF(AT222&lt;=20%,"LEVE",IF(AT222&lt;=40%,"MENOR",IF(AT222&lt;=60%,"MODERADO",IF(AT222&lt;=80%,"MAYOR","CATASTROFICO"))))</f>
        <v>MAYOR</v>
      </c>
      <c r="AT222" s="238">
        <f>IF(AH222="Corregir",(Z222-(Z222*AP222)), Z222)</f>
        <v>0.64</v>
      </c>
      <c r="AU222" s="181" t="s">
        <v>88</v>
      </c>
      <c r="AV222" s="241" t="s">
        <v>101</v>
      </c>
      <c r="AW222" s="183" t="s">
        <v>89</v>
      </c>
      <c r="AX222" s="184" t="s">
        <v>161</v>
      </c>
      <c r="AY222" s="184">
        <f>AY219</f>
        <v>45657</v>
      </c>
      <c r="AZ222" s="184" t="str">
        <f>AZ219</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2" s="184" t="str">
        <f>BA219</f>
        <v>OSI - GIS - SPI</v>
      </c>
      <c r="BB222" s="483" t="s">
        <v>103</v>
      </c>
      <c r="BC222" s="185">
        <f t="shared" si="7"/>
        <v>0</v>
      </c>
      <c r="BD222" s="185" t="str">
        <f>BD221</f>
        <v>X</v>
      </c>
      <c r="BE222" s="186" t="str">
        <f>BE221</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2" s="186" t="s">
        <v>1362</v>
      </c>
      <c r="BG222" s="186" t="str">
        <f>BG221</f>
        <v xml:space="preserve">En diciembre 2024 se encuentra en proceso la adquisicón del nuevo servicio de soporte técnico y mesa de ayuda para equipos institucionales de usuario final, implementación en enero 2025. </v>
      </c>
      <c r="BH222" s="184"/>
      <c r="BI222" s="184"/>
      <c r="BJ222" s="185"/>
      <c r="BK222" s="185"/>
      <c r="BL222" s="185"/>
      <c r="BM222" s="185"/>
      <c r="BN222" s="186"/>
      <c r="BO222" s="186"/>
      <c r="BP222" s="186"/>
      <c r="BQ222" s="184"/>
      <c r="BR222" s="184"/>
      <c r="BS222" s="185"/>
      <c r="BT222" s="185"/>
      <c r="BU222" s="185"/>
      <c r="BV222" s="185"/>
      <c r="BW222" s="186"/>
      <c r="BX222" s="186"/>
      <c r="BY222" s="186"/>
      <c r="BZ222" s="184"/>
      <c r="CA222" s="184"/>
      <c r="CB222" s="185"/>
      <c r="CC222" s="185"/>
      <c r="CD222" s="185"/>
      <c r="CE222" s="185"/>
      <c r="CF222" s="186"/>
      <c r="CG222" s="186"/>
      <c r="CH222" s="186"/>
      <c r="CI222" s="476"/>
      <c r="CJ222" s="476">
        <v>1</v>
      </c>
      <c r="CK222" s="476"/>
    </row>
    <row r="223" spans="2:89" s="187" customFormat="1" ht="113.25" customHeight="1" x14ac:dyDescent="0.25">
      <c r="B223" s="174" t="s">
        <v>71</v>
      </c>
      <c r="C223" s="175" t="s">
        <v>72</v>
      </c>
      <c r="D223" s="175" t="s">
        <v>72</v>
      </c>
      <c r="E223" s="176" t="s">
        <v>73</v>
      </c>
      <c r="F223" s="176" t="s">
        <v>74</v>
      </c>
      <c r="G223" s="176" t="s">
        <v>72</v>
      </c>
      <c r="H223" s="175" t="s">
        <v>245</v>
      </c>
      <c r="I223" s="175" t="s">
        <v>523</v>
      </c>
      <c r="J223" s="175" t="s">
        <v>245</v>
      </c>
      <c r="K223" s="193" t="s">
        <v>247</v>
      </c>
      <c r="L223" s="175" t="s">
        <v>544</v>
      </c>
      <c r="M223" s="175" t="s">
        <v>320</v>
      </c>
      <c r="N223" s="175" t="s">
        <v>321</v>
      </c>
      <c r="O223" s="176" t="s">
        <v>79</v>
      </c>
      <c r="P223" s="178"/>
      <c r="Q223" s="179" t="s">
        <v>80</v>
      </c>
      <c r="R223" s="179" t="s">
        <v>81</v>
      </c>
      <c r="S223" s="178" t="s">
        <v>82</v>
      </c>
      <c r="T223" s="178" t="s">
        <v>83</v>
      </c>
      <c r="U223" s="176" t="s">
        <v>84</v>
      </c>
      <c r="V223" s="178" t="s">
        <v>149</v>
      </c>
      <c r="W223" s="241" t="s">
        <v>86</v>
      </c>
      <c r="X223" s="254">
        <f>IF(W223="MUY BAJA",20%,IF(W223="BAJA",40%,IF(W223="MEDIA",60%,IF(W223="ALTA",80%,IF(W223="MUY ALTA",100%,)))))</f>
        <v>0.4</v>
      </c>
      <c r="Y223" s="255" t="s">
        <v>87</v>
      </c>
      <c r="Z223" s="254">
        <f>IF(Y223="LEVE",20%,IF(Y223="MENOR",40%,IF(Y223="MODERADO",60%,IF(Y223="MAYOR",80%,IF(Y223="CATASTRÓFICO",100%,)))))</f>
        <v>0.8</v>
      </c>
      <c r="AA223" s="181" t="s">
        <v>88</v>
      </c>
      <c r="AB223" s="180" t="s">
        <v>89</v>
      </c>
      <c r="AC223" s="178" t="s">
        <v>90</v>
      </c>
      <c r="AD223" s="181" t="s">
        <v>91</v>
      </c>
      <c r="AE223" s="181" t="s">
        <v>92</v>
      </c>
      <c r="AF223" s="176" t="s">
        <v>93</v>
      </c>
      <c r="AG223" s="182" t="s">
        <v>94</v>
      </c>
      <c r="AH223" s="182" t="s">
        <v>95</v>
      </c>
      <c r="AI223" s="256">
        <f>IF(AH223="Prevenir",25%, IF(AH223="Detectar",15%,IF(AH223="Corregir",10%,)))</f>
        <v>0.1</v>
      </c>
      <c r="AJ223" s="182" t="s">
        <v>96</v>
      </c>
      <c r="AK223" s="256">
        <f>IF(AJ223="Automático",25%,IF(AJ223="Manual",10%,))</f>
        <v>0.1</v>
      </c>
      <c r="AL223" s="182" t="s">
        <v>97</v>
      </c>
      <c r="AM223" s="175" t="s">
        <v>98</v>
      </c>
      <c r="AN223" s="182" t="s">
        <v>99</v>
      </c>
      <c r="AO223" s="175" t="s">
        <v>160</v>
      </c>
      <c r="AP223" s="257">
        <f>+AI223+AK223</f>
        <v>0.2</v>
      </c>
      <c r="AQ223" s="238" t="str">
        <f>IF(AR223&lt;=20%,"MUY BAJA",IF(AR223&lt;=40%,"BAJA",IF(AR223&lt;=60%,"MEDIA",IF(AR223&lt;=80%,"ALTA","MUY ALTA"))))</f>
        <v>BAJA</v>
      </c>
      <c r="AR223" s="238">
        <f>IF(OR(AH223="Prevenir",AH223="Detectar"),(X223-(X223*AP223)), X223)</f>
        <v>0.4</v>
      </c>
      <c r="AS223" s="238" t="str">
        <f>IF(AT223&lt;=20%,"LEVE",IF(AT223&lt;=40%,"MENOR",IF(AT223&lt;=60%,"MODERADO",IF(AT223&lt;=80%,"MAYOR","CATASTROFICO"))))</f>
        <v>MAYOR</v>
      </c>
      <c r="AT223" s="238">
        <f>IF(AH223="Corregir",(Z223-(Z223*AP223)), Z223)</f>
        <v>0.64</v>
      </c>
      <c r="AU223" s="181" t="s">
        <v>88</v>
      </c>
      <c r="AV223" s="244" t="s">
        <v>133</v>
      </c>
      <c r="AW223" s="183" t="s">
        <v>89</v>
      </c>
      <c r="AX223" s="184" t="s">
        <v>161</v>
      </c>
      <c r="AY223" s="184">
        <f>AY220</f>
        <v>45657</v>
      </c>
      <c r="AZ223" s="184" t="str">
        <f>AZ220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3" s="184" t="str">
        <f>BA220</f>
        <v>OSI - GIS - SPI</v>
      </c>
      <c r="BB223" s="483" t="s">
        <v>103</v>
      </c>
      <c r="BC223" s="185">
        <f t="shared" si="7"/>
        <v>0</v>
      </c>
      <c r="BD223" s="185" t="str">
        <f>BD222</f>
        <v>X</v>
      </c>
      <c r="BE223" s="186" t="str">
        <f>BE222</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3" s="186" t="s">
        <v>1362</v>
      </c>
      <c r="BG223" s="186" t="str">
        <f>BG222</f>
        <v xml:space="preserve">En diciembre 2024 se encuentra en proceso la adquisicón del nuevo servicio de soporte técnico y mesa de ayuda para equipos institucionales de usuario final, implementación en enero 2025. </v>
      </c>
      <c r="BH223" s="184"/>
      <c r="BI223" s="184"/>
      <c r="BJ223" s="185"/>
      <c r="BK223" s="185"/>
      <c r="BL223" s="185"/>
      <c r="BM223" s="185"/>
      <c r="BN223" s="186"/>
      <c r="BO223" s="186"/>
      <c r="BP223" s="186"/>
      <c r="BQ223" s="184"/>
      <c r="BR223" s="184"/>
      <c r="BS223" s="185"/>
      <c r="BT223" s="185"/>
      <c r="BU223" s="185"/>
      <c r="BV223" s="185"/>
      <c r="BW223" s="186"/>
      <c r="BX223" s="186"/>
      <c r="BY223" s="186"/>
      <c r="BZ223" s="184"/>
      <c r="CA223" s="184"/>
      <c r="CB223" s="185"/>
      <c r="CC223" s="185"/>
      <c r="CD223" s="185"/>
      <c r="CE223" s="185"/>
      <c r="CF223" s="186"/>
      <c r="CG223" s="186"/>
      <c r="CH223" s="186"/>
      <c r="CI223" s="476"/>
      <c r="CJ223" s="476">
        <v>1</v>
      </c>
      <c r="CK223" s="476"/>
    </row>
    <row r="224" spans="2:89" s="187" customFormat="1" ht="113.25" customHeight="1" x14ac:dyDescent="0.25">
      <c r="B224" s="174" t="s">
        <v>71</v>
      </c>
      <c r="C224" s="175" t="s">
        <v>72</v>
      </c>
      <c r="D224" s="175" t="s">
        <v>72</v>
      </c>
      <c r="E224" s="176" t="s">
        <v>73</v>
      </c>
      <c r="F224" s="176" t="s">
        <v>120</v>
      </c>
      <c r="G224" s="176" t="s">
        <v>72</v>
      </c>
      <c r="H224" s="175" t="s">
        <v>247</v>
      </c>
      <c r="I224" s="175" t="s">
        <v>523</v>
      </c>
      <c r="J224" s="175" t="s">
        <v>245</v>
      </c>
      <c r="K224" s="193" t="s">
        <v>247</v>
      </c>
      <c r="L224" s="175" t="s">
        <v>106</v>
      </c>
      <c r="M224" s="175" t="s">
        <v>106</v>
      </c>
      <c r="N224" s="175" t="s">
        <v>106</v>
      </c>
      <c r="O224" s="176" t="s">
        <v>172</v>
      </c>
      <c r="P224" s="178"/>
      <c r="Q224" s="179" t="s">
        <v>80</v>
      </c>
      <c r="R224" s="179" t="s">
        <v>81</v>
      </c>
      <c r="S224" s="178" t="s">
        <v>82</v>
      </c>
      <c r="T224" s="178" t="s">
        <v>83</v>
      </c>
      <c r="U224" s="176" t="s">
        <v>84</v>
      </c>
      <c r="V224" s="178" t="s">
        <v>149</v>
      </c>
      <c r="W224" s="241" t="s">
        <v>86</v>
      </c>
      <c r="X224" s="254">
        <f>IF(W224="MUY BAJA",20%,IF(W224="BAJA",40%,IF(W224="MEDIA",60%,IF(W224="ALTA",80%,IF(W224="MUY ALTA",100%,)))))</f>
        <v>0.4</v>
      </c>
      <c r="Y224" s="255" t="s">
        <v>87</v>
      </c>
      <c r="Z224" s="254">
        <f>IF(Y224="LEVE",20%,IF(Y224="MENOR",40%,IF(Y224="MODERADO",60%,IF(Y224="MAYOR",80%,IF(Y224="CATASTRÓFICO",100%,)))))</f>
        <v>0.8</v>
      </c>
      <c r="AA224" s="181" t="s">
        <v>88</v>
      </c>
      <c r="AB224" s="180" t="s">
        <v>89</v>
      </c>
      <c r="AC224" s="178" t="s">
        <v>90</v>
      </c>
      <c r="AD224" s="181" t="s">
        <v>91</v>
      </c>
      <c r="AE224" s="181" t="s">
        <v>92</v>
      </c>
      <c r="AF224" s="176" t="s">
        <v>93</v>
      </c>
      <c r="AG224" s="182" t="s">
        <v>94</v>
      </c>
      <c r="AH224" s="182" t="s">
        <v>95</v>
      </c>
      <c r="AI224" s="256">
        <f>IF(AH224="Prevenir",25%, IF(AH224="Detectar",15%,IF(AH224="Corregir",10%,)))</f>
        <v>0.1</v>
      </c>
      <c r="AJ224" s="182" t="s">
        <v>96</v>
      </c>
      <c r="AK224" s="256">
        <f>IF(AJ224="Automático",25%,IF(AJ224="Manual",10%,))</f>
        <v>0.1</v>
      </c>
      <c r="AL224" s="182" t="s">
        <v>97</v>
      </c>
      <c r="AM224" s="175" t="s">
        <v>98</v>
      </c>
      <c r="AN224" s="182" t="s">
        <v>99</v>
      </c>
      <c r="AO224" s="175" t="s">
        <v>160</v>
      </c>
      <c r="AP224" s="257">
        <f>+AI224+AK224</f>
        <v>0.2</v>
      </c>
      <c r="AQ224" s="238" t="str">
        <f>IF(AR224&lt;=20%,"MUY BAJA",IF(AR224&lt;=40%,"BAJA",IF(AR224&lt;=60%,"MEDIA",IF(AR224&lt;=80%,"ALTA","MUY ALTA"))))</f>
        <v>BAJA</v>
      </c>
      <c r="AR224" s="238">
        <f>IF(OR(AH224="Prevenir",AH224="Detectar"),(X224-(X224*AP224)), X224)</f>
        <v>0.4</v>
      </c>
      <c r="AS224" s="238" t="str">
        <f>IF(AT224&lt;=20%,"LEVE",IF(AT224&lt;=40%,"MENOR",IF(AT224&lt;=60%,"MODERADO",IF(AT224&lt;=80%,"MAYOR","CATASTROFICO"))))</f>
        <v>MAYOR</v>
      </c>
      <c r="AT224" s="238">
        <f>IF(AH224="Corregir",(Z224-(Z224*AP224)), Z224)</f>
        <v>0.64</v>
      </c>
      <c r="AU224" s="181" t="s">
        <v>88</v>
      </c>
      <c r="AV224" s="241" t="s">
        <v>101</v>
      </c>
      <c r="AW224" s="183" t="s">
        <v>89</v>
      </c>
      <c r="AX224" s="184" t="s">
        <v>161</v>
      </c>
      <c r="AY224" s="184">
        <f>AY221</f>
        <v>45657</v>
      </c>
      <c r="AZ224" s="184" t="str">
        <f>AZ221</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24" s="184" t="str">
        <f>BA221</f>
        <v>OSI - GIS</v>
      </c>
      <c r="BB224" s="483" t="s">
        <v>103</v>
      </c>
      <c r="BC224" s="185">
        <f t="shared" si="7"/>
        <v>0</v>
      </c>
      <c r="BD224" s="185" t="str">
        <f>BD223</f>
        <v>X</v>
      </c>
      <c r="BE224" s="186" t="str">
        <f>BE223</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4" s="186" t="s">
        <v>1362</v>
      </c>
      <c r="BG224" s="186" t="str">
        <f>BG223</f>
        <v xml:space="preserve">En diciembre 2024 se encuentra en proceso la adquisicón del nuevo servicio de soporte técnico y mesa de ayuda para equipos institucionales de usuario final, implementación en enero 2025. </v>
      </c>
      <c r="BH224" s="184"/>
      <c r="BI224" s="184"/>
      <c r="BJ224" s="185"/>
      <c r="BK224" s="185"/>
      <c r="BL224" s="185"/>
      <c r="BM224" s="185"/>
      <c r="BN224" s="186"/>
      <c r="BO224" s="186"/>
      <c r="BP224" s="186"/>
      <c r="BQ224" s="184"/>
      <c r="BR224" s="184"/>
      <c r="BS224" s="185"/>
      <c r="BT224" s="185"/>
      <c r="BU224" s="185"/>
      <c r="BV224" s="185"/>
      <c r="BW224" s="186"/>
      <c r="BX224" s="186"/>
      <c r="BY224" s="186"/>
      <c r="BZ224" s="184"/>
      <c r="CA224" s="184"/>
      <c r="CB224" s="185"/>
      <c r="CC224" s="185"/>
      <c r="CD224" s="185"/>
      <c r="CE224" s="185"/>
      <c r="CF224" s="186"/>
      <c r="CG224" s="186"/>
      <c r="CH224" s="186"/>
      <c r="CI224" s="476"/>
      <c r="CJ224" s="476">
        <v>1</v>
      </c>
      <c r="CK224" s="476"/>
    </row>
    <row r="225" spans="2:89" s="187" customFormat="1" ht="113.25" customHeight="1" x14ac:dyDescent="0.25">
      <c r="B225" s="174" t="s">
        <v>71</v>
      </c>
      <c r="C225" s="175" t="s">
        <v>72</v>
      </c>
      <c r="D225" s="175" t="s">
        <v>72</v>
      </c>
      <c r="E225" s="176" t="s">
        <v>73</v>
      </c>
      <c r="F225" s="176" t="s">
        <v>74</v>
      </c>
      <c r="G225" s="176" t="s">
        <v>72</v>
      </c>
      <c r="H225" s="175" t="s">
        <v>247</v>
      </c>
      <c r="I225" s="175" t="s">
        <v>523</v>
      </c>
      <c r="J225" s="175" t="s">
        <v>245</v>
      </c>
      <c r="K225" s="193" t="s">
        <v>247</v>
      </c>
      <c r="L225" s="175" t="s">
        <v>106</v>
      </c>
      <c r="M225" s="175" t="s">
        <v>106</v>
      </c>
      <c r="N225" s="175" t="s">
        <v>106</v>
      </c>
      <c r="O225" s="176" t="s">
        <v>172</v>
      </c>
      <c r="P225" s="178"/>
      <c r="Q225" s="179" t="s">
        <v>80</v>
      </c>
      <c r="R225" s="179" t="s">
        <v>81</v>
      </c>
      <c r="S225" s="178" t="s">
        <v>82</v>
      </c>
      <c r="T225" s="178" t="s">
        <v>83</v>
      </c>
      <c r="U225" s="176" t="s">
        <v>84</v>
      </c>
      <c r="V225" s="178" t="s">
        <v>149</v>
      </c>
      <c r="W225" s="241" t="s">
        <v>86</v>
      </c>
      <c r="X225" s="254">
        <f>IF(W225="MUY BAJA",20%,IF(W225="BAJA",40%,IF(W225="MEDIA",60%,IF(W225="ALTA",80%,IF(W225="MUY ALTA",100%,)))))</f>
        <v>0.4</v>
      </c>
      <c r="Y225" s="255" t="s">
        <v>87</v>
      </c>
      <c r="Z225" s="254">
        <f>IF(Y225="LEVE",20%,IF(Y225="MENOR",40%,IF(Y225="MODERADO",60%,IF(Y225="MAYOR",80%,IF(Y225="CATASTRÓFICO",100%,)))))</f>
        <v>0.8</v>
      </c>
      <c r="AA225" s="181" t="s">
        <v>88</v>
      </c>
      <c r="AB225" s="180" t="s">
        <v>89</v>
      </c>
      <c r="AC225" s="178" t="s">
        <v>90</v>
      </c>
      <c r="AD225" s="181" t="s">
        <v>91</v>
      </c>
      <c r="AE225" s="181" t="s">
        <v>92</v>
      </c>
      <c r="AF225" s="176" t="s">
        <v>93</v>
      </c>
      <c r="AG225" s="182" t="s">
        <v>94</v>
      </c>
      <c r="AH225" s="182" t="s">
        <v>95</v>
      </c>
      <c r="AI225" s="256">
        <f>IF(AH225="Prevenir",25%, IF(AH225="Detectar",15%,IF(AH225="Corregir",10%,)))</f>
        <v>0.1</v>
      </c>
      <c r="AJ225" s="182" t="s">
        <v>96</v>
      </c>
      <c r="AK225" s="256">
        <f>IF(AJ225="Automático",25%,IF(AJ225="Manual",10%,))</f>
        <v>0.1</v>
      </c>
      <c r="AL225" s="182" t="s">
        <v>97</v>
      </c>
      <c r="AM225" s="175" t="s">
        <v>98</v>
      </c>
      <c r="AN225" s="182" t="s">
        <v>99</v>
      </c>
      <c r="AO225" s="175" t="s">
        <v>160</v>
      </c>
      <c r="AP225" s="257">
        <f>+AI225+AK225</f>
        <v>0.2</v>
      </c>
      <c r="AQ225" s="238" t="str">
        <f>IF(AR225&lt;=20%,"MUY BAJA",IF(AR225&lt;=40%,"BAJA",IF(AR225&lt;=60%,"MEDIA",IF(AR225&lt;=80%,"ALTA","MUY ALTA"))))</f>
        <v>BAJA</v>
      </c>
      <c r="AR225" s="238">
        <f>IF(OR(AH225="Prevenir",AH225="Detectar"),(X225-(X225*AP225)), X225)</f>
        <v>0.4</v>
      </c>
      <c r="AS225" s="238" t="str">
        <f>IF(AT225&lt;=20%,"LEVE",IF(AT225&lt;=40%,"MENOR",IF(AT225&lt;=60%,"MODERADO",IF(AT225&lt;=80%,"MAYOR","CATASTROFICO"))))</f>
        <v>MAYOR</v>
      </c>
      <c r="AT225" s="238">
        <f>IF(AH225="Corregir",(Z225-(Z225*AP225)), Z225)</f>
        <v>0.64</v>
      </c>
      <c r="AU225" s="181" t="s">
        <v>88</v>
      </c>
      <c r="AV225" s="241" t="s">
        <v>101</v>
      </c>
      <c r="AW225" s="183" t="s">
        <v>89</v>
      </c>
      <c r="AX225" s="184" t="s">
        <v>161</v>
      </c>
      <c r="AY225" s="184">
        <f>AY222</f>
        <v>45657</v>
      </c>
      <c r="AZ225" s="184" t="str">
        <f>AZ222</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5" s="184" t="str">
        <f>BA222</f>
        <v>OSI - GIS - SPI</v>
      </c>
      <c r="BB225" s="483" t="s">
        <v>103</v>
      </c>
      <c r="BC225" s="185">
        <f t="shared" si="7"/>
        <v>0</v>
      </c>
      <c r="BD225" s="185" t="str">
        <f>BD224</f>
        <v>X</v>
      </c>
      <c r="BE225" s="186" t="str">
        <f>BE224</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5" s="186" t="s">
        <v>1362</v>
      </c>
      <c r="BG225" s="186" t="str">
        <f>BG224</f>
        <v xml:space="preserve">En diciembre 2024 se encuentra en proceso la adquisicón del nuevo servicio de soporte técnico y mesa de ayuda para equipos institucionales de usuario final, implementación en enero 2025. </v>
      </c>
      <c r="BH225" s="184"/>
      <c r="BI225" s="184"/>
      <c r="BJ225" s="185"/>
      <c r="BK225" s="185"/>
      <c r="BL225" s="185"/>
      <c r="BM225" s="185"/>
      <c r="BN225" s="186"/>
      <c r="BO225" s="186"/>
      <c r="BP225" s="186"/>
      <c r="BQ225" s="184"/>
      <c r="BR225" s="184"/>
      <c r="BS225" s="185"/>
      <c r="BT225" s="185"/>
      <c r="BU225" s="185"/>
      <c r="BV225" s="185"/>
      <c r="BW225" s="186"/>
      <c r="BX225" s="186"/>
      <c r="BY225" s="186"/>
      <c r="BZ225" s="184"/>
      <c r="CA225" s="184"/>
      <c r="CB225" s="185"/>
      <c r="CC225" s="185"/>
      <c r="CD225" s="185"/>
      <c r="CE225" s="185"/>
      <c r="CF225" s="186"/>
      <c r="CG225" s="186"/>
      <c r="CH225" s="186"/>
      <c r="CI225" s="476"/>
      <c r="CJ225" s="476">
        <v>1</v>
      </c>
      <c r="CK225" s="476"/>
    </row>
    <row r="226" spans="2:89" s="187" customFormat="1" ht="113.25" customHeight="1" x14ac:dyDescent="0.25">
      <c r="B226" s="174" t="s">
        <v>71</v>
      </c>
      <c r="C226" s="175" t="s">
        <v>72</v>
      </c>
      <c r="D226" s="175" t="s">
        <v>72</v>
      </c>
      <c r="E226" s="176" t="s">
        <v>73</v>
      </c>
      <c r="F226" s="176" t="s">
        <v>173</v>
      </c>
      <c r="G226" s="176" t="s">
        <v>72</v>
      </c>
      <c r="H226" s="175" t="s">
        <v>245</v>
      </c>
      <c r="I226" s="175" t="s">
        <v>247</v>
      </c>
      <c r="J226" s="175" t="s">
        <v>245</v>
      </c>
      <c r="K226" s="193" t="s">
        <v>247</v>
      </c>
      <c r="L226" s="175" t="s">
        <v>434</v>
      </c>
      <c r="M226" s="175" t="s">
        <v>573</v>
      </c>
      <c r="N226" s="175" t="s">
        <v>574</v>
      </c>
      <c r="O226" s="176" t="s">
        <v>368</v>
      </c>
      <c r="P226" s="178"/>
      <c r="Q226" s="179" t="s">
        <v>80</v>
      </c>
      <c r="R226" s="179" t="s">
        <v>81</v>
      </c>
      <c r="S226" s="178" t="s">
        <v>82</v>
      </c>
      <c r="T226" s="178" t="s">
        <v>83</v>
      </c>
      <c r="U226" s="176" t="s">
        <v>84</v>
      </c>
      <c r="V226" s="178" t="s">
        <v>149</v>
      </c>
      <c r="W226" s="241" t="s">
        <v>86</v>
      </c>
      <c r="X226" s="254">
        <f>IF(W226="MUY BAJA",20%,IF(W226="BAJA",40%,IF(W226="MEDIA",60%,IF(W226="ALTA",80%,IF(W226="MUY ALTA",100%,)))))</f>
        <v>0.4</v>
      </c>
      <c r="Y226" s="255" t="s">
        <v>87</v>
      </c>
      <c r="Z226" s="254">
        <f>IF(Y226="LEVE",20%,IF(Y226="MENOR",40%,IF(Y226="MODERADO",60%,IF(Y226="MAYOR",80%,IF(Y226="CATASTRÓFICO",100%,)))))</f>
        <v>0.8</v>
      </c>
      <c r="AA226" s="181" t="s">
        <v>88</v>
      </c>
      <c r="AB226" s="180" t="s">
        <v>89</v>
      </c>
      <c r="AC226" s="178" t="s">
        <v>90</v>
      </c>
      <c r="AD226" s="181" t="s">
        <v>91</v>
      </c>
      <c r="AE226" s="181" t="s">
        <v>92</v>
      </c>
      <c r="AF226" s="176" t="s">
        <v>93</v>
      </c>
      <c r="AG226" s="182" t="s">
        <v>94</v>
      </c>
      <c r="AH226" s="182" t="s">
        <v>95</v>
      </c>
      <c r="AI226" s="256">
        <f>IF(AH226="Prevenir",25%, IF(AH226="Detectar",15%,IF(AH226="Corregir",10%,)))</f>
        <v>0.1</v>
      </c>
      <c r="AJ226" s="182" t="s">
        <v>96</v>
      </c>
      <c r="AK226" s="256">
        <f>IF(AJ226="Automático",25%,IF(AJ226="Manual",10%,))</f>
        <v>0.1</v>
      </c>
      <c r="AL226" s="182" t="s">
        <v>97</v>
      </c>
      <c r="AM226" s="175" t="s">
        <v>98</v>
      </c>
      <c r="AN226" s="182" t="s">
        <v>99</v>
      </c>
      <c r="AO226" s="175" t="s">
        <v>160</v>
      </c>
      <c r="AP226" s="257">
        <f>+AI226+AK226</f>
        <v>0.2</v>
      </c>
      <c r="AQ226" s="238" t="str">
        <f>IF(AR226&lt;=20%,"MUY BAJA",IF(AR226&lt;=40%,"BAJA",IF(AR226&lt;=60%,"MEDIA",IF(AR226&lt;=80%,"ALTA","MUY ALTA"))))</f>
        <v>BAJA</v>
      </c>
      <c r="AR226" s="238">
        <f>IF(OR(AH226="Prevenir",AH226="Detectar"),(X226-(X226*AP226)), X226)</f>
        <v>0.4</v>
      </c>
      <c r="AS226" s="238" t="str">
        <f>IF(AT226&lt;=20%,"LEVE",IF(AT226&lt;=40%,"MENOR",IF(AT226&lt;=60%,"MODERADO",IF(AT226&lt;=80%,"MAYOR","CATASTROFICO"))))</f>
        <v>MAYOR</v>
      </c>
      <c r="AT226" s="238">
        <f>IF(AH226="Corregir",(Z226-(Z226*AP226)), Z226)</f>
        <v>0.64</v>
      </c>
      <c r="AU226" s="181" t="s">
        <v>88</v>
      </c>
      <c r="AV226" s="241" t="s">
        <v>101</v>
      </c>
      <c r="AW226" s="183" t="s">
        <v>89</v>
      </c>
      <c r="AX226" s="184" t="s">
        <v>161</v>
      </c>
      <c r="AY226" s="184">
        <f>AY223</f>
        <v>45657</v>
      </c>
      <c r="AZ226" s="184" t="str">
        <f>AZ223</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6" s="184" t="str">
        <f>BA223</f>
        <v>OSI - GIS - SPI</v>
      </c>
      <c r="BB226" s="483" t="s">
        <v>103</v>
      </c>
      <c r="BC226" s="185">
        <f t="shared" si="7"/>
        <v>0</v>
      </c>
      <c r="BD226" s="185" t="str">
        <f>BD225</f>
        <v>X</v>
      </c>
      <c r="BE226" s="186" t="str">
        <f>BE225</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6" s="186" t="s">
        <v>1362</v>
      </c>
      <c r="BG226" s="186" t="str">
        <f>BG225</f>
        <v xml:space="preserve">En diciembre 2024 se encuentra en proceso la adquisicón del nuevo servicio de soporte técnico y mesa de ayuda para equipos institucionales de usuario final, implementación en enero 2025. </v>
      </c>
      <c r="BH226" s="184"/>
      <c r="BI226" s="184"/>
      <c r="BJ226" s="185"/>
      <c r="BK226" s="185"/>
      <c r="BL226" s="185"/>
      <c r="BM226" s="185"/>
      <c r="BN226" s="186"/>
      <c r="BO226" s="186"/>
      <c r="BP226" s="186"/>
      <c r="BQ226" s="184"/>
      <c r="BR226" s="184"/>
      <c r="BS226" s="185"/>
      <c r="BT226" s="185"/>
      <c r="BU226" s="185"/>
      <c r="BV226" s="185"/>
      <c r="BW226" s="186"/>
      <c r="BX226" s="186"/>
      <c r="BY226" s="186"/>
      <c r="BZ226" s="184"/>
      <c r="CA226" s="184"/>
      <c r="CB226" s="185"/>
      <c r="CC226" s="185"/>
      <c r="CD226" s="185"/>
      <c r="CE226" s="185"/>
      <c r="CF226" s="186"/>
      <c r="CG226" s="186"/>
      <c r="CH226" s="186"/>
      <c r="CI226" s="476"/>
      <c r="CJ226" s="476">
        <v>1</v>
      </c>
      <c r="CK226" s="476"/>
    </row>
    <row r="227" spans="2:89" s="187" customFormat="1" ht="113.25" customHeight="1" x14ac:dyDescent="0.25">
      <c r="B227" s="174" t="s">
        <v>71</v>
      </c>
      <c r="C227" s="175" t="s">
        <v>72</v>
      </c>
      <c r="D227" s="175" t="s">
        <v>72</v>
      </c>
      <c r="E227" s="176" t="s">
        <v>73</v>
      </c>
      <c r="F227" s="176" t="s">
        <v>74</v>
      </c>
      <c r="G227" s="176" t="s">
        <v>72</v>
      </c>
      <c r="H227" s="175" t="s">
        <v>247</v>
      </c>
      <c r="I227" s="175" t="s">
        <v>245</v>
      </c>
      <c r="J227" s="175" t="s">
        <v>245</v>
      </c>
      <c r="K227" s="193" t="s">
        <v>247</v>
      </c>
      <c r="L227" s="175" t="s">
        <v>267</v>
      </c>
      <c r="M227" s="175" t="s">
        <v>268</v>
      </c>
      <c r="N227" s="175" t="s">
        <v>269</v>
      </c>
      <c r="O227" s="176" t="s">
        <v>368</v>
      </c>
      <c r="P227" s="178"/>
      <c r="Q227" s="179" t="s">
        <v>80</v>
      </c>
      <c r="R227" s="179" t="s">
        <v>81</v>
      </c>
      <c r="S227" s="178" t="s">
        <v>82</v>
      </c>
      <c r="T227" s="178" t="s">
        <v>83</v>
      </c>
      <c r="U227" s="176" t="s">
        <v>84</v>
      </c>
      <c r="V227" s="178" t="s">
        <v>149</v>
      </c>
      <c r="W227" s="241" t="s">
        <v>86</v>
      </c>
      <c r="X227" s="254">
        <f>IF(W227="MUY BAJA",20%,IF(W227="BAJA",40%,IF(W227="MEDIA",60%,IF(W227="ALTA",80%,IF(W227="MUY ALTA",100%,)))))</f>
        <v>0.4</v>
      </c>
      <c r="Y227" s="255" t="s">
        <v>87</v>
      </c>
      <c r="Z227" s="254">
        <f>IF(Y227="LEVE",20%,IF(Y227="MENOR",40%,IF(Y227="MODERADO",60%,IF(Y227="MAYOR",80%,IF(Y227="CATASTRÓFICO",100%,)))))</f>
        <v>0.8</v>
      </c>
      <c r="AA227" s="181" t="s">
        <v>88</v>
      </c>
      <c r="AB227" s="180" t="s">
        <v>89</v>
      </c>
      <c r="AC227" s="178" t="s">
        <v>90</v>
      </c>
      <c r="AD227" s="181" t="s">
        <v>91</v>
      </c>
      <c r="AE227" s="181" t="s">
        <v>92</v>
      </c>
      <c r="AF227" s="176" t="s">
        <v>93</v>
      </c>
      <c r="AG227" s="182" t="s">
        <v>94</v>
      </c>
      <c r="AH227" s="182" t="s">
        <v>95</v>
      </c>
      <c r="AI227" s="256">
        <f>IF(AH227="Prevenir",25%, IF(AH227="Detectar",15%,IF(AH227="Corregir",10%,)))</f>
        <v>0.1</v>
      </c>
      <c r="AJ227" s="182" t="s">
        <v>96</v>
      </c>
      <c r="AK227" s="256">
        <f>IF(AJ227="Automático",25%,IF(AJ227="Manual",10%,))</f>
        <v>0.1</v>
      </c>
      <c r="AL227" s="182" t="s">
        <v>97</v>
      </c>
      <c r="AM227" s="175" t="s">
        <v>98</v>
      </c>
      <c r="AN227" s="182" t="s">
        <v>99</v>
      </c>
      <c r="AO227" s="175" t="s">
        <v>160</v>
      </c>
      <c r="AP227" s="257">
        <f>+AI227+AK227</f>
        <v>0.2</v>
      </c>
      <c r="AQ227" s="238" t="str">
        <f>IF(AR227&lt;=20%,"MUY BAJA",IF(AR227&lt;=40%,"BAJA",IF(AR227&lt;=60%,"MEDIA",IF(AR227&lt;=80%,"ALTA","MUY ALTA"))))</f>
        <v>BAJA</v>
      </c>
      <c r="AR227" s="238">
        <f>IF(OR(AH227="Prevenir",AH227="Detectar"),(X227-(X227*AP227)), X227)</f>
        <v>0.4</v>
      </c>
      <c r="AS227" s="238" t="str">
        <f>IF(AT227&lt;=20%,"LEVE",IF(AT227&lt;=40%,"MENOR",IF(AT227&lt;=60%,"MODERADO",IF(AT227&lt;=80%,"MAYOR","CATASTROFICO"))))</f>
        <v>MAYOR</v>
      </c>
      <c r="AT227" s="238">
        <f>IF(AH227="Corregir",(Z227-(Z227*AP227)), Z227)</f>
        <v>0.64</v>
      </c>
      <c r="AU227" s="181" t="s">
        <v>88</v>
      </c>
      <c r="AV227" s="241" t="s">
        <v>101</v>
      </c>
      <c r="AW227" s="183" t="s">
        <v>89</v>
      </c>
      <c r="AX227" s="184" t="s">
        <v>161</v>
      </c>
      <c r="AY227" s="184">
        <f>AY224</f>
        <v>45657</v>
      </c>
      <c r="AZ227" s="184" t="str">
        <f>AZ224</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27" s="184" t="str">
        <f>BA224</f>
        <v>OSI - GIS</v>
      </c>
      <c r="BB227" s="483" t="s">
        <v>103</v>
      </c>
      <c r="BC227" s="185">
        <f t="shared" si="7"/>
        <v>0</v>
      </c>
      <c r="BD227" s="185" t="str">
        <f>BD226</f>
        <v>X</v>
      </c>
      <c r="BE227" s="186" t="str">
        <f>BE226</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7" s="186" t="s">
        <v>1362</v>
      </c>
      <c r="BG227" s="186" t="str">
        <f>BG226</f>
        <v xml:space="preserve">En diciembre 2024 se encuentra en proceso la adquisicón del nuevo servicio de soporte técnico y mesa de ayuda para equipos institucionales de usuario final, implementación en enero 2025. </v>
      </c>
      <c r="BH227" s="184"/>
      <c r="BI227" s="184"/>
      <c r="BJ227" s="185"/>
      <c r="BK227" s="185"/>
      <c r="BL227" s="185"/>
      <c r="BM227" s="185"/>
      <c r="BN227" s="186"/>
      <c r="BO227" s="186"/>
      <c r="BP227" s="186"/>
      <c r="BQ227" s="184"/>
      <c r="BR227" s="184"/>
      <c r="BS227" s="185"/>
      <c r="BT227" s="185"/>
      <c r="BU227" s="185"/>
      <c r="BV227" s="185"/>
      <c r="BW227" s="186"/>
      <c r="BX227" s="186"/>
      <c r="BY227" s="186"/>
      <c r="BZ227" s="184"/>
      <c r="CA227" s="184"/>
      <c r="CB227" s="185"/>
      <c r="CC227" s="185"/>
      <c r="CD227" s="185"/>
      <c r="CE227" s="185"/>
      <c r="CF227" s="186"/>
      <c r="CG227" s="186"/>
      <c r="CH227" s="186"/>
      <c r="CI227" s="476"/>
      <c r="CJ227" s="476">
        <v>1</v>
      </c>
      <c r="CK227" s="476"/>
    </row>
    <row r="228" spans="2:89" s="187" customFormat="1" ht="113.25" customHeight="1" x14ac:dyDescent="0.25">
      <c r="B228" s="174" t="s">
        <v>71</v>
      </c>
      <c r="C228" s="175" t="s">
        <v>72</v>
      </c>
      <c r="D228" s="175" t="s">
        <v>72</v>
      </c>
      <c r="E228" s="176" t="s">
        <v>73</v>
      </c>
      <c r="F228" s="176" t="s">
        <v>74</v>
      </c>
      <c r="G228" s="176" t="s">
        <v>72</v>
      </c>
      <c r="H228" s="175" t="s">
        <v>247</v>
      </c>
      <c r="I228" s="175" t="s">
        <v>245</v>
      </c>
      <c r="J228" s="175" t="s">
        <v>245</v>
      </c>
      <c r="K228" s="193" t="s">
        <v>247</v>
      </c>
      <c r="L228" s="175">
        <v>0</v>
      </c>
      <c r="M228" s="175" t="s">
        <v>419</v>
      </c>
      <c r="N228" s="175" t="s">
        <v>123</v>
      </c>
      <c r="O228" s="176" t="s">
        <v>420</v>
      </c>
      <c r="P228" s="178"/>
      <c r="Q228" s="179" t="s">
        <v>80</v>
      </c>
      <c r="R228" s="179" t="s">
        <v>81</v>
      </c>
      <c r="S228" s="178" t="s">
        <v>82</v>
      </c>
      <c r="T228" s="178" t="s">
        <v>83</v>
      </c>
      <c r="U228" s="176" t="s">
        <v>84</v>
      </c>
      <c r="V228" s="178" t="s">
        <v>149</v>
      </c>
      <c r="W228" s="241" t="s">
        <v>86</v>
      </c>
      <c r="X228" s="254">
        <f>IF(W228="MUY BAJA",20%,IF(W228="BAJA",40%,IF(W228="MEDIA",60%,IF(W228="ALTA",80%,IF(W228="MUY ALTA",100%,)))))</f>
        <v>0.4</v>
      </c>
      <c r="Y228" s="255" t="s">
        <v>87</v>
      </c>
      <c r="Z228" s="254">
        <f>IF(Y228="LEVE",20%,IF(Y228="MENOR",40%,IF(Y228="MODERADO",60%,IF(Y228="MAYOR",80%,IF(Y228="CATASTRÓFICO",100%,)))))</f>
        <v>0.8</v>
      </c>
      <c r="AA228" s="181" t="s">
        <v>88</v>
      </c>
      <c r="AB228" s="180" t="s">
        <v>89</v>
      </c>
      <c r="AC228" s="178" t="s">
        <v>90</v>
      </c>
      <c r="AD228" s="181" t="s">
        <v>91</v>
      </c>
      <c r="AE228" s="181" t="s">
        <v>92</v>
      </c>
      <c r="AF228" s="176" t="s">
        <v>93</v>
      </c>
      <c r="AG228" s="182" t="s">
        <v>94</v>
      </c>
      <c r="AH228" s="182" t="s">
        <v>95</v>
      </c>
      <c r="AI228" s="256">
        <f>IF(AH228="Prevenir",25%, IF(AH228="Detectar",15%,IF(AH228="Corregir",10%,)))</f>
        <v>0.1</v>
      </c>
      <c r="AJ228" s="182" t="s">
        <v>96</v>
      </c>
      <c r="AK228" s="256">
        <f>IF(AJ228="Automático",25%,IF(AJ228="Manual",10%,))</f>
        <v>0.1</v>
      </c>
      <c r="AL228" s="182" t="s">
        <v>97</v>
      </c>
      <c r="AM228" s="175" t="s">
        <v>98</v>
      </c>
      <c r="AN228" s="182" t="s">
        <v>99</v>
      </c>
      <c r="AO228" s="175" t="s">
        <v>160</v>
      </c>
      <c r="AP228" s="257">
        <f>+AI228+AK228</f>
        <v>0.2</v>
      </c>
      <c r="AQ228" s="238" t="str">
        <f>IF(AR228&lt;=20%,"MUY BAJA",IF(AR228&lt;=40%,"BAJA",IF(AR228&lt;=60%,"MEDIA",IF(AR228&lt;=80%,"ALTA","MUY ALTA"))))</f>
        <v>BAJA</v>
      </c>
      <c r="AR228" s="238">
        <f>IF(OR(AH228="Prevenir",AH228="Detectar"),(X228-(X228*AP228)), X228)</f>
        <v>0.4</v>
      </c>
      <c r="AS228" s="238" t="str">
        <f>IF(AT228&lt;=20%,"LEVE",IF(AT228&lt;=40%,"MENOR",IF(AT228&lt;=60%,"MODERADO",IF(AT228&lt;=80%,"MAYOR","CATASTROFICO"))))</f>
        <v>MAYOR</v>
      </c>
      <c r="AT228" s="238">
        <f>IF(AH228="Corregir",(Z228-(Z228*AP228)), Z228)</f>
        <v>0.64</v>
      </c>
      <c r="AU228" s="181" t="s">
        <v>88</v>
      </c>
      <c r="AV228" s="241" t="s">
        <v>101</v>
      </c>
      <c r="AW228" s="183" t="s">
        <v>89</v>
      </c>
      <c r="AX228" s="184" t="s">
        <v>161</v>
      </c>
      <c r="AY228" s="184">
        <f>AY225</f>
        <v>45657</v>
      </c>
      <c r="AZ228" s="184" t="str">
        <f>AZ225</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8" s="184" t="str">
        <f>BA225</f>
        <v>OSI - GIS - SPI</v>
      </c>
      <c r="BB228" s="483" t="s">
        <v>103</v>
      </c>
      <c r="BC228" s="185">
        <f t="shared" si="7"/>
        <v>0</v>
      </c>
      <c r="BD228" s="185" t="str">
        <f>BD227</f>
        <v>X</v>
      </c>
      <c r="BE228" s="186" t="str">
        <f>BE227</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8" s="186" t="s">
        <v>1362</v>
      </c>
      <c r="BG228" s="186" t="str">
        <f>BG227</f>
        <v xml:space="preserve">En diciembre 2024 se encuentra en proceso la adquisicón del nuevo servicio de soporte técnico y mesa de ayuda para equipos institucionales de usuario final, implementación en enero 2025. </v>
      </c>
      <c r="BH228" s="184"/>
      <c r="BI228" s="184"/>
      <c r="BJ228" s="185"/>
      <c r="BK228" s="185"/>
      <c r="BL228" s="185"/>
      <c r="BM228" s="185"/>
      <c r="BN228" s="186"/>
      <c r="BO228" s="186"/>
      <c r="BP228" s="186"/>
      <c r="BQ228" s="184"/>
      <c r="BR228" s="184"/>
      <c r="BS228" s="185"/>
      <c r="BT228" s="185"/>
      <c r="BU228" s="185"/>
      <c r="BV228" s="185"/>
      <c r="BW228" s="186"/>
      <c r="BX228" s="186"/>
      <c r="BY228" s="186"/>
      <c r="BZ228" s="184"/>
      <c r="CA228" s="184"/>
      <c r="CB228" s="185"/>
      <c r="CC228" s="185"/>
      <c r="CD228" s="185"/>
      <c r="CE228" s="185"/>
      <c r="CF228" s="186"/>
      <c r="CG228" s="186"/>
      <c r="CH228" s="186"/>
      <c r="CI228" s="476"/>
      <c r="CJ228" s="476">
        <v>1</v>
      </c>
      <c r="CK228" s="476"/>
    </row>
    <row r="229" spans="2:89" s="187" customFormat="1" ht="113.25" customHeight="1" x14ac:dyDescent="0.25">
      <c r="B229" s="174" t="s">
        <v>71</v>
      </c>
      <c r="C229" s="175" t="s">
        <v>303</v>
      </c>
      <c r="D229" s="175" t="s">
        <v>303</v>
      </c>
      <c r="E229" s="176" t="s">
        <v>73</v>
      </c>
      <c r="F229" s="176" t="s">
        <v>74</v>
      </c>
      <c r="G229" s="176" t="s">
        <v>303</v>
      </c>
      <c r="H229" s="175" t="s">
        <v>245</v>
      </c>
      <c r="I229" s="175" t="s">
        <v>247</v>
      </c>
      <c r="J229" s="175" t="s">
        <v>245</v>
      </c>
      <c r="K229" s="193" t="s">
        <v>247</v>
      </c>
      <c r="L229" s="175" t="s">
        <v>622</v>
      </c>
      <c r="M229" s="175" t="s">
        <v>622</v>
      </c>
      <c r="N229" s="175" t="s">
        <v>623</v>
      </c>
      <c r="O229" s="176" t="s">
        <v>420</v>
      </c>
      <c r="P229" s="178"/>
      <c r="Q229" s="179" t="s">
        <v>80</v>
      </c>
      <c r="R229" s="179" t="s">
        <v>81</v>
      </c>
      <c r="S229" s="178" t="s">
        <v>82</v>
      </c>
      <c r="T229" s="178" t="s">
        <v>307</v>
      </c>
      <c r="U229" s="176" t="s">
        <v>84</v>
      </c>
      <c r="V229" s="178" t="s">
        <v>149</v>
      </c>
      <c r="W229" s="241" t="s">
        <v>86</v>
      </c>
      <c r="X229" s="254">
        <f>IF(W229="MUY BAJA",20%,IF(W229="BAJA",40%,IF(W229="MEDIA",60%,IF(W229="ALTA",80%,IF(W229="MUY ALTA",100%,)))))</f>
        <v>0.4</v>
      </c>
      <c r="Y229" s="255" t="s">
        <v>87</v>
      </c>
      <c r="Z229" s="254">
        <f>IF(Y229="LEVE",20%,IF(Y229="MENOR",40%,IF(Y229="MODERADO",60%,IF(Y229="MAYOR",80%,IF(Y229="CATASTRÓFICO",100%,)))))</f>
        <v>0.8</v>
      </c>
      <c r="AA229" s="181" t="s">
        <v>88</v>
      </c>
      <c r="AB229" s="180" t="s">
        <v>89</v>
      </c>
      <c r="AC229" s="178" t="s">
        <v>90</v>
      </c>
      <c r="AD229" s="181" t="s">
        <v>91</v>
      </c>
      <c r="AE229" s="181" t="s">
        <v>92</v>
      </c>
      <c r="AF229" s="176" t="s">
        <v>93</v>
      </c>
      <c r="AG229" s="182" t="s">
        <v>94</v>
      </c>
      <c r="AH229" s="182" t="s">
        <v>95</v>
      </c>
      <c r="AI229" s="256">
        <f>IF(AH229="Prevenir",25%, IF(AH229="Detectar",15%,IF(AH229="Corregir",10%,)))</f>
        <v>0.1</v>
      </c>
      <c r="AJ229" s="182" t="s">
        <v>96</v>
      </c>
      <c r="AK229" s="256">
        <f>IF(AJ229="Automático",25%,IF(AJ229="Manual",10%,))</f>
        <v>0.1</v>
      </c>
      <c r="AL229" s="182" t="s">
        <v>97</v>
      </c>
      <c r="AM229" s="175" t="s">
        <v>98</v>
      </c>
      <c r="AN229" s="182" t="s">
        <v>99</v>
      </c>
      <c r="AO229" s="175" t="s">
        <v>160</v>
      </c>
      <c r="AP229" s="257">
        <f>+AI229+AK229</f>
        <v>0.2</v>
      </c>
      <c r="AQ229" s="238" t="str">
        <f>IF(AR229&lt;=20%,"MUY BAJA",IF(AR229&lt;=40%,"BAJA",IF(AR229&lt;=60%,"MEDIA",IF(AR229&lt;=80%,"ALTA","MUY ALTA"))))</f>
        <v>BAJA</v>
      </c>
      <c r="AR229" s="238">
        <f>IF(OR(AH229="Prevenir",AH229="Detectar"),(X229-(X229*AP229)), X229)</f>
        <v>0.4</v>
      </c>
      <c r="AS229" s="238" t="str">
        <f>IF(AT229&lt;=20%,"LEVE",IF(AT229&lt;=40%,"MENOR",IF(AT229&lt;=60%,"MODERADO",IF(AT229&lt;=80%,"MAYOR","CATASTROFICO"))))</f>
        <v>MAYOR</v>
      </c>
      <c r="AT229" s="238">
        <f>IF(AH229="Corregir",(Z229-(Z229*AP229)), Z229)</f>
        <v>0.64</v>
      </c>
      <c r="AU229" s="181" t="s">
        <v>88</v>
      </c>
      <c r="AV229" s="241" t="s">
        <v>101</v>
      </c>
      <c r="AW229" s="183" t="s">
        <v>89</v>
      </c>
      <c r="AX229" s="184" t="s">
        <v>161</v>
      </c>
      <c r="AY229" s="184">
        <f>AY226</f>
        <v>45657</v>
      </c>
      <c r="AZ229" s="184" t="str">
        <f>AZ226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9" s="184" t="str">
        <f>BA226</f>
        <v>OSI - GIS - SPI</v>
      </c>
      <c r="BB229" s="483" t="s">
        <v>103</v>
      </c>
      <c r="BC229" s="185">
        <f t="shared" si="7"/>
        <v>0</v>
      </c>
      <c r="BD229" s="185" t="str">
        <f>BD228</f>
        <v>X</v>
      </c>
      <c r="BE229" s="186" t="str">
        <f>BE228</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9" s="186" t="s">
        <v>1362</v>
      </c>
      <c r="BG229" s="186" t="str">
        <f>BG228</f>
        <v xml:space="preserve">En diciembre 2024 se encuentra en proceso la adquisicón del nuevo servicio de soporte técnico y mesa de ayuda para equipos institucionales de usuario final, implementación en enero 2025. </v>
      </c>
      <c r="BH229" s="184"/>
      <c r="BI229" s="184"/>
      <c r="BJ229" s="185"/>
      <c r="BK229" s="185"/>
      <c r="BL229" s="185"/>
      <c r="BM229" s="185"/>
      <c r="BN229" s="186"/>
      <c r="BO229" s="186"/>
      <c r="BP229" s="186"/>
      <c r="BQ229" s="184"/>
      <c r="BR229" s="184"/>
      <c r="BS229" s="185"/>
      <c r="BT229" s="185"/>
      <c r="BU229" s="185"/>
      <c r="BV229" s="185"/>
      <c r="BW229" s="186"/>
      <c r="BX229" s="186"/>
      <c r="BY229" s="186"/>
      <c r="BZ229" s="184"/>
      <c r="CA229" s="184"/>
      <c r="CB229" s="185"/>
      <c r="CC229" s="185"/>
      <c r="CD229" s="185"/>
      <c r="CE229" s="185"/>
      <c r="CF229" s="186"/>
      <c r="CG229" s="186"/>
      <c r="CH229" s="186"/>
      <c r="CI229" s="476"/>
      <c r="CJ229" s="476">
        <v>1</v>
      </c>
      <c r="CK229" s="476"/>
    </row>
    <row r="230" spans="2:89" s="187" customFormat="1" ht="113.25" customHeight="1" x14ac:dyDescent="0.25">
      <c r="B230" s="174" t="s">
        <v>71</v>
      </c>
      <c r="C230" s="175" t="s">
        <v>302</v>
      </c>
      <c r="D230" s="175" t="s">
        <v>302</v>
      </c>
      <c r="E230" s="176" t="s">
        <v>119</v>
      </c>
      <c r="F230" s="176" t="s">
        <v>74</v>
      </c>
      <c r="G230" s="176" t="s">
        <v>302</v>
      </c>
      <c r="H230" s="175" t="s">
        <v>245</v>
      </c>
      <c r="I230" s="175" t="s">
        <v>245</v>
      </c>
      <c r="J230" s="175" t="s">
        <v>245</v>
      </c>
      <c r="K230" s="188" t="s">
        <v>245</v>
      </c>
      <c r="L230" s="175" t="s">
        <v>297</v>
      </c>
      <c r="M230" s="175" t="s">
        <v>298</v>
      </c>
      <c r="N230" s="175" t="s">
        <v>299</v>
      </c>
      <c r="O230" s="176" t="s">
        <v>300</v>
      </c>
      <c r="P230" s="178"/>
      <c r="Q230" s="179" t="s">
        <v>80</v>
      </c>
      <c r="R230" s="179" t="s">
        <v>81</v>
      </c>
      <c r="S230" s="178" t="s">
        <v>82</v>
      </c>
      <c r="T230" s="178" t="s">
        <v>136</v>
      </c>
      <c r="U230" s="176" t="s">
        <v>84</v>
      </c>
      <c r="V230" s="178" t="s">
        <v>85</v>
      </c>
      <c r="W230" s="241" t="s">
        <v>86</v>
      </c>
      <c r="X230" s="254">
        <f>IF(W230="MUY BAJA",20%,IF(W230="BAJA",40%,IF(W230="MEDIA",60%,IF(W230="ALTA",80%,IF(W230="MUY ALTA",100%,)))))</f>
        <v>0.4</v>
      </c>
      <c r="Y230" s="255" t="s">
        <v>87</v>
      </c>
      <c r="Z230" s="254">
        <f>IF(Y230="LEVE",20%,IF(Y230="MENOR",40%,IF(Y230="MODERADO",60%,IF(Y230="MAYOR",80%,IF(Y230="CATASTRÓFICO",100%,)))))</f>
        <v>0.8</v>
      </c>
      <c r="AA230" s="181" t="s">
        <v>88</v>
      </c>
      <c r="AB230" s="180" t="s">
        <v>89</v>
      </c>
      <c r="AC230" s="178" t="s">
        <v>159</v>
      </c>
      <c r="AD230" s="181" t="s">
        <v>91</v>
      </c>
      <c r="AE230" s="181" t="s">
        <v>92</v>
      </c>
      <c r="AF230" s="176" t="s">
        <v>93</v>
      </c>
      <c r="AG230" s="182" t="s">
        <v>94</v>
      </c>
      <c r="AH230" s="182" t="s">
        <v>114</v>
      </c>
      <c r="AI230" s="256">
        <f>IF(AH230="Prevenir",25%, IF(AH230="Detectar",15%,IF(AH230="Corregir",10%,)))</f>
        <v>0.15</v>
      </c>
      <c r="AJ230" s="182" t="s">
        <v>96</v>
      </c>
      <c r="AK230" s="256">
        <f>IF(AJ230="Automático",25%,IF(AJ230="Manual",10%,))</f>
        <v>0.1</v>
      </c>
      <c r="AL230" s="182" t="s">
        <v>97</v>
      </c>
      <c r="AM230" s="175" t="s">
        <v>98</v>
      </c>
      <c r="AN230" s="182" t="s">
        <v>99</v>
      </c>
      <c r="AO230" s="175" t="s">
        <v>160</v>
      </c>
      <c r="AP230" s="257">
        <f>+AI230+AK230</f>
        <v>0.25</v>
      </c>
      <c r="AQ230" s="238" t="str">
        <f>IF(AR230&lt;=20%,"MUY BAJA",IF(AR230&lt;=40%,"BAJA",IF(AR230&lt;=60%,"MEDIA",IF(AR230&lt;=80%,"ALTA","MUY ALTA"))))</f>
        <v>BAJA</v>
      </c>
      <c r="AR230" s="238">
        <f>IF(OR(AH230="Prevenir",AH230="Detectar"),(X230-(X230*AP230)), X230)</f>
        <v>0.30000000000000004</v>
      </c>
      <c r="AS230" s="238" t="str">
        <f>IF(AT230&lt;=20%,"LEVE",IF(AT230&lt;=40%,"MENOR",IF(AT230&lt;=60%,"MODERADO",IF(AT230&lt;=80%,"MAYOR","CATASTROFICO"))))</f>
        <v>MAYOR</v>
      </c>
      <c r="AT230" s="238">
        <f>IF(AH230="Corregir",(Z230-(Z230*AP230)), Z230)</f>
        <v>0.8</v>
      </c>
      <c r="AU230" s="181" t="s">
        <v>88</v>
      </c>
      <c r="AV230" s="241" t="s">
        <v>101</v>
      </c>
      <c r="AW230" s="183" t="s">
        <v>89</v>
      </c>
      <c r="AX230" s="184" t="s">
        <v>161</v>
      </c>
      <c r="AY230" s="184">
        <f>AY227</f>
        <v>45657</v>
      </c>
      <c r="AZ230" s="184" t="str">
        <f>AZ227</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30" s="184" t="str">
        <f>BA227</f>
        <v>OSI - GIS</v>
      </c>
      <c r="BB230" s="483" t="s">
        <v>103</v>
      </c>
      <c r="BC230" s="185">
        <f t="shared" si="7"/>
        <v>0</v>
      </c>
      <c r="BD230" s="185" t="str">
        <f>BD229</f>
        <v>X</v>
      </c>
      <c r="BE230" s="186" t="str">
        <f>BE229</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0" s="186" t="s">
        <v>1362</v>
      </c>
      <c r="BG230" s="186" t="str">
        <f>BG229</f>
        <v xml:space="preserve">En diciembre 2024 se encuentra en proceso la adquisicón del nuevo servicio de soporte técnico y mesa de ayuda para equipos institucionales de usuario final, implementación en enero 2025. </v>
      </c>
      <c r="BH230" s="184"/>
      <c r="BI230" s="184"/>
      <c r="BJ230" s="185"/>
      <c r="BK230" s="185"/>
      <c r="BL230" s="185"/>
      <c r="BM230" s="185"/>
      <c r="BN230" s="186"/>
      <c r="BO230" s="186"/>
      <c r="BP230" s="186"/>
      <c r="BQ230" s="184"/>
      <c r="BR230" s="184"/>
      <c r="BS230" s="185"/>
      <c r="BT230" s="185"/>
      <c r="BU230" s="185"/>
      <c r="BV230" s="185"/>
      <c r="BW230" s="186"/>
      <c r="BX230" s="186"/>
      <c r="BY230" s="186"/>
      <c r="BZ230" s="184"/>
      <c r="CA230" s="184"/>
      <c r="CB230" s="185"/>
      <c r="CC230" s="185"/>
      <c r="CD230" s="185"/>
      <c r="CE230" s="185"/>
      <c r="CF230" s="186"/>
      <c r="CG230" s="186"/>
      <c r="CH230" s="186"/>
      <c r="CI230" s="476"/>
      <c r="CJ230" s="476">
        <v>1</v>
      </c>
      <c r="CK230" s="476"/>
    </row>
    <row r="231" spans="2:89" s="187" customFormat="1" ht="113.25" customHeight="1" x14ac:dyDescent="0.25">
      <c r="B231" s="174" t="s">
        <v>71</v>
      </c>
      <c r="C231" s="175" t="s">
        <v>302</v>
      </c>
      <c r="D231" s="175" t="s">
        <v>302</v>
      </c>
      <c r="E231" s="176" t="s">
        <v>119</v>
      </c>
      <c r="F231" s="176" t="s">
        <v>74</v>
      </c>
      <c r="G231" s="176" t="s">
        <v>302</v>
      </c>
      <c r="H231" s="175" t="s">
        <v>75</v>
      </c>
      <c r="I231" s="175" t="s">
        <v>247</v>
      </c>
      <c r="J231" s="175" t="s">
        <v>75</v>
      </c>
      <c r="K231" s="188" t="s">
        <v>245</v>
      </c>
      <c r="L231" s="175" t="s">
        <v>485</v>
      </c>
      <c r="M231" s="175" t="s">
        <v>486</v>
      </c>
      <c r="N231" s="175" t="s">
        <v>487</v>
      </c>
      <c r="O231" s="176" t="s">
        <v>194</v>
      </c>
      <c r="P231" s="178"/>
      <c r="Q231" s="179" t="s">
        <v>80</v>
      </c>
      <c r="R231" s="179" t="s">
        <v>81</v>
      </c>
      <c r="S231" s="178" t="s">
        <v>82</v>
      </c>
      <c r="T231" s="178" t="s">
        <v>136</v>
      </c>
      <c r="U231" s="176" t="s">
        <v>84</v>
      </c>
      <c r="V231" s="178" t="s">
        <v>85</v>
      </c>
      <c r="W231" s="241" t="s">
        <v>86</v>
      </c>
      <c r="X231" s="254">
        <f>IF(W231="MUY BAJA",20%,IF(W231="BAJA",40%,IF(W231="MEDIA",60%,IF(W231="ALTA",80%,IF(W231="MUY ALTA",100%,)))))</f>
        <v>0.4</v>
      </c>
      <c r="Y231" s="255" t="s">
        <v>87</v>
      </c>
      <c r="Z231" s="254">
        <f>IF(Y231="LEVE",20%,IF(Y231="MENOR",40%,IF(Y231="MODERADO",60%,IF(Y231="MAYOR",80%,IF(Y231="CATASTRÓFICO",100%,)))))</f>
        <v>0.8</v>
      </c>
      <c r="AA231" s="181" t="s">
        <v>88</v>
      </c>
      <c r="AB231" s="180" t="s">
        <v>89</v>
      </c>
      <c r="AC231" s="178" t="s">
        <v>159</v>
      </c>
      <c r="AD231" s="181" t="s">
        <v>91</v>
      </c>
      <c r="AE231" s="181" t="s">
        <v>92</v>
      </c>
      <c r="AF231" s="176" t="s">
        <v>93</v>
      </c>
      <c r="AG231" s="182" t="s">
        <v>94</v>
      </c>
      <c r="AH231" s="182" t="s">
        <v>114</v>
      </c>
      <c r="AI231" s="256">
        <f>IF(AH231="Prevenir",25%, IF(AH231="Detectar",15%,IF(AH231="Corregir",10%,)))</f>
        <v>0.15</v>
      </c>
      <c r="AJ231" s="182" t="s">
        <v>96</v>
      </c>
      <c r="AK231" s="256">
        <f>IF(AJ231="Automático",25%,IF(AJ231="Manual",10%,))</f>
        <v>0.1</v>
      </c>
      <c r="AL231" s="182" t="s">
        <v>97</v>
      </c>
      <c r="AM231" s="175" t="s">
        <v>98</v>
      </c>
      <c r="AN231" s="182" t="s">
        <v>99</v>
      </c>
      <c r="AO231" s="175" t="s">
        <v>160</v>
      </c>
      <c r="AP231" s="257">
        <f>+AI231+AK231</f>
        <v>0.25</v>
      </c>
      <c r="AQ231" s="238" t="str">
        <f>IF(AR231&lt;=20%,"MUY BAJA",IF(AR231&lt;=40%,"BAJA",IF(AR231&lt;=60%,"MEDIA",IF(AR231&lt;=80%,"ALTA","MUY ALTA"))))</f>
        <v>BAJA</v>
      </c>
      <c r="AR231" s="238">
        <f>IF(OR(AH231="Prevenir",AH231="Detectar"),(X231-(X231*AP231)), X231)</f>
        <v>0.30000000000000004</v>
      </c>
      <c r="AS231" s="238" t="str">
        <f>IF(AT231&lt;=20%,"LEVE",IF(AT231&lt;=40%,"MENOR",IF(AT231&lt;=60%,"MODERADO",IF(AT231&lt;=80%,"MAYOR","CATASTROFICO"))))</f>
        <v>MAYOR</v>
      </c>
      <c r="AT231" s="238">
        <f>IF(AH231="Corregir",(Z231-(Z231*AP231)), Z231)</f>
        <v>0.8</v>
      </c>
      <c r="AU231" s="181" t="s">
        <v>88</v>
      </c>
      <c r="AV231" s="241" t="s">
        <v>101</v>
      </c>
      <c r="AW231" s="183" t="s">
        <v>89</v>
      </c>
      <c r="AX231" s="184" t="s">
        <v>161</v>
      </c>
      <c r="AY231" s="184">
        <f>AY228</f>
        <v>45657</v>
      </c>
      <c r="AZ231" s="184" t="str">
        <f>AZ228</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1" s="184" t="str">
        <f>BA228</f>
        <v>OSI - GIS - SPI</v>
      </c>
      <c r="BB231" s="483" t="s">
        <v>103</v>
      </c>
      <c r="BC231" s="185">
        <f t="shared" si="7"/>
        <v>0</v>
      </c>
      <c r="BD231" s="185" t="str">
        <f>BD230</f>
        <v>X</v>
      </c>
      <c r="BE231" s="186" t="str">
        <f>BE230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1" s="186" t="s">
        <v>1362</v>
      </c>
      <c r="BG231" s="186" t="str">
        <f>BG230</f>
        <v xml:space="preserve">En diciembre 2024 se encuentra en proceso la adquisicón del nuevo servicio de soporte técnico y mesa de ayuda para equipos institucionales de usuario final, implementación en enero 2025. </v>
      </c>
      <c r="BH231" s="184"/>
      <c r="BI231" s="184"/>
      <c r="BJ231" s="185"/>
      <c r="BK231" s="185"/>
      <c r="BL231" s="185"/>
      <c r="BM231" s="185"/>
      <c r="BN231" s="186"/>
      <c r="BO231" s="186"/>
      <c r="BP231" s="186"/>
      <c r="BQ231" s="184"/>
      <c r="BR231" s="184"/>
      <c r="BS231" s="185"/>
      <c r="BT231" s="185"/>
      <c r="BU231" s="185"/>
      <c r="BV231" s="185"/>
      <c r="BW231" s="186"/>
      <c r="BX231" s="186"/>
      <c r="BY231" s="186"/>
      <c r="BZ231" s="184"/>
      <c r="CA231" s="184"/>
      <c r="CB231" s="185"/>
      <c r="CC231" s="185"/>
      <c r="CD231" s="185"/>
      <c r="CE231" s="185"/>
      <c r="CF231" s="186"/>
      <c r="CG231" s="186"/>
      <c r="CH231" s="186"/>
      <c r="CI231" s="476"/>
      <c r="CJ231" s="476">
        <v>1</v>
      </c>
      <c r="CK231" s="476"/>
    </row>
    <row r="232" spans="2:89" s="187" customFormat="1" ht="113.25" customHeight="1" x14ac:dyDescent="0.25">
      <c r="B232" s="174" t="s">
        <v>71</v>
      </c>
      <c r="C232" s="175" t="s">
        <v>155</v>
      </c>
      <c r="D232" s="175" t="s">
        <v>155</v>
      </c>
      <c r="E232" s="176" t="s">
        <v>156</v>
      </c>
      <c r="F232" s="176" t="s">
        <v>74</v>
      </c>
      <c r="G232" s="176" t="s">
        <v>155</v>
      </c>
      <c r="H232" s="175" t="s">
        <v>75</v>
      </c>
      <c r="I232" s="175" t="s">
        <v>75</v>
      </c>
      <c r="J232" s="175" t="s">
        <v>75</v>
      </c>
      <c r="K232" s="177" t="s">
        <v>75</v>
      </c>
      <c r="L232" s="175" t="s">
        <v>76</v>
      </c>
      <c r="M232" s="175" t="s">
        <v>157</v>
      </c>
      <c r="N232" s="175" t="s">
        <v>158</v>
      </c>
      <c r="O232" s="176" t="s">
        <v>79</v>
      </c>
      <c r="P232" s="178"/>
      <c r="Q232" s="179" t="s">
        <v>80</v>
      </c>
      <c r="R232" s="179" t="s">
        <v>81</v>
      </c>
      <c r="S232" s="178" t="s">
        <v>82</v>
      </c>
      <c r="T232" s="178" t="s">
        <v>136</v>
      </c>
      <c r="U232" s="176" t="s">
        <v>84</v>
      </c>
      <c r="V232" s="178" t="s">
        <v>85</v>
      </c>
      <c r="W232" s="241" t="s">
        <v>86</v>
      </c>
      <c r="X232" s="254">
        <f>IF(W232="MUY BAJA",20%,IF(W232="BAJA",40%,IF(W232="MEDIA",60%,IF(W232="ALTA",80%,IF(W232="MUY ALTA",100%,)))))</f>
        <v>0.4</v>
      </c>
      <c r="Y232" s="255" t="s">
        <v>87</v>
      </c>
      <c r="Z232" s="254">
        <f>IF(Y232="LEVE",20%,IF(Y232="MENOR",40%,IF(Y232="MODERADO",60%,IF(Y232="MAYOR",80%,IF(Y232="CATASTRÓFICO",100%,)))))</f>
        <v>0.8</v>
      </c>
      <c r="AA232" s="181" t="s">
        <v>88</v>
      </c>
      <c r="AB232" s="180" t="s">
        <v>89</v>
      </c>
      <c r="AC232" s="178" t="s">
        <v>159</v>
      </c>
      <c r="AD232" s="181" t="s">
        <v>91</v>
      </c>
      <c r="AE232" s="181" t="s">
        <v>92</v>
      </c>
      <c r="AF232" s="176" t="s">
        <v>93</v>
      </c>
      <c r="AG232" s="182" t="s">
        <v>94</v>
      </c>
      <c r="AH232" s="182" t="s">
        <v>114</v>
      </c>
      <c r="AI232" s="256">
        <f>IF(AH232="Prevenir",25%, IF(AH232="Detectar",15%,IF(AH232="Corregir",10%,)))</f>
        <v>0.15</v>
      </c>
      <c r="AJ232" s="182" t="s">
        <v>96</v>
      </c>
      <c r="AK232" s="256">
        <f>IF(AJ232="Automático",25%,IF(AJ232="Manual",10%,))</f>
        <v>0.1</v>
      </c>
      <c r="AL232" s="182" t="s">
        <v>97</v>
      </c>
      <c r="AM232" s="175" t="s">
        <v>98</v>
      </c>
      <c r="AN232" s="182" t="s">
        <v>99</v>
      </c>
      <c r="AO232" s="175" t="s">
        <v>160</v>
      </c>
      <c r="AP232" s="257">
        <f>+AI232+AK232</f>
        <v>0.25</v>
      </c>
      <c r="AQ232" s="238" t="str">
        <f>IF(AR232&lt;=20%,"MUY BAJA",IF(AR232&lt;=40%,"BAJA",IF(AR232&lt;=60%,"MEDIA",IF(AR232&lt;=80%,"ALTA","MUY ALTA"))))</f>
        <v>BAJA</v>
      </c>
      <c r="AR232" s="238">
        <f>IF(OR(AH232="Prevenir",AH232="Detectar"),(X232-(X232*AP232)), X232)</f>
        <v>0.30000000000000004</v>
      </c>
      <c r="AS232" s="238" t="str">
        <f>IF(AT232&lt;=20%,"LEVE",IF(AT232&lt;=40%,"MENOR",IF(AT232&lt;=60%,"MODERADO",IF(AT232&lt;=80%,"MAYOR","CATASTROFICO"))))</f>
        <v>MAYOR</v>
      </c>
      <c r="AT232" s="238">
        <f>IF(AH232="Corregir",(Z232-(Z232*AP232)), Z232)</f>
        <v>0.8</v>
      </c>
      <c r="AU232" s="181" t="s">
        <v>88</v>
      </c>
      <c r="AV232" s="244" t="s">
        <v>133</v>
      </c>
      <c r="AW232" s="183" t="s">
        <v>89</v>
      </c>
      <c r="AX232" s="184" t="s">
        <v>161</v>
      </c>
      <c r="AY232" s="184">
        <f>AY231</f>
        <v>45657</v>
      </c>
      <c r="AZ232" s="184" t="str">
        <f>AZ231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2" s="185" t="str">
        <f>BA231</f>
        <v>OSI - GIS - SPI</v>
      </c>
      <c r="BB232" s="483" t="s">
        <v>103</v>
      </c>
      <c r="BC232" s="185">
        <f t="shared" si="7"/>
        <v>0</v>
      </c>
      <c r="BD232" s="185" t="str">
        <f>BD231</f>
        <v>X</v>
      </c>
      <c r="BE232" s="186" t="str">
        <f>BE231</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2" s="186" t="s">
        <v>1362</v>
      </c>
      <c r="BG232" s="186" t="str">
        <f>BG231</f>
        <v xml:space="preserve">En diciembre 2024 se encuentra en proceso la adquisicón del nuevo servicio de soporte técnico y mesa de ayuda para equipos institucionales de usuario final, implementación en enero 2025. </v>
      </c>
      <c r="BH232" s="184"/>
      <c r="BI232" s="184"/>
      <c r="BJ232" s="185"/>
      <c r="BK232" s="185"/>
      <c r="BL232" s="185"/>
      <c r="BM232" s="185"/>
      <c r="BN232" s="186"/>
      <c r="BO232" s="186"/>
      <c r="BP232" s="186"/>
      <c r="BQ232" s="184"/>
      <c r="BR232" s="184"/>
      <c r="BS232" s="185"/>
      <c r="BT232" s="185"/>
      <c r="BU232" s="185"/>
      <c r="BV232" s="185"/>
      <c r="BW232" s="186"/>
      <c r="BX232" s="186"/>
      <c r="BY232" s="186"/>
      <c r="BZ232" s="184"/>
      <c r="CA232" s="184"/>
      <c r="CB232" s="185"/>
      <c r="CC232" s="185"/>
      <c r="CD232" s="185"/>
      <c r="CE232" s="185"/>
      <c r="CF232" s="186"/>
      <c r="CG232" s="186"/>
      <c r="CH232" s="186"/>
      <c r="CI232" s="476"/>
      <c r="CJ232" s="476">
        <v>1</v>
      </c>
      <c r="CK232" s="476"/>
    </row>
    <row r="233" spans="2:89" s="187" customFormat="1" ht="113.25" customHeight="1" x14ac:dyDescent="0.25">
      <c r="B233" s="174" t="s">
        <v>71</v>
      </c>
      <c r="C233" s="175" t="s">
        <v>155</v>
      </c>
      <c r="D233" s="175" t="s">
        <v>155</v>
      </c>
      <c r="E233" s="176" t="s">
        <v>156</v>
      </c>
      <c r="F233" s="176" t="s">
        <v>74</v>
      </c>
      <c r="G233" s="176" t="s">
        <v>155</v>
      </c>
      <c r="H233" s="175" t="s">
        <v>75</v>
      </c>
      <c r="I233" s="175" t="s">
        <v>75</v>
      </c>
      <c r="J233" s="175" t="s">
        <v>75</v>
      </c>
      <c r="K233" s="177" t="s">
        <v>75</v>
      </c>
      <c r="L233" s="175" t="s">
        <v>238</v>
      </c>
      <c r="M233" s="175" t="s">
        <v>239</v>
      </c>
      <c r="N233" s="175" t="s">
        <v>240</v>
      </c>
      <c r="O233" s="176" t="s">
        <v>194</v>
      </c>
      <c r="P233" s="178"/>
      <c r="Q233" s="179" t="s">
        <v>80</v>
      </c>
      <c r="R233" s="179" t="s">
        <v>81</v>
      </c>
      <c r="S233" s="178" t="s">
        <v>82</v>
      </c>
      <c r="T233" s="178" t="s">
        <v>136</v>
      </c>
      <c r="U233" s="176" t="s">
        <v>84</v>
      </c>
      <c r="V233" s="178" t="s">
        <v>85</v>
      </c>
      <c r="W233" s="241" t="s">
        <v>86</v>
      </c>
      <c r="X233" s="254">
        <f>IF(W233="MUY BAJA",20%,IF(W233="BAJA",40%,IF(W233="MEDIA",60%,IF(W233="ALTA",80%,IF(W233="MUY ALTA",100%,)))))</f>
        <v>0.4</v>
      </c>
      <c r="Y233" s="255" t="s">
        <v>87</v>
      </c>
      <c r="Z233" s="254">
        <f>IF(Y233="LEVE",20%,IF(Y233="MENOR",40%,IF(Y233="MODERADO",60%,IF(Y233="MAYOR",80%,IF(Y233="CATASTRÓFICO",100%,)))))</f>
        <v>0.8</v>
      </c>
      <c r="AA233" s="181" t="s">
        <v>88</v>
      </c>
      <c r="AB233" s="180" t="s">
        <v>89</v>
      </c>
      <c r="AC233" s="178" t="s">
        <v>159</v>
      </c>
      <c r="AD233" s="181" t="s">
        <v>91</v>
      </c>
      <c r="AE233" s="181" t="s">
        <v>92</v>
      </c>
      <c r="AF233" s="176" t="s">
        <v>93</v>
      </c>
      <c r="AG233" s="182" t="s">
        <v>94</v>
      </c>
      <c r="AH233" s="182" t="s">
        <v>114</v>
      </c>
      <c r="AI233" s="256">
        <f>IF(AH233="Prevenir",25%, IF(AH233="Detectar",15%,IF(AH233="Corregir",10%,)))</f>
        <v>0.15</v>
      </c>
      <c r="AJ233" s="182" t="s">
        <v>96</v>
      </c>
      <c r="AK233" s="256">
        <f>IF(AJ233="Automático",25%,IF(AJ233="Manual",10%,))</f>
        <v>0.1</v>
      </c>
      <c r="AL233" s="182" t="s">
        <v>97</v>
      </c>
      <c r="AM233" s="175" t="s">
        <v>98</v>
      </c>
      <c r="AN233" s="182" t="s">
        <v>99</v>
      </c>
      <c r="AO233" s="175" t="s">
        <v>160</v>
      </c>
      <c r="AP233" s="257">
        <f>+AI233+AK233</f>
        <v>0.25</v>
      </c>
      <c r="AQ233" s="238" t="str">
        <f>IF(AR233&lt;=20%,"MUY BAJA",IF(AR233&lt;=40%,"BAJA",IF(AR233&lt;=60%,"MEDIA",IF(AR233&lt;=80%,"ALTA","MUY ALTA"))))</f>
        <v>BAJA</v>
      </c>
      <c r="AR233" s="238">
        <f>IF(OR(AH233="Prevenir",AH233="Detectar"),(X233-(X233*AP233)), X233)</f>
        <v>0.30000000000000004</v>
      </c>
      <c r="AS233" s="238" t="str">
        <f>IF(AT233&lt;=20%,"LEVE",IF(AT233&lt;=40%,"MENOR",IF(AT233&lt;=60%,"MODERADO",IF(AT233&lt;=80%,"MAYOR","CATASTROFICO"))))</f>
        <v>MAYOR</v>
      </c>
      <c r="AT233" s="238">
        <f>IF(AH233="Corregir",(Z233-(Z233*AP233)), Z233)</f>
        <v>0.8</v>
      </c>
      <c r="AU233" s="181" t="s">
        <v>88</v>
      </c>
      <c r="AV233" s="185" t="s">
        <v>101</v>
      </c>
      <c r="AW233" s="183" t="s">
        <v>89</v>
      </c>
      <c r="AX233" s="184" t="s">
        <v>161</v>
      </c>
      <c r="AY233" s="184">
        <f>AY230</f>
        <v>45657</v>
      </c>
      <c r="AZ233" s="184" t="str">
        <f>AZ230</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33" s="184" t="str">
        <f>BA230</f>
        <v>OSI - GIS</v>
      </c>
      <c r="BB233" s="483" t="s">
        <v>103</v>
      </c>
      <c r="BC233" s="185">
        <f t="shared" si="7"/>
        <v>0</v>
      </c>
      <c r="BD233" s="185" t="str">
        <f>BD232</f>
        <v>X</v>
      </c>
      <c r="BE233" s="186" t="str">
        <f>BE232</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3" s="186" t="s">
        <v>1362</v>
      </c>
      <c r="BG233" s="186" t="str">
        <f>BG232</f>
        <v xml:space="preserve">En diciembre 2024 se encuentra en proceso la adquisicón del nuevo servicio de soporte técnico y mesa de ayuda para equipos institucionales de usuario final, implementación en enero 2025. </v>
      </c>
      <c r="BH233" s="184"/>
      <c r="BI233" s="184"/>
      <c r="BJ233" s="185"/>
      <c r="BK233" s="185"/>
      <c r="BL233" s="185"/>
      <c r="BM233" s="185"/>
      <c r="BN233" s="186"/>
      <c r="BO233" s="186"/>
      <c r="BP233" s="186"/>
      <c r="BQ233" s="184"/>
      <c r="BR233" s="184"/>
      <c r="BS233" s="185"/>
      <c r="BT233" s="185"/>
      <c r="BU233" s="185"/>
      <c r="BV233" s="185"/>
      <c r="BW233" s="186"/>
      <c r="BX233" s="186"/>
      <c r="BY233" s="186"/>
      <c r="BZ233" s="184"/>
      <c r="CA233" s="184"/>
      <c r="CB233" s="185"/>
      <c r="CC233" s="185"/>
      <c r="CD233" s="185"/>
      <c r="CE233" s="185"/>
      <c r="CF233" s="186"/>
      <c r="CG233" s="186"/>
      <c r="CH233" s="186"/>
      <c r="CI233" s="476"/>
      <c r="CJ233" s="476">
        <v>1</v>
      </c>
      <c r="CK233" s="476"/>
    </row>
    <row r="234" spans="2:89" s="187" customFormat="1" ht="113.25" customHeight="1" x14ac:dyDescent="0.25">
      <c r="B234" s="174" t="s">
        <v>71</v>
      </c>
      <c r="C234" s="175" t="s">
        <v>155</v>
      </c>
      <c r="D234" s="175" t="s">
        <v>155</v>
      </c>
      <c r="E234" s="176" t="s">
        <v>156</v>
      </c>
      <c r="F234" s="176" t="s">
        <v>74</v>
      </c>
      <c r="G234" s="176" t="s">
        <v>155</v>
      </c>
      <c r="H234" s="175" t="s">
        <v>245</v>
      </c>
      <c r="I234" s="175" t="s">
        <v>247</v>
      </c>
      <c r="J234" s="175" t="s">
        <v>75</v>
      </c>
      <c r="K234" s="188" t="s">
        <v>245</v>
      </c>
      <c r="L234" s="175" t="s">
        <v>106</v>
      </c>
      <c r="M234" s="175" t="s">
        <v>348</v>
      </c>
      <c r="N234" s="175" t="s">
        <v>349</v>
      </c>
      <c r="O234" s="176" t="s">
        <v>79</v>
      </c>
      <c r="P234" s="178"/>
      <c r="Q234" s="179" t="s">
        <v>80</v>
      </c>
      <c r="R234" s="179" t="s">
        <v>81</v>
      </c>
      <c r="S234" s="178" t="s">
        <v>82</v>
      </c>
      <c r="T234" s="178" t="s">
        <v>136</v>
      </c>
      <c r="U234" s="176" t="s">
        <v>84</v>
      </c>
      <c r="V234" s="178" t="s">
        <v>260</v>
      </c>
      <c r="W234" s="241" t="s">
        <v>86</v>
      </c>
      <c r="X234" s="254">
        <f>IF(W234="MUY BAJA",20%,IF(W234="BAJA",40%,IF(W234="MEDIA",60%,IF(W234="ALTA",80%,IF(W234="MUY ALTA",100%,)))))</f>
        <v>0.4</v>
      </c>
      <c r="Y234" s="255" t="s">
        <v>87</v>
      </c>
      <c r="Z234" s="254">
        <f>IF(Y234="LEVE",20%,IF(Y234="MENOR",40%,IF(Y234="MODERADO",60%,IF(Y234="MAYOR",80%,IF(Y234="CATASTRÓFICO",100%,)))))</f>
        <v>0.8</v>
      </c>
      <c r="AA234" s="181" t="s">
        <v>88</v>
      </c>
      <c r="AB234" s="180" t="s">
        <v>89</v>
      </c>
      <c r="AC234" s="178" t="s">
        <v>159</v>
      </c>
      <c r="AD234" s="181" t="s">
        <v>91</v>
      </c>
      <c r="AE234" s="181" t="s">
        <v>92</v>
      </c>
      <c r="AF234" s="176" t="s">
        <v>93</v>
      </c>
      <c r="AG234" s="182" t="s">
        <v>94</v>
      </c>
      <c r="AH234" s="182" t="s">
        <v>114</v>
      </c>
      <c r="AI234" s="256">
        <f>IF(AH234="Prevenir",25%, IF(AH234="Detectar",15%,IF(AH234="Corregir",10%,)))</f>
        <v>0.15</v>
      </c>
      <c r="AJ234" s="182" t="s">
        <v>96</v>
      </c>
      <c r="AK234" s="256">
        <f>IF(AJ234="Automático",25%,IF(AJ234="Manual",10%,))</f>
        <v>0.1</v>
      </c>
      <c r="AL234" s="182" t="s">
        <v>97</v>
      </c>
      <c r="AM234" s="175" t="s">
        <v>98</v>
      </c>
      <c r="AN234" s="182" t="s">
        <v>99</v>
      </c>
      <c r="AO234" s="175" t="s">
        <v>160</v>
      </c>
      <c r="AP234" s="257">
        <f>+AI234+AK234</f>
        <v>0.25</v>
      </c>
      <c r="AQ234" s="238" t="str">
        <f>IF(AR234&lt;=20%,"MUY BAJA",IF(AR234&lt;=40%,"BAJA",IF(AR234&lt;=60%,"MEDIA",IF(AR234&lt;=80%,"ALTA","MUY ALTA"))))</f>
        <v>BAJA</v>
      </c>
      <c r="AR234" s="238">
        <f>IF(OR(AH234="Prevenir",AH234="Detectar"),(X234-(X234*AP234)), X234)</f>
        <v>0.30000000000000004</v>
      </c>
      <c r="AS234" s="238" t="str">
        <f>IF(AT234&lt;=20%,"LEVE",IF(AT234&lt;=40%,"MENOR",IF(AT234&lt;=60%,"MODERADO",IF(AT234&lt;=80%,"MAYOR","CATASTROFICO"))))</f>
        <v>MAYOR</v>
      </c>
      <c r="AT234" s="238">
        <f>IF(AH234="Corregir",(Z234-(Z234*AP234)), Z234)</f>
        <v>0.8</v>
      </c>
      <c r="AU234" s="181" t="s">
        <v>88</v>
      </c>
      <c r="AV234" s="244" t="s">
        <v>133</v>
      </c>
      <c r="AW234" s="183" t="s">
        <v>89</v>
      </c>
      <c r="AX234" s="184" t="s">
        <v>161</v>
      </c>
      <c r="AY234" s="184">
        <f>AY231</f>
        <v>45657</v>
      </c>
      <c r="AZ234" s="184" t="str">
        <f>AZ231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4" s="184" t="str">
        <f>BA231</f>
        <v>OSI - GIS - SPI</v>
      </c>
      <c r="BB234" s="483" t="s">
        <v>103</v>
      </c>
      <c r="BC234" s="185">
        <f t="shared" si="7"/>
        <v>0</v>
      </c>
      <c r="BD234" s="185" t="str">
        <f>BD233</f>
        <v>X</v>
      </c>
      <c r="BE234" s="186" t="str">
        <f>BE233</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4" s="186" t="s">
        <v>1362</v>
      </c>
      <c r="BG234" s="186" t="str">
        <f>BG233</f>
        <v xml:space="preserve">En diciembre 2024 se encuentra en proceso la adquisicón del nuevo servicio de soporte técnico y mesa de ayuda para equipos institucionales de usuario final, implementación en enero 2025. </v>
      </c>
      <c r="BH234" s="184"/>
      <c r="BI234" s="184"/>
      <c r="BJ234" s="185"/>
      <c r="BK234" s="185"/>
      <c r="BL234" s="185"/>
      <c r="BM234" s="185"/>
      <c r="BN234" s="186"/>
      <c r="BO234" s="186"/>
      <c r="BP234" s="186"/>
      <c r="BQ234" s="184"/>
      <c r="BR234" s="184"/>
      <c r="BS234" s="185"/>
      <c r="BT234" s="185"/>
      <c r="BU234" s="185"/>
      <c r="BV234" s="185"/>
      <c r="BW234" s="186"/>
      <c r="BX234" s="186"/>
      <c r="BY234" s="186"/>
      <c r="BZ234" s="184"/>
      <c r="CA234" s="184"/>
      <c r="CB234" s="185"/>
      <c r="CC234" s="185"/>
      <c r="CD234" s="185"/>
      <c r="CE234" s="185"/>
      <c r="CF234" s="186"/>
      <c r="CG234" s="186"/>
      <c r="CH234" s="186"/>
      <c r="CI234" s="476"/>
      <c r="CJ234" s="476">
        <v>1</v>
      </c>
      <c r="CK234" s="476"/>
    </row>
    <row r="235" spans="2:89" s="187" customFormat="1" ht="113.25" customHeight="1" x14ac:dyDescent="0.25">
      <c r="B235" s="174" t="s">
        <v>71</v>
      </c>
      <c r="C235" s="175" t="s">
        <v>155</v>
      </c>
      <c r="D235" s="175" t="s">
        <v>155</v>
      </c>
      <c r="E235" s="176" t="s">
        <v>156</v>
      </c>
      <c r="F235" s="176" t="s">
        <v>74</v>
      </c>
      <c r="G235" s="176" t="s">
        <v>155</v>
      </c>
      <c r="H235" s="175" t="s">
        <v>245</v>
      </c>
      <c r="I235" s="175" t="s">
        <v>245</v>
      </c>
      <c r="J235" s="175" t="s">
        <v>245</v>
      </c>
      <c r="K235" s="188" t="s">
        <v>245</v>
      </c>
      <c r="L235" s="175" t="s">
        <v>358</v>
      </c>
      <c r="M235" s="175" t="s">
        <v>358</v>
      </c>
      <c r="N235" s="175" t="s">
        <v>123</v>
      </c>
      <c r="O235" s="176" t="s">
        <v>172</v>
      </c>
      <c r="P235" s="178"/>
      <c r="Q235" s="179" t="s">
        <v>80</v>
      </c>
      <c r="R235" s="179" t="s">
        <v>81</v>
      </c>
      <c r="S235" s="178" t="s">
        <v>82</v>
      </c>
      <c r="T235" s="178" t="s">
        <v>136</v>
      </c>
      <c r="U235" s="176" t="s">
        <v>84</v>
      </c>
      <c r="V235" s="178" t="s">
        <v>260</v>
      </c>
      <c r="W235" s="241" t="s">
        <v>86</v>
      </c>
      <c r="X235" s="254">
        <f>IF(W235="MUY BAJA",20%,IF(W235="BAJA",40%,IF(W235="MEDIA",60%,IF(W235="ALTA",80%,IF(W235="MUY ALTA",100%,)))))</f>
        <v>0.4</v>
      </c>
      <c r="Y235" s="255" t="s">
        <v>87</v>
      </c>
      <c r="Z235" s="254">
        <f>IF(Y235="LEVE",20%,IF(Y235="MENOR",40%,IF(Y235="MODERADO",60%,IF(Y235="MAYOR",80%,IF(Y235="CATASTRÓFICO",100%,)))))</f>
        <v>0.8</v>
      </c>
      <c r="AA235" s="181" t="s">
        <v>88</v>
      </c>
      <c r="AB235" s="180" t="s">
        <v>89</v>
      </c>
      <c r="AC235" s="178" t="s">
        <v>159</v>
      </c>
      <c r="AD235" s="181" t="s">
        <v>91</v>
      </c>
      <c r="AE235" s="181" t="s">
        <v>92</v>
      </c>
      <c r="AF235" s="176" t="s">
        <v>93</v>
      </c>
      <c r="AG235" s="182" t="s">
        <v>94</v>
      </c>
      <c r="AH235" s="182" t="s">
        <v>114</v>
      </c>
      <c r="AI235" s="256">
        <f>IF(AH235="Prevenir",25%, IF(AH235="Detectar",15%,IF(AH235="Corregir",10%,)))</f>
        <v>0.15</v>
      </c>
      <c r="AJ235" s="182" t="s">
        <v>96</v>
      </c>
      <c r="AK235" s="256">
        <f>IF(AJ235="Automático",25%,IF(AJ235="Manual",10%,))</f>
        <v>0.1</v>
      </c>
      <c r="AL235" s="182" t="s">
        <v>97</v>
      </c>
      <c r="AM235" s="175" t="s">
        <v>98</v>
      </c>
      <c r="AN235" s="182" t="s">
        <v>99</v>
      </c>
      <c r="AO235" s="175" t="s">
        <v>160</v>
      </c>
      <c r="AP235" s="257">
        <f>+AI235+AK235</f>
        <v>0.25</v>
      </c>
      <c r="AQ235" s="238" t="str">
        <f>IF(AR235&lt;=20%,"MUY BAJA",IF(AR235&lt;=40%,"BAJA",IF(AR235&lt;=60%,"MEDIA",IF(AR235&lt;=80%,"ALTA","MUY ALTA"))))</f>
        <v>BAJA</v>
      </c>
      <c r="AR235" s="238">
        <f>IF(OR(AH235="Prevenir",AH235="Detectar"),(X235-(X235*AP235)), X235)</f>
        <v>0.30000000000000004</v>
      </c>
      <c r="AS235" s="238" t="str">
        <f>IF(AT235&lt;=20%,"LEVE",IF(AT235&lt;=40%,"MENOR",IF(AT235&lt;=60%,"MODERADO",IF(AT235&lt;=80%,"MAYOR","CATASTROFICO"))))</f>
        <v>MAYOR</v>
      </c>
      <c r="AT235" s="238">
        <f>IF(AH235="Corregir",(Z235-(Z235*AP235)), Z235)</f>
        <v>0.8</v>
      </c>
      <c r="AU235" s="181" t="s">
        <v>88</v>
      </c>
      <c r="AV235" s="241" t="s">
        <v>101</v>
      </c>
      <c r="AW235" s="183" t="s">
        <v>89</v>
      </c>
      <c r="AX235" s="184" t="s">
        <v>161</v>
      </c>
      <c r="AY235" s="184">
        <f>AY232</f>
        <v>45657</v>
      </c>
      <c r="AZ235" s="184" t="str">
        <f>AZ232</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5" s="184" t="str">
        <f>BA232</f>
        <v>OSI - GIS - SPI</v>
      </c>
      <c r="BB235" s="483" t="s">
        <v>103</v>
      </c>
      <c r="BC235" s="185">
        <f t="shared" si="7"/>
        <v>0</v>
      </c>
      <c r="BD235" s="185" t="str">
        <f>BD234</f>
        <v>X</v>
      </c>
      <c r="BE235" s="186" t="str">
        <f>BE234</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5" s="186" t="s">
        <v>1362</v>
      </c>
      <c r="BG235" s="186" t="str">
        <f>BG234</f>
        <v xml:space="preserve">En diciembre 2024 se encuentra en proceso la adquisicón del nuevo servicio de soporte técnico y mesa de ayuda para equipos institucionales de usuario final, implementación en enero 2025. </v>
      </c>
      <c r="BH235" s="184"/>
      <c r="BI235" s="184"/>
      <c r="BJ235" s="185"/>
      <c r="BK235" s="185"/>
      <c r="BL235" s="185"/>
      <c r="BM235" s="185"/>
      <c r="BN235" s="186"/>
      <c r="BO235" s="186"/>
      <c r="BP235" s="186"/>
      <c r="BQ235" s="184"/>
      <c r="BR235" s="184"/>
      <c r="BS235" s="185"/>
      <c r="BT235" s="185"/>
      <c r="BU235" s="185"/>
      <c r="BV235" s="185"/>
      <c r="BW235" s="186"/>
      <c r="BX235" s="186"/>
      <c r="BY235" s="186"/>
      <c r="BZ235" s="184"/>
      <c r="CA235" s="184"/>
      <c r="CB235" s="185"/>
      <c r="CC235" s="185"/>
      <c r="CD235" s="185"/>
      <c r="CE235" s="185"/>
      <c r="CF235" s="186"/>
      <c r="CG235" s="186"/>
      <c r="CH235" s="186"/>
      <c r="CI235" s="476"/>
      <c r="CJ235" s="476">
        <v>1</v>
      </c>
      <c r="CK235" s="476"/>
    </row>
    <row r="236" spans="2:89" s="187" customFormat="1" ht="113.25" customHeight="1" x14ac:dyDescent="0.25">
      <c r="B236" s="174" t="s">
        <v>71</v>
      </c>
      <c r="C236" s="175" t="s">
        <v>364</v>
      </c>
      <c r="D236" s="175" t="s">
        <v>364</v>
      </c>
      <c r="E236" s="176" t="s">
        <v>156</v>
      </c>
      <c r="F236" s="176" t="s">
        <v>74</v>
      </c>
      <c r="G236" s="176" t="s">
        <v>364</v>
      </c>
      <c r="H236" s="175" t="s">
        <v>245</v>
      </c>
      <c r="I236" s="175" t="s">
        <v>245</v>
      </c>
      <c r="J236" s="175" t="s">
        <v>245</v>
      </c>
      <c r="K236" s="188" t="s">
        <v>245</v>
      </c>
      <c r="L236" s="175" t="s">
        <v>358</v>
      </c>
      <c r="M236" s="175" t="s">
        <v>358</v>
      </c>
      <c r="N236" s="175" t="s">
        <v>123</v>
      </c>
      <c r="O236" s="176" t="s">
        <v>172</v>
      </c>
      <c r="P236" s="178"/>
      <c r="Q236" s="179" t="s">
        <v>80</v>
      </c>
      <c r="R236" s="179" t="s">
        <v>81</v>
      </c>
      <c r="S236" s="178" t="s">
        <v>82</v>
      </c>
      <c r="T236" s="178" t="s">
        <v>136</v>
      </c>
      <c r="U236" s="176" t="s">
        <v>84</v>
      </c>
      <c r="V236" s="178" t="s">
        <v>149</v>
      </c>
      <c r="W236" s="241" t="s">
        <v>213</v>
      </c>
      <c r="X236" s="254">
        <f>IF(W236="MUY BAJA",20%,IF(W236="BAJA",40%,IF(W236="MEDIA",60%,IF(W236="ALTA",80%,IF(W236="MUY ALTA",100%,)))))</f>
        <v>0.6</v>
      </c>
      <c r="Y236" s="255" t="s">
        <v>87</v>
      </c>
      <c r="Z236" s="254">
        <f>IF(Y236="LEVE",20%,IF(Y236="MENOR",40%,IF(Y236="MODERADO",60%,IF(Y236="MAYOR",80%,IF(Y236="CATASTRÓFICO",100%,)))))</f>
        <v>0.8</v>
      </c>
      <c r="AA236" s="181" t="s">
        <v>88</v>
      </c>
      <c r="AB236" s="180" t="s">
        <v>89</v>
      </c>
      <c r="AC236" s="178" t="s">
        <v>159</v>
      </c>
      <c r="AD236" s="181" t="s">
        <v>91</v>
      </c>
      <c r="AE236" s="181" t="s">
        <v>92</v>
      </c>
      <c r="AF236" s="176" t="s">
        <v>93</v>
      </c>
      <c r="AG236" s="182" t="s">
        <v>94</v>
      </c>
      <c r="AH236" s="182" t="s">
        <v>114</v>
      </c>
      <c r="AI236" s="256">
        <f>IF(AH236="Prevenir",25%, IF(AH236="Detectar",15%,IF(AH236="Corregir",10%,)))</f>
        <v>0.15</v>
      </c>
      <c r="AJ236" s="182" t="s">
        <v>96</v>
      </c>
      <c r="AK236" s="256">
        <f>IF(AJ236="Automático",25%,IF(AJ236="Manual",10%,))</f>
        <v>0.1</v>
      </c>
      <c r="AL236" s="182" t="s">
        <v>97</v>
      </c>
      <c r="AM236" s="175" t="s">
        <v>98</v>
      </c>
      <c r="AN236" s="182" t="s">
        <v>99</v>
      </c>
      <c r="AO236" s="175" t="s">
        <v>160</v>
      </c>
      <c r="AP236" s="257">
        <f>+AI236+AK236</f>
        <v>0.25</v>
      </c>
      <c r="AQ236" s="238" t="str">
        <f>IF(AR236&lt;=20%,"MUY BAJA",IF(AR236&lt;=40%,"BAJA",IF(AR236&lt;=60%,"MEDIA",IF(AR236&lt;=80%,"ALTA","MUY ALTA"))))</f>
        <v>MEDIA</v>
      </c>
      <c r="AR236" s="238">
        <f>IF(OR(AH236="Prevenir",AH236="Detectar"),(X236-(X236*AP236)), X236)</f>
        <v>0.44999999999999996</v>
      </c>
      <c r="AS236" s="238" t="str">
        <f>IF(AT236&lt;=20%,"LEVE",IF(AT236&lt;=40%,"MENOR",IF(AT236&lt;=60%,"MODERADO",IF(AT236&lt;=80%,"MAYOR","CATASTROFICO"))))</f>
        <v>MAYOR</v>
      </c>
      <c r="AT236" s="238">
        <f>IF(AH236="Corregir",(Z236-(Z236*AP236)), Z236)</f>
        <v>0.8</v>
      </c>
      <c r="AU236" s="181" t="s">
        <v>88</v>
      </c>
      <c r="AV236" s="241" t="s">
        <v>101</v>
      </c>
      <c r="AW236" s="183" t="s">
        <v>89</v>
      </c>
      <c r="AX236" s="184" t="s">
        <v>161</v>
      </c>
      <c r="AY236" s="184">
        <f>AY233</f>
        <v>45657</v>
      </c>
      <c r="AZ236" s="184" t="str">
        <f>AZ233</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36" s="184" t="str">
        <f>BA233</f>
        <v>OSI - GIS</v>
      </c>
      <c r="BB236" s="483" t="s">
        <v>103</v>
      </c>
      <c r="BC236" s="185">
        <f t="shared" si="7"/>
        <v>0</v>
      </c>
      <c r="BD236" s="185" t="str">
        <f>BD235</f>
        <v>X</v>
      </c>
      <c r="BE236" s="186" t="str">
        <f>BE235</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6" s="186" t="s">
        <v>1362</v>
      </c>
      <c r="BG236" s="186" t="str">
        <f>BG235</f>
        <v xml:space="preserve">En diciembre 2024 se encuentra en proceso la adquisicón del nuevo servicio de soporte técnico y mesa de ayuda para equipos institucionales de usuario final, implementación en enero 2025. </v>
      </c>
      <c r="BH236" s="184"/>
      <c r="BI236" s="184"/>
      <c r="BJ236" s="185"/>
      <c r="BK236" s="185"/>
      <c r="BL236" s="185"/>
      <c r="BM236" s="185"/>
      <c r="BN236" s="186"/>
      <c r="BO236" s="186"/>
      <c r="BP236" s="186"/>
      <c r="BQ236" s="184"/>
      <c r="BR236" s="184"/>
      <c r="BS236" s="185"/>
      <c r="BT236" s="185"/>
      <c r="BU236" s="185"/>
      <c r="BV236" s="185"/>
      <c r="BW236" s="186"/>
      <c r="BX236" s="186"/>
      <c r="BY236" s="186"/>
      <c r="BZ236" s="184"/>
      <c r="CA236" s="184"/>
      <c r="CB236" s="185"/>
      <c r="CC236" s="185"/>
      <c r="CD236" s="185"/>
      <c r="CE236" s="185"/>
      <c r="CF236" s="186"/>
      <c r="CG236" s="186"/>
      <c r="CH236" s="186"/>
      <c r="CI236" s="476"/>
      <c r="CJ236" s="476">
        <v>1</v>
      </c>
      <c r="CK236" s="476"/>
    </row>
    <row r="237" spans="2:89" s="187" customFormat="1" ht="113.25" customHeight="1" x14ac:dyDescent="0.25">
      <c r="B237" s="174" t="s">
        <v>71</v>
      </c>
      <c r="C237" s="175" t="s">
        <v>155</v>
      </c>
      <c r="D237" s="175" t="s">
        <v>155</v>
      </c>
      <c r="E237" s="176" t="s">
        <v>156</v>
      </c>
      <c r="F237" s="176" t="s">
        <v>74</v>
      </c>
      <c r="G237" s="176" t="s">
        <v>155</v>
      </c>
      <c r="H237" s="175" t="s">
        <v>245</v>
      </c>
      <c r="I237" s="175" t="s">
        <v>247</v>
      </c>
      <c r="J237" s="175" t="s">
        <v>245</v>
      </c>
      <c r="K237" s="193" t="s">
        <v>247</v>
      </c>
      <c r="L237" s="175" t="s">
        <v>520</v>
      </c>
      <c r="M237" s="175" t="s">
        <v>521</v>
      </c>
      <c r="N237" s="175" t="s">
        <v>522</v>
      </c>
      <c r="O237" s="176" t="s">
        <v>270</v>
      </c>
      <c r="P237" s="178"/>
      <c r="Q237" s="179" t="s">
        <v>80</v>
      </c>
      <c r="R237" s="179" t="s">
        <v>81</v>
      </c>
      <c r="S237" s="178" t="s">
        <v>82</v>
      </c>
      <c r="T237" s="178" t="s">
        <v>136</v>
      </c>
      <c r="U237" s="176" t="s">
        <v>84</v>
      </c>
      <c r="V237" s="178" t="s">
        <v>125</v>
      </c>
      <c r="W237" s="241" t="s">
        <v>86</v>
      </c>
      <c r="X237" s="254">
        <f>IF(W237="MUY BAJA",20%,IF(W237="BAJA",40%,IF(W237="MEDIA",60%,IF(W237="ALTA",80%,IF(W237="MUY ALTA",100%,)))))</f>
        <v>0.4</v>
      </c>
      <c r="Y237" s="255" t="s">
        <v>87</v>
      </c>
      <c r="Z237" s="254">
        <f>IF(Y237="LEVE",20%,IF(Y237="MENOR",40%,IF(Y237="MODERADO",60%,IF(Y237="MAYOR",80%,IF(Y237="CATASTRÓFICO",100%,)))))</f>
        <v>0.8</v>
      </c>
      <c r="AA237" s="181" t="s">
        <v>88</v>
      </c>
      <c r="AB237" s="180" t="s">
        <v>89</v>
      </c>
      <c r="AC237" s="178" t="s">
        <v>159</v>
      </c>
      <c r="AD237" s="181" t="s">
        <v>91</v>
      </c>
      <c r="AE237" s="181" t="s">
        <v>92</v>
      </c>
      <c r="AF237" s="176" t="s">
        <v>93</v>
      </c>
      <c r="AG237" s="182" t="s">
        <v>94</v>
      </c>
      <c r="AH237" s="182" t="s">
        <v>114</v>
      </c>
      <c r="AI237" s="256">
        <f>IF(AH237="Prevenir",25%, IF(AH237="Detectar",15%,IF(AH237="Corregir",10%,)))</f>
        <v>0.15</v>
      </c>
      <c r="AJ237" s="182" t="s">
        <v>96</v>
      </c>
      <c r="AK237" s="256">
        <f>IF(AJ237="Automático",25%,IF(AJ237="Manual",10%,))</f>
        <v>0.1</v>
      </c>
      <c r="AL237" s="182" t="s">
        <v>97</v>
      </c>
      <c r="AM237" s="175" t="s">
        <v>98</v>
      </c>
      <c r="AN237" s="182" t="s">
        <v>99</v>
      </c>
      <c r="AO237" s="175" t="s">
        <v>160</v>
      </c>
      <c r="AP237" s="257">
        <f>+AI237+AK237</f>
        <v>0.25</v>
      </c>
      <c r="AQ237" s="238" t="str">
        <f>IF(AR237&lt;=20%,"MUY BAJA",IF(AR237&lt;=40%,"BAJA",IF(AR237&lt;=60%,"MEDIA",IF(AR237&lt;=80%,"ALTA","MUY ALTA"))))</f>
        <v>BAJA</v>
      </c>
      <c r="AR237" s="238">
        <f>IF(OR(AH237="Prevenir",AH237="Detectar"),(X237-(X237*AP237)), X237)</f>
        <v>0.30000000000000004</v>
      </c>
      <c r="AS237" s="238" t="str">
        <f>IF(AT237&lt;=20%,"LEVE",IF(AT237&lt;=40%,"MENOR",IF(AT237&lt;=60%,"MODERADO",IF(AT237&lt;=80%,"MAYOR","CATASTROFICO"))))</f>
        <v>MAYOR</v>
      </c>
      <c r="AT237" s="238">
        <f>IF(AH237="Corregir",(Z237-(Z237*AP237)), Z237)</f>
        <v>0.8</v>
      </c>
      <c r="AU237" s="181" t="s">
        <v>88</v>
      </c>
      <c r="AV237" s="241" t="s">
        <v>101</v>
      </c>
      <c r="AW237" s="183" t="s">
        <v>89</v>
      </c>
      <c r="AX237" s="184" t="s">
        <v>161</v>
      </c>
      <c r="AY237" s="184">
        <f>AY234</f>
        <v>45657</v>
      </c>
      <c r="AZ237" s="184" t="str">
        <f>AZ234</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7" s="184" t="str">
        <f>BA234</f>
        <v>OSI - GIS - SPI</v>
      </c>
      <c r="BB237" s="483" t="s">
        <v>103</v>
      </c>
      <c r="BC237" s="185">
        <f t="shared" si="7"/>
        <v>0</v>
      </c>
      <c r="BD237" s="185" t="str">
        <f>BD236</f>
        <v>X</v>
      </c>
      <c r="BE237" s="186" t="str">
        <f>BE236</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7" s="186" t="s">
        <v>1362</v>
      </c>
      <c r="BG237" s="186" t="str">
        <f>BG236</f>
        <v xml:space="preserve">En diciembre 2024 se encuentra en proceso la adquisicón del nuevo servicio de soporte técnico y mesa de ayuda para equipos institucionales de usuario final, implementación en enero 2025. </v>
      </c>
      <c r="BH237" s="184"/>
      <c r="BI237" s="184"/>
      <c r="BJ237" s="185"/>
      <c r="BK237" s="185"/>
      <c r="BL237" s="185"/>
      <c r="BM237" s="185"/>
      <c r="BN237" s="186"/>
      <c r="BO237" s="186"/>
      <c r="BP237" s="186"/>
      <c r="BQ237" s="184"/>
      <c r="BR237" s="184"/>
      <c r="BS237" s="185"/>
      <c r="BT237" s="185"/>
      <c r="BU237" s="185"/>
      <c r="BV237" s="185"/>
      <c r="BW237" s="186"/>
      <c r="BX237" s="186"/>
      <c r="BY237" s="186"/>
      <c r="BZ237" s="184"/>
      <c r="CA237" s="184"/>
      <c r="CB237" s="185"/>
      <c r="CC237" s="185"/>
      <c r="CD237" s="185"/>
      <c r="CE237" s="185"/>
      <c r="CF237" s="186"/>
      <c r="CG237" s="186"/>
      <c r="CH237" s="186"/>
      <c r="CI237" s="476"/>
      <c r="CJ237" s="476">
        <v>1</v>
      </c>
      <c r="CK237" s="476"/>
    </row>
    <row r="238" spans="2:89" s="187" customFormat="1" ht="113.25" customHeight="1" x14ac:dyDescent="0.25">
      <c r="B238" s="174" t="s">
        <v>71</v>
      </c>
      <c r="C238" s="175" t="s">
        <v>155</v>
      </c>
      <c r="D238" s="175" t="s">
        <v>155</v>
      </c>
      <c r="E238" s="176" t="s">
        <v>156</v>
      </c>
      <c r="F238" s="176" t="s">
        <v>74</v>
      </c>
      <c r="G238" s="176" t="s">
        <v>155</v>
      </c>
      <c r="H238" s="175" t="s">
        <v>245</v>
      </c>
      <c r="I238" s="175" t="s">
        <v>247</v>
      </c>
      <c r="J238" s="175" t="s">
        <v>247</v>
      </c>
      <c r="K238" s="193" t="s">
        <v>247</v>
      </c>
      <c r="L238" s="175" t="s">
        <v>550</v>
      </c>
      <c r="M238" s="175" t="s">
        <v>551</v>
      </c>
      <c r="N238" s="175" t="s">
        <v>440</v>
      </c>
      <c r="O238" s="176" t="s">
        <v>79</v>
      </c>
      <c r="P238" s="178"/>
      <c r="Q238" s="179" t="s">
        <v>80</v>
      </c>
      <c r="R238" s="179" t="s">
        <v>81</v>
      </c>
      <c r="S238" s="178" t="s">
        <v>82</v>
      </c>
      <c r="T238" s="178" t="s">
        <v>136</v>
      </c>
      <c r="U238" s="176" t="s">
        <v>84</v>
      </c>
      <c r="V238" s="178" t="s">
        <v>125</v>
      </c>
      <c r="W238" s="241" t="s">
        <v>86</v>
      </c>
      <c r="X238" s="254">
        <f>IF(W238="MUY BAJA",20%,IF(W238="BAJA",40%,IF(W238="MEDIA",60%,IF(W238="ALTA",80%,IF(W238="MUY ALTA",100%,)))))</f>
        <v>0.4</v>
      </c>
      <c r="Y238" s="255" t="s">
        <v>87</v>
      </c>
      <c r="Z238" s="254">
        <f>IF(Y238="LEVE",20%,IF(Y238="MENOR",40%,IF(Y238="MODERADO",60%,IF(Y238="MAYOR",80%,IF(Y238="CATASTRÓFICO",100%,)))))</f>
        <v>0.8</v>
      </c>
      <c r="AA238" s="181" t="s">
        <v>88</v>
      </c>
      <c r="AB238" s="180" t="s">
        <v>89</v>
      </c>
      <c r="AC238" s="178" t="s">
        <v>159</v>
      </c>
      <c r="AD238" s="181" t="s">
        <v>91</v>
      </c>
      <c r="AE238" s="181" t="s">
        <v>92</v>
      </c>
      <c r="AF238" s="176" t="s">
        <v>93</v>
      </c>
      <c r="AG238" s="182" t="s">
        <v>94</v>
      </c>
      <c r="AH238" s="182" t="s">
        <v>114</v>
      </c>
      <c r="AI238" s="256">
        <f>IF(AH238="Prevenir",25%, IF(AH238="Detectar",15%,IF(AH238="Corregir",10%,)))</f>
        <v>0.15</v>
      </c>
      <c r="AJ238" s="182" t="s">
        <v>96</v>
      </c>
      <c r="AK238" s="256">
        <f>IF(AJ238="Automático",25%,IF(AJ238="Manual",10%,))</f>
        <v>0.1</v>
      </c>
      <c r="AL238" s="182" t="s">
        <v>97</v>
      </c>
      <c r="AM238" s="175" t="s">
        <v>98</v>
      </c>
      <c r="AN238" s="182" t="s">
        <v>99</v>
      </c>
      <c r="AO238" s="175" t="s">
        <v>160</v>
      </c>
      <c r="AP238" s="257">
        <f>+AI238+AK238</f>
        <v>0.25</v>
      </c>
      <c r="AQ238" s="238" t="str">
        <f>IF(AR238&lt;=20%,"MUY BAJA",IF(AR238&lt;=40%,"BAJA",IF(AR238&lt;=60%,"MEDIA",IF(AR238&lt;=80%,"ALTA","MUY ALTA"))))</f>
        <v>BAJA</v>
      </c>
      <c r="AR238" s="238">
        <f>IF(OR(AH238="Prevenir",AH238="Detectar"),(X238-(X238*AP238)), X238)</f>
        <v>0.30000000000000004</v>
      </c>
      <c r="AS238" s="238" t="str">
        <f>IF(AT238&lt;=20%,"LEVE",IF(AT238&lt;=40%,"MENOR",IF(AT238&lt;=60%,"MODERADO",IF(AT238&lt;=80%,"MAYOR","CATASTROFICO"))))</f>
        <v>MAYOR</v>
      </c>
      <c r="AT238" s="238">
        <f>IF(AH238="Corregir",(Z238-(Z238*AP238)), Z238)</f>
        <v>0.8</v>
      </c>
      <c r="AU238" s="181" t="s">
        <v>88</v>
      </c>
      <c r="AV238" s="241" t="s">
        <v>101</v>
      </c>
      <c r="AW238" s="183" t="s">
        <v>89</v>
      </c>
      <c r="AX238" s="184" t="s">
        <v>161</v>
      </c>
      <c r="AY238" s="184">
        <f>AY235</f>
        <v>45657</v>
      </c>
      <c r="AZ238" s="184" t="str">
        <f>AZ235</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8" s="184" t="str">
        <f>BA235</f>
        <v>OSI - GIS - SPI</v>
      </c>
      <c r="BB238" s="483" t="s">
        <v>103</v>
      </c>
      <c r="BC238" s="185">
        <f t="shared" si="7"/>
        <v>0</v>
      </c>
      <c r="BD238" s="185" t="str">
        <f>BD237</f>
        <v>X</v>
      </c>
      <c r="BE238" s="186" t="str">
        <f>BE237</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8" s="186" t="s">
        <v>1362</v>
      </c>
      <c r="BG238" s="186" t="str">
        <f>BG237</f>
        <v xml:space="preserve">En diciembre 2024 se encuentra en proceso la adquisicón del nuevo servicio de soporte técnico y mesa de ayuda para equipos institucionales de usuario final, implementación en enero 2025. </v>
      </c>
      <c r="BH238" s="184"/>
      <c r="BI238" s="184"/>
      <c r="BJ238" s="185"/>
      <c r="BK238" s="185"/>
      <c r="BL238" s="185"/>
      <c r="BM238" s="185"/>
      <c r="BN238" s="186"/>
      <c r="BO238" s="186"/>
      <c r="BP238" s="186"/>
      <c r="BQ238" s="184"/>
      <c r="BR238" s="184"/>
      <c r="BS238" s="185"/>
      <c r="BT238" s="185"/>
      <c r="BU238" s="185"/>
      <c r="BV238" s="185"/>
      <c r="BW238" s="186"/>
      <c r="BX238" s="186"/>
      <c r="BY238" s="186"/>
      <c r="BZ238" s="184"/>
      <c r="CA238" s="184"/>
      <c r="CB238" s="185"/>
      <c r="CC238" s="185"/>
      <c r="CD238" s="185"/>
      <c r="CE238" s="185"/>
      <c r="CF238" s="186"/>
      <c r="CG238" s="186"/>
      <c r="CH238" s="186"/>
      <c r="CI238" s="476"/>
      <c r="CJ238" s="476">
        <v>1</v>
      </c>
      <c r="CK238" s="476"/>
    </row>
    <row r="239" spans="2:89" s="187" customFormat="1" ht="113.25" customHeight="1" x14ac:dyDescent="0.25">
      <c r="B239" s="174" t="s">
        <v>71</v>
      </c>
      <c r="C239" s="175" t="s">
        <v>155</v>
      </c>
      <c r="D239" s="175" t="s">
        <v>155</v>
      </c>
      <c r="E239" s="176" t="s">
        <v>156</v>
      </c>
      <c r="F239" s="176" t="s">
        <v>74</v>
      </c>
      <c r="G239" s="176" t="s">
        <v>155</v>
      </c>
      <c r="H239" s="175" t="s">
        <v>247</v>
      </c>
      <c r="I239" s="175" t="s">
        <v>75</v>
      </c>
      <c r="J239" s="175" t="s">
        <v>247</v>
      </c>
      <c r="K239" s="193" t="s">
        <v>247</v>
      </c>
      <c r="L239" s="175" t="s">
        <v>647</v>
      </c>
      <c r="M239" s="175" t="s">
        <v>648</v>
      </c>
      <c r="N239" s="175" t="s">
        <v>649</v>
      </c>
      <c r="O239" s="176" t="s">
        <v>194</v>
      </c>
      <c r="P239" s="178"/>
      <c r="Q239" s="179" t="s">
        <v>80</v>
      </c>
      <c r="R239" s="179" t="s">
        <v>81</v>
      </c>
      <c r="S239" s="178" t="s">
        <v>82</v>
      </c>
      <c r="T239" s="178" t="s">
        <v>136</v>
      </c>
      <c r="U239" s="176" t="s">
        <v>84</v>
      </c>
      <c r="V239" s="178" t="s">
        <v>125</v>
      </c>
      <c r="W239" s="241" t="s">
        <v>86</v>
      </c>
      <c r="X239" s="254">
        <f>IF(W239="MUY BAJA",20%,IF(W239="BAJA",40%,IF(W239="MEDIA",60%,IF(W239="ALTA",80%,IF(W239="MUY ALTA",100%,)))))</f>
        <v>0.4</v>
      </c>
      <c r="Y239" s="255" t="s">
        <v>87</v>
      </c>
      <c r="Z239" s="254">
        <f>IF(Y239="LEVE",20%,IF(Y239="MENOR",40%,IF(Y239="MODERADO",60%,IF(Y239="MAYOR",80%,IF(Y239="CATASTRÓFICO",100%,)))))</f>
        <v>0.8</v>
      </c>
      <c r="AA239" s="181" t="s">
        <v>88</v>
      </c>
      <c r="AB239" s="180" t="s">
        <v>89</v>
      </c>
      <c r="AC239" s="178" t="s">
        <v>159</v>
      </c>
      <c r="AD239" s="181" t="s">
        <v>91</v>
      </c>
      <c r="AE239" s="181" t="s">
        <v>92</v>
      </c>
      <c r="AF239" s="176" t="s">
        <v>93</v>
      </c>
      <c r="AG239" s="182" t="s">
        <v>94</v>
      </c>
      <c r="AH239" s="182" t="s">
        <v>114</v>
      </c>
      <c r="AI239" s="256">
        <f>IF(AH239="Prevenir",25%, IF(AH239="Detectar",15%,IF(AH239="Corregir",10%,)))</f>
        <v>0.15</v>
      </c>
      <c r="AJ239" s="182" t="s">
        <v>96</v>
      </c>
      <c r="AK239" s="256">
        <f>IF(AJ239="Automático",25%,IF(AJ239="Manual",10%,))</f>
        <v>0.1</v>
      </c>
      <c r="AL239" s="182" t="s">
        <v>97</v>
      </c>
      <c r="AM239" s="175" t="s">
        <v>98</v>
      </c>
      <c r="AN239" s="182" t="s">
        <v>99</v>
      </c>
      <c r="AO239" s="175" t="s">
        <v>160</v>
      </c>
      <c r="AP239" s="257">
        <f>+AI239+AK239</f>
        <v>0.25</v>
      </c>
      <c r="AQ239" s="238" t="str">
        <f>IF(AR239&lt;=20%,"MUY BAJA",IF(AR239&lt;=40%,"BAJA",IF(AR239&lt;=60%,"MEDIA",IF(AR239&lt;=80%,"ALTA","MUY ALTA"))))</f>
        <v>BAJA</v>
      </c>
      <c r="AR239" s="238">
        <f>IF(OR(AH239="Prevenir",AH239="Detectar"),(X239-(X239*AP239)), X239)</f>
        <v>0.30000000000000004</v>
      </c>
      <c r="AS239" s="238" t="str">
        <f>IF(AT239&lt;=20%,"LEVE",IF(AT239&lt;=40%,"MENOR",IF(AT239&lt;=60%,"MODERADO",IF(AT239&lt;=80%,"MAYOR","CATASTROFICO"))))</f>
        <v>MAYOR</v>
      </c>
      <c r="AT239" s="238">
        <f>IF(AH239="Corregir",(Z239-(Z239*AP239)), Z239)</f>
        <v>0.8</v>
      </c>
      <c r="AU239" s="181" t="s">
        <v>88</v>
      </c>
      <c r="AV239" s="241" t="s">
        <v>101</v>
      </c>
      <c r="AW239" s="183" t="s">
        <v>89</v>
      </c>
      <c r="AX239" s="184" t="s">
        <v>161</v>
      </c>
      <c r="AY239" s="184">
        <f>AY236</f>
        <v>45657</v>
      </c>
      <c r="AZ239" s="184" t="str">
        <f>AZ236</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39" s="184" t="str">
        <f>BA236</f>
        <v>OSI - GIS</v>
      </c>
      <c r="BB239" s="483" t="s">
        <v>103</v>
      </c>
      <c r="BC239" s="185">
        <f t="shared" si="7"/>
        <v>0</v>
      </c>
      <c r="BD239" s="185" t="str">
        <f>BD238</f>
        <v>X</v>
      </c>
      <c r="BE239" s="186" t="str">
        <f>BE238</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9" s="186" t="s">
        <v>1362</v>
      </c>
      <c r="BG239" s="186" t="str">
        <f>BG238</f>
        <v xml:space="preserve">En diciembre 2024 se encuentra en proceso la adquisicón del nuevo servicio de soporte técnico y mesa de ayuda para equipos institucionales de usuario final, implementación en enero 2025. </v>
      </c>
      <c r="BH239" s="184"/>
      <c r="BI239" s="184"/>
      <c r="BJ239" s="185"/>
      <c r="BK239" s="185"/>
      <c r="BL239" s="185"/>
      <c r="BM239" s="185"/>
      <c r="BN239" s="186"/>
      <c r="BO239" s="186"/>
      <c r="BP239" s="186"/>
      <c r="BQ239" s="184"/>
      <c r="BR239" s="184"/>
      <c r="BS239" s="185"/>
      <c r="BT239" s="185"/>
      <c r="BU239" s="185"/>
      <c r="BV239" s="185"/>
      <c r="BW239" s="186"/>
      <c r="BX239" s="186"/>
      <c r="BY239" s="186"/>
      <c r="BZ239" s="184"/>
      <c r="CA239" s="184"/>
      <c r="CB239" s="185"/>
      <c r="CC239" s="185"/>
      <c r="CD239" s="185"/>
      <c r="CE239" s="185"/>
      <c r="CF239" s="186"/>
      <c r="CG239" s="186"/>
      <c r="CH239" s="186"/>
      <c r="CI239" s="476"/>
      <c r="CJ239" s="476">
        <v>1</v>
      </c>
      <c r="CK239" s="476"/>
    </row>
    <row r="240" spans="2:89" s="187" customFormat="1" ht="113.25" customHeight="1" x14ac:dyDescent="0.25">
      <c r="B240" s="174" t="s">
        <v>71</v>
      </c>
      <c r="C240" s="175" t="s">
        <v>155</v>
      </c>
      <c r="D240" s="175" t="s">
        <v>155</v>
      </c>
      <c r="E240" s="176" t="s">
        <v>156</v>
      </c>
      <c r="F240" s="176" t="s">
        <v>74</v>
      </c>
      <c r="G240" s="176" t="s">
        <v>155</v>
      </c>
      <c r="H240" s="175" t="s">
        <v>247</v>
      </c>
      <c r="I240" s="175" t="s">
        <v>518</v>
      </c>
      <c r="J240" s="175" t="s">
        <v>523</v>
      </c>
      <c r="K240" s="194" t="s">
        <v>523</v>
      </c>
      <c r="L240" s="175" t="s">
        <v>663</v>
      </c>
      <c r="M240" s="175" t="s">
        <v>664</v>
      </c>
      <c r="N240" s="175" t="s">
        <v>665</v>
      </c>
      <c r="O240" s="176" t="s">
        <v>166</v>
      </c>
      <c r="P240" s="178"/>
      <c r="Q240" s="179" t="s">
        <v>80</v>
      </c>
      <c r="R240" s="179" t="s">
        <v>81</v>
      </c>
      <c r="S240" s="178" t="s">
        <v>82</v>
      </c>
      <c r="T240" s="178" t="s">
        <v>136</v>
      </c>
      <c r="U240" s="176" t="s">
        <v>84</v>
      </c>
      <c r="V240" s="178" t="s">
        <v>85</v>
      </c>
      <c r="W240" s="241" t="s">
        <v>86</v>
      </c>
      <c r="X240" s="254">
        <f>IF(W240="MUY BAJA",20%,IF(W240="BAJA",40%,IF(W240="MEDIA",60%,IF(W240="ALTA",80%,IF(W240="MUY ALTA",100%,)))))</f>
        <v>0.4</v>
      </c>
      <c r="Y240" s="255" t="s">
        <v>87</v>
      </c>
      <c r="Z240" s="254">
        <f>IF(Y240="LEVE",20%,IF(Y240="MENOR",40%,IF(Y240="MODERADO",60%,IF(Y240="MAYOR",80%,IF(Y240="CATASTRÓFICO",100%,)))))</f>
        <v>0.8</v>
      </c>
      <c r="AA240" s="181" t="s">
        <v>88</v>
      </c>
      <c r="AB240" s="180" t="s">
        <v>89</v>
      </c>
      <c r="AC240" s="178" t="s">
        <v>159</v>
      </c>
      <c r="AD240" s="181" t="s">
        <v>91</v>
      </c>
      <c r="AE240" s="181" t="s">
        <v>92</v>
      </c>
      <c r="AF240" s="176" t="s">
        <v>93</v>
      </c>
      <c r="AG240" s="182" t="s">
        <v>94</v>
      </c>
      <c r="AH240" s="182" t="s">
        <v>114</v>
      </c>
      <c r="AI240" s="256">
        <f>IF(AH240="Prevenir",25%, IF(AH240="Detectar",15%,IF(AH240="Corregir",10%,)))</f>
        <v>0.15</v>
      </c>
      <c r="AJ240" s="182" t="s">
        <v>96</v>
      </c>
      <c r="AK240" s="256">
        <f>IF(AJ240="Automático",25%,IF(AJ240="Manual",10%,))</f>
        <v>0.1</v>
      </c>
      <c r="AL240" s="182" t="s">
        <v>97</v>
      </c>
      <c r="AM240" s="175" t="s">
        <v>98</v>
      </c>
      <c r="AN240" s="182" t="s">
        <v>99</v>
      </c>
      <c r="AO240" s="175" t="s">
        <v>160</v>
      </c>
      <c r="AP240" s="257">
        <f>+AI240+AK240</f>
        <v>0.25</v>
      </c>
      <c r="AQ240" s="238" t="str">
        <f>IF(AR240&lt;=20%,"MUY BAJA",IF(AR240&lt;=40%,"BAJA",IF(AR240&lt;=60%,"MEDIA",IF(AR240&lt;=80%,"ALTA","MUY ALTA"))))</f>
        <v>BAJA</v>
      </c>
      <c r="AR240" s="238">
        <f>IF(OR(AH240="Prevenir",AH240="Detectar"),(X240-(X240*AP240)), X240)</f>
        <v>0.30000000000000004</v>
      </c>
      <c r="AS240" s="238" t="str">
        <f>IF(AT240&lt;=20%,"LEVE",IF(AT240&lt;=40%,"MENOR",IF(AT240&lt;=60%,"MODERADO",IF(AT240&lt;=80%,"MAYOR","CATASTROFICO"))))</f>
        <v>MAYOR</v>
      </c>
      <c r="AT240" s="238">
        <f>IF(AH240="Corregir",(Z240-(Z240*AP240)), Z240)</f>
        <v>0.8</v>
      </c>
      <c r="AU240" s="181" t="s">
        <v>88</v>
      </c>
      <c r="AV240" s="241" t="s">
        <v>101</v>
      </c>
      <c r="AW240" s="183" t="s">
        <v>89</v>
      </c>
      <c r="AX240" s="184" t="s">
        <v>161</v>
      </c>
      <c r="AY240" s="184">
        <f>AY237</f>
        <v>45657</v>
      </c>
      <c r="AZ240" s="184" t="str">
        <f>AZ237</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0" s="184" t="str">
        <f>BA237</f>
        <v>OSI - GIS - SPI</v>
      </c>
      <c r="BB240" s="483" t="s">
        <v>103</v>
      </c>
      <c r="BC240" s="185">
        <f t="shared" si="7"/>
        <v>0</v>
      </c>
      <c r="BD240" s="185" t="str">
        <f>BD239</f>
        <v>X</v>
      </c>
      <c r="BE240" s="186" t="str">
        <f>BE239</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0" s="186" t="s">
        <v>1362</v>
      </c>
      <c r="BG240" s="186" t="str">
        <f>BG239</f>
        <v xml:space="preserve">En diciembre 2024 se encuentra en proceso la adquisicón del nuevo servicio de soporte técnico y mesa de ayuda para equipos institucionales de usuario final, implementación en enero 2025. </v>
      </c>
      <c r="BH240" s="184"/>
      <c r="BI240" s="184"/>
      <c r="BJ240" s="185"/>
      <c r="BK240" s="185"/>
      <c r="BL240" s="185"/>
      <c r="BM240" s="185"/>
      <c r="BN240" s="186"/>
      <c r="BO240" s="186"/>
      <c r="BP240" s="186"/>
      <c r="BQ240" s="184"/>
      <c r="BR240" s="184"/>
      <c r="BS240" s="185"/>
      <c r="BT240" s="185"/>
      <c r="BU240" s="185"/>
      <c r="BV240" s="185"/>
      <c r="BW240" s="186"/>
      <c r="BX240" s="186"/>
      <c r="BY240" s="186"/>
      <c r="BZ240" s="184"/>
      <c r="CA240" s="184"/>
      <c r="CB240" s="185"/>
      <c r="CC240" s="185"/>
      <c r="CD240" s="185"/>
      <c r="CE240" s="185"/>
      <c r="CF240" s="186"/>
      <c r="CG240" s="186"/>
      <c r="CH240" s="186"/>
      <c r="CI240" s="476"/>
      <c r="CJ240" s="476">
        <v>1</v>
      </c>
      <c r="CK240" s="476"/>
    </row>
    <row r="241" spans="2:89" s="187" customFormat="1" ht="113.25" customHeight="1" x14ac:dyDescent="0.25">
      <c r="B241" s="174" t="s">
        <v>71</v>
      </c>
      <c r="C241" s="175" t="s">
        <v>155</v>
      </c>
      <c r="D241" s="175" t="s">
        <v>155</v>
      </c>
      <c r="E241" s="176" t="s">
        <v>156</v>
      </c>
      <c r="F241" s="176" t="s">
        <v>74</v>
      </c>
      <c r="G241" s="176" t="s">
        <v>155</v>
      </c>
      <c r="H241" s="175" t="s">
        <v>74</v>
      </c>
      <c r="I241" s="175" t="s">
        <v>247</v>
      </c>
      <c r="J241" s="175" t="s">
        <v>247</v>
      </c>
      <c r="K241" s="194" t="s">
        <v>523</v>
      </c>
      <c r="L241" s="175" t="s">
        <v>671</v>
      </c>
      <c r="M241" s="175">
        <v>0</v>
      </c>
      <c r="N241" s="175" t="s">
        <v>672</v>
      </c>
      <c r="O241" s="176" t="s">
        <v>172</v>
      </c>
      <c r="P241" s="178"/>
      <c r="Q241" s="179" t="s">
        <v>80</v>
      </c>
      <c r="R241" s="179" t="s">
        <v>81</v>
      </c>
      <c r="S241" s="178" t="s">
        <v>82</v>
      </c>
      <c r="T241" s="178" t="s">
        <v>136</v>
      </c>
      <c r="U241" s="176" t="s">
        <v>84</v>
      </c>
      <c r="V241" s="178" t="s">
        <v>85</v>
      </c>
      <c r="W241" s="241" t="s">
        <v>86</v>
      </c>
      <c r="X241" s="254">
        <f>IF(W241="MUY BAJA",20%,IF(W241="BAJA",40%,IF(W241="MEDIA",60%,IF(W241="ALTA",80%,IF(W241="MUY ALTA",100%,)))))</f>
        <v>0.4</v>
      </c>
      <c r="Y241" s="255" t="s">
        <v>87</v>
      </c>
      <c r="Z241" s="254">
        <f>IF(Y241="LEVE",20%,IF(Y241="MENOR",40%,IF(Y241="MODERADO",60%,IF(Y241="MAYOR",80%,IF(Y241="CATASTRÓFICO",100%,)))))</f>
        <v>0.8</v>
      </c>
      <c r="AA241" s="181" t="s">
        <v>88</v>
      </c>
      <c r="AB241" s="180" t="s">
        <v>89</v>
      </c>
      <c r="AC241" s="178" t="s">
        <v>159</v>
      </c>
      <c r="AD241" s="181" t="s">
        <v>91</v>
      </c>
      <c r="AE241" s="181" t="s">
        <v>92</v>
      </c>
      <c r="AF241" s="176" t="s">
        <v>93</v>
      </c>
      <c r="AG241" s="182" t="s">
        <v>94</v>
      </c>
      <c r="AH241" s="182" t="s">
        <v>114</v>
      </c>
      <c r="AI241" s="256">
        <f>IF(AH241="Prevenir",25%, IF(AH241="Detectar",15%,IF(AH241="Corregir",10%,)))</f>
        <v>0.15</v>
      </c>
      <c r="AJ241" s="182" t="s">
        <v>96</v>
      </c>
      <c r="AK241" s="256">
        <f>IF(AJ241="Automático",25%,IF(AJ241="Manual",10%,))</f>
        <v>0.1</v>
      </c>
      <c r="AL241" s="182" t="s">
        <v>97</v>
      </c>
      <c r="AM241" s="175" t="s">
        <v>98</v>
      </c>
      <c r="AN241" s="182" t="s">
        <v>99</v>
      </c>
      <c r="AO241" s="175" t="s">
        <v>160</v>
      </c>
      <c r="AP241" s="257">
        <f>+AI241+AK241</f>
        <v>0.25</v>
      </c>
      <c r="AQ241" s="238" t="str">
        <f>IF(AR241&lt;=20%,"MUY BAJA",IF(AR241&lt;=40%,"BAJA",IF(AR241&lt;=60%,"MEDIA",IF(AR241&lt;=80%,"ALTA","MUY ALTA"))))</f>
        <v>BAJA</v>
      </c>
      <c r="AR241" s="238">
        <f>IF(OR(AH241="Prevenir",AH241="Detectar"),(X241-(X241*AP241)), X241)</f>
        <v>0.30000000000000004</v>
      </c>
      <c r="AS241" s="238" t="str">
        <f>IF(AT241&lt;=20%,"LEVE",IF(AT241&lt;=40%,"MENOR",IF(AT241&lt;=60%,"MODERADO",IF(AT241&lt;=80%,"MAYOR","CATASTROFICO"))))</f>
        <v>MAYOR</v>
      </c>
      <c r="AT241" s="238">
        <f>IF(AH241="Corregir",(Z241-(Z241*AP241)), Z241)</f>
        <v>0.8</v>
      </c>
      <c r="AU241" s="181" t="s">
        <v>88</v>
      </c>
      <c r="AV241" s="241" t="s">
        <v>101</v>
      </c>
      <c r="AW241" s="183" t="s">
        <v>89</v>
      </c>
      <c r="AX241" s="184" t="s">
        <v>161</v>
      </c>
      <c r="AY241" s="184">
        <f>AY238</f>
        <v>45657</v>
      </c>
      <c r="AZ241" s="184" t="str">
        <f>AZ238</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1" s="184" t="str">
        <f>BA238</f>
        <v>OSI - GIS - SPI</v>
      </c>
      <c r="BB241" s="483" t="s">
        <v>103</v>
      </c>
      <c r="BC241" s="185">
        <f t="shared" si="7"/>
        <v>0</v>
      </c>
      <c r="BD241" s="185" t="str">
        <f>BD240</f>
        <v>X</v>
      </c>
      <c r="BE241" s="186" t="str">
        <f>BE240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1" s="186" t="s">
        <v>1362</v>
      </c>
      <c r="BG241" s="186" t="str">
        <f>BG240</f>
        <v xml:space="preserve">En diciembre 2024 se encuentra en proceso la adquisicón del nuevo servicio de soporte técnico y mesa de ayuda para equipos institucionales de usuario final, implementación en enero 2025. </v>
      </c>
      <c r="BH241" s="184"/>
      <c r="BI241" s="184"/>
      <c r="BJ241" s="185"/>
      <c r="BK241" s="185"/>
      <c r="BL241" s="185"/>
      <c r="BM241" s="185"/>
      <c r="BN241" s="186"/>
      <c r="BO241" s="186"/>
      <c r="BP241" s="186"/>
      <c r="BQ241" s="184"/>
      <c r="BR241" s="184"/>
      <c r="BS241" s="185"/>
      <c r="BT241" s="185"/>
      <c r="BU241" s="185"/>
      <c r="BV241" s="185"/>
      <c r="BW241" s="186"/>
      <c r="BX241" s="186"/>
      <c r="BY241" s="186"/>
      <c r="BZ241" s="184"/>
      <c r="CA241" s="184"/>
      <c r="CB241" s="185"/>
      <c r="CC241" s="185"/>
      <c r="CD241" s="185"/>
      <c r="CE241" s="185"/>
      <c r="CF241" s="186"/>
      <c r="CG241" s="186"/>
      <c r="CH241" s="186"/>
      <c r="CI241" s="476"/>
      <c r="CJ241" s="476">
        <v>1</v>
      </c>
      <c r="CK241" s="476"/>
    </row>
    <row r="242" spans="2:89" s="187" customFormat="1" ht="113.25" customHeight="1" x14ac:dyDescent="0.25">
      <c r="B242" s="174" t="s">
        <v>71</v>
      </c>
      <c r="C242" s="175" t="s">
        <v>72</v>
      </c>
      <c r="D242" s="175" t="s">
        <v>72</v>
      </c>
      <c r="E242" s="176" t="s">
        <v>73</v>
      </c>
      <c r="F242" s="176" t="s">
        <v>120</v>
      </c>
      <c r="G242" s="176" t="s">
        <v>72</v>
      </c>
      <c r="H242" s="175" t="s">
        <v>245</v>
      </c>
      <c r="I242" s="175" t="s">
        <v>247</v>
      </c>
      <c r="J242" s="175" t="s">
        <v>245</v>
      </c>
      <c r="K242" s="193" t="s">
        <v>247</v>
      </c>
      <c r="L242" s="175" t="s">
        <v>632</v>
      </c>
      <c r="M242" s="175" t="s">
        <v>447</v>
      </c>
      <c r="N242" s="175" t="s">
        <v>633</v>
      </c>
      <c r="O242" s="176" t="s">
        <v>181</v>
      </c>
      <c r="P242" s="178"/>
      <c r="Q242" s="179" t="s">
        <v>80</v>
      </c>
      <c r="R242" s="179" t="s">
        <v>81</v>
      </c>
      <c r="S242" s="178" t="s">
        <v>82</v>
      </c>
      <c r="T242" s="178" t="s">
        <v>83</v>
      </c>
      <c r="U242" s="176" t="s">
        <v>84</v>
      </c>
      <c r="V242" s="178" t="s">
        <v>149</v>
      </c>
      <c r="W242" s="241" t="s">
        <v>86</v>
      </c>
      <c r="X242" s="254">
        <f>IF(W242="MUY BAJA",20%,IF(W242="BAJA",40%,IF(W242="MEDIA",60%,IF(W242="ALTA",80%,IF(W242="MUY ALTA",100%,)))))</f>
        <v>0.4</v>
      </c>
      <c r="Y242" s="255" t="s">
        <v>317</v>
      </c>
      <c r="Z242" s="254">
        <f>IF(Y242="LEVE",20%,IF(Y242="MENOR",40%,IF(Y242="MODERADO",60%,IF(Y242="MAYOR",80%,IF(Y242="CATASTRÓFICO",100%,)))))</f>
        <v>0.6</v>
      </c>
      <c r="AA242" s="181" t="s">
        <v>317</v>
      </c>
      <c r="AB242" s="180" t="s">
        <v>89</v>
      </c>
      <c r="AC242" s="178" t="s">
        <v>90</v>
      </c>
      <c r="AD242" s="181" t="s">
        <v>91</v>
      </c>
      <c r="AE242" s="181" t="s">
        <v>92</v>
      </c>
      <c r="AF242" s="176" t="s">
        <v>93</v>
      </c>
      <c r="AG242" s="182" t="s">
        <v>94</v>
      </c>
      <c r="AH242" s="182" t="s">
        <v>95</v>
      </c>
      <c r="AI242" s="256">
        <f>IF(AH242="Prevenir",25%, IF(AH242="Detectar",15%,IF(AH242="Corregir",10%,)))</f>
        <v>0.1</v>
      </c>
      <c r="AJ242" s="182" t="s">
        <v>96</v>
      </c>
      <c r="AK242" s="256">
        <f>IF(AJ242="Automático",25%,IF(AJ242="Manual",10%,))</f>
        <v>0.1</v>
      </c>
      <c r="AL242" s="182" t="s">
        <v>97</v>
      </c>
      <c r="AM242" s="175" t="s">
        <v>98</v>
      </c>
      <c r="AN242" s="182" t="s">
        <v>99</v>
      </c>
      <c r="AO242" s="175" t="s">
        <v>160</v>
      </c>
      <c r="AP242" s="257">
        <f>+AI242+AK242</f>
        <v>0.2</v>
      </c>
      <c r="AQ242" s="238" t="str">
        <f>IF(AR242&lt;=20%,"MUY BAJA",IF(AR242&lt;=40%,"BAJA",IF(AR242&lt;=60%,"MEDIA",IF(AR242&lt;=80%,"ALTA","MUY ALTA"))))</f>
        <v>BAJA</v>
      </c>
      <c r="AR242" s="238">
        <f>IF(OR(AH242="Prevenir",AH242="Detectar"),(X242-(X242*AP242)), X242)</f>
        <v>0.4</v>
      </c>
      <c r="AS242" s="238" t="str">
        <f>IF(AT242&lt;=20%,"LEVE",IF(AT242&lt;=40%,"MENOR",IF(AT242&lt;=60%,"MODERADO",IF(AT242&lt;=80%,"MAYOR","CATASTROFICO"))))</f>
        <v>MODERADO</v>
      </c>
      <c r="AT242" s="238">
        <f>IF(AH242="Corregir",(Z242-(Z242*AP242)), Z242)</f>
        <v>0.48</v>
      </c>
      <c r="AU242" s="181" t="s">
        <v>317</v>
      </c>
      <c r="AV242" s="241" t="s">
        <v>101</v>
      </c>
      <c r="AW242" s="183" t="s">
        <v>89</v>
      </c>
      <c r="AX242" s="184" t="s">
        <v>161</v>
      </c>
      <c r="AY242" s="184">
        <f>AY239</f>
        <v>45657</v>
      </c>
      <c r="AZ242" s="184" t="str">
        <f>AZ239</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42" s="184" t="str">
        <f>BA239</f>
        <v>OSI - GIS</v>
      </c>
      <c r="BB242" s="483" t="s">
        <v>103</v>
      </c>
      <c r="BC242" s="185">
        <f t="shared" si="7"/>
        <v>0</v>
      </c>
      <c r="BD242" s="185" t="str">
        <f>BD241</f>
        <v>X</v>
      </c>
      <c r="BE242" s="186" t="str">
        <f>BE241</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2" s="186" t="s">
        <v>1362</v>
      </c>
      <c r="BG242" s="186" t="str">
        <f>BG241</f>
        <v xml:space="preserve">En diciembre 2024 se encuentra en proceso la adquisicón del nuevo servicio de soporte técnico y mesa de ayuda para equipos institucionales de usuario final, implementación en enero 2025. </v>
      </c>
      <c r="BH242" s="184"/>
      <c r="BI242" s="184"/>
      <c r="BJ242" s="185"/>
      <c r="BK242" s="185"/>
      <c r="BL242" s="185"/>
      <c r="BM242" s="185"/>
      <c r="BN242" s="186"/>
      <c r="BO242" s="186"/>
      <c r="BP242" s="186"/>
      <c r="BQ242" s="184"/>
      <c r="BR242" s="184"/>
      <c r="BS242" s="185"/>
      <c r="BT242" s="185"/>
      <c r="BU242" s="185"/>
      <c r="BV242" s="185"/>
      <c r="BW242" s="186"/>
      <c r="BX242" s="186"/>
      <c r="BY242" s="186"/>
      <c r="BZ242" s="184"/>
      <c r="CA242" s="184"/>
      <c r="CB242" s="185"/>
      <c r="CC242" s="185"/>
      <c r="CD242" s="185"/>
      <c r="CE242" s="185"/>
      <c r="CF242" s="186"/>
      <c r="CG242" s="186"/>
      <c r="CH242" s="186"/>
      <c r="CI242" s="476"/>
      <c r="CJ242" s="476">
        <v>1</v>
      </c>
      <c r="CK242" s="476"/>
    </row>
    <row r="243" spans="2:89" s="187" customFormat="1" ht="113.25" customHeight="1" x14ac:dyDescent="0.25">
      <c r="B243" s="174" t="s">
        <v>71</v>
      </c>
      <c r="C243" s="175" t="s">
        <v>72</v>
      </c>
      <c r="D243" s="175" t="s">
        <v>72</v>
      </c>
      <c r="E243" s="176" t="s">
        <v>73</v>
      </c>
      <c r="F243" s="176" t="s">
        <v>74</v>
      </c>
      <c r="G243" s="176" t="s">
        <v>72</v>
      </c>
      <c r="H243" s="175" t="s">
        <v>247</v>
      </c>
      <c r="I243" s="175" t="s">
        <v>247</v>
      </c>
      <c r="J243" s="175" t="s">
        <v>247</v>
      </c>
      <c r="K243" s="193" t="s">
        <v>247</v>
      </c>
      <c r="L243" s="175" t="s">
        <v>355</v>
      </c>
      <c r="M243" s="175" t="s">
        <v>640</v>
      </c>
      <c r="N243" s="175" t="s">
        <v>641</v>
      </c>
      <c r="O243" s="176" t="s">
        <v>194</v>
      </c>
      <c r="P243" s="178"/>
      <c r="Q243" s="179" t="s">
        <v>80</v>
      </c>
      <c r="R243" s="179" t="s">
        <v>81</v>
      </c>
      <c r="S243" s="178" t="s">
        <v>82</v>
      </c>
      <c r="T243" s="178" t="s">
        <v>83</v>
      </c>
      <c r="U243" s="176" t="s">
        <v>84</v>
      </c>
      <c r="V243" s="178" t="s">
        <v>149</v>
      </c>
      <c r="W243" s="241" t="s">
        <v>86</v>
      </c>
      <c r="X243" s="254">
        <f>IF(W243="MUY BAJA",20%,IF(W243="BAJA",40%,IF(W243="MEDIA",60%,IF(W243="ALTA",80%,IF(W243="MUY ALTA",100%,)))))</f>
        <v>0.4</v>
      </c>
      <c r="Y243" s="255" t="s">
        <v>317</v>
      </c>
      <c r="Z243" s="254">
        <f>IF(Y243="LEVE",20%,IF(Y243="MENOR",40%,IF(Y243="MODERADO",60%,IF(Y243="MAYOR",80%,IF(Y243="CATASTRÓFICO",100%,)))))</f>
        <v>0.6</v>
      </c>
      <c r="AA243" s="181" t="s">
        <v>317</v>
      </c>
      <c r="AB243" s="180" t="s">
        <v>89</v>
      </c>
      <c r="AC243" s="178" t="s">
        <v>90</v>
      </c>
      <c r="AD243" s="181" t="s">
        <v>91</v>
      </c>
      <c r="AE243" s="181" t="s">
        <v>92</v>
      </c>
      <c r="AF243" s="176" t="s">
        <v>93</v>
      </c>
      <c r="AG243" s="182" t="s">
        <v>94</v>
      </c>
      <c r="AH243" s="182" t="s">
        <v>95</v>
      </c>
      <c r="AI243" s="256">
        <f>IF(AH243="Prevenir",25%, IF(AH243="Detectar",15%,IF(AH243="Corregir",10%,)))</f>
        <v>0.1</v>
      </c>
      <c r="AJ243" s="182" t="s">
        <v>96</v>
      </c>
      <c r="AK243" s="256">
        <f>IF(AJ243="Automático",25%,IF(AJ243="Manual",10%,))</f>
        <v>0.1</v>
      </c>
      <c r="AL243" s="182" t="s">
        <v>97</v>
      </c>
      <c r="AM243" s="175" t="s">
        <v>98</v>
      </c>
      <c r="AN243" s="182" t="s">
        <v>99</v>
      </c>
      <c r="AO243" s="175" t="s">
        <v>160</v>
      </c>
      <c r="AP243" s="257">
        <f>+AI243+AK243</f>
        <v>0.2</v>
      </c>
      <c r="AQ243" s="238" t="str">
        <f>IF(AR243&lt;=20%,"MUY BAJA",IF(AR243&lt;=40%,"BAJA",IF(AR243&lt;=60%,"MEDIA",IF(AR243&lt;=80%,"ALTA","MUY ALTA"))))</f>
        <v>BAJA</v>
      </c>
      <c r="AR243" s="238">
        <f>IF(OR(AH243="Prevenir",AH243="Detectar"),(X243-(X243*AP243)), X243)</f>
        <v>0.4</v>
      </c>
      <c r="AS243" s="238" t="str">
        <f>IF(AT243&lt;=20%,"LEVE",IF(AT243&lt;=40%,"MENOR",IF(AT243&lt;=60%,"MODERADO",IF(AT243&lt;=80%,"MAYOR","CATASTROFICO"))))</f>
        <v>MODERADO</v>
      </c>
      <c r="AT243" s="238">
        <f>IF(AH243="Corregir",(Z243-(Z243*AP243)), Z243)</f>
        <v>0.48</v>
      </c>
      <c r="AU243" s="181" t="s">
        <v>317</v>
      </c>
      <c r="AV243" s="241" t="s">
        <v>101</v>
      </c>
      <c r="AW243" s="183" t="s">
        <v>89</v>
      </c>
      <c r="AX243" s="184" t="s">
        <v>161</v>
      </c>
      <c r="AY243" s="184">
        <f>AY240</f>
        <v>45657</v>
      </c>
      <c r="AZ243" s="184" t="str">
        <f>AZ240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3" s="184" t="str">
        <f>BA240</f>
        <v>OSI - GIS - SPI</v>
      </c>
      <c r="BB243" s="483" t="s">
        <v>103</v>
      </c>
      <c r="BC243" s="185">
        <f t="shared" si="7"/>
        <v>0</v>
      </c>
      <c r="BD243" s="185" t="str">
        <f>BD242</f>
        <v>X</v>
      </c>
      <c r="BE243" s="186" t="str">
        <f>BE242</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3" s="186" t="s">
        <v>1362</v>
      </c>
      <c r="BG243" s="186" t="str">
        <f>BG242</f>
        <v xml:space="preserve">En diciembre 2024 se encuentra en proceso la adquisicón del nuevo servicio de soporte técnico y mesa de ayuda para equipos institucionales de usuario final, implementación en enero 2025. </v>
      </c>
      <c r="BH243" s="184"/>
      <c r="BI243" s="184"/>
      <c r="BJ243" s="185"/>
      <c r="BK243" s="185"/>
      <c r="BL243" s="185"/>
      <c r="BM243" s="185"/>
      <c r="BN243" s="186"/>
      <c r="BO243" s="186"/>
      <c r="BP243" s="186"/>
      <c r="BQ243" s="184"/>
      <c r="BR243" s="184"/>
      <c r="BS243" s="185"/>
      <c r="BT243" s="185"/>
      <c r="BU243" s="185"/>
      <c r="BV243" s="185"/>
      <c r="BW243" s="186"/>
      <c r="BX243" s="186"/>
      <c r="BY243" s="186"/>
      <c r="BZ243" s="184"/>
      <c r="CA243" s="184"/>
      <c r="CB243" s="185"/>
      <c r="CC243" s="185"/>
      <c r="CD243" s="185"/>
      <c r="CE243" s="185"/>
      <c r="CF243" s="186"/>
      <c r="CG243" s="186"/>
      <c r="CH243" s="186"/>
      <c r="CI243" s="476"/>
      <c r="CJ243" s="476">
        <v>1</v>
      </c>
      <c r="CK243" s="476"/>
    </row>
    <row r="244" spans="2:89" s="187" customFormat="1" ht="113.25" customHeight="1" x14ac:dyDescent="0.25">
      <c r="B244" s="174" t="s">
        <v>71</v>
      </c>
      <c r="C244" s="175" t="s">
        <v>72</v>
      </c>
      <c r="D244" s="175" t="s">
        <v>72</v>
      </c>
      <c r="E244" s="176" t="s">
        <v>73</v>
      </c>
      <c r="F244" s="176" t="s">
        <v>74</v>
      </c>
      <c r="G244" s="176" t="s">
        <v>72</v>
      </c>
      <c r="H244" s="175" t="s">
        <v>247</v>
      </c>
      <c r="I244" s="175" t="s">
        <v>247</v>
      </c>
      <c r="J244" s="175" t="s">
        <v>247</v>
      </c>
      <c r="K244" s="193" t="s">
        <v>247</v>
      </c>
      <c r="L244" s="175" t="s">
        <v>506</v>
      </c>
      <c r="M244" s="175" t="s">
        <v>507</v>
      </c>
      <c r="N244" s="175" t="s">
        <v>508</v>
      </c>
      <c r="O244" s="176" t="s">
        <v>502</v>
      </c>
      <c r="P244" s="178"/>
      <c r="Q244" s="179" t="s">
        <v>80</v>
      </c>
      <c r="R244" s="179" t="s">
        <v>81</v>
      </c>
      <c r="S244" s="178" t="s">
        <v>82</v>
      </c>
      <c r="T244" s="178" t="s">
        <v>83</v>
      </c>
      <c r="U244" s="176" t="s">
        <v>84</v>
      </c>
      <c r="V244" s="178" t="s">
        <v>149</v>
      </c>
      <c r="W244" s="241" t="s">
        <v>86</v>
      </c>
      <c r="X244" s="254">
        <f>IF(W244="MUY BAJA",20%,IF(W244="BAJA",40%,IF(W244="MEDIA",60%,IF(W244="ALTA",80%,IF(W244="MUY ALTA",100%,)))))</f>
        <v>0.4</v>
      </c>
      <c r="Y244" s="255" t="s">
        <v>317</v>
      </c>
      <c r="Z244" s="254">
        <f>IF(Y244="LEVE",20%,IF(Y244="MENOR",40%,IF(Y244="MODERADO",60%,IF(Y244="MAYOR",80%,IF(Y244="CATASTRÓFICO",100%,)))))</f>
        <v>0.6</v>
      </c>
      <c r="AA244" s="181" t="s">
        <v>317</v>
      </c>
      <c r="AB244" s="180" t="s">
        <v>89</v>
      </c>
      <c r="AC244" s="178" t="s">
        <v>90</v>
      </c>
      <c r="AD244" s="181" t="s">
        <v>91</v>
      </c>
      <c r="AE244" s="181" t="s">
        <v>92</v>
      </c>
      <c r="AF244" s="176" t="s">
        <v>93</v>
      </c>
      <c r="AG244" s="182" t="s">
        <v>94</v>
      </c>
      <c r="AH244" s="182" t="s">
        <v>95</v>
      </c>
      <c r="AI244" s="256">
        <f>IF(AH244="Prevenir",25%, IF(AH244="Detectar",15%,IF(AH244="Corregir",10%,)))</f>
        <v>0.1</v>
      </c>
      <c r="AJ244" s="182" t="s">
        <v>96</v>
      </c>
      <c r="AK244" s="256">
        <f>IF(AJ244="Automático",25%,IF(AJ244="Manual",10%,))</f>
        <v>0.1</v>
      </c>
      <c r="AL244" s="182" t="s">
        <v>97</v>
      </c>
      <c r="AM244" s="175" t="s">
        <v>98</v>
      </c>
      <c r="AN244" s="182" t="s">
        <v>99</v>
      </c>
      <c r="AO244" s="175" t="s">
        <v>160</v>
      </c>
      <c r="AP244" s="257">
        <f>+AI244+AK244</f>
        <v>0.2</v>
      </c>
      <c r="AQ244" s="238" t="str">
        <f>IF(AR244&lt;=20%,"MUY BAJA",IF(AR244&lt;=40%,"BAJA",IF(AR244&lt;=60%,"MEDIA",IF(AR244&lt;=80%,"ALTA","MUY ALTA"))))</f>
        <v>BAJA</v>
      </c>
      <c r="AR244" s="238">
        <f>IF(OR(AH244="Prevenir",AH244="Detectar"),(X244-(X244*AP244)), X244)</f>
        <v>0.4</v>
      </c>
      <c r="AS244" s="238" t="str">
        <f>IF(AT244&lt;=20%,"LEVE",IF(AT244&lt;=40%,"MENOR",IF(AT244&lt;=60%,"MODERADO",IF(AT244&lt;=80%,"MAYOR","CATASTROFICO"))))</f>
        <v>MODERADO</v>
      </c>
      <c r="AT244" s="238">
        <f>IF(AH244="Corregir",(Z244-(Z244*AP244)), Z244)</f>
        <v>0.48</v>
      </c>
      <c r="AU244" s="181" t="s">
        <v>317</v>
      </c>
      <c r="AV244" s="241" t="s">
        <v>101</v>
      </c>
      <c r="AW244" s="183" t="s">
        <v>89</v>
      </c>
      <c r="AX244" s="184" t="s">
        <v>161</v>
      </c>
      <c r="AY244" s="184">
        <f>AY241</f>
        <v>45657</v>
      </c>
      <c r="AZ244" s="184" t="str">
        <f>AZ241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4" s="184" t="str">
        <f>BA241</f>
        <v>OSI - GIS - SPI</v>
      </c>
      <c r="BB244" s="483" t="s">
        <v>103</v>
      </c>
      <c r="BC244" s="185">
        <f t="shared" si="7"/>
        <v>0</v>
      </c>
      <c r="BD244" s="185" t="str">
        <f>BD243</f>
        <v>X</v>
      </c>
      <c r="BE244" s="186" t="str">
        <f>BE243</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4" s="186" t="s">
        <v>1362</v>
      </c>
      <c r="BG244" s="186" t="str">
        <f>BG243</f>
        <v xml:space="preserve">En diciembre 2024 se encuentra en proceso la adquisicón del nuevo servicio de soporte técnico y mesa de ayuda para equipos institucionales de usuario final, implementación en enero 2025. </v>
      </c>
      <c r="BH244" s="184"/>
      <c r="BI244" s="184"/>
      <c r="BJ244" s="185"/>
      <c r="BK244" s="185"/>
      <c r="BL244" s="185"/>
      <c r="BM244" s="185"/>
      <c r="BN244" s="186"/>
      <c r="BO244" s="186"/>
      <c r="BP244" s="186"/>
      <c r="BQ244" s="184"/>
      <c r="BR244" s="184"/>
      <c r="BS244" s="185"/>
      <c r="BT244" s="185"/>
      <c r="BU244" s="185"/>
      <c r="BV244" s="185"/>
      <c r="BW244" s="186"/>
      <c r="BX244" s="186"/>
      <c r="BY244" s="186"/>
      <c r="BZ244" s="184"/>
      <c r="CA244" s="184"/>
      <c r="CB244" s="185"/>
      <c r="CC244" s="185"/>
      <c r="CD244" s="185"/>
      <c r="CE244" s="185"/>
      <c r="CF244" s="186"/>
      <c r="CG244" s="186"/>
      <c r="CH244" s="186"/>
      <c r="CI244" s="476"/>
      <c r="CJ244" s="476">
        <v>1</v>
      </c>
      <c r="CK244" s="476"/>
    </row>
    <row r="245" spans="2:89" s="187" customFormat="1" ht="113.25" customHeight="1" x14ac:dyDescent="0.25">
      <c r="B245" s="174" t="s">
        <v>71</v>
      </c>
      <c r="C245" s="175" t="s">
        <v>72</v>
      </c>
      <c r="D245" s="175" t="s">
        <v>72</v>
      </c>
      <c r="E245" s="176" t="s">
        <v>73</v>
      </c>
      <c r="F245" s="176" t="s">
        <v>74</v>
      </c>
      <c r="G245" s="176" t="s">
        <v>72</v>
      </c>
      <c r="H245" s="175" t="s">
        <v>523</v>
      </c>
      <c r="I245" s="175" t="s">
        <v>523</v>
      </c>
      <c r="J245" s="175" t="s">
        <v>247</v>
      </c>
      <c r="K245" s="194" t="s">
        <v>523</v>
      </c>
      <c r="L245" s="175" t="s">
        <v>680</v>
      </c>
      <c r="M245" s="175" t="s">
        <v>681</v>
      </c>
      <c r="N245" s="175" t="s">
        <v>682</v>
      </c>
      <c r="O245" s="176" t="s">
        <v>194</v>
      </c>
      <c r="P245" s="178"/>
      <c r="Q245" s="179" t="s">
        <v>80</v>
      </c>
      <c r="R245" s="179" t="s">
        <v>81</v>
      </c>
      <c r="S245" s="178" t="s">
        <v>82</v>
      </c>
      <c r="T245" s="178" t="s">
        <v>83</v>
      </c>
      <c r="U245" s="176" t="s">
        <v>84</v>
      </c>
      <c r="V245" s="178" t="s">
        <v>125</v>
      </c>
      <c r="W245" s="241" t="s">
        <v>86</v>
      </c>
      <c r="X245" s="254">
        <f>IF(W245="MUY BAJA",20%,IF(W245="BAJA",40%,IF(W245="MEDIA",60%,IF(W245="ALTA",80%,IF(W245="MUY ALTA",100%,)))))</f>
        <v>0.4</v>
      </c>
      <c r="Y245" s="255" t="s">
        <v>317</v>
      </c>
      <c r="Z245" s="254">
        <f>IF(Y245="LEVE",20%,IF(Y245="MENOR",40%,IF(Y245="MODERADO",60%,IF(Y245="MAYOR",80%,IF(Y245="CATASTRÓFICO",100%,)))))</f>
        <v>0.6</v>
      </c>
      <c r="AA245" s="181" t="s">
        <v>317</v>
      </c>
      <c r="AB245" s="180" t="s">
        <v>89</v>
      </c>
      <c r="AC245" s="178" t="s">
        <v>90</v>
      </c>
      <c r="AD245" s="181" t="s">
        <v>91</v>
      </c>
      <c r="AE245" s="181" t="s">
        <v>92</v>
      </c>
      <c r="AF245" s="176" t="s">
        <v>93</v>
      </c>
      <c r="AG245" s="182" t="s">
        <v>94</v>
      </c>
      <c r="AH245" s="182" t="s">
        <v>95</v>
      </c>
      <c r="AI245" s="256">
        <f>IF(AH245="Prevenir",25%, IF(AH245="Detectar",15%,IF(AH245="Corregir",10%,)))</f>
        <v>0.1</v>
      </c>
      <c r="AJ245" s="182" t="s">
        <v>96</v>
      </c>
      <c r="AK245" s="256">
        <f>IF(AJ245="Automático",25%,IF(AJ245="Manual",10%,))</f>
        <v>0.1</v>
      </c>
      <c r="AL245" s="182" t="s">
        <v>97</v>
      </c>
      <c r="AM245" s="175" t="s">
        <v>98</v>
      </c>
      <c r="AN245" s="182" t="s">
        <v>99</v>
      </c>
      <c r="AO245" s="175" t="s">
        <v>160</v>
      </c>
      <c r="AP245" s="257">
        <f>+AI245+AK245</f>
        <v>0.2</v>
      </c>
      <c r="AQ245" s="238" t="str">
        <f>IF(AR245&lt;=20%,"MUY BAJA",IF(AR245&lt;=40%,"BAJA",IF(AR245&lt;=60%,"MEDIA",IF(AR245&lt;=80%,"ALTA","MUY ALTA"))))</f>
        <v>BAJA</v>
      </c>
      <c r="AR245" s="238">
        <f>IF(OR(AH245="Prevenir",AH245="Detectar"),(X245-(X245*AP245)), X245)</f>
        <v>0.4</v>
      </c>
      <c r="AS245" s="238" t="str">
        <f>IF(AT245&lt;=20%,"LEVE",IF(AT245&lt;=40%,"MENOR",IF(AT245&lt;=60%,"MODERADO",IF(AT245&lt;=80%,"MAYOR","CATASTROFICO"))))</f>
        <v>MODERADO</v>
      </c>
      <c r="AT245" s="238">
        <f>IF(AH245="Corregir",(Z245-(Z245*AP245)), Z245)</f>
        <v>0.48</v>
      </c>
      <c r="AU245" s="181" t="s">
        <v>317</v>
      </c>
      <c r="AV245" s="241" t="s">
        <v>101</v>
      </c>
      <c r="AW245" s="183" t="s">
        <v>89</v>
      </c>
      <c r="AX245" s="184" t="s">
        <v>161</v>
      </c>
      <c r="AY245" s="184">
        <f>AY242</f>
        <v>45657</v>
      </c>
      <c r="AZ245" s="184" t="str">
        <f>AZ242</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45" s="184" t="str">
        <f>BA242</f>
        <v>OSI - GIS</v>
      </c>
      <c r="BB245" s="483" t="s">
        <v>103</v>
      </c>
      <c r="BC245" s="185">
        <f t="shared" si="7"/>
        <v>0</v>
      </c>
      <c r="BD245" s="185" t="str">
        <f>BD244</f>
        <v>X</v>
      </c>
      <c r="BE245" s="186" t="str">
        <f>BE244</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5" s="186" t="s">
        <v>1362</v>
      </c>
      <c r="BG245" s="186" t="str">
        <f>BG244</f>
        <v xml:space="preserve">En diciembre 2024 se encuentra en proceso la adquisicón del nuevo servicio de soporte técnico y mesa de ayuda para equipos institucionales de usuario final, implementación en enero 2025. </v>
      </c>
      <c r="BH245" s="184"/>
      <c r="BI245" s="184"/>
      <c r="BJ245" s="185"/>
      <c r="BK245" s="185"/>
      <c r="BL245" s="185"/>
      <c r="BM245" s="185"/>
      <c r="BN245" s="186"/>
      <c r="BO245" s="186"/>
      <c r="BP245" s="186"/>
      <c r="BQ245" s="184"/>
      <c r="BR245" s="184"/>
      <c r="BS245" s="185"/>
      <c r="BT245" s="185"/>
      <c r="BU245" s="185"/>
      <c r="BV245" s="185"/>
      <c r="BW245" s="186"/>
      <c r="BX245" s="186"/>
      <c r="BY245" s="186"/>
      <c r="BZ245" s="184"/>
      <c r="CA245" s="184"/>
      <c r="CB245" s="185"/>
      <c r="CC245" s="185"/>
      <c r="CD245" s="185"/>
      <c r="CE245" s="185"/>
      <c r="CF245" s="186"/>
      <c r="CG245" s="186"/>
      <c r="CH245" s="186"/>
      <c r="CI245" s="476"/>
      <c r="CJ245" s="476">
        <v>1</v>
      </c>
      <c r="CK245" s="476"/>
    </row>
    <row r="246" spans="2:89" s="187" customFormat="1" ht="113.25" customHeight="1" x14ac:dyDescent="0.25">
      <c r="B246" s="174" t="s">
        <v>71</v>
      </c>
      <c r="C246" s="175" t="s">
        <v>72</v>
      </c>
      <c r="D246" s="175" t="s">
        <v>72</v>
      </c>
      <c r="E246" s="176" t="s">
        <v>73</v>
      </c>
      <c r="F246" s="176" t="s">
        <v>74</v>
      </c>
      <c r="G246" s="176" t="s">
        <v>72</v>
      </c>
      <c r="H246" s="175" t="s">
        <v>518</v>
      </c>
      <c r="I246" s="175" t="s">
        <v>518</v>
      </c>
      <c r="J246" s="175" t="s">
        <v>518</v>
      </c>
      <c r="K246" s="194" t="s">
        <v>518</v>
      </c>
      <c r="L246" s="175" t="s">
        <v>663</v>
      </c>
      <c r="M246" s="175" t="s">
        <v>664</v>
      </c>
      <c r="N246" s="175" t="s">
        <v>663</v>
      </c>
      <c r="O246" s="176" t="s">
        <v>166</v>
      </c>
      <c r="P246" s="178"/>
      <c r="Q246" s="179" t="s">
        <v>80</v>
      </c>
      <c r="R246" s="179" t="s">
        <v>81</v>
      </c>
      <c r="S246" s="178" t="s">
        <v>82</v>
      </c>
      <c r="T246" s="178" t="s">
        <v>83</v>
      </c>
      <c r="U246" s="176" t="s">
        <v>84</v>
      </c>
      <c r="V246" s="178" t="s">
        <v>85</v>
      </c>
      <c r="W246" s="241" t="s">
        <v>86</v>
      </c>
      <c r="X246" s="254">
        <f>IF(W246="MUY BAJA",20%,IF(W246="BAJA",40%,IF(W246="MEDIA",60%,IF(W246="ALTA",80%,IF(W246="MUY ALTA",100%,)))))</f>
        <v>0.4</v>
      </c>
      <c r="Y246" s="255" t="s">
        <v>317</v>
      </c>
      <c r="Z246" s="254">
        <f>IF(Y246="LEVE",20%,IF(Y246="MENOR",40%,IF(Y246="MODERADO",60%,IF(Y246="MAYOR",80%,IF(Y246="CATASTRÓFICO",100%,)))))</f>
        <v>0.6</v>
      </c>
      <c r="AA246" s="181" t="s">
        <v>317</v>
      </c>
      <c r="AB246" s="180" t="s">
        <v>89</v>
      </c>
      <c r="AC246" s="178" t="s">
        <v>90</v>
      </c>
      <c r="AD246" s="181" t="s">
        <v>91</v>
      </c>
      <c r="AE246" s="181" t="s">
        <v>92</v>
      </c>
      <c r="AF246" s="176" t="s">
        <v>93</v>
      </c>
      <c r="AG246" s="182" t="s">
        <v>94</v>
      </c>
      <c r="AH246" s="182" t="s">
        <v>95</v>
      </c>
      <c r="AI246" s="256">
        <f>IF(AH246="Prevenir",25%, IF(AH246="Detectar",15%,IF(AH246="Corregir",10%,)))</f>
        <v>0.1</v>
      </c>
      <c r="AJ246" s="182" t="s">
        <v>96</v>
      </c>
      <c r="AK246" s="256">
        <f>IF(AJ246="Automático",25%,IF(AJ246="Manual",10%,))</f>
        <v>0.1</v>
      </c>
      <c r="AL246" s="182" t="s">
        <v>97</v>
      </c>
      <c r="AM246" s="175" t="s">
        <v>98</v>
      </c>
      <c r="AN246" s="182" t="s">
        <v>99</v>
      </c>
      <c r="AO246" s="175" t="s">
        <v>160</v>
      </c>
      <c r="AP246" s="257">
        <f>+AI246+AK246</f>
        <v>0.2</v>
      </c>
      <c r="AQ246" s="238" t="str">
        <f>IF(AR246&lt;=20%,"MUY BAJA",IF(AR246&lt;=40%,"BAJA",IF(AR246&lt;=60%,"MEDIA",IF(AR246&lt;=80%,"ALTA","MUY ALTA"))))</f>
        <v>BAJA</v>
      </c>
      <c r="AR246" s="238">
        <f>IF(OR(AH246="Prevenir",AH246="Detectar"),(X246-(X246*AP246)), X246)</f>
        <v>0.4</v>
      </c>
      <c r="AS246" s="238" t="str">
        <f>IF(AT246&lt;=20%,"LEVE",IF(AT246&lt;=40%,"MENOR",IF(AT246&lt;=60%,"MODERADO",IF(AT246&lt;=80%,"MAYOR","CATASTROFICO"))))</f>
        <v>MODERADO</v>
      </c>
      <c r="AT246" s="238">
        <f>IF(AH246="Corregir",(Z246-(Z246*AP246)), Z246)</f>
        <v>0.48</v>
      </c>
      <c r="AU246" s="181" t="s">
        <v>317</v>
      </c>
      <c r="AV246" s="241" t="s">
        <v>101</v>
      </c>
      <c r="AW246" s="183" t="s">
        <v>89</v>
      </c>
      <c r="AX246" s="184" t="s">
        <v>161</v>
      </c>
      <c r="AY246" s="184">
        <f>AY243</f>
        <v>45657</v>
      </c>
      <c r="AZ246" s="184" t="str">
        <f>AZ243</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6" s="184" t="str">
        <f>BA243</f>
        <v>OSI - GIS - SPI</v>
      </c>
      <c r="BB246" s="483" t="s">
        <v>103</v>
      </c>
      <c r="BC246" s="185">
        <f t="shared" si="7"/>
        <v>0</v>
      </c>
      <c r="BD246" s="185" t="str">
        <f>BD245</f>
        <v>X</v>
      </c>
      <c r="BE246" s="186" t="str">
        <f>BE245</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6" s="186" t="s">
        <v>1362</v>
      </c>
      <c r="BG246" s="186" t="str">
        <f>BG245</f>
        <v xml:space="preserve">En diciembre 2024 se encuentra en proceso la adquisicón del nuevo servicio de soporte técnico y mesa de ayuda para equipos institucionales de usuario final, implementación en enero 2025. </v>
      </c>
      <c r="BH246" s="184"/>
      <c r="BI246" s="184"/>
      <c r="BJ246" s="185"/>
      <c r="BK246" s="185"/>
      <c r="BL246" s="185"/>
      <c r="BM246" s="185"/>
      <c r="BN246" s="186"/>
      <c r="BO246" s="186"/>
      <c r="BP246" s="186"/>
      <c r="BQ246" s="184"/>
      <c r="BR246" s="184"/>
      <c r="BS246" s="185"/>
      <c r="BT246" s="185"/>
      <c r="BU246" s="185"/>
      <c r="BV246" s="185"/>
      <c r="BW246" s="186"/>
      <c r="BX246" s="186"/>
      <c r="BY246" s="186"/>
      <c r="BZ246" s="184"/>
      <c r="CA246" s="184"/>
      <c r="CB246" s="185"/>
      <c r="CC246" s="185"/>
      <c r="CD246" s="185"/>
      <c r="CE246" s="185"/>
      <c r="CF246" s="186"/>
      <c r="CG246" s="186"/>
      <c r="CH246" s="186"/>
      <c r="CI246" s="476"/>
      <c r="CJ246" s="476">
        <v>1</v>
      </c>
      <c r="CK246" s="476"/>
    </row>
    <row r="247" spans="2:89" s="187" customFormat="1" ht="113.25" customHeight="1" x14ac:dyDescent="0.25">
      <c r="B247" s="174" t="s">
        <v>71</v>
      </c>
      <c r="C247" s="175" t="s">
        <v>72</v>
      </c>
      <c r="D247" s="175" t="s">
        <v>72</v>
      </c>
      <c r="E247" s="176" t="s">
        <v>73</v>
      </c>
      <c r="F247" s="176" t="s">
        <v>74</v>
      </c>
      <c r="G247" s="176" t="s">
        <v>72</v>
      </c>
      <c r="H247" s="175" t="s">
        <v>518</v>
      </c>
      <c r="I247" s="175" t="s">
        <v>518</v>
      </c>
      <c r="J247" s="175" t="s">
        <v>518</v>
      </c>
      <c r="K247" s="194" t="s">
        <v>518</v>
      </c>
      <c r="L247" s="175" t="s">
        <v>694</v>
      </c>
      <c r="M247" s="175" t="s">
        <v>695</v>
      </c>
      <c r="N247" s="175" t="s">
        <v>696</v>
      </c>
      <c r="O247" s="176" t="s">
        <v>194</v>
      </c>
      <c r="P247" s="178"/>
      <c r="Q247" s="179" t="s">
        <v>80</v>
      </c>
      <c r="R247" s="179" t="s">
        <v>81</v>
      </c>
      <c r="S247" s="178" t="s">
        <v>82</v>
      </c>
      <c r="T247" s="178" t="s">
        <v>83</v>
      </c>
      <c r="U247" s="176" t="s">
        <v>84</v>
      </c>
      <c r="V247" s="178" t="s">
        <v>85</v>
      </c>
      <c r="W247" s="241" t="s">
        <v>86</v>
      </c>
      <c r="X247" s="254">
        <f>IF(W247="MUY BAJA",20%,IF(W247="BAJA",40%,IF(W247="MEDIA",60%,IF(W247="ALTA",80%,IF(W247="MUY ALTA",100%,)))))</f>
        <v>0.4</v>
      </c>
      <c r="Y247" s="255" t="s">
        <v>317</v>
      </c>
      <c r="Z247" s="254">
        <f>IF(Y247="LEVE",20%,IF(Y247="MENOR",40%,IF(Y247="MODERADO",60%,IF(Y247="MAYOR",80%,IF(Y247="CATASTRÓFICO",100%,)))))</f>
        <v>0.6</v>
      </c>
      <c r="AA247" s="181" t="s">
        <v>317</v>
      </c>
      <c r="AB247" s="180" t="s">
        <v>89</v>
      </c>
      <c r="AC247" s="178" t="s">
        <v>90</v>
      </c>
      <c r="AD247" s="181" t="s">
        <v>91</v>
      </c>
      <c r="AE247" s="181" t="s">
        <v>92</v>
      </c>
      <c r="AF247" s="176" t="s">
        <v>93</v>
      </c>
      <c r="AG247" s="182" t="s">
        <v>94</v>
      </c>
      <c r="AH247" s="182" t="s">
        <v>95</v>
      </c>
      <c r="AI247" s="256">
        <f>IF(AH247="Prevenir",25%, IF(AH247="Detectar",15%,IF(AH247="Corregir",10%,)))</f>
        <v>0.1</v>
      </c>
      <c r="AJ247" s="182" t="s">
        <v>96</v>
      </c>
      <c r="AK247" s="256">
        <f>IF(AJ247="Automático",25%,IF(AJ247="Manual",10%,))</f>
        <v>0.1</v>
      </c>
      <c r="AL247" s="182" t="s">
        <v>97</v>
      </c>
      <c r="AM247" s="175" t="s">
        <v>98</v>
      </c>
      <c r="AN247" s="182" t="s">
        <v>99</v>
      </c>
      <c r="AO247" s="175" t="s">
        <v>160</v>
      </c>
      <c r="AP247" s="257">
        <f>+AI247+AK247</f>
        <v>0.2</v>
      </c>
      <c r="AQ247" s="238" t="str">
        <f>IF(AR247&lt;=20%,"MUY BAJA",IF(AR247&lt;=40%,"BAJA",IF(AR247&lt;=60%,"MEDIA",IF(AR247&lt;=80%,"ALTA","MUY ALTA"))))</f>
        <v>BAJA</v>
      </c>
      <c r="AR247" s="238">
        <f>IF(OR(AH247="Prevenir",AH247="Detectar"),(X247-(X247*AP247)), X247)</f>
        <v>0.4</v>
      </c>
      <c r="AS247" s="238" t="str">
        <f>IF(AT247&lt;=20%,"LEVE",IF(AT247&lt;=40%,"MENOR",IF(AT247&lt;=60%,"MODERADO",IF(AT247&lt;=80%,"MAYOR","CATASTROFICO"))))</f>
        <v>MODERADO</v>
      </c>
      <c r="AT247" s="238">
        <f>IF(AH247="Corregir",(Z247-(Z247*AP247)), Z247)</f>
        <v>0.48</v>
      </c>
      <c r="AU247" s="181" t="s">
        <v>317</v>
      </c>
      <c r="AV247" s="241" t="s">
        <v>101</v>
      </c>
      <c r="AW247" s="183" t="s">
        <v>89</v>
      </c>
      <c r="AX247" s="184" t="s">
        <v>161</v>
      </c>
      <c r="AY247" s="184">
        <f>AY244</f>
        <v>45657</v>
      </c>
      <c r="AZ247" s="184" t="str">
        <f>AZ244</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7" s="184" t="str">
        <f>BA244</f>
        <v>OSI - GIS - SPI</v>
      </c>
      <c r="BB247" s="483" t="s">
        <v>103</v>
      </c>
      <c r="BC247" s="185">
        <f t="shared" si="7"/>
        <v>0</v>
      </c>
      <c r="BD247" s="185" t="str">
        <f>BD246</f>
        <v>X</v>
      </c>
      <c r="BE247" s="186" t="str">
        <f>BE246</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7" s="186" t="s">
        <v>1362</v>
      </c>
      <c r="BG247" s="186" t="str">
        <f>BG246</f>
        <v xml:space="preserve">En diciembre 2024 se encuentra en proceso la adquisicón del nuevo servicio de soporte técnico y mesa de ayuda para equipos institucionales de usuario final, implementación en enero 2025. </v>
      </c>
      <c r="BH247" s="184"/>
      <c r="BI247" s="184"/>
      <c r="BJ247" s="185"/>
      <c r="BK247" s="185"/>
      <c r="BL247" s="185"/>
      <c r="BM247" s="185"/>
      <c r="BN247" s="186"/>
      <c r="BO247" s="186"/>
      <c r="BP247" s="186"/>
      <c r="BQ247" s="184"/>
      <c r="BR247" s="184"/>
      <c r="BS247" s="185"/>
      <c r="BT247" s="185"/>
      <c r="BU247" s="185"/>
      <c r="BV247" s="185"/>
      <c r="BW247" s="186"/>
      <c r="BX247" s="186"/>
      <c r="BY247" s="186"/>
      <c r="BZ247" s="184"/>
      <c r="CA247" s="184"/>
      <c r="CB247" s="185"/>
      <c r="CC247" s="185"/>
      <c r="CD247" s="185"/>
      <c r="CE247" s="185"/>
      <c r="CF247" s="186"/>
      <c r="CG247" s="186"/>
      <c r="CH247" s="186"/>
      <c r="CI247" s="476"/>
      <c r="CJ247" s="476">
        <v>1</v>
      </c>
      <c r="CK247" s="476"/>
    </row>
    <row r="248" spans="2:89" s="187" customFormat="1" ht="113.25" customHeight="1" x14ac:dyDescent="0.25">
      <c r="B248" s="174" t="s">
        <v>71</v>
      </c>
      <c r="C248" s="175" t="s">
        <v>72</v>
      </c>
      <c r="D248" s="175" t="s">
        <v>72</v>
      </c>
      <c r="E248" s="176" t="s">
        <v>73</v>
      </c>
      <c r="F248" s="176" t="s">
        <v>74</v>
      </c>
      <c r="G248" s="176" t="s">
        <v>72</v>
      </c>
      <c r="H248" s="175">
        <v>0</v>
      </c>
      <c r="I248" s="175">
        <v>0</v>
      </c>
      <c r="J248" s="175">
        <v>0</v>
      </c>
      <c r="K248" s="175">
        <v>0</v>
      </c>
      <c r="L248" s="175">
        <v>0</v>
      </c>
      <c r="M248" s="175">
        <v>0</v>
      </c>
      <c r="N248" s="175">
        <v>0</v>
      </c>
      <c r="O248" s="176" t="s">
        <v>246</v>
      </c>
      <c r="P248" s="178"/>
      <c r="Q248" s="179" t="s">
        <v>80</v>
      </c>
      <c r="R248" s="179" t="s">
        <v>81</v>
      </c>
      <c r="S248" s="178" t="s">
        <v>82</v>
      </c>
      <c r="T248" s="178" t="s">
        <v>83</v>
      </c>
      <c r="U248" s="176" t="s">
        <v>84</v>
      </c>
      <c r="V248" s="178" t="s">
        <v>149</v>
      </c>
      <c r="W248" s="241" t="s">
        <v>86</v>
      </c>
      <c r="X248" s="254">
        <f>IF(W248="MUY BAJA",20%,IF(W248="BAJA",40%,IF(W248="MEDIA",60%,IF(W248="ALTA",80%,IF(W248="MUY ALTA",100%,)))))</f>
        <v>0.4</v>
      </c>
      <c r="Y248" s="255" t="s">
        <v>317</v>
      </c>
      <c r="Z248" s="254">
        <f>IF(Y248="LEVE",20%,IF(Y248="MENOR",40%,IF(Y248="MODERADO",60%,IF(Y248="MAYOR",80%,IF(Y248="CATASTRÓFICO",100%,)))))</f>
        <v>0.6</v>
      </c>
      <c r="AA248" s="181" t="s">
        <v>317</v>
      </c>
      <c r="AB248" s="180" t="s">
        <v>89</v>
      </c>
      <c r="AC248" s="178" t="s">
        <v>90</v>
      </c>
      <c r="AD248" s="181" t="s">
        <v>91</v>
      </c>
      <c r="AE248" s="181" t="s">
        <v>92</v>
      </c>
      <c r="AF248" s="176" t="s">
        <v>93</v>
      </c>
      <c r="AG248" s="182" t="s">
        <v>94</v>
      </c>
      <c r="AH248" s="182" t="s">
        <v>95</v>
      </c>
      <c r="AI248" s="256">
        <f>IF(AH248="Prevenir",25%, IF(AH248="Detectar",15%,IF(AH248="Corregir",10%,)))</f>
        <v>0.1</v>
      </c>
      <c r="AJ248" s="182" t="s">
        <v>96</v>
      </c>
      <c r="AK248" s="256">
        <f>IF(AJ248="Automático",25%,IF(AJ248="Manual",10%,))</f>
        <v>0.1</v>
      </c>
      <c r="AL248" s="182" t="s">
        <v>97</v>
      </c>
      <c r="AM248" s="175" t="s">
        <v>98</v>
      </c>
      <c r="AN248" s="182" t="s">
        <v>99</v>
      </c>
      <c r="AO248" s="175" t="s">
        <v>160</v>
      </c>
      <c r="AP248" s="257">
        <f>+AI248+AK248</f>
        <v>0.2</v>
      </c>
      <c r="AQ248" s="238" t="str">
        <f>IF(AR248&lt;=20%,"MUY BAJA",IF(AR248&lt;=40%,"BAJA",IF(AR248&lt;=60%,"MEDIA",IF(AR248&lt;=80%,"ALTA","MUY ALTA"))))</f>
        <v>BAJA</v>
      </c>
      <c r="AR248" s="238">
        <f>IF(OR(AH248="Prevenir",AH248="Detectar"),(X248-(X248*AP248)), X248)</f>
        <v>0.4</v>
      </c>
      <c r="AS248" s="238" t="str">
        <f>IF(AT248&lt;=20%,"LEVE",IF(AT248&lt;=40%,"MENOR",IF(AT248&lt;=60%,"MODERADO",IF(AT248&lt;=80%,"MAYOR","CATASTROFICO"))))</f>
        <v>MODERADO</v>
      </c>
      <c r="AT248" s="238">
        <f>IF(AH248="Corregir",(Z248-(Z248*AP248)), Z248)</f>
        <v>0.48</v>
      </c>
      <c r="AU248" s="181" t="s">
        <v>317</v>
      </c>
      <c r="AV248" s="241" t="s">
        <v>101</v>
      </c>
      <c r="AW248" s="183" t="s">
        <v>89</v>
      </c>
      <c r="AX248" s="184" t="s">
        <v>161</v>
      </c>
      <c r="AY248" s="184">
        <f>AY245</f>
        <v>45657</v>
      </c>
      <c r="AZ248" s="184" t="str">
        <f>AZ245</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48" s="184" t="str">
        <f>BA245</f>
        <v>OSI - GIS</v>
      </c>
      <c r="BB248" s="483" t="s">
        <v>103</v>
      </c>
      <c r="BC248" s="185">
        <f t="shared" si="7"/>
        <v>0</v>
      </c>
      <c r="BD248" s="185" t="str">
        <f>BD247</f>
        <v>X</v>
      </c>
      <c r="BE248" s="186" t="str">
        <f>BE247</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8" s="186" t="s">
        <v>1362</v>
      </c>
      <c r="BG248" s="186" t="str">
        <f>BG247</f>
        <v xml:space="preserve">En diciembre 2024 se encuentra en proceso la adquisicón del nuevo servicio de soporte técnico y mesa de ayuda para equipos institucionales de usuario final, implementación en enero 2025. </v>
      </c>
      <c r="BH248" s="184"/>
      <c r="BI248" s="184"/>
      <c r="BJ248" s="185"/>
      <c r="BK248" s="185"/>
      <c r="BL248" s="185"/>
      <c r="BM248" s="185"/>
      <c r="BN248" s="186"/>
      <c r="BO248" s="186"/>
      <c r="BP248" s="186"/>
      <c r="BQ248" s="184"/>
      <c r="BR248" s="184"/>
      <c r="BS248" s="185"/>
      <c r="BT248" s="185"/>
      <c r="BU248" s="185"/>
      <c r="BV248" s="185"/>
      <c r="BW248" s="186"/>
      <c r="BX248" s="186"/>
      <c r="BY248" s="186"/>
      <c r="BZ248" s="184"/>
      <c r="CA248" s="184"/>
      <c r="CB248" s="185"/>
      <c r="CC248" s="185"/>
      <c r="CD248" s="185"/>
      <c r="CE248" s="185"/>
      <c r="CF248" s="186"/>
      <c r="CG248" s="186"/>
      <c r="CH248" s="186"/>
      <c r="CI248" s="476"/>
      <c r="CJ248" s="476">
        <v>1</v>
      </c>
      <c r="CK248" s="476"/>
    </row>
    <row r="249" spans="2:89" s="187" customFormat="1" ht="113.25" customHeight="1" x14ac:dyDescent="0.25">
      <c r="B249" s="174" t="s">
        <v>71</v>
      </c>
      <c r="C249" s="175" t="s">
        <v>72</v>
      </c>
      <c r="D249" s="175" t="s">
        <v>72</v>
      </c>
      <c r="E249" s="176" t="s">
        <v>73</v>
      </c>
      <c r="F249" s="176" t="s">
        <v>120</v>
      </c>
      <c r="G249" s="176" t="s">
        <v>72</v>
      </c>
      <c r="H249" s="175">
        <v>0</v>
      </c>
      <c r="I249" s="175">
        <v>0</v>
      </c>
      <c r="J249" s="175">
        <v>0</v>
      </c>
      <c r="K249" s="175">
        <v>0</v>
      </c>
      <c r="L249" s="175">
        <v>0</v>
      </c>
      <c r="M249" s="175">
        <v>0</v>
      </c>
      <c r="N249" s="175">
        <v>0</v>
      </c>
      <c r="O249" s="176" t="s">
        <v>368</v>
      </c>
      <c r="P249" s="178"/>
      <c r="Q249" s="179" t="s">
        <v>80</v>
      </c>
      <c r="R249" s="179" t="s">
        <v>81</v>
      </c>
      <c r="S249" s="178" t="s">
        <v>82</v>
      </c>
      <c r="T249" s="178" t="s">
        <v>83</v>
      </c>
      <c r="U249" s="176" t="s">
        <v>84</v>
      </c>
      <c r="V249" s="178" t="s">
        <v>149</v>
      </c>
      <c r="W249" s="241" t="s">
        <v>86</v>
      </c>
      <c r="X249" s="254">
        <f>IF(W249="MUY BAJA",20%,IF(W249="BAJA",40%,IF(W249="MEDIA",60%,IF(W249="ALTA",80%,IF(W249="MUY ALTA",100%,)))))</f>
        <v>0.4</v>
      </c>
      <c r="Y249" s="255" t="s">
        <v>317</v>
      </c>
      <c r="Z249" s="254">
        <f>IF(Y249="LEVE",20%,IF(Y249="MENOR",40%,IF(Y249="MODERADO",60%,IF(Y249="MAYOR",80%,IF(Y249="CATASTRÓFICO",100%,)))))</f>
        <v>0.6</v>
      </c>
      <c r="AA249" s="181" t="s">
        <v>317</v>
      </c>
      <c r="AB249" s="180" t="s">
        <v>89</v>
      </c>
      <c r="AC249" s="178" t="s">
        <v>90</v>
      </c>
      <c r="AD249" s="181" t="s">
        <v>91</v>
      </c>
      <c r="AE249" s="181" t="s">
        <v>92</v>
      </c>
      <c r="AF249" s="176" t="s">
        <v>93</v>
      </c>
      <c r="AG249" s="182" t="s">
        <v>94</v>
      </c>
      <c r="AH249" s="182" t="s">
        <v>95</v>
      </c>
      <c r="AI249" s="256">
        <f>IF(AH249="Prevenir",25%, IF(AH249="Detectar",15%,IF(AH249="Corregir",10%,)))</f>
        <v>0.1</v>
      </c>
      <c r="AJ249" s="182" t="s">
        <v>96</v>
      </c>
      <c r="AK249" s="256">
        <f>IF(AJ249="Automático",25%,IF(AJ249="Manual",10%,))</f>
        <v>0.1</v>
      </c>
      <c r="AL249" s="182" t="s">
        <v>97</v>
      </c>
      <c r="AM249" s="175" t="s">
        <v>98</v>
      </c>
      <c r="AN249" s="182" t="s">
        <v>99</v>
      </c>
      <c r="AO249" s="175" t="s">
        <v>160</v>
      </c>
      <c r="AP249" s="257">
        <f>+AI249+AK249</f>
        <v>0.2</v>
      </c>
      <c r="AQ249" s="238" t="str">
        <f>IF(AR249&lt;=20%,"MUY BAJA",IF(AR249&lt;=40%,"BAJA",IF(AR249&lt;=60%,"MEDIA",IF(AR249&lt;=80%,"ALTA","MUY ALTA"))))</f>
        <v>BAJA</v>
      </c>
      <c r="AR249" s="238">
        <f>IF(OR(AH249="Prevenir",AH249="Detectar"),(X249-(X249*AP249)), X249)</f>
        <v>0.4</v>
      </c>
      <c r="AS249" s="238" t="str">
        <f>IF(AT249&lt;=20%,"LEVE",IF(AT249&lt;=40%,"MENOR",IF(AT249&lt;=60%,"MODERADO",IF(AT249&lt;=80%,"MAYOR","CATASTROFICO"))))</f>
        <v>MODERADO</v>
      </c>
      <c r="AT249" s="238">
        <f>IF(AH249="Corregir",(Z249-(Z249*AP249)), Z249)</f>
        <v>0.48</v>
      </c>
      <c r="AU249" s="181" t="s">
        <v>317</v>
      </c>
      <c r="AV249" s="241" t="s">
        <v>101</v>
      </c>
      <c r="AW249" s="183" t="s">
        <v>89</v>
      </c>
      <c r="AX249" s="184" t="s">
        <v>161</v>
      </c>
      <c r="AY249" s="184">
        <f>AY246</f>
        <v>45657</v>
      </c>
      <c r="AZ249" s="184" t="str">
        <f>AZ246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9" s="184" t="str">
        <f>BA246</f>
        <v>OSI - GIS - SPI</v>
      </c>
      <c r="BB249" s="483" t="s">
        <v>103</v>
      </c>
      <c r="BC249" s="185">
        <f t="shared" si="7"/>
        <v>0</v>
      </c>
      <c r="BD249" s="185" t="str">
        <f>BD248</f>
        <v>X</v>
      </c>
      <c r="BE249" s="186" t="str">
        <f>BE248</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9" s="186" t="s">
        <v>1362</v>
      </c>
      <c r="BG249" s="186" t="str">
        <f>BG248</f>
        <v xml:space="preserve">En diciembre 2024 se encuentra en proceso la adquisicón del nuevo servicio de soporte técnico y mesa de ayuda para equipos institucionales de usuario final, implementación en enero 2025. </v>
      </c>
      <c r="BH249" s="184"/>
      <c r="BI249" s="184"/>
      <c r="BJ249" s="185"/>
      <c r="BK249" s="185"/>
      <c r="BL249" s="185"/>
      <c r="BM249" s="185"/>
      <c r="BN249" s="186"/>
      <c r="BO249" s="186"/>
      <c r="BP249" s="186"/>
      <c r="BQ249" s="184"/>
      <c r="BR249" s="184"/>
      <c r="BS249" s="185"/>
      <c r="BT249" s="185"/>
      <c r="BU249" s="185"/>
      <c r="BV249" s="185"/>
      <c r="BW249" s="186"/>
      <c r="BX249" s="186"/>
      <c r="BY249" s="186"/>
      <c r="BZ249" s="184"/>
      <c r="CA249" s="184"/>
      <c r="CB249" s="185"/>
      <c r="CC249" s="185"/>
      <c r="CD249" s="185"/>
      <c r="CE249" s="185"/>
      <c r="CF249" s="186"/>
      <c r="CG249" s="186"/>
      <c r="CH249" s="186"/>
      <c r="CI249" s="476"/>
      <c r="CJ249" s="476">
        <v>1</v>
      </c>
      <c r="CK249" s="476"/>
    </row>
    <row r="250" spans="2:89" s="187" customFormat="1" ht="113.25" customHeight="1" x14ac:dyDescent="0.25">
      <c r="B250" s="174" t="s">
        <v>71</v>
      </c>
      <c r="C250" s="175" t="s">
        <v>72</v>
      </c>
      <c r="D250" s="175" t="s">
        <v>72</v>
      </c>
      <c r="E250" s="176" t="s">
        <v>73</v>
      </c>
      <c r="F250" s="176" t="s">
        <v>120</v>
      </c>
      <c r="G250" s="176" t="s">
        <v>72</v>
      </c>
      <c r="H250" s="175">
        <v>0</v>
      </c>
      <c r="I250" s="175">
        <v>0</v>
      </c>
      <c r="J250" s="175">
        <v>0</v>
      </c>
      <c r="K250" s="175">
        <v>0</v>
      </c>
      <c r="L250" s="175">
        <v>0</v>
      </c>
      <c r="M250" s="175">
        <v>0</v>
      </c>
      <c r="N250" s="175">
        <v>0</v>
      </c>
      <c r="O250" s="176" t="s">
        <v>181</v>
      </c>
      <c r="P250" s="178"/>
      <c r="Q250" s="179" t="s">
        <v>80</v>
      </c>
      <c r="R250" s="179" t="s">
        <v>81</v>
      </c>
      <c r="S250" s="178" t="s">
        <v>82</v>
      </c>
      <c r="T250" s="178" t="s">
        <v>83</v>
      </c>
      <c r="U250" s="176" t="s">
        <v>84</v>
      </c>
      <c r="V250" s="178" t="s">
        <v>149</v>
      </c>
      <c r="W250" s="241" t="s">
        <v>86</v>
      </c>
      <c r="X250" s="254">
        <f>IF(W250="MUY BAJA",20%,IF(W250="BAJA",40%,IF(W250="MEDIA",60%,IF(W250="ALTA",80%,IF(W250="MUY ALTA",100%,)))))</f>
        <v>0.4</v>
      </c>
      <c r="Y250" s="255" t="s">
        <v>317</v>
      </c>
      <c r="Z250" s="254">
        <f>IF(Y250="LEVE",20%,IF(Y250="MENOR",40%,IF(Y250="MODERADO",60%,IF(Y250="MAYOR",80%,IF(Y250="CATASTRÓFICO",100%,)))))</f>
        <v>0.6</v>
      </c>
      <c r="AA250" s="181" t="s">
        <v>317</v>
      </c>
      <c r="AB250" s="180" t="s">
        <v>89</v>
      </c>
      <c r="AC250" s="178" t="s">
        <v>90</v>
      </c>
      <c r="AD250" s="181" t="s">
        <v>91</v>
      </c>
      <c r="AE250" s="181" t="s">
        <v>92</v>
      </c>
      <c r="AF250" s="176" t="s">
        <v>93</v>
      </c>
      <c r="AG250" s="182" t="s">
        <v>94</v>
      </c>
      <c r="AH250" s="182" t="s">
        <v>95</v>
      </c>
      <c r="AI250" s="256">
        <f>IF(AH250="Prevenir",25%, IF(AH250="Detectar",15%,IF(AH250="Corregir",10%,)))</f>
        <v>0.1</v>
      </c>
      <c r="AJ250" s="182" t="s">
        <v>96</v>
      </c>
      <c r="AK250" s="256">
        <f>IF(AJ250="Automático",25%,IF(AJ250="Manual",10%,))</f>
        <v>0.1</v>
      </c>
      <c r="AL250" s="182" t="s">
        <v>97</v>
      </c>
      <c r="AM250" s="175" t="s">
        <v>98</v>
      </c>
      <c r="AN250" s="182" t="s">
        <v>99</v>
      </c>
      <c r="AO250" s="175" t="s">
        <v>160</v>
      </c>
      <c r="AP250" s="257">
        <f>+AI250+AK250</f>
        <v>0.2</v>
      </c>
      <c r="AQ250" s="238" t="str">
        <f>IF(AR250&lt;=20%,"MUY BAJA",IF(AR250&lt;=40%,"BAJA",IF(AR250&lt;=60%,"MEDIA",IF(AR250&lt;=80%,"ALTA","MUY ALTA"))))</f>
        <v>BAJA</v>
      </c>
      <c r="AR250" s="238">
        <f>IF(OR(AH250="Prevenir",AH250="Detectar"),(X250-(X250*AP250)), X250)</f>
        <v>0.4</v>
      </c>
      <c r="AS250" s="238" t="str">
        <f>IF(AT250&lt;=20%,"LEVE",IF(AT250&lt;=40%,"MENOR",IF(AT250&lt;=60%,"MODERADO",IF(AT250&lt;=80%,"MAYOR","CATASTROFICO"))))</f>
        <v>MODERADO</v>
      </c>
      <c r="AT250" s="238">
        <f>IF(AH250="Corregir",(Z250-(Z250*AP250)), Z250)</f>
        <v>0.48</v>
      </c>
      <c r="AU250" s="181" t="s">
        <v>317</v>
      </c>
      <c r="AV250" s="241" t="s">
        <v>101</v>
      </c>
      <c r="AW250" s="183" t="s">
        <v>89</v>
      </c>
      <c r="AX250" s="184" t="s">
        <v>161</v>
      </c>
      <c r="AY250" s="184">
        <f>AY247</f>
        <v>45657</v>
      </c>
      <c r="AZ250" s="184" t="str">
        <f>AZ247</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50" s="184" t="str">
        <f>BA247</f>
        <v>OSI - GIS - SPI</v>
      </c>
      <c r="BB250" s="483" t="s">
        <v>103</v>
      </c>
      <c r="BC250" s="185">
        <f t="shared" si="7"/>
        <v>0</v>
      </c>
      <c r="BD250" s="185" t="str">
        <f>BD249</f>
        <v>X</v>
      </c>
      <c r="BE250" s="186" t="str">
        <f>BE249</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50" s="186" t="s">
        <v>1362</v>
      </c>
      <c r="BG250" s="186" t="str">
        <f>BG249</f>
        <v xml:space="preserve">En diciembre 2024 se encuentra en proceso la adquisicón del nuevo servicio de soporte técnico y mesa de ayuda para equipos institucionales de usuario final, implementación en enero 2025. </v>
      </c>
      <c r="BH250" s="184"/>
      <c r="BI250" s="184"/>
      <c r="BJ250" s="185"/>
      <c r="BK250" s="185"/>
      <c r="BL250" s="185"/>
      <c r="BM250" s="185"/>
      <c r="BN250" s="186"/>
      <c r="BO250" s="186"/>
      <c r="BP250" s="186"/>
      <c r="BQ250" s="184"/>
      <c r="BR250" s="184"/>
      <c r="BS250" s="185"/>
      <c r="BT250" s="185"/>
      <c r="BU250" s="185"/>
      <c r="BV250" s="185"/>
      <c r="BW250" s="186"/>
      <c r="BX250" s="186"/>
      <c r="BY250" s="186"/>
      <c r="BZ250" s="184"/>
      <c r="CA250" s="184"/>
      <c r="CB250" s="185"/>
      <c r="CC250" s="185"/>
      <c r="CD250" s="185"/>
      <c r="CE250" s="185"/>
      <c r="CF250" s="186"/>
      <c r="CG250" s="186"/>
      <c r="CH250" s="186"/>
      <c r="CI250" s="476"/>
      <c r="CJ250" s="476">
        <v>1</v>
      </c>
      <c r="CK250" s="476"/>
    </row>
    <row r="251" spans="2:89" s="187" customFormat="1" ht="113.25" customHeight="1" x14ac:dyDescent="0.25">
      <c r="B251" s="174" t="s">
        <v>71</v>
      </c>
      <c r="C251" s="175" t="s">
        <v>72</v>
      </c>
      <c r="D251" s="175" t="s">
        <v>72</v>
      </c>
      <c r="E251" s="176" t="s">
        <v>73</v>
      </c>
      <c r="F251" s="176" t="s">
        <v>74</v>
      </c>
      <c r="G251" s="176" t="s">
        <v>72</v>
      </c>
      <c r="H251" s="175" t="s">
        <v>704</v>
      </c>
      <c r="I251" s="175">
        <v>0</v>
      </c>
      <c r="J251" s="175" t="s">
        <v>705</v>
      </c>
      <c r="K251" s="175">
        <v>0</v>
      </c>
      <c r="L251" s="175">
        <v>0</v>
      </c>
      <c r="M251" s="175">
        <v>0</v>
      </c>
      <c r="N251" s="175">
        <v>0</v>
      </c>
      <c r="O251" s="176" t="s">
        <v>194</v>
      </c>
      <c r="P251" s="178"/>
      <c r="Q251" s="179" t="s">
        <v>80</v>
      </c>
      <c r="R251" s="179" t="s">
        <v>81</v>
      </c>
      <c r="S251" s="178" t="s">
        <v>82</v>
      </c>
      <c r="T251" s="178" t="s">
        <v>83</v>
      </c>
      <c r="U251" s="176" t="s">
        <v>84</v>
      </c>
      <c r="V251" s="178" t="s">
        <v>149</v>
      </c>
      <c r="W251" s="241" t="s">
        <v>86</v>
      </c>
      <c r="X251" s="254">
        <f>IF(W251="MUY BAJA",20%,IF(W251="BAJA",40%,IF(W251="MEDIA",60%,IF(W251="ALTA",80%,IF(W251="MUY ALTA",100%,)))))</f>
        <v>0.4</v>
      </c>
      <c r="Y251" s="255" t="s">
        <v>317</v>
      </c>
      <c r="Z251" s="254">
        <f>IF(Y251="LEVE",20%,IF(Y251="MENOR",40%,IF(Y251="MODERADO",60%,IF(Y251="MAYOR",80%,IF(Y251="CATASTRÓFICO",100%,)))))</f>
        <v>0.6</v>
      </c>
      <c r="AA251" s="181" t="s">
        <v>317</v>
      </c>
      <c r="AB251" s="180" t="s">
        <v>89</v>
      </c>
      <c r="AC251" s="178" t="s">
        <v>90</v>
      </c>
      <c r="AD251" s="181" t="s">
        <v>91</v>
      </c>
      <c r="AE251" s="181" t="s">
        <v>92</v>
      </c>
      <c r="AF251" s="176" t="s">
        <v>93</v>
      </c>
      <c r="AG251" s="182" t="s">
        <v>94</v>
      </c>
      <c r="AH251" s="182" t="s">
        <v>95</v>
      </c>
      <c r="AI251" s="256">
        <f>IF(AH251="Prevenir",25%, IF(AH251="Detectar",15%,IF(AH251="Corregir",10%,)))</f>
        <v>0.1</v>
      </c>
      <c r="AJ251" s="182" t="s">
        <v>96</v>
      </c>
      <c r="AK251" s="256">
        <f>IF(AJ251="Automático",25%,IF(AJ251="Manual",10%,))</f>
        <v>0.1</v>
      </c>
      <c r="AL251" s="182" t="s">
        <v>97</v>
      </c>
      <c r="AM251" s="175" t="s">
        <v>98</v>
      </c>
      <c r="AN251" s="182" t="s">
        <v>99</v>
      </c>
      <c r="AO251" s="175" t="s">
        <v>160</v>
      </c>
      <c r="AP251" s="257">
        <f>+AI251+AK251</f>
        <v>0.2</v>
      </c>
      <c r="AQ251" s="238" t="str">
        <f>IF(AR251&lt;=20%,"MUY BAJA",IF(AR251&lt;=40%,"BAJA",IF(AR251&lt;=60%,"MEDIA",IF(AR251&lt;=80%,"ALTA","MUY ALTA"))))</f>
        <v>BAJA</v>
      </c>
      <c r="AR251" s="238">
        <f>IF(OR(AH251="Prevenir",AH251="Detectar"),(X251-(X251*AP251)), X251)</f>
        <v>0.4</v>
      </c>
      <c r="AS251" s="238" t="str">
        <f>IF(AT251&lt;=20%,"LEVE",IF(AT251&lt;=40%,"MENOR",IF(AT251&lt;=60%,"MODERADO",IF(AT251&lt;=80%,"MAYOR","CATASTROFICO"))))</f>
        <v>MODERADO</v>
      </c>
      <c r="AT251" s="238">
        <f>IF(AH251="Corregir",(Z251-(Z251*AP251)), Z251)</f>
        <v>0.48</v>
      </c>
      <c r="AU251" s="181" t="s">
        <v>317</v>
      </c>
      <c r="AV251" s="241" t="s">
        <v>101</v>
      </c>
      <c r="AW251" s="183" t="s">
        <v>89</v>
      </c>
      <c r="AX251" s="184" t="s">
        <v>161</v>
      </c>
      <c r="AY251" s="184">
        <f>AY248</f>
        <v>45657</v>
      </c>
      <c r="AZ251" s="184" t="str">
        <f>AZ248</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51" s="184" t="str">
        <f>BA248</f>
        <v>OSI - GIS</v>
      </c>
      <c r="BB251" s="483" t="s">
        <v>103</v>
      </c>
      <c r="BC251" s="185">
        <f t="shared" si="7"/>
        <v>0</v>
      </c>
      <c r="BD251" s="185" t="str">
        <f>BD250</f>
        <v>X</v>
      </c>
      <c r="BE251" s="186" t="str">
        <f>BE250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51" s="186" t="s">
        <v>1362</v>
      </c>
      <c r="BG251" s="186" t="str">
        <f>BG250</f>
        <v xml:space="preserve">En diciembre 2024 se encuentra en proceso la adquisicón del nuevo servicio de soporte técnico y mesa de ayuda para equipos institucionales de usuario final, implementación en enero 2025. </v>
      </c>
      <c r="BH251" s="184"/>
      <c r="BI251" s="184"/>
      <c r="BJ251" s="185"/>
      <c r="BK251" s="185"/>
      <c r="BL251" s="185"/>
      <c r="BM251" s="185"/>
      <c r="BN251" s="186"/>
      <c r="BO251" s="186"/>
      <c r="BP251" s="186"/>
      <c r="BQ251" s="184"/>
      <c r="BR251" s="184"/>
      <c r="BS251" s="185"/>
      <c r="BT251" s="185"/>
      <c r="BU251" s="185"/>
      <c r="BV251" s="185"/>
      <c r="BW251" s="186"/>
      <c r="BX251" s="186"/>
      <c r="BY251" s="186"/>
      <c r="BZ251" s="184"/>
      <c r="CA251" s="184"/>
      <c r="CB251" s="185"/>
      <c r="CC251" s="185"/>
      <c r="CD251" s="185"/>
      <c r="CE251" s="185"/>
      <c r="CF251" s="186"/>
      <c r="CG251" s="186"/>
      <c r="CH251" s="186"/>
      <c r="CI251" s="476"/>
      <c r="CJ251" s="476">
        <v>1</v>
      </c>
      <c r="CK251" s="476"/>
    </row>
    <row r="252" spans="2:89" s="187" customFormat="1" ht="113.25" customHeight="1" x14ac:dyDescent="0.25">
      <c r="B252" s="174" t="s">
        <v>71</v>
      </c>
      <c r="C252" s="175" t="s">
        <v>72</v>
      </c>
      <c r="D252" s="175" t="s">
        <v>72</v>
      </c>
      <c r="E252" s="176" t="s">
        <v>73</v>
      </c>
      <c r="F252" s="176" t="s">
        <v>74</v>
      </c>
      <c r="G252" s="176" t="s">
        <v>72</v>
      </c>
      <c r="H252" s="175">
        <v>0</v>
      </c>
      <c r="I252" s="175">
        <v>0</v>
      </c>
      <c r="J252" s="175">
        <v>0</v>
      </c>
      <c r="K252" s="175">
        <v>0</v>
      </c>
      <c r="L252" s="175">
        <v>0</v>
      </c>
      <c r="M252" s="175">
        <v>0</v>
      </c>
      <c r="N252" s="175">
        <v>0</v>
      </c>
      <c r="O252" s="176" t="s">
        <v>502</v>
      </c>
      <c r="P252" s="178"/>
      <c r="Q252" s="179" t="s">
        <v>80</v>
      </c>
      <c r="R252" s="179" t="s">
        <v>81</v>
      </c>
      <c r="S252" s="178" t="s">
        <v>82</v>
      </c>
      <c r="T252" s="178" t="s">
        <v>83</v>
      </c>
      <c r="U252" s="176" t="s">
        <v>84</v>
      </c>
      <c r="V252" s="178" t="s">
        <v>149</v>
      </c>
      <c r="W252" s="241" t="s">
        <v>86</v>
      </c>
      <c r="X252" s="254">
        <f>IF(W252="MUY BAJA",20%,IF(W252="BAJA",40%,IF(W252="MEDIA",60%,IF(W252="ALTA",80%,IF(W252="MUY ALTA",100%,)))))</f>
        <v>0.4</v>
      </c>
      <c r="Y252" s="255" t="s">
        <v>317</v>
      </c>
      <c r="Z252" s="254">
        <f>IF(Y252="LEVE",20%,IF(Y252="MENOR",40%,IF(Y252="MODERADO",60%,IF(Y252="MAYOR",80%,IF(Y252="CATASTRÓFICO",100%,)))))</f>
        <v>0.6</v>
      </c>
      <c r="AA252" s="181" t="s">
        <v>317</v>
      </c>
      <c r="AB252" s="180" t="s">
        <v>89</v>
      </c>
      <c r="AC252" s="178" t="s">
        <v>90</v>
      </c>
      <c r="AD252" s="181" t="s">
        <v>91</v>
      </c>
      <c r="AE252" s="181" t="s">
        <v>92</v>
      </c>
      <c r="AF252" s="176" t="s">
        <v>93</v>
      </c>
      <c r="AG252" s="182" t="s">
        <v>94</v>
      </c>
      <c r="AH252" s="182" t="s">
        <v>95</v>
      </c>
      <c r="AI252" s="256">
        <f>IF(AH252="Prevenir",25%, IF(AH252="Detectar",15%,IF(AH252="Corregir",10%,)))</f>
        <v>0.1</v>
      </c>
      <c r="AJ252" s="182" t="s">
        <v>96</v>
      </c>
      <c r="AK252" s="256">
        <f>IF(AJ252="Automático",25%,IF(AJ252="Manual",10%,))</f>
        <v>0.1</v>
      </c>
      <c r="AL252" s="182" t="s">
        <v>97</v>
      </c>
      <c r="AM252" s="175" t="s">
        <v>98</v>
      </c>
      <c r="AN252" s="182" t="s">
        <v>99</v>
      </c>
      <c r="AO252" s="175" t="s">
        <v>160</v>
      </c>
      <c r="AP252" s="257">
        <f>+AI252+AK252</f>
        <v>0.2</v>
      </c>
      <c r="AQ252" s="238" t="str">
        <f>IF(AR252&lt;=20%,"MUY BAJA",IF(AR252&lt;=40%,"BAJA",IF(AR252&lt;=60%,"MEDIA",IF(AR252&lt;=80%,"ALTA","MUY ALTA"))))</f>
        <v>BAJA</v>
      </c>
      <c r="AR252" s="238">
        <f>IF(OR(AH252="Prevenir",AH252="Detectar"),(X252-(X252*AP252)), X252)</f>
        <v>0.4</v>
      </c>
      <c r="AS252" s="238" t="str">
        <f>IF(AT252&lt;=20%,"LEVE",IF(AT252&lt;=40%,"MENOR",IF(AT252&lt;=60%,"MODERADO",IF(AT252&lt;=80%,"MAYOR","CATASTROFICO"))))</f>
        <v>MODERADO</v>
      </c>
      <c r="AT252" s="238">
        <f>IF(AH252="Corregir",(Z252-(Z252*AP252)), Z252)</f>
        <v>0.48</v>
      </c>
      <c r="AU252" s="181" t="s">
        <v>317</v>
      </c>
      <c r="AV252" s="241" t="s">
        <v>101</v>
      </c>
      <c r="AW252" s="183" t="s">
        <v>89</v>
      </c>
      <c r="AX252" s="184" t="s">
        <v>161</v>
      </c>
      <c r="AY252" s="184">
        <f>AY249</f>
        <v>45657</v>
      </c>
      <c r="AZ252" s="184" t="str">
        <f>AZ249</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52" s="184" t="str">
        <f>BA249</f>
        <v>OSI - GIS - SPI</v>
      </c>
      <c r="BB252" s="483" t="s">
        <v>103</v>
      </c>
      <c r="BC252" s="185">
        <f t="shared" si="7"/>
        <v>0</v>
      </c>
      <c r="BD252" s="185" t="str">
        <f>BD251</f>
        <v>X</v>
      </c>
      <c r="BE252" s="186" t="str">
        <f>BE251</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52" s="186" t="s">
        <v>1362</v>
      </c>
      <c r="BG252" s="186" t="str">
        <f>BG251</f>
        <v xml:space="preserve">En diciembre 2024 se encuentra en proceso la adquisicón del nuevo servicio de soporte técnico y mesa de ayuda para equipos institucionales de usuario final, implementación en enero 2025. </v>
      </c>
      <c r="BH252" s="184"/>
      <c r="BI252" s="184"/>
      <c r="BJ252" s="185"/>
      <c r="BK252" s="185"/>
      <c r="BL252" s="185"/>
      <c r="BM252" s="185"/>
      <c r="BN252" s="186"/>
      <c r="BO252" s="186"/>
      <c r="BP252" s="186"/>
      <c r="BQ252" s="184"/>
      <c r="BR252" s="184"/>
      <c r="BS252" s="185"/>
      <c r="BT252" s="185"/>
      <c r="BU252" s="185"/>
      <c r="BV252" s="185"/>
      <c r="BW252" s="186"/>
      <c r="BX252" s="186"/>
      <c r="BY252" s="186"/>
      <c r="BZ252" s="184"/>
      <c r="CA252" s="184"/>
      <c r="CB252" s="185"/>
      <c r="CC252" s="185"/>
      <c r="CD252" s="185"/>
      <c r="CE252" s="185"/>
      <c r="CF252" s="186"/>
      <c r="CG252" s="186"/>
      <c r="CH252" s="186"/>
      <c r="CI252" s="476"/>
      <c r="CJ252" s="476">
        <v>1</v>
      </c>
      <c r="CK252" s="476"/>
    </row>
    <row r="253" spans="2:89" s="187" customFormat="1" ht="113.25" customHeight="1" x14ac:dyDescent="0.25">
      <c r="B253" s="174" t="s">
        <v>71</v>
      </c>
      <c r="C253" s="175" t="s">
        <v>72</v>
      </c>
      <c r="D253" s="175" t="s">
        <v>72</v>
      </c>
      <c r="E253" s="176" t="s">
        <v>73</v>
      </c>
      <c r="F253" s="176" t="s">
        <v>74</v>
      </c>
      <c r="G253" s="176" t="s">
        <v>72</v>
      </c>
      <c r="H253" s="175">
        <v>0</v>
      </c>
      <c r="I253" s="175">
        <v>0</v>
      </c>
      <c r="J253" s="175">
        <v>0</v>
      </c>
      <c r="K253" s="175">
        <v>0</v>
      </c>
      <c r="L253" s="175">
        <v>0</v>
      </c>
      <c r="M253" s="175">
        <v>0</v>
      </c>
      <c r="N253" s="175">
        <v>0</v>
      </c>
      <c r="O253" s="176" t="s">
        <v>502</v>
      </c>
      <c r="P253" s="178"/>
      <c r="Q253" s="179" t="s">
        <v>80</v>
      </c>
      <c r="R253" s="179" t="s">
        <v>81</v>
      </c>
      <c r="S253" s="178" t="s">
        <v>82</v>
      </c>
      <c r="T253" s="178" t="s">
        <v>83</v>
      </c>
      <c r="U253" s="176" t="s">
        <v>84</v>
      </c>
      <c r="V253" s="178" t="s">
        <v>149</v>
      </c>
      <c r="W253" s="241" t="s">
        <v>86</v>
      </c>
      <c r="X253" s="254">
        <f>IF(W253="MUY BAJA",20%,IF(W253="BAJA",40%,IF(W253="MEDIA",60%,IF(W253="ALTA",80%,IF(W253="MUY ALTA",100%,)))))</f>
        <v>0.4</v>
      </c>
      <c r="Y253" s="255" t="s">
        <v>317</v>
      </c>
      <c r="Z253" s="254">
        <f>IF(Y253="LEVE",20%,IF(Y253="MENOR",40%,IF(Y253="MODERADO",60%,IF(Y253="MAYOR",80%,IF(Y253="CATASTRÓFICO",100%,)))))</f>
        <v>0.6</v>
      </c>
      <c r="AA253" s="181" t="s">
        <v>317</v>
      </c>
      <c r="AB253" s="180" t="s">
        <v>89</v>
      </c>
      <c r="AC253" s="178" t="s">
        <v>90</v>
      </c>
      <c r="AD253" s="181" t="s">
        <v>91</v>
      </c>
      <c r="AE253" s="181" t="s">
        <v>92</v>
      </c>
      <c r="AF253" s="176" t="s">
        <v>93</v>
      </c>
      <c r="AG253" s="182" t="s">
        <v>94</v>
      </c>
      <c r="AH253" s="182" t="s">
        <v>95</v>
      </c>
      <c r="AI253" s="256">
        <f>IF(AH253="Prevenir",25%, IF(AH253="Detectar",15%,IF(AH253="Corregir",10%,)))</f>
        <v>0.1</v>
      </c>
      <c r="AJ253" s="182" t="s">
        <v>96</v>
      </c>
      <c r="AK253" s="256">
        <f>IF(AJ253="Automático",25%,IF(AJ253="Manual",10%,))</f>
        <v>0.1</v>
      </c>
      <c r="AL253" s="182" t="s">
        <v>97</v>
      </c>
      <c r="AM253" s="175" t="s">
        <v>98</v>
      </c>
      <c r="AN253" s="182" t="s">
        <v>99</v>
      </c>
      <c r="AO253" s="175" t="s">
        <v>160</v>
      </c>
      <c r="AP253" s="257">
        <f>+AI253+AK253</f>
        <v>0.2</v>
      </c>
      <c r="AQ253" s="238" t="str">
        <f>IF(AR253&lt;=20%,"MUY BAJA",IF(AR253&lt;=40%,"BAJA",IF(AR253&lt;=60%,"MEDIA",IF(AR253&lt;=80%,"ALTA","MUY ALTA"))))</f>
        <v>BAJA</v>
      </c>
      <c r="AR253" s="238">
        <f>IF(OR(AH253="Prevenir",AH253="Detectar"),(X253-(X253*AP253)), X253)</f>
        <v>0.4</v>
      </c>
      <c r="AS253" s="238" t="str">
        <f>IF(AT253&lt;=20%,"LEVE",IF(AT253&lt;=40%,"MENOR",IF(AT253&lt;=60%,"MODERADO",IF(AT253&lt;=80%,"MAYOR","CATASTROFICO"))))</f>
        <v>MODERADO</v>
      </c>
      <c r="AT253" s="238">
        <f>IF(AH253="Corregir",(Z253-(Z253*AP253)), Z253)</f>
        <v>0.48</v>
      </c>
      <c r="AU253" s="181" t="s">
        <v>317</v>
      </c>
      <c r="AV253" s="244" t="s">
        <v>133</v>
      </c>
      <c r="AW253" s="183" t="s">
        <v>89</v>
      </c>
      <c r="AX253" s="184" t="s">
        <v>161</v>
      </c>
      <c r="AY253" s="184">
        <f>AY250</f>
        <v>45657</v>
      </c>
      <c r="AZ253" s="184" t="str">
        <f>AZ250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53" s="184" t="str">
        <f>BA250</f>
        <v>OSI - GIS - SPI</v>
      </c>
      <c r="BB253" s="483" t="s">
        <v>103</v>
      </c>
      <c r="BC253" s="185">
        <f t="shared" si="7"/>
        <v>0</v>
      </c>
      <c r="BD253" s="185" t="str">
        <f>BD252</f>
        <v>X</v>
      </c>
      <c r="BE253" s="186" t="str">
        <f>BE252</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53" s="186" t="s">
        <v>1362</v>
      </c>
      <c r="BG253" s="186" t="str">
        <f>BG252</f>
        <v xml:space="preserve">En diciembre 2024 se encuentra en proceso la adquisicón del nuevo servicio de soporte técnico y mesa de ayuda para equipos institucionales de usuario final, implementación en enero 2025. </v>
      </c>
      <c r="BH253" s="184"/>
      <c r="BI253" s="184"/>
      <c r="BJ253" s="185"/>
      <c r="BK253" s="185"/>
      <c r="BL253" s="185"/>
      <c r="BM253" s="185"/>
      <c r="BN253" s="186"/>
      <c r="BO253" s="186"/>
      <c r="BP253" s="186"/>
      <c r="BQ253" s="184"/>
      <c r="BR253" s="184"/>
      <c r="BS253" s="185"/>
      <c r="BT253" s="185"/>
      <c r="BU253" s="185"/>
      <c r="BV253" s="185"/>
      <c r="BW253" s="186"/>
      <c r="BX253" s="186"/>
      <c r="BY253" s="186"/>
      <c r="BZ253" s="184"/>
      <c r="CA253" s="184"/>
      <c r="CB253" s="185"/>
      <c r="CC253" s="185"/>
      <c r="CD253" s="185"/>
      <c r="CE253" s="185"/>
      <c r="CF253" s="186"/>
      <c r="CG253" s="186"/>
      <c r="CH253" s="186"/>
      <c r="CI253" s="476"/>
      <c r="CJ253" s="476">
        <v>1</v>
      </c>
      <c r="CK253" s="476"/>
    </row>
    <row r="254" spans="2:89" s="187" customFormat="1" ht="113.25" customHeight="1" x14ac:dyDescent="0.25">
      <c r="B254" s="174" t="s">
        <v>71</v>
      </c>
      <c r="C254" s="175" t="s">
        <v>223</v>
      </c>
      <c r="D254" s="175" t="s">
        <v>223</v>
      </c>
      <c r="E254" s="176" t="s">
        <v>73</v>
      </c>
      <c r="F254" s="176" t="s">
        <v>74</v>
      </c>
      <c r="G254" s="176" t="s">
        <v>223</v>
      </c>
      <c r="H254" s="175" t="s">
        <v>75</v>
      </c>
      <c r="I254" s="175" t="s">
        <v>247</v>
      </c>
      <c r="J254" s="175" t="s">
        <v>75</v>
      </c>
      <c r="K254" s="188" t="s">
        <v>245</v>
      </c>
      <c r="L254" s="175" t="s">
        <v>224</v>
      </c>
      <c r="M254" s="175" t="s">
        <v>248</v>
      </c>
      <c r="N254" s="175" t="s">
        <v>249</v>
      </c>
      <c r="O254" s="176" t="s">
        <v>246</v>
      </c>
      <c r="P254" s="178"/>
      <c r="Q254" s="179" t="s">
        <v>80</v>
      </c>
      <c r="R254" s="179" t="s">
        <v>81</v>
      </c>
      <c r="S254" s="178" t="s">
        <v>82</v>
      </c>
      <c r="T254" s="178" t="s">
        <v>83</v>
      </c>
      <c r="U254" s="176" t="s">
        <v>84</v>
      </c>
      <c r="V254" s="178" t="s">
        <v>85</v>
      </c>
      <c r="W254" s="241" t="s">
        <v>86</v>
      </c>
      <c r="X254" s="254">
        <f>IF(W254="MUY BAJA",20%,IF(W254="BAJA",40%,IF(W254="MEDIA",60%,IF(W254="ALTA",80%,IF(W254="MUY ALTA",100%,)))))</f>
        <v>0.4</v>
      </c>
      <c r="Y254" s="255" t="s">
        <v>87</v>
      </c>
      <c r="Z254" s="254">
        <f>IF(Y254="LEVE",20%,IF(Y254="MENOR",40%,IF(Y254="MODERADO",60%,IF(Y254="MAYOR",80%,IF(Y254="CATASTRÓFICO",100%,)))))</f>
        <v>0.8</v>
      </c>
      <c r="AA254" s="181" t="s">
        <v>88</v>
      </c>
      <c r="AB254" s="180" t="s">
        <v>218</v>
      </c>
      <c r="AC254" s="178" t="s">
        <v>219</v>
      </c>
      <c r="AD254" s="181" t="s">
        <v>91</v>
      </c>
      <c r="AE254" s="181" t="s">
        <v>92</v>
      </c>
      <c r="AF254" s="176" t="s">
        <v>170</v>
      </c>
      <c r="AG254" s="182" t="s">
        <v>94</v>
      </c>
      <c r="AH254" s="182" t="s">
        <v>139</v>
      </c>
      <c r="AI254" s="256">
        <f>IF(AH254="Prevenir",25%, IF(AH254="Detectar",15%,IF(AH254="Corregir",10%,)))</f>
        <v>0.25</v>
      </c>
      <c r="AJ254" s="182" t="s">
        <v>184</v>
      </c>
      <c r="AK254" s="256">
        <f>IF(AJ254="Automático",25%,IF(AJ254="Manual",10%,))</f>
        <v>0.25</v>
      </c>
      <c r="AL254" s="182" t="s">
        <v>97</v>
      </c>
      <c r="AM254" s="175" t="s">
        <v>220</v>
      </c>
      <c r="AN254" s="182" t="s">
        <v>99</v>
      </c>
      <c r="AO254" s="175" t="s">
        <v>221</v>
      </c>
      <c r="AP254" s="257">
        <f>+AI254+AK254</f>
        <v>0.5</v>
      </c>
      <c r="AQ254" s="238" t="str">
        <f>IF(AR254&lt;=20%,"MUY BAJA",IF(AR254&lt;=40%,"BAJA",IF(AR254&lt;=60%,"MEDIA",IF(AR254&lt;=80%,"ALTA","MUY ALTA"))))</f>
        <v>MUY BAJA</v>
      </c>
      <c r="AR254" s="238">
        <f>IF(OR(AH254="Prevenir",AH254="Detectar"),(X254-(X254*AP254)), X254)</f>
        <v>0.2</v>
      </c>
      <c r="AS254" s="238" t="str">
        <f>IF(AT254&lt;=20%,"LEVE",IF(AT254&lt;=40%,"MENOR",IF(AT254&lt;=60%,"MODERADO",IF(AT254&lt;=80%,"MAYOR","CATASTROFICO"))))</f>
        <v>MAYOR</v>
      </c>
      <c r="AT254" s="238">
        <f>IF(AH254="Corregir",(Z254-(Z254*AP254)), Z254)</f>
        <v>0.8</v>
      </c>
      <c r="AU254" s="181" t="s">
        <v>88</v>
      </c>
      <c r="AV254" s="244" t="s">
        <v>133</v>
      </c>
      <c r="AW254" s="183" t="s">
        <v>218</v>
      </c>
      <c r="AX254" s="184" t="s">
        <v>222</v>
      </c>
      <c r="AY254" s="184">
        <f>AY12</f>
        <v>45657</v>
      </c>
      <c r="AZ254" s="184" t="str">
        <f t="shared" ref="AZ254:BG254" si="8">AZ12</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254" s="184" t="str">
        <f t="shared" si="8"/>
        <v>OSI - GIS - SPI</v>
      </c>
      <c r="BB254" s="483" t="s">
        <v>103</v>
      </c>
      <c r="BC254" s="185">
        <f t="shared" si="7"/>
        <v>0</v>
      </c>
      <c r="BD254" s="184" t="str">
        <f t="shared" si="8"/>
        <v>X</v>
      </c>
      <c r="BE254" s="184" t="str">
        <f t="shared" si="8"/>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254" s="184" t="str">
        <f t="shared" si="8"/>
        <v>"En Avance"</v>
      </c>
      <c r="BG254" s="184" t="str">
        <f t="shared" si="8"/>
        <v xml:space="preserve">  </v>
      </c>
      <c r="BH254" s="184"/>
      <c r="BI254" s="184"/>
      <c r="BJ254" s="185"/>
      <c r="BK254" s="185"/>
      <c r="BL254" s="185"/>
      <c r="BM254" s="185"/>
      <c r="BN254" s="186"/>
      <c r="BO254" s="186"/>
      <c r="BP254" s="186"/>
      <c r="BQ254" s="184"/>
      <c r="BR254" s="184"/>
      <c r="BS254" s="185"/>
      <c r="BT254" s="185"/>
      <c r="BU254" s="185"/>
      <c r="BV254" s="185"/>
      <c r="BW254" s="186"/>
      <c r="BX254" s="186"/>
      <c r="BY254" s="186"/>
      <c r="BZ254" s="184"/>
      <c r="CA254" s="184"/>
      <c r="CB254" s="185"/>
      <c r="CC254" s="185"/>
      <c r="CD254" s="185"/>
      <c r="CE254" s="185"/>
      <c r="CF254" s="186"/>
      <c r="CG254" s="186"/>
      <c r="CH254" s="186"/>
      <c r="CI254" s="476"/>
      <c r="CJ254" s="476">
        <v>1</v>
      </c>
      <c r="CK254" s="476"/>
    </row>
    <row r="255" spans="2:89" s="187" customFormat="1" ht="113.25" customHeight="1" x14ac:dyDescent="0.25">
      <c r="B255" s="174" t="s">
        <v>71</v>
      </c>
      <c r="C255" s="175" t="s">
        <v>223</v>
      </c>
      <c r="D255" s="175" t="s">
        <v>223</v>
      </c>
      <c r="E255" s="176" t="s">
        <v>73</v>
      </c>
      <c r="F255" s="176" t="s">
        <v>74</v>
      </c>
      <c r="G255" s="176" t="s">
        <v>223</v>
      </c>
      <c r="H255" s="175" t="s">
        <v>75</v>
      </c>
      <c r="I255" s="175" t="s">
        <v>247</v>
      </c>
      <c r="J255" s="175" t="s">
        <v>75</v>
      </c>
      <c r="K255" s="188" t="s">
        <v>245</v>
      </c>
      <c r="L255" s="175" t="s">
        <v>224</v>
      </c>
      <c r="M255" s="175" t="s">
        <v>248</v>
      </c>
      <c r="N255" s="175" t="s">
        <v>249</v>
      </c>
      <c r="O255" s="176" t="s">
        <v>246</v>
      </c>
      <c r="P255" s="178"/>
      <c r="Q255" s="179" t="s">
        <v>80</v>
      </c>
      <c r="R255" s="179" t="s">
        <v>81</v>
      </c>
      <c r="S255" s="178" t="s">
        <v>82</v>
      </c>
      <c r="T255" s="178" t="s">
        <v>83</v>
      </c>
      <c r="U255" s="176" t="s">
        <v>84</v>
      </c>
      <c r="V255" s="178" t="s">
        <v>85</v>
      </c>
      <c r="W255" s="241" t="s">
        <v>86</v>
      </c>
      <c r="X255" s="254">
        <f>IF(W255="MUY BAJA",20%,IF(W255="BAJA",40%,IF(W255="MEDIA",60%,IF(W255="ALTA",80%,IF(W255="MUY ALTA",100%,)))))</f>
        <v>0.4</v>
      </c>
      <c r="Y255" s="255" t="s">
        <v>87</v>
      </c>
      <c r="Z255" s="254">
        <f>IF(Y255="LEVE",20%,IF(Y255="MENOR",40%,IF(Y255="MODERADO",60%,IF(Y255="MAYOR",80%,IF(Y255="CATASTRÓFICO",100%,)))))</f>
        <v>0.8</v>
      </c>
      <c r="AA255" s="181" t="s">
        <v>88</v>
      </c>
      <c r="AB255" s="180" t="s">
        <v>218</v>
      </c>
      <c r="AC255" s="178" t="s">
        <v>219</v>
      </c>
      <c r="AD255" s="181" t="s">
        <v>91</v>
      </c>
      <c r="AE255" s="181" t="s">
        <v>92</v>
      </c>
      <c r="AF255" s="176" t="s">
        <v>170</v>
      </c>
      <c r="AG255" s="182" t="s">
        <v>94</v>
      </c>
      <c r="AH255" s="182" t="s">
        <v>139</v>
      </c>
      <c r="AI255" s="256">
        <f>IF(AH255="Prevenir",25%, IF(AH255="Detectar",15%,IF(AH255="Corregir",10%,)))</f>
        <v>0.25</v>
      </c>
      <c r="AJ255" s="182" t="s">
        <v>184</v>
      </c>
      <c r="AK255" s="256">
        <f>IF(AJ255="Automático",25%,IF(AJ255="Manual",10%,))</f>
        <v>0.25</v>
      </c>
      <c r="AL255" s="182" t="s">
        <v>97</v>
      </c>
      <c r="AM255" s="175" t="s">
        <v>220</v>
      </c>
      <c r="AN255" s="182" t="s">
        <v>99</v>
      </c>
      <c r="AO255" s="175" t="s">
        <v>221</v>
      </c>
      <c r="AP255" s="257">
        <f>+AI255+AK255</f>
        <v>0.5</v>
      </c>
      <c r="AQ255" s="238" t="str">
        <f>IF(AR255&lt;=20%,"MUY BAJA",IF(AR255&lt;=40%,"BAJA",IF(AR255&lt;=60%,"MEDIA",IF(AR255&lt;=80%,"ALTA","MUY ALTA"))))</f>
        <v>MUY BAJA</v>
      </c>
      <c r="AR255" s="238">
        <f>IF(OR(AH255="Prevenir",AH255="Detectar"),(X255-(X255*AP255)), X255)</f>
        <v>0.2</v>
      </c>
      <c r="AS255" s="238" t="str">
        <f>IF(AT255&lt;=20%,"LEVE",IF(AT255&lt;=40%,"MENOR",IF(AT255&lt;=60%,"MODERADO",IF(AT255&lt;=80%,"MAYOR","CATASTROFICO"))))</f>
        <v>MAYOR</v>
      </c>
      <c r="AT255" s="238">
        <f>IF(AH255="Corregir",(Z255-(Z255*AP255)), Z255)</f>
        <v>0.8</v>
      </c>
      <c r="AU255" s="181" t="s">
        <v>88</v>
      </c>
      <c r="AV255" s="244" t="s">
        <v>133</v>
      </c>
      <c r="AW255" s="183" t="s">
        <v>218</v>
      </c>
      <c r="AX255" s="184" t="s">
        <v>222</v>
      </c>
      <c r="AY255" s="184">
        <f t="shared" ref="AY255:BA255" si="9">AY13</f>
        <v>45657</v>
      </c>
      <c r="AZ255" s="184" t="str">
        <f t="shared" si="9"/>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255" s="184" t="str">
        <f t="shared" si="9"/>
        <v>OSI - GIS - SPI</v>
      </c>
      <c r="BB255" s="483" t="s">
        <v>103</v>
      </c>
      <c r="BC255" s="185">
        <f t="shared" si="7"/>
        <v>0</v>
      </c>
      <c r="BD255" s="184" t="str">
        <f t="shared" ref="BC255:BE255" si="10">BD13</f>
        <v>X</v>
      </c>
      <c r="BE255" s="184" t="str">
        <f t="shared" si="10"/>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255" s="186" t="s">
        <v>1362</v>
      </c>
      <c r="BG255" s="184" t="str">
        <f t="shared" ref="BG255" si="11">BG13</f>
        <v xml:space="preserve">  </v>
      </c>
      <c r="BH255" s="184"/>
      <c r="BI255" s="184"/>
      <c r="BJ255" s="185"/>
      <c r="BK255" s="185"/>
      <c r="BL255" s="185"/>
      <c r="BM255" s="185"/>
      <c r="BN255" s="186"/>
      <c r="BO255" s="186"/>
      <c r="BP255" s="186"/>
      <c r="BQ255" s="184"/>
      <c r="BR255" s="184"/>
      <c r="BS255" s="185"/>
      <c r="BT255" s="185"/>
      <c r="BU255" s="185"/>
      <c r="BV255" s="185"/>
      <c r="BW255" s="186"/>
      <c r="BX255" s="186"/>
      <c r="BY255" s="186"/>
      <c r="BZ255" s="184"/>
      <c r="CA255" s="184"/>
      <c r="CB255" s="185"/>
      <c r="CC255" s="185"/>
      <c r="CD255" s="185"/>
      <c r="CE255" s="185"/>
      <c r="CF255" s="186"/>
      <c r="CG255" s="186"/>
      <c r="CH255" s="186"/>
      <c r="CI255" s="476"/>
      <c r="CJ255" s="476">
        <v>1</v>
      </c>
      <c r="CK255" s="476"/>
    </row>
    <row r="256" spans="2:89" s="187" customFormat="1" ht="113.25" customHeight="1" x14ac:dyDescent="0.25">
      <c r="B256" s="174" t="s">
        <v>71</v>
      </c>
      <c r="C256" s="175" t="s">
        <v>223</v>
      </c>
      <c r="D256" s="175" t="s">
        <v>223</v>
      </c>
      <c r="E256" s="176" t="s">
        <v>73</v>
      </c>
      <c r="F256" s="176" t="s">
        <v>74</v>
      </c>
      <c r="G256" s="176" t="s">
        <v>223</v>
      </c>
      <c r="H256" s="175" t="s">
        <v>245</v>
      </c>
      <c r="I256" s="175" t="s">
        <v>245</v>
      </c>
      <c r="J256" s="175" t="s">
        <v>245</v>
      </c>
      <c r="K256" s="188" t="s">
        <v>245</v>
      </c>
      <c r="L256" s="175" t="s">
        <v>267</v>
      </c>
      <c r="M256" s="175" t="s">
        <v>268</v>
      </c>
      <c r="N256" s="175" t="s">
        <v>269</v>
      </c>
      <c r="O256" s="176" t="s">
        <v>270</v>
      </c>
      <c r="P256" s="178"/>
      <c r="Q256" s="179" t="s">
        <v>80</v>
      </c>
      <c r="R256" s="179" t="s">
        <v>81</v>
      </c>
      <c r="S256" s="178" t="s">
        <v>82</v>
      </c>
      <c r="T256" s="178" t="s">
        <v>83</v>
      </c>
      <c r="U256" s="176" t="s">
        <v>84</v>
      </c>
      <c r="V256" s="178" t="s">
        <v>85</v>
      </c>
      <c r="W256" s="241" t="s">
        <v>86</v>
      </c>
      <c r="X256" s="254">
        <f>IF(W256="MUY BAJA",20%,IF(W256="BAJA",40%,IF(W256="MEDIA",60%,IF(W256="ALTA",80%,IF(W256="MUY ALTA",100%,)))))</f>
        <v>0.4</v>
      </c>
      <c r="Y256" s="255" t="s">
        <v>87</v>
      </c>
      <c r="Z256" s="254">
        <f>IF(Y256="LEVE",20%,IF(Y256="MENOR",40%,IF(Y256="MODERADO",60%,IF(Y256="MAYOR",80%,IF(Y256="CATASTRÓFICO",100%,)))))</f>
        <v>0.8</v>
      </c>
      <c r="AA256" s="181" t="s">
        <v>88</v>
      </c>
      <c r="AB256" s="180" t="s">
        <v>218</v>
      </c>
      <c r="AC256" s="178" t="s">
        <v>219</v>
      </c>
      <c r="AD256" s="181" t="s">
        <v>91</v>
      </c>
      <c r="AE256" s="181" t="s">
        <v>92</v>
      </c>
      <c r="AF256" s="176" t="s">
        <v>170</v>
      </c>
      <c r="AG256" s="182" t="s">
        <v>94</v>
      </c>
      <c r="AH256" s="182" t="s">
        <v>139</v>
      </c>
      <c r="AI256" s="256">
        <f>IF(AH256="Prevenir",25%, IF(AH256="Detectar",15%,IF(AH256="Corregir",10%,)))</f>
        <v>0.25</v>
      </c>
      <c r="AJ256" s="182" t="s">
        <v>184</v>
      </c>
      <c r="AK256" s="256">
        <f>IF(AJ256="Automático",25%,IF(AJ256="Manual",10%,))</f>
        <v>0.25</v>
      </c>
      <c r="AL256" s="182" t="s">
        <v>97</v>
      </c>
      <c r="AM256" s="175" t="s">
        <v>220</v>
      </c>
      <c r="AN256" s="182" t="s">
        <v>99</v>
      </c>
      <c r="AO256" s="175" t="s">
        <v>221</v>
      </c>
      <c r="AP256" s="257">
        <f>+AI256+AK256</f>
        <v>0.5</v>
      </c>
      <c r="AQ256" s="238" t="str">
        <f>IF(AR256&lt;=20%,"MUY BAJA",IF(AR256&lt;=40%,"BAJA",IF(AR256&lt;=60%,"MEDIA",IF(AR256&lt;=80%,"ALTA","MUY ALTA"))))</f>
        <v>MUY BAJA</v>
      </c>
      <c r="AR256" s="238">
        <f>IF(OR(AH256="Prevenir",AH256="Detectar"),(X256-(X256*AP256)), X256)</f>
        <v>0.2</v>
      </c>
      <c r="AS256" s="238" t="str">
        <f>IF(AT256&lt;=20%,"LEVE",IF(AT256&lt;=40%,"MENOR",IF(AT256&lt;=60%,"MODERADO",IF(AT256&lt;=80%,"MAYOR","CATASTROFICO"))))</f>
        <v>MAYOR</v>
      </c>
      <c r="AT256" s="238">
        <f>IF(AH256="Corregir",(Z256-(Z256*AP256)), Z256)</f>
        <v>0.8</v>
      </c>
      <c r="AU256" s="181" t="s">
        <v>88</v>
      </c>
      <c r="AV256" s="244" t="s">
        <v>133</v>
      </c>
      <c r="AW256" s="183" t="s">
        <v>218</v>
      </c>
      <c r="AX256" s="184" t="s">
        <v>222</v>
      </c>
      <c r="AY256" s="184">
        <f t="shared" ref="AY256:BA256" si="12">AY14</f>
        <v>45657</v>
      </c>
      <c r="AZ256" s="184" t="str">
        <f t="shared" si="12"/>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256" s="184" t="str">
        <f t="shared" si="12"/>
        <v>OSI - GIS - SPI</v>
      </c>
      <c r="BB256" s="483" t="s">
        <v>103</v>
      </c>
      <c r="BC256" s="185">
        <f t="shared" si="7"/>
        <v>0</v>
      </c>
      <c r="BD256" s="184" t="str">
        <f t="shared" ref="BC256:BE256" si="13">BD14</f>
        <v>X</v>
      </c>
      <c r="BE256" s="184"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256" s="186" t="s">
        <v>1362</v>
      </c>
      <c r="BG256" s="184" t="str">
        <f t="shared" ref="BG256" si="14">BG14</f>
        <v xml:space="preserve">  </v>
      </c>
      <c r="BH256" s="184"/>
      <c r="BI256" s="184"/>
      <c r="BJ256" s="185"/>
      <c r="BK256" s="185"/>
      <c r="BL256" s="185"/>
      <c r="BM256" s="185"/>
      <c r="BN256" s="186"/>
      <c r="BO256" s="186"/>
      <c r="BP256" s="186"/>
      <c r="BQ256" s="184"/>
      <c r="BR256" s="184"/>
      <c r="BS256" s="185"/>
      <c r="BT256" s="185"/>
      <c r="BU256" s="185"/>
      <c r="BV256" s="185"/>
      <c r="BW256" s="186"/>
      <c r="BX256" s="186"/>
      <c r="BY256" s="186"/>
      <c r="BZ256" s="184"/>
      <c r="CA256" s="184"/>
      <c r="CB256" s="185"/>
      <c r="CC256" s="185"/>
      <c r="CD256" s="185"/>
      <c r="CE256" s="185"/>
      <c r="CF256" s="186"/>
      <c r="CG256" s="186"/>
      <c r="CH256" s="186"/>
      <c r="CI256" s="476"/>
      <c r="CJ256" s="476">
        <v>1</v>
      </c>
      <c r="CK256" s="476"/>
    </row>
    <row r="257" spans="2:89" s="187" customFormat="1" ht="113.25" customHeight="1" x14ac:dyDescent="0.25">
      <c r="B257" s="174" t="s">
        <v>71</v>
      </c>
      <c r="C257" s="175" t="s">
        <v>223</v>
      </c>
      <c r="D257" s="175" t="s">
        <v>223</v>
      </c>
      <c r="E257" s="176" t="s">
        <v>73</v>
      </c>
      <c r="F257" s="176" t="s">
        <v>74</v>
      </c>
      <c r="G257" s="176" t="s">
        <v>223</v>
      </c>
      <c r="H257" s="175" t="s">
        <v>75</v>
      </c>
      <c r="I257" s="175" t="s">
        <v>245</v>
      </c>
      <c r="J257" s="175" t="s">
        <v>245</v>
      </c>
      <c r="K257" s="188" t="s">
        <v>245</v>
      </c>
      <c r="L257" s="175" t="s">
        <v>330</v>
      </c>
      <c r="M257" s="175" t="s">
        <v>331</v>
      </c>
      <c r="N257" s="175" t="s">
        <v>332</v>
      </c>
      <c r="O257" s="176" t="s">
        <v>79</v>
      </c>
      <c r="P257" s="178"/>
      <c r="Q257" s="179" t="s">
        <v>80</v>
      </c>
      <c r="R257" s="179" t="s">
        <v>81</v>
      </c>
      <c r="S257" s="178" t="s">
        <v>82</v>
      </c>
      <c r="T257" s="178" t="s">
        <v>83</v>
      </c>
      <c r="U257" s="176" t="s">
        <v>84</v>
      </c>
      <c r="V257" s="178" t="s">
        <v>85</v>
      </c>
      <c r="W257" s="241" t="s">
        <v>86</v>
      </c>
      <c r="X257" s="254">
        <f>IF(W257="MUY BAJA",20%,IF(W257="BAJA",40%,IF(W257="MEDIA",60%,IF(W257="ALTA",80%,IF(W257="MUY ALTA",100%,)))))</f>
        <v>0.4</v>
      </c>
      <c r="Y257" s="255" t="s">
        <v>87</v>
      </c>
      <c r="Z257" s="254">
        <f>IF(Y257="LEVE",20%,IF(Y257="MENOR",40%,IF(Y257="MODERADO",60%,IF(Y257="MAYOR",80%,IF(Y257="CATASTRÓFICO",100%,)))))</f>
        <v>0.8</v>
      </c>
      <c r="AA257" s="181" t="s">
        <v>88</v>
      </c>
      <c r="AB257" s="180" t="s">
        <v>218</v>
      </c>
      <c r="AC257" s="178" t="s">
        <v>219</v>
      </c>
      <c r="AD257" s="181" t="s">
        <v>91</v>
      </c>
      <c r="AE257" s="181" t="s">
        <v>92</v>
      </c>
      <c r="AF257" s="176" t="s">
        <v>170</v>
      </c>
      <c r="AG257" s="182" t="s">
        <v>94</v>
      </c>
      <c r="AH257" s="182" t="s">
        <v>139</v>
      </c>
      <c r="AI257" s="256">
        <f>IF(AH257="Prevenir",25%, IF(AH257="Detectar",15%,IF(AH257="Corregir",10%,)))</f>
        <v>0.25</v>
      </c>
      <c r="AJ257" s="182" t="s">
        <v>184</v>
      </c>
      <c r="AK257" s="256">
        <f>IF(AJ257="Automático",25%,IF(AJ257="Manual",10%,))</f>
        <v>0.25</v>
      </c>
      <c r="AL257" s="182" t="s">
        <v>97</v>
      </c>
      <c r="AM257" s="175" t="s">
        <v>220</v>
      </c>
      <c r="AN257" s="182" t="s">
        <v>99</v>
      </c>
      <c r="AO257" s="175" t="s">
        <v>221</v>
      </c>
      <c r="AP257" s="257">
        <f>+AI257+AK257</f>
        <v>0.5</v>
      </c>
      <c r="AQ257" s="238" t="str">
        <f>IF(AR257&lt;=20%,"MUY BAJA",IF(AR257&lt;=40%,"BAJA",IF(AR257&lt;=60%,"MEDIA",IF(AR257&lt;=80%,"ALTA","MUY ALTA"))))</f>
        <v>MUY BAJA</v>
      </c>
      <c r="AR257" s="238">
        <f>IF(OR(AH257="Prevenir",AH257="Detectar"),(X257-(X257*AP257)), X257)</f>
        <v>0.2</v>
      </c>
      <c r="AS257" s="238" t="str">
        <f>IF(AT257&lt;=20%,"LEVE",IF(AT257&lt;=40%,"MENOR",IF(AT257&lt;=60%,"MODERADO",IF(AT257&lt;=80%,"MAYOR","CATASTROFICO"))))</f>
        <v>MAYOR</v>
      </c>
      <c r="AT257" s="238">
        <f>IF(AH257="Corregir",(Z257-(Z257*AP257)), Z257)</f>
        <v>0.8</v>
      </c>
      <c r="AU257" s="181" t="s">
        <v>88</v>
      </c>
      <c r="AV257" s="244" t="s">
        <v>133</v>
      </c>
      <c r="AW257" s="183" t="s">
        <v>218</v>
      </c>
      <c r="AX257" s="184" t="s">
        <v>222</v>
      </c>
      <c r="AY257" s="184">
        <f t="shared" ref="AY257:BA257" si="15">AY15</f>
        <v>45657</v>
      </c>
      <c r="AZ257" s="184" t="str">
        <f t="shared" si="15"/>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257" s="184" t="str">
        <f t="shared" si="15"/>
        <v>OSI - GIS - SPI</v>
      </c>
      <c r="BB257" s="483" t="s">
        <v>103</v>
      </c>
      <c r="BC257" s="185">
        <f t="shared" si="7"/>
        <v>0</v>
      </c>
      <c r="BD257" s="184" t="str">
        <f t="shared" ref="BC257:BE257" si="16">BD15</f>
        <v>X</v>
      </c>
      <c r="BE257" s="184" t="str">
        <f t="shared" si="16"/>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257" s="186" t="s">
        <v>1362</v>
      </c>
      <c r="BG257" s="184" t="str">
        <f t="shared" ref="BG257" si="17">BG15</f>
        <v xml:space="preserve">  </v>
      </c>
      <c r="BH257" s="184"/>
      <c r="BI257" s="184"/>
      <c r="BJ257" s="185"/>
      <c r="BK257" s="185"/>
      <c r="BL257" s="185"/>
      <c r="BM257" s="185"/>
      <c r="BN257" s="186"/>
      <c r="BO257" s="186"/>
      <c r="BP257" s="186"/>
      <c r="BQ257" s="184"/>
      <c r="BR257" s="184"/>
      <c r="BS257" s="185"/>
      <c r="BT257" s="185"/>
      <c r="BU257" s="185"/>
      <c r="BV257" s="185"/>
      <c r="BW257" s="186"/>
      <c r="BX257" s="186"/>
      <c r="BY257" s="186"/>
      <c r="BZ257" s="184"/>
      <c r="CA257" s="184"/>
      <c r="CB257" s="185"/>
      <c r="CC257" s="185"/>
      <c r="CD257" s="185"/>
      <c r="CE257" s="185"/>
      <c r="CF257" s="186"/>
      <c r="CG257" s="186"/>
      <c r="CH257" s="186"/>
      <c r="CI257" s="476"/>
      <c r="CJ257" s="476">
        <v>1</v>
      </c>
      <c r="CK257" s="476"/>
    </row>
    <row r="258" spans="2:89" s="187" customFormat="1" ht="113.25" customHeight="1" x14ac:dyDescent="0.25">
      <c r="B258" s="174" t="s">
        <v>71</v>
      </c>
      <c r="C258" s="175" t="s">
        <v>223</v>
      </c>
      <c r="D258" s="175" t="s">
        <v>223</v>
      </c>
      <c r="E258" s="176" t="s">
        <v>73</v>
      </c>
      <c r="F258" s="176" t="s">
        <v>74</v>
      </c>
      <c r="G258" s="176" t="s">
        <v>223</v>
      </c>
      <c r="H258" s="175" t="s">
        <v>245</v>
      </c>
      <c r="I258" s="175" t="s">
        <v>245</v>
      </c>
      <c r="J258" s="175" t="s">
        <v>245</v>
      </c>
      <c r="K258" s="188" t="s">
        <v>245</v>
      </c>
      <c r="L258" s="175" t="s">
        <v>358</v>
      </c>
      <c r="M258" s="175" t="s">
        <v>358</v>
      </c>
      <c r="N258" s="175" t="s">
        <v>123</v>
      </c>
      <c r="O258" s="176" t="s">
        <v>172</v>
      </c>
      <c r="P258" s="178"/>
      <c r="Q258" s="179" t="s">
        <v>80</v>
      </c>
      <c r="R258" s="179" t="s">
        <v>81</v>
      </c>
      <c r="S258" s="178" t="s">
        <v>82</v>
      </c>
      <c r="T258" s="178" t="s">
        <v>83</v>
      </c>
      <c r="U258" s="176" t="s">
        <v>84</v>
      </c>
      <c r="V258" s="178" t="s">
        <v>85</v>
      </c>
      <c r="W258" s="241" t="s">
        <v>86</v>
      </c>
      <c r="X258" s="254">
        <f>IF(W258="MUY BAJA",20%,IF(W258="BAJA",40%,IF(W258="MEDIA",60%,IF(W258="ALTA",80%,IF(W258="MUY ALTA",100%,)))))</f>
        <v>0.4</v>
      </c>
      <c r="Y258" s="255" t="s">
        <v>87</v>
      </c>
      <c r="Z258" s="254">
        <f>IF(Y258="LEVE",20%,IF(Y258="MENOR",40%,IF(Y258="MODERADO",60%,IF(Y258="MAYOR",80%,IF(Y258="CATASTRÓFICO",100%,)))))</f>
        <v>0.8</v>
      </c>
      <c r="AA258" s="181" t="s">
        <v>88</v>
      </c>
      <c r="AB258" s="180" t="s">
        <v>218</v>
      </c>
      <c r="AC258" s="178" t="s">
        <v>219</v>
      </c>
      <c r="AD258" s="181" t="s">
        <v>91</v>
      </c>
      <c r="AE258" s="181" t="s">
        <v>92</v>
      </c>
      <c r="AF258" s="176" t="s">
        <v>170</v>
      </c>
      <c r="AG258" s="182" t="s">
        <v>94</v>
      </c>
      <c r="AH258" s="182" t="s">
        <v>139</v>
      </c>
      <c r="AI258" s="256">
        <f>IF(AH258="Prevenir",25%, IF(AH258="Detectar",15%,IF(AH258="Corregir",10%,)))</f>
        <v>0.25</v>
      </c>
      <c r="AJ258" s="182" t="s">
        <v>184</v>
      </c>
      <c r="AK258" s="256">
        <f>IF(AJ258="Automático",25%,IF(AJ258="Manual",10%,))</f>
        <v>0.25</v>
      </c>
      <c r="AL258" s="182" t="s">
        <v>97</v>
      </c>
      <c r="AM258" s="175" t="s">
        <v>220</v>
      </c>
      <c r="AN258" s="182" t="s">
        <v>99</v>
      </c>
      <c r="AO258" s="175" t="s">
        <v>221</v>
      </c>
      <c r="AP258" s="257">
        <f>+AI258+AK258</f>
        <v>0.5</v>
      </c>
      <c r="AQ258" s="238" t="str">
        <f>IF(AR258&lt;=20%,"MUY BAJA",IF(AR258&lt;=40%,"BAJA",IF(AR258&lt;=60%,"MEDIA",IF(AR258&lt;=80%,"ALTA","MUY ALTA"))))</f>
        <v>MUY BAJA</v>
      </c>
      <c r="AR258" s="238">
        <f>IF(OR(AH258="Prevenir",AH258="Detectar"),(X258-(X258*AP258)), X258)</f>
        <v>0.2</v>
      </c>
      <c r="AS258" s="238" t="str">
        <f>IF(AT258&lt;=20%,"LEVE",IF(AT258&lt;=40%,"MENOR",IF(AT258&lt;=60%,"MODERADO",IF(AT258&lt;=80%,"MAYOR","CATASTROFICO"))))</f>
        <v>MAYOR</v>
      </c>
      <c r="AT258" s="238">
        <f>IF(AH258="Corregir",(Z258-(Z258*AP258)), Z258)</f>
        <v>0.8</v>
      </c>
      <c r="AU258" s="181" t="s">
        <v>88</v>
      </c>
      <c r="AV258" s="244" t="s">
        <v>133</v>
      </c>
      <c r="AW258" s="183" t="s">
        <v>218</v>
      </c>
      <c r="AX258" s="184" t="s">
        <v>222</v>
      </c>
      <c r="AY258" s="184">
        <f t="shared" ref="AY258:BA258" si="18">AY16</f>
        <v>45657</v>
      </c>
      <c r="AZ258" s="184" t="str">
        <f t="shared" si="18"/>
        <v xml:space="preserve">En IIIC-2024 - como parte de la Auditoria de Gestión realizada por la OCI se adelantó la revisión de seguridad perimetral de las instalaciones de TIC. </v>
      </c>
      <c r="BA258" s="184" t="str">
        <f t="shared" si="18"/>
        <v>OSI - GIS - SPI</v>
      </c>
      <c r="BB258" s="483" t="s">
        <v>103</v>
      </c>
      <c r="BC258" s="185">
        <f t="shared" si="7"/>
        <v>0</v>
      </c>
      <c r="BD258" s="184" t="str">
        <f t="shared" ref="BC258:BE258" si="19">BD16</f>
        <v>X</v>
      </c>
      <c r="BE258" s="184" t="str">
        <f t="shared" si="19"/>
        <v>El proceso de auditoría de gestión de la OCI en su informe final observó fortalecer la artículación y mecanismos para asegurar el mantenimiento de las áreas seguras de TI.</v>
      </c>
      <c r="BF258" s="186" t="s">
        <v>1362</v>
      </c>
      <c r="BG258" s="184" t="str">
        <f t="shared" ref="BG258" si="20">BG16</f>
        <v>Las acciones de articulación y mantenimiento se desarrollaran en 2025.</v>
      </c>
      <c r="BH258" s="184"/>
      <c r="BI258" s="184"/>
      <c r="BJ258" s="185"/>
      <c r="BK258" s="185"/>
      <c r="BL258" s="185"/>
      <c r="BM258" s="185"/>
      <c r="BN258" s="186"/>
      <c r="BO258" s="186"/>
      <c r="BP258" s="186"/>
      <c r="BQ258" s="184"/>
      <c r="BR258" s="184"/>
      <c r="BS258" s="185"/>
      <c r="BT258" s="185"/>
      <c r="BU258" s="185"/>
      <c r="BV258" s="185"/>
      <c r="BW258" s="186"/>
      <c r="BX258" s="186"/>
      <c r="BY258" s="186"/>
      <c r="BZ258" s="184"/>
      <c r="CA258" s="184"/>
      <c r="CB258" s="185"/>
      <c r="CC258" s="185"/>
      <c r="CD258" s="185"/>
      <c r="CE258" s="185"/>
      <c r="CF258" s="186"/>
      <c r="CG258" s="186"/>
      <c r="CH258" s="186"/>
      <c r="CI258" s="476"/>
      <c r="CJ258" s="476">
        <v>1</v>
      </c>
      <c r="CK258" s="476"/>
    </row>
    <row r="259" spans="2:89" s="187" customFormat="1" ht="113.25" customHeight="1" x14ac:dyDescent="0.25">
      <c r="B259" s="174" t="s">
        <v>71</v>
      </c>
      <c r="C259" s="175" t="s">
        <v>223</v>
      </c>
      <c r="D259" s="175" t="s">
        <v>223</v>
      </c>
      <c r="E259" s="176" t="s">
        <v>73</v>
      </c>
      <c r="F259" s="176" t="s">
        <v>120</v>
      </c>
      <c r="G259" s="176" t="s">
        <v>223</v>
      </c>
      <c r="H259" s="175" t="s">
        <v>245</v>
      </c>
      <c r="I259" s="175" t="s">
        <v>245</v>
      </c>
      <c r="J259" s="175" t="s">
        <v>245</v>
      </c>
      <c r="K259" s="188" t="s">
        <v>245</v>
      </c>
      <c r="L259" s="175" t="s">
        <v>372</v>
      </c>
      <c r="M259" s="175" t="s">
        <v>373</v>
      </c>
      <c r="N259" s="175" t="s">
        <v>374</v>
      </c>
      <c r="O259" s="176" t="s">
        <v>368</v>
      </c>
      <c r="P259" s="178"/>
      <c r="Q259" s="179" t="s">
        <v>80</v>
      </c>
      <c r="R259" s="179" t="s">
        <v>81</v>
      </c>
      <c r="S259" s="178" t="s">
        <v>82</v>
      </c>
      <c r="T259" s="178" t="s">
        <v>83</v>
      </c>
      <c r="U259" s="176" t="s">
        <v>84</v>
      </c>
      <c r="V259" s="178" t="s">
        <v>85</v>
      </c>
      <c r="W259" s="241" t="s">
        <v>86</v>
      </c>
      <c r="X259" s="254">
        <f>IF(W259="MUY BAJA",20%,IF(W259="BAJA",40%,IF(W259="MEDIA",60%,IF(W259="ALTA",80%,IF(W259="MUY ALTA",100%,)))))</f>
        <v>0.4</v>
      </c>
      <c r="Y259" s="255" t="s">
        <v>87</v>
      </c>
      <c r="Z259" s="254">
        <f>IF(Y259="LEVE",20%,IF(Y259="MENOR",40%,IF(Y259="MODERADO",60%,IF(Y259="MAYOR",80%,IF(Y259="CATASTRÓFICO",100%,)))))</f>
        <v>0.8</v>
      </c>
      <c r="AA259" s="181" t="s">
        <v>88</v>
      </c>
      <c r="AB259" s="180" t="s">
        <v>218</v>
      </c>
      <c r="AC259" s="178" t="s">
        <v>219</v>
      </c>
      <c r="AD259" s="181" t="s">
        <v>91</v>
      </c>
      <c r="AE259" s="181" t="s">
        <v>92</v>
      </c>
      <c r="AF259" s="176" t="s">
        <v>170</v>
      </c>
      <c r="AG259" s="182" t="s">
        <v>94</v>
      </c>
      <c r="AH259" s="182" t="s">
        <v>139</v>
      </c>
      <c r="AI259" s="256">
        <f>IF(AH259="Prevenir",25%, IF(AH259="Detectar",15%,IF(AH259="Corregir",10%,)))</f>
        <v>0.25</v>
      </c>
      <c r="AJ259" s="182" t="s">
        <v>184</v>
      </c>
      <c r="AK259" s="256">
        <f>IF(AJ259="Automático",25%,IF(AJ259="Manual",10%,))</f>
        <v>0.25</v>
      </c>
      <c r="AL259" s="182" t="s">
        <v>97</v>
      </c>
      <c r="AM259" s="175" t="s">
        <v>220</v>
      </c>
      <c r="AN259" s="182" t="s">
        <v>99</v>
      </c>
      <c r="AO259" s="175" t="s">
        <v>221</v>
      </c>
      <c r="AP259" s="257">
        <f>+AI259+AK259</f>
        <v>0.5</v>
      </c>
      <c r="AQ259" s="238" t="str">
        <f>IF(AR259&lt;=20%,"MUY BAJA",IF(AR259&lt;=40%,"BAJA",IF(AR259&lt;=60%,"MEDIA",IF(AR259&lt;=80%,"ALTA","MUY ALTA"))))</f>
        <v>MUY BAJA</v>
      </c>
      <c r="AR259" s="238">
        <f>IF(OR(AH259="Prevenir",AH259="Detectar"),(X259-(X259*AP259)), X259)</f>
        <v>0.2</v>
      </c>
      <c r="AS259" s="238" t="str">
        <f>IF(AT259&lt;=20%,"LEVE",IF(AT259&lt;=40%,"MENOR",IF(AT259&lt;=60%,"MODERADO",IF(AT259&lt;=80%,"MAYOR","CATASTROFICO"))))</f>
        <v>MAYOR</v>
      </c>
      <c r="AT259" s="238">
        <f>IF(AH259="Corregir",(Z259-(Z259*AP259)), Z259)</f>
        <v>0.8</v>
      </c>
      <c r="AU259" s="181" t="s">
        <v>88</v>
      </c>
      <c r="AV259" s="244" t="s">
        <v>133</v>
      </c>
      <c r="AW259" s="183" t="s">
        <v>218</v>
      </c>
      <c r="AX259" s="184" t="s">
        <v>222</v>
      </c>
      <c r="AY259" s="184">
        <f t="shared" ref="AY259:BA259" si="21">AY17</f>
        <v>45657</v>
      </c>
      <c r="AZ259" s="184" t="str">
        <f t="shared" si="21"/>
        <v>La verificación del control se adelantará en el IT-2025 con el Proceso Gestión Documental.</v>
      </c>
      <c r="BA259" s="184" t="str">
        <f t="shared" si="21"/>
        <v>OSI - SPI - GGD</v>
      </c>
      <c r="BB259" s="483" t="s">
        <v>103</v>
      </c>
      <c r="BC259" s="185">
        <f t="shared" si="7"/>
        <v>0</v>
      </c>
      <c r="BD259" s="184" t="str">
        <f t="shared" ref="BC259:BE259" si="22">BD17</f>
        <v>X</v>
      </c>
      <c r="BE259" s="184" t="str">
        <f t="shared" si="22"/>
        <v>No se ha determinado que el Proceso Gestión Documental presente limitantes en el control para conservar o preservar información institucional.</v>
      </c>
      <c r="BF259" s="186" t="s">
        <v>1362</v>
      </c>
      <c r="BG259" s="184" t="str">
        <f t="shared" ref="BG259" si="23">BG17</f>
        <v>Coordinación con el Proceso Gestión Documental para revisar los controles de conservación y preservación de la información institucional.</v>
      </c>
      <c r="BH259" s="184"/>
      <c r="BI259" s="184"/>
      <c r="BJ259" s="185"/>
      <c r="BK259" s="185"/>
      <c r="BL259" s="185"/>
      <c r="BM259" s="185"/>
      <c r="BN259" s="186"/>
      <c r="BO259" s="186"/>
      <c r="BP259" s="186"/>
      <c r="BQ259" s="184"/>
      <c r="BR259" s="184"/>
      <c r="BS259" s="185"/>
      <c r="BT259" s="185"/>
      <c r="BU259" s="185"/>
      <c r="BV259" s="185"/>
      <c r="BW259" s="186"/>
      <c r="BX259" s="186"/>
      <c r="BY259" s="186"/>
      <c r="BZ259" s="184"/>
      <c r="CA259" s="184"/>
      <c r="CB259" s="185"/>
      <c r="CC259" s="185"/>
      <c r="CD259" s="185"/>
      <c r="CE259" s="185"/>
      <c r="CF259" s="186"/>
      <c r="CG259" s="186"/>
      <c r="CH259" s="186"/>
      <c r="CI259" s="476"/>
      <c r="CJ259" s="476">
        <v>1</v>
      </c>
      <c r="CK259" s="476"/>
    </row>
    <row r="260" spans="2:89" s="187" customFormat="1" ht="113.25" customHeight="1" x14ac:dyDescent="0.25">
      <c r="B260" s="174" t="s">
        <v>71</v>
      </c>
      <c r="C260" s="175" t="s">
        <v>223</v>
      </c>
      <c r="D260" s="175" t="s">
        <v>223</v>
      </c>
      <c r="E260" s="176" t="s">
        <v>73</v>
      </c>
      <c r="F260" s="176" t="s">
        <v>74</v>
      </c>
      <c r="G260" s="176" t="s">
        <v>223</v>
      </c>
      <c r="H260" s="175" t="s">
        <v>245</v>
      </c>
      <c r="I260" s="175" t="s">
        <v>245</v>
      </c>
      <c r="J260" s="175" t="s">
        <v>245</v>
      </c>
      <c r="K260" s="188" t="s">
        <v>245</v>
      </c>
      <c r="L260" s="175" t="s">
        <v>375</v>
      </c>
      <c r="M260" s="175" t="s">
        <v>376</v>
      </c>
      <c r="N260" s="175" t="s">
        <v>377</v>
      </c>
      <c r="O260" s="176" t="s">
        <v>368</v>
      </c>
      <c r="P260" s="178"/>
      <c r="Q260" s="179" t="s">
        <v>80</v>
      </c>
      <c r="R260" s="179" t="s">
        <v>81</v>
      </c>
      <c r="S260" s="178" t="s">
        <v>82</v>
      </c>
      <c r="T260" s="178" t="s">
        <v>83</v>
      </c>
      <c r="U260" s="176" t="s">
        <v>84</v>
      </c>
      <c r="V260" s="178" t="s">
        <v>85</v>
      </c>
      <c r="W260" s="241" t="s">
        <v>86</v>
      </c>
      <c r="X260" s="254">
        <f>IF(W260="MUY BAJA",20%,IF(W260="BAJA",40%,IF(W260="MEDIA",60%,IF(W260="ALTA",80%,IF(W260="MUY ALTA",100%,)))))</f>
        <v>0.4</v>
      </c>
      <c r="Y260" s="255" t="s">
        <v>87</v>
      </c>
      <c r="Z260" s="254">
        <f>IF(Y260="LEVE",20%,IF(Y260="MENOR",40%,IF(Y260="MODERADO",60%,IF(Y260="MAYOR",80%,IF(Y260="CATASTRÓFICO",100%,)))))</f>
        <v>0.8</v>
      </c>
      <c r="AA260" s="181" t="s">
        <v>88</v>
      </c>
      <c r="AB260" s="180" t="s">
        <v>218</v>
      </c>
      <c r="AC260" s="178" t="s">
        <v>219</v>
      </c>
      <c r="AD260" s="181" t="s">
        <v>91</v>
      </c>
      <c r="AE260" s="181" t="s">
        <v>92</v>
      </c>
      <c r="AF260" s="176" t="s">
        <v>170</v>
      </c>
      <c r="AG260" s="182" t="s">
        <v>94</v>
      </c>
      <c r="AH260" s="182" t="s">
        <v>139</v>
      </c>
      <c r="AI260" s="256">
        <f>IF(AH260="Prevenir",25%, IF(AH260="Detectar",15%,IF(AH260="Corregir",10%,)))</f>
        <v>0.25</v>
      </c>
      <c r="AJ260" s="182" t="s">
        <v>184</v>
      </c>
      <c r="AK260" s="256">
        <f>IF(AJ260="Automático",25%,IF(AJ260="Manual",10%,))</f>
        <v>0.25</v>
      </c>
      <c r="AL260" s="182" t="s">
        <v>97</v>
      </c>
      <c r="AM260" s="175" t="s">
        <v>220</v>
      </c>
      <c r="AN260" s="182" t="s">
        <v>99</v>
      </c>
      <c r="AO260" s="175" t="s">
        <v>221</v>
      </c>
      <c r="AP260" s="257">
        <f>+AI260+AK260</f>
        <v>0.5</v>
      </c>
      <c r="AQ260" s="238" t="str">
        <f>IF(AR260&lt;=20%,"MUY BAJA",IF(AR260&lt;=40%,"BAJA",IF(AR260&lt;=60%,"MEDIA",IF(AR260&lt;=80%,"ALTA","MUY ALTA"))))</f>
        <v>MUY BAJA</v>
      </c>
      <c r="AR260" s="238">
        <f>IF(OR(AH260="Prevenir",AH260="Detectar"),(X260-(X260*AP260)), X260)</f>
        <v>0.2</v>
      </c>
      <c r="AS260" s="238" t="str">
        <f>IF(AT260&lt;=20%,"LEVE",IF(AT260&lt;=40%,"MENOR",IF(AT260&lt;=60%,"MODERADO",IF(AT260&lt;=80%,"MAYOR","CATASTROFICO"))))</f>
        <v>MAYOR</v>
      </c>
      <c r="AT260" s="238">
        <f>IF(AH260="Corregir",(Z260-(Z260*AP260)), Z260)</f>
        <v>0.8</v>
      </c>
      <c r="AU260" s="181" t="s">
        <v>88</v>
      </c>
      <c r="AV260" s="244" t="s">
        <v>133</v>
      </c>
      <c r="AW260" s="183" t="s">
        <v>218</v>
      </c>
      <c r="AX260" s="184" t="s">
        <v>222</v>
      </c>
      <c r="AY260" s="184">
        <f t="shared" ref="AY260:BA260" si="24">AY18</f>
        <v>45657</v>
      </c>
      <c r="AZ260" s="184" t="str">
        <f t="shared" si="24"/>
        <v>La verificación del control se adelantará en el IT-2025 con el Proceso Gestión Documental.</v>
      </c>
      <c r="BA260" s="184" t="str">
        <f t="shared" si="24"/>
        <v>OSI - SPI - GGD</v>
      </c>
      <c r="BB260" s="483" t="s">
        <v>103</v>
      </c>
      <c r="BC260" s="185">
        <f t="shared" si="7"/>
        <v>0</v>
      </c>
      <c r="BD260" s="184" t="str">
        <f t="shared" ref="BC260:BE260" si="25">BD18</f>
        <v>X</v>
      </c>
      <c r="BE260" s="184" t="str">
        <f t="shared" si="25"/>
        <v>No se ha determinado que el Proceso Gestión Documental presente limitantes en el control para conservar o preservar información institucional.</v>
      </c>
      <c r="BF260" s="186" t="s">
        <v>1362</v>
      </c>
      <c r="BG260" s="184" t="str">
        <f t="shared" ref="BG260" si="26">BG18</f>
        <v>Coordinación con el Proceso Gestión Documental para revisar los controles de conservación y preservación de la información institucional.</v>
      </c>
      <c r="BH260" s="184"/>
      <c r="BI260" s="184"/>
      <c r="BJ260" s="185"/>
      <c r="BK260" s="185"/>
      <c r="BL260" s="185"/>
      <c r="BM260" s="185"/>
      <c r="BN260" s="186"/>
      <c r="BO260" s="186"/>
      <c r="BP260" s="186"/>
      <c r="BQ260" s="184"/>
      <c r="BR260" s="184"/>
      <c r="BS260" s="185"/>
      <c r="BT260" s="185"/>
      <c r="BU260" s="185"/>
      <c r="BV260" s="185"/>
      <c r="BW260" s="186"/>
      <c r="BX260" s="186"/>
      <c r="BY260" s="186"/>
      <c r="BZ260" s="184"/>
      <c r="CA260" s="184"/>
      <c r="CB260" s="185"/>
      <c r="CC260" s="185"/>
      <c r="CD260" s="185"/>
      <c r="CE260" s="185"/>
      <c r="CF260" s="186"/>
      <c r="CG260" s="186"/>
      <c r="CH260" s="186"/>
      <c r="CI260" s="476"/>
      <c r="CJ260" s="476">
        <v>1</v>
      </c>
      <c r="CK260" s="476"/>
    </row>
    <row r="261" spans="2:89" s="187" customFormat="1" ht="113.25" customHeight="1" x14ac:dyDescent="0.25">
      <c r="B261" s="174" t="s">
        <v>71</v>
      </c>
      <c r="C261" s="175" t="s">
        <v>223</v>
      </c>
      <c r="D261" s="175" t="s">
        <v>223</v>
      </c>
      <c r="E261" s="176" t="s">
        <v>73</v>
      </c>
      <c r="F261" s="176" t="s">
        <v>74</v>
      </c>
      <c r="G261" s="176" t="s">
        <v>223</v>
      </c>
      <c r="H261" s="175" t="s">
        <v>245</v>
      </c>
      <c r="I261" s="175" t="s">
        <v>245</v>
      </c>
      <c r="J261" s="175" t="s">
        <v>245</v>
      </c>
      <c r="K261" s="188" t="s">
        <v>245</v>
      </c>
      <c r="L261" s="175" t="s">
        <v>426</v>
      </c>
      <c r="M261" s="175" t="s">
        <v>427</v>
      </c>
      <c r="N261" s="175" t="s">
        <v>428</v>
      </c>
      <c r="O261" s="176" t="s">
        <v>420</v>
      </c>
      <c r="P261" s="178"/>
      <c r="Q261" s="179" t="s">
        <v>80</v>
      </c>
      <c r="R261" s="179" t="s">
        <v>81</v>
      </c>
      <c r="S261" s="178" t="s">
        <v>82</v>
      </c>
      <c r="T261" s="178" t="s">
        <v>83</v>
      </c>
      <c r="U261" s="176" t="s">
        <v>84</v>
      </c>
      <c r="V261" s="178" t="s">
        <v>85</v>
      </c>
      <c r="W261" s="241" t="s">
        <v>86</v>
      </c>
      <c r="X261" s="254">
        <f>IF(W261="MUY BAJA",20%,IF(W261="BAJA",40%,IF(W261="MEDIA",60%,IF(W261="ALTA",80%,IF(W261="MUY ALTA",100%,)))))</f>
        <v>0.4</v>
      </c>
      <c r="Y261" s="255" t="s">
        <v>87</v>
      </c>
      <c r="Z261" s="254">
        <f>IF(Y261="LEVE",20%,IF(Y261="MENOR",40%,IF(Y261="MODERADO",60%,IF(Y261="MAYOR",80%,IF(Y261="CATASTRÓFICO",100%,)))))</f>
        <v>0.8</v>
      </c>
      <c r="AA261" s="181" t="s">
        <v>88</v>
      </c>
      <c r="AB261" s="180" t="s">
        <v>218</v>
      </c>
      <c r="AC261" s="178" t="s">
        <v>219</v>
      </c>
      <c r="AD261" s="181" t="s">
        <v>91</v>
      </c>
      <c r="AE261" s="181" t="s">
        <v>92</v>
      </c>
      <c r="AF261" s="176" t="s">
        <v>170</v>
      </c>
      <c r="AG261" s="182" t="s">
        <v>94</v>
      </c>
      <c r="AH261" s="182" t="s">
        <v>139</v>
      </c>
      <c r="AI261" s="256">
        <f>IF(AH261="Prevenir",25%, IF(AH261="Detectar",15%,IF(AH261="Corregir",10%,)))</f>
        <v>0.25</v>
      </c>
      <c r="AJ261" s="182" t="s">
        <v>184</v>
      </c>
      <c r="AK261" s="256">
        <f>IF(AJ261="Automático",25%,IF(AJ261="Manual",10%,))</f>
        <v>0.25</v>
      </c>
      <c r="AL261" s="182" t="s">
        <v>97</v>
      </c>
      <c r="AM261" s="175" t="s">
        <v>220</v>
      </c>
      <c r="AN261" s="182" t="s">
        <v>99</v>
      </c>
      <c r="AO261" s="175" t="s">
        <v>221</v>
      </c>
      <c r="AP261" s="257">
        <f>+AI261+AK261</f>
        <v>0.5</v>
      </c>
      <c r="AQ261" s="238" t="str">
        <f>IF(AR261&lt;=20%,"MUY BAJA",IF(AR261&lt;=40%,"BAJA",IF(AR261&lt;=60%,"MEDIA",IF(AR261&lt;=80%,"ALTA","MUY ALTA"))))</f>
        <v>MUY BAJA</v>
      </c>
      <c r="AR261" s="238">
        <f>IF(OR(AH261="Prevenir",AH261="Detectar"),(X261-(X261*AP261)), X261)</f>
        <v>0.2</v>
      </c>
      <c r="AS261" s="238" t="str">
        <f>IF(AT261&lt;=20%,"LEVE",IF(AT261&lt;=40%,"MENOR",IF(AT261&lt;=60%,"MODERADO",IF(AT261&lt;=80%,"MAYOR","CATASTROFICO"))))</f>
        <v>MAYOR</v>
      </c>
      <c r="AT261" s="238">
        <f>IF(AH261="Corregir",(Z261-(Z261*AP261)), Z261)</f>
        <v>0.8</v>
      </c>
      <c r="AU261" s="181" t="s">
        <v>88</v>
      </c>
      <c r="AV261" s="244" t="s">
        <v>133</v>
      </c>
      <c r="AW261" s="183" t="s">
        <v>218</v>
      </c>
      <c r="AX261" s="184" t="s">
        <v>222</v>
      </c>
      <c r="AY261" s="184">
        <f t="shared" ref="AY261:BA261" si="27">AY19</f>
        <v>45657</v>
      </c>
      <c r="AZ261" s="184" t="str">
        <f t="shared" si="27"/>
        <v>La verificación del control se adelantará en el IT-2025 con el Proceso Gestión Documental.</v>
      </c>
      <c r="BA261" s="184" t="str">
        <f t="shared" si="27"/>
        <v>OSI - SPI - GGD</v>
      </c>
      <c r="BB261" s="483" t="s">
        <v>103</v>
      </c>
      <c r="BC261" s="185">
        <f t="shared" si="7"/>
        <v>0</v>
      </c>
      <c r="BD261" s="184" t="str">
        <f t="shared" ref="BC261:BE261" si="28">BD19</f>
        <v>X</v>
      </c>
      <c r="BE261" s="184" t="str">
        <f t="shared" si="28"/>
        <v>No se ha determinado que el Proceso Gestión Documental presente limitantes en el control para conservar o preservar información institucional.</v>
      </c>
      <c r="BF261" s="186" t="s">
        <v>1362</v>
      </c>
      <c r="BG261" s="184" t="str">
        <f t="shared" ref="BG261" si="29">BG19</f>
        <v>Coordinación con el Proceso Gestión Documental para revisar los controles de conservación y preservación de la información institucional.</v>
      </c>
      <c r="BH261" s="184"/>
      <c r="BI261" s="184"/>
      <c r="BJ261" s="185"/>
      <c r="BK261" s="185"/>
      <c r="BL261" s="185"/>
      <c r="BM261" s="185"/>
      <c r="BN261" s="186"/>
      <c r="BO261" s="186"/>
      <c r="BP261" s="186"/>
      <c r="BQ261" s="184"/>
      <c r="BR261" s="184"/>
      <c r="BS261" s="185"/>
      <c r="BT261" s="185"/>
      <c r="BU261" s="185"/>
      <c r="BV261" s="185"/>
      <c r="BW261" s="186"/>
      <c r="BX261" s="186"/>
      <c r="BY261" s="186"/>
      <c r="BZ261" s="184"/>
      <c r="CA261" s="184"/>
      <c r="CB261" s="185"/>
      <c r="CC261" s="185"/>
      <c r="CD261" s="185"/>
      <c r="CE261" s="185"/>
      <c r="CF261" s="186"/>
      <c r="CG261" s="186"/>
      <c r="CH261" s="186"/>
      <c r="CI261" s="476"/>
      <c r="CJ261" s="476">
        <v>1</v>
      </c>
      <c r="CK261" s="476"/>
    </row>
    <row r="262" spans="2:89" s="187" customFormat="1" ht="113.25" customHeight="1" x14ac:dyDescent="0.25">
      <c r="B262" s="174" t="s">
        <v>71</v>
      </c>
      <c r="C262" s="175" t="s">
        <v>214</v>
      </c>
      <c r="D262" s="175" t="s">
        <v>214</v>
      </c>
      <c r="E262" s="176" t="s">
        <v>73</v>
      </c>
      <c r="F262" s="176" t="s">
        <v>74</v>
      </c>
      <c r="G262" s="176" t="s">
        <v>214</v>
      </c>
      <c r="H262" s="175" t="s">
        <v>245</v>
      </c>
      <c r="I262" s="175" t="s">
        <v>245</v>
      </c>
      <c r="J262" s="175" t="s">
        <v>245</v>
      </c>
      <c r="K262" s="188" t="s">
        <v>245</v>
      </c>
      <c r="L262" s="175">
        <v>0</v>
      </c>
      <c r="M262" s="175">
        <v>0</v>
      </c>
      <c r="N262" s="175">
        <v>0</v>
      </c>
      <c r="O262" s="176" t="s">
        <v>194</v>
      </c>
      <c r="P262" s="178"/>
      <c r="Q262" s="179" t="s">
        <v>80</v>
      </c>
      <c r="R262" s="179" t="s">
        <v>81</v>
      </c>
      <c r="S262" s="178" t="s">
        <v>82</v>
      </c>
      <c r="T262" s="178" t="s">
        <v>83</v>
      </c>
      <c r="U262" s="176" t="s">
        <v>84</v>
      </c>
      <c r="V262" s="178" t="s">
        <v>125</v>
      </c>
      <c r="W262" s="241" t="s">
        <v>126</v>
      </c>
      <c r="X262" s="254">
        <f>IF(W262="MUY BAJA",20%,IF(W262="BAJA",40%,IF(W262="MEDIA",60%,IF(W262="ALTA",80%,IF(W262="MUY ALTA",100%,)))))</f>
        <v>0.2</v>
      </c>
      <c r="Y262" s="255" t="s">
        <v>87</v>
      </c>
      <c r="Z262" s="254">
        <f>IF(Y262="LEVE",20%,IF(Y262="MENOR",40%,IF(Y262="MODERADO",60%,IF(Y262="MAYOR",80%,IF(Y262="CATASTRÓFICO",100%,)))))</f>
        <v>0.8</v>
      </c>
      <c r="AA262" s="181" t="s">
        <v>88</v>
      </c>
      <c r="AB262" s="180" t="s">
        <v>218</v>
      </c>
      <c r="AC262" s="178" t="s">
        <v>219</v>
      </c>
      <c r="AD262" s="181" t="s">
        <v>91</v>
      </c>
      <c r="AE262" s="181" t="s">
        <v>92</v>
      </c>
      <c r="AF262" s="176" t="s">
        <v>170</v>
      </c>
      <c r="AG262" s="182" t="s">
        <v>94</v>
      </c>
      <c r="AH262" s="182" t="s">
        <v>139</v>
      </c>
      <c r="AI262" s="256">
        <f>IF(AH262="Prevenir",25%, IF(AH262="Detectar",15%,IF(AH262="Corregir",10%,)))</f>
        <v>0.25</v>
      </c>
      <c r="AJ262" s="182" t="s">
        <v>184</v>
      </c>
      <c r="AK262" s="256">
        <f>IF(AJ262="Automático",25%,IF(AJ262="Manual",10%,))</f>
        <v>0.25</v>
      </c>
      <c r="AL262" s="182" t="s">
        <v>97</v>
      </c>
      <c r="AM262" s="175" t="s">
        <v>220</v>
      </c>
      <c r="AN262" s="182" t="s">
        <v>99</v>
      </c>
      <c r="AO262" s="175" t="s">
        <v>221</v>
      </c>
      <c r="AP262" s="257">
        <f>+AI262+AK262</f>
        <v>0.5</v>
      </c>
      <c r="AQ262" s="238" t="str">
        <f>IF(AR262&lt;=20%,"MUY BAJA",IF(AR262&lt;=40%,"BAJA",IF(AR262&lt;=60%,"MEDIA",IF(AR262&lt;=80%,"ALTA","MUY ALTA"))))</f>
        <v>MUY BAJA</v>
      </c>
      <c r="AR262" s="238">
        <f>IF(OR(AH262="Prevenir",AH262="Detectar"),(X262-(X262*AP262)), X262)</f>
        <v>0.1</v>
      </c>
      <c r="AS262" s="238" t="str">
        <f>IF(AT262&lt;=20%,"LEVE",IF(AT262&lt;=40%,"MENOR",IF(AT262&lt;=60%,"MODERADO",IF(AT262&lt;=80%,"MAYOR","CATASTROFICO"))))</f>
        <v>MAYOR</v>
      </c>
      <c r="AT262" s="238">
        <f>IF(AH262="Corregir",(Z262-(Z262*AP262)), Z262)</f>
        <v>0.8</v>
      </c>
      <c r="AU262" s="181" t="s">
        <v>88</v>
      </c>
      <c r="AV262" s="244" t="s">
        <v>133</v>
      </c>
      <c r="AW262" s="183" t="s">
        <v>218</v>
      </c>
      <c r="AX262" s="184" t="s">
        <v>222</v>
      </c>
      <c r="AY262" s="184">
        <f t="shared" ref="AY262:BA262" si="30">AY20</f>
        <v>45657</v>
      </c>
      <c r="AZ262" s="184" t="str">
        <f t="shared" si="30"/>
        <v>La verificación del control se adelantará en el IT-2025 con el Proceso Gestión Documental.</v>
      </c>
      <c r="BA262" s="184" t="str">
        <f t="shared" si="30"/>
        <v>OSI - SPI - GGD</v>
      </c>
      <c r="BB262" s="483" t="s">
        <v>103</v>
      </c>
      <c r="BC262" s="185">
        <f t="shared" si="7"/>
        <v>0</v>
      </c>
      <c r="BD262" s="184" t="str">
        <f t="shared" ref="BC262:BE262" si="31">BD20</f>
        <v>X</v>
      </c>
      <c r="BE262" s="184" t="str">
        <f t="shared" si="31"/>
        <v>No se ha determinado que el Proceso Gestión Documental presente limitantes en el control para conservar o preservar información institucional.</v>
      </c>
      <c r="BF262" s="186" t="s">
        <v>1362</v>
      </c>
      <c r="BG262" s="184" t="str">
        <f t="shared" ref="BG262" si="32">BG20</f>
        <v>Coordinación con el Proceso Gestión Documental para revisar los controles de conservación y preservación de la información institucional.</v>
      </c>
      <c r="BH262" s="184"/>
      <c r="BI262" s="184"/>
      <c r="BJ262" s="185"/>
      <c r="BK262" s="185"/>
      <c r="BL262" s="185"/>
      <c r="BM262" s="185"/>
      <c r="BN262" s="186"/>
      <c r="BO262" s="186"/>
      <c r="BP262" s="186"/>
      <c r="BQ262" s="184"/>
      <c r="BR262" s="184"/>
      <c r="BS262" s="185"/>
      <c r="BT262" s="185"/>
      <c r="BU262" s="185"/>
      <c r="BV262" s="185"/>
      <c r="BW262" s="186"/>
      <c r="BX262" s="186"/>
      <c r="BY262" s="186"/>
      <c r="BZ262" s="184"/>
      <c r="CA262" s="184"/>
      <c r="CB262" s="185"/>
      <c r="CC262" s="185"/>
      <c r="CD262" s="185"/>
      <c r="CE262" s="185"/>
      <c r="CF262" s="186"/>
      <c r="CG262" s="186"/>
      <c r="CH262" s="186"/>
      <c r="CI262" s="476"/>
      <c r="CJ262" s="476">
        <v>1</v>
      </c>
      <c r="CK262" s="476"/>
    </row>
    <row r="263" spans="2:89" s="187" customFormat="1" ht="113.25" customHeight="1" x14ac:dyDescent="0.25">
      <c r="B263" s="174" t="s">
        <v>71</v>
      </c>
      <c r="C263" s="175" t="s">
        <v>223</v>
      </c>
      <c r="D263" s="175" t="s">
        <v>223</v>
      </c>
      <c r="E263" s="176" t="s">
        <v>73</v>
      </c>
      <c r="F263" s="176" t="s">
        <v>74</v>
      </c>
      <c r="G263" s="176" t="s">
        <v>223</v>
      </c>
      <c r="H263" s="175" t="s">
        <v>245</v>
      </c>
      <c r="I263" s="175" t="s">
        <v>245</v>
      </c>
      <c r="J263" s="175" t="s">
        <v>245</v>
      </c>
      <c r="K263" s="188" t="s">
        <v>245</v>
      </c>
      <c r="L263" s="175" t="s">
        <v>322</v>
      </c>
      <c r="M263" s="175" t="s">
        <v>322</v>
      </c>
      <c r="N263" s="175" t="s">
        <v>322</v>
      </c>
      <c r="O263" s="176" t="s">
        <v>194</v>
      </c>
      <c r="P263" s="178"/>
      <c r="Q263" s="179" t="s">
        <v>80</v>
      </c>
      <c r="R263" s="179" t="s">
        <v>81</v>
      </c>
      <c r="S263" s="178" t="s">
        <v>82</v>
      </c>
      <c r="T263" s="178" t="s">
        <v>83</v>
      </c>
      <c r="U263" s="176" t="s">
        <v>84</v>
      </c>
      <c r="V263" s="178" t="s">
        <v>85</v>
      </c>
      <c r="W263" s="241" t="s">
        <v>86</v>
      </c>
      <c r="X263" s="254">
        <f>IF(W263="MUY BAJA",20%,IF(W263="BAJA",40%,IF(W263="MEDIA",60%,IF(W263="ALTA",80%,IF(W263="MUY ALTA",100%,)))))</f>
        <v>0.4</v>
      </c>
      <c r="Y263" s="255" t="s">
        <v>87</v>
      </c>
      <c r="Z263" s="254">
        <f>IF(Y263="LEVE",20%,IF(Y263="MENOR",40%,IF(Y263="MODERADO",60%,IF(Y263="MAYOR",80%,IF(Y263="CATASTRÓFICO",100%,)))))</f>
        <v>0.8</v>
      </c>
      <c r="AA263" s="181" t="s">
        <v>88</v>
      </c>
      <c r="AB263" s="180" t="s">
        <v>218</v>
      </c>
      <c r="AC263" s="178" t="s">
        <v>219</v>
      </c>
      <c r="AD263" s="181" t="s">
        <v>91</v>
      </c>
      <c r="AE263" s="181" t="s">
        <v>92</v>
      </c>
      <c r="AF263" s="176" t="s">
        <v>170</v>
      </c>
      <c r="AG263" s="182" t="s">
        <v>94</v>
      </c>
      <c r="AH263" s="182" t="s">
        <v>139</v>
      </c>
      <c r="AI263" s="256">
        <f>IF(AH263="Prevenir",25%, IF(AH263="Detectar",15%,IF(AH263="Corregir",10%,)))</f>
        <v>0.25</v>
      </c>
      <c r="AJ263" s="182" t="s">
        <v>184</v>
      </c>
      <c r="AK263" s="256">
        <f>IF(AJ263="Automático",25%,IF(AJ263="Manual",10%,))</f>
        <v>0.25</v>
      </c>
      <c r="AL263" s="182" t="s">
        <v>97</v>
      </c>
      <c r="AM263" s="175" t="s">
        <v>220</v>
      </c>
      <c r="AN263" s="182" t="s">
        <v>99</v>
      </c>
      <c r="AO263" s="175" t="s">
        <v>221</v>
      </c>
      <c r="AP263" s="257">
        <f>+AI263+AK263</f>
        <v>0.5</v>
      </c>
      <c r="AQ263" s="238" t="str">
        <f>IF(AR263&lt;=20%,"MUY BAJA",IF(AR263&lt;=40%,"BAJA",IF(AR263&lt;=60%,"MEDIA",IF(AR263&lt;=80%,"ALTA","MUY ALTA"))))</f>
        <v>MUY BAJA</v>
      </c>
      <c r="AR263" s="238">
        <f>IF(OR(AH263="Prevenir",AH263="Detectar"),(X263-(X263*AP263)), X263)</f>
        <v>0.2</v>
      </c>
      <c r="AS263" s="238" t="str">
        <f>IF(AT263&lt;=20%,"LEVE",IF(AT263&lt;=40%,"MENOR",IF(AT263&lt;=60%,"MODERADO",IF(AT263&lt;=80%,"MAYOR","CATASTROFICO"))))</f>
        <v>MAYOR</v>
      </c>
      <c r="AT263" s="238">
        <f>IF(AH263="Corregir",(Z263-(Z263*AP263)), Z263)</f>
        <v>0.8</v>
      </c>
      <c r="AU263" s="181" t="s">
        <v>88</v>
      </c>
      <c r="AV263" s="244" t="s">
        <v>133</v>
      </c>
      <c r="AW263" s="183" t="s">
        <v>218</v>
      </c>
      <c r="AX263" s="184" t="s">
        <v>222</v>
      </c>
      <c r="AY263" s="184">
        <f t="shared" ref="AY263:BA263" si="33">AY21</f>
        <v>45657</v>
      </c>
      <c r="AZ263" s="184" t="str">
        <f t="shared" si="33"/>
        <v>La verificación del control se adelantará en el IT-2025 con el Proceso Gestión Documental.</v>
      </c>
      <c r="BA263" s="184" t="str">
        <f t="shared" si="33"/>
        <v>OSI - SPI - GGD</v>
      </c>
      <c r="BB263" s="483" t="s">
        <v>103</v>
      </c>
      <c r="BC263" s="185">
        <f t="shared" si="7"/>
        <v>0</v>
      </c>
      <c r="BD263" s="184" t="str">
        <f t="shared" ref="BC263:BE263" si="34">BD21</f>
        <v>X</v>
      </c>
      <c r="BE263" s="184" t="str">
        <f t="shared" si="34"/>
        <v>No se ha determinado que el Proceso Gestión Documental presente limitantes en el control para conservar o preservar información institucional.</v>
      </c>
      <c r="BF263" s="186" t="s">
        <v>1362</v>
      </c>
      <c r="BG263" s="184" t="str">
        <f t="shared" ref="BG263" si="35">BG21</f>
        <v>Coordinación con el Proceso Gestión Documental para revisar los controles de conservación y preservación de la información institucional.</v>
      </c>
      <c r="BH263" s="184"/>
      <c r="BI263" s="184"/>
      <c r="BJ263" s="185"/>
      <c r="BK263" s="185"/>
      <c r="BL263" s="185"/>
      <c r="BM263" s="185"/>
      <c r="BN263" s="186"/>
      <c r="BO263" s="186"/>
      <c r="BP263" s="186"/>
      <c r="BQ263" s="184"/>
      <c r="BR263" s="184"/>
      <c r="BS263" s="185"/>
      <c r="BT263" s="185"/>
      <c r="BU263" s="185"/>
      <c r="BV263" s="185"/>
      <c r="BW263" s="186"/>
      <c r="BX263" s="186"/>
      <c r="BY263" s="186"/>
      <c r="BZ263" s="184"/>
      <c r="CA263" s="184"/>
      <c r="CB263" s="185"/>
      <c r="CC263" s="185"/>
      <c r="CD263" s="185"/>
      <c r="CE263" s="185"/>
      <c r="CF263" s="186"/>
      <c r="CG263" s="186"/>
      <c r="CH263" s="186"/>
      <c r="CI263" s="476"/>
      <c r="CJ263" s="476">
        <v>1</v>
      </c>
      <c r="CK263" s="476"/>
    </row>
    <row r="264" spans="2:89" s="187" customFormat="1" ht="113.25" customHeight="1" x14ac:dyDescent="0.25">
      <c r="B264" s="174" t="s">
        <v>71</v>
      </c>
      <c r="C264" s="175" t="s">
        <v>223</v>
      </c>
      <c r="D264" s="175" t="s">
        <v>223</v>
      </c>
      <c r="E264" s="176" t="s">
        <v>73</v>
      </c>
      <c r="F264" s="176" t="s">
        <v>74</v>
      </c>
      <c r="G264" s="176" t="s">
        <v>223</v>
      </c>
      <c r="H264" s="175" t="s">
        <v>245</v>
      </c>
      <c r="I264" s="175" t="s">
        <v>245</v>
      </c>
      <c r="J264" s="175" t="s">
        <v>245</v>
      </c>
      <c r="K264" s="188" t="s">
        <v>245</v>
      </c>
      <c r="L264" s="175" t="s">
        <v>506</v>
      </c>
      <c r="M264" s="175" t="s">
        <v>507</v>
      </c>
      <c r="N264" s="175" t="s">
        <v>508</v>
      </c>
      <c r="O264" s="176" t="s">
        <v>502</v>
      </c>
      <c r="P264" s="178"/>
      <c r="Q264" s="179" t="s">
        <v>80</v>
      </c>
      <c r="R264" s="179" t="s">
        <v>81</v>
      </c>
      <c r="S264" s="178" t="s">
        <v>82</v>
      </c>
      <c r="T264" s="178" t="s">
        <v>83</v>
      </c>
      <c r="U264" s="176" t="s">
        <v>84</v>
      </c>
      <c r="V264" s="178" t="s">
        <v>85</v>
      </c>
      <c r="W264" s="241" t="s">
        <v>86</v>
      </c>
      <c r="X264" s="254">
        <f>IF(W264="MUY BAJA",20%,IF(W264="BAJA",40%,IF(W264="MEDIA",60%,IF(W264="ALTA",80%,IF(W264="MUY ALTA",100%,)))))</f>
        <v>0.4</v>
      </c>
      <c r="Y264" s="255" t="s">
        <v>87</v>
      </c>
      <c r="Z264" s="254">
        <f>IF(Y264="LEVE",20%,IF(Y264="MENOR",40%,IF(Y264="MODERADO",60%,IF(Y264="MAYOR",80%,IF(Y264="CATASTRÓFICO",100%,)))))</f>
        <v>0.8</v>
      </c>
      <c r="AA264" s="181" t="s">
        <v>88</v>
      </c>
      <c r="AB264" s="180" t="s">
        <v>218</v>
      </c>
      <c r="AC264" s="178" t="s">
        <v>219</v>
      </c>
      <c r="AD264" s="181" t="s">
        <v>91</v>
      </c>
      <c r="AE264" s="181" t="s">
        <v>92</v>
      </c>
      <c r="AF264" s="176" t="s">
        <v>170</v>
      </c>
      <c r="AG264" s="182" t="s">
        <v>94</v>
      </c>
      <c r="AH264" s="182" t="s">
        <v>139</v>
      </c>
      <c r="AI264" s="256">
        <f>IF(AH264="Prevenir",25%, IF(AH264="Detectar",15%,IF(AH264="Corregir",10%,)))</f>
        <v>0.25</v>
      </c>
      <c r="AJ264" s="182" t="s">
        <v>184</v>
      </c>
      <c r="AK264" s="256">
        <f>IF(AJ264="Automático",25%,IF(AJ264="Manual",10%,))</f>
        <v>0.25</v>
      </c>
      <c r="AL264" s="182" t="s">
        <v>97</v>
      </c>
      <c r="AM264" s="175" t="s">
        <v>220</v>
      </c>
      <c r="AN264" s="182" t="s">
        <v>99</v>
      </c>
      <c r="AO264" s="175" t="s">
        <v>221</v>
      </c>
      <c r="AP264" s="257">
        <f>+AI264+AK264</f>
        <v>0.5</v>
      </c>
      <c r="AQ264" s="238" t="str">
        <f>IF(AR264&lt;=20%,"MUY BAJA",IF(AR264&lt;=40%,"BAJA",IF(AR264&lt;=60%,"MEDIA",IF(AR264&lt;=80%,"ALTA","MUY ALTA"))))</f>
        <v>MUY BAJA</v>
      </c>
      <c r="AR264" s="238">
        <f>IF(OR(AH264="Prevenir",AH264="Detectar"),(X264-(X264*AP264)), X264)</f>
        <v>0.2</v>
      </c>
      <c r="AS264" s="238" t="str">
        <f>IF(AT264&lt;=20%,"LEVE",IF(AT264&lt;=40%,"MENOR",IF(AT264&lt;=60%,"MODERADO",IF(AT264&lt;=80%,"MAYOR","CATASTROFICO"))))</f>
        <v>MAYOR</v>
      </c>
      <c r="AT264" s="238">
        <f>IF(AH264="Corregir",(Z264-(Z264*AP264)), Z264)</f>
        <v>0.8</v>
      </c>
      <c r="AU264" s="181" t="s">
        <v>88</v>
      </c>
      <c r="AV264" s="244" t="s">
        <v>133</v>
      </c>
      <c r="AW264" s="183" t="s">
        <v>218</v>
      </c>
      <c r="AX264" s="184" t="s">
        <v>222</v>
      </c>
      <c r="AY264" s="184">
        <f t="shared" ref="AY264:BA264" si="36">AY22</f>
        <v>45657</v>
      </c>
      <c r="AZ264" s="184" t="str">
        <f t="shared" si="36"/>
        <v>La verificación del control se adelantará en el IT-2025 con el Proceso Gestión Documental.</v>
      </c>
      <c r="BA264" s="184" t="str">
        <f t="shared" si="36"/>
        <v>OSI - SPI - GGD</v>
      </c>
      <c r="BB264" s="483" t="s">
        <v>103</v>
      </c>
      <c r="BC264" s="185">
        <f t="shared" si="7"/>
        <v>0</v>
      </c>
      <c r="BD264" s="184" t="str">
        <f t="shared" ref="BC264:BE264" si="37">BD22</f>
        <v>X</v>
      </c>
      <c r="BE264" s="184" t="str">
        <f t="shared" si="37"/>
        <v>No se ha determinado que el Proceso Gestión Documental presente limitantes en el control para conservar o preservar información institucional.</v>
      </c>
      <c r="BF264" s="186" t="s">
        <v>1362</v>
      </c>
      <c r="BG264" s="184" t="str">
        <f t="shared" ref="BG264" si="38">BG22</f>
        <v>Coordinación con el Proceso Gestión Documental para revisar los controles de conservación y preservación de la información institucional.</v>
      </c>
      <c r="BH264" s="184"/>
      <c r="BI264" s="184"/>
      <c r="BJ264" s="185"/>
      <c r="BK264" s="185"/>
      <c r="BL264" s="185"/>
      <c r="BM264" s="185"/>
      <c r="BN264" s="186"/>
      <c r="BO264" s="186"/>
      <c r="BP264" s="186"/>
      <c r="BQ264" s="184"/>
      <c r="BR264" s="184"/>
      <c r="BS264" s="185"/>
      <c r="BT264" s="185"/>
      <c r="BU264" s="185"/>
      <c r="BV264" s="185"/>
      <c r="BW264" s="186"/>
      <c r="BX264" s="186"/>
      <c r="BY264" s="186"/>
      <c r="BZ264" s="184"/>
      <c r="CA264" s="184"/>
      <c r="CB264" s="185"/>
      <c r="CC264" s="185"/>
      <c r="CD264" s="185"/>
      <c r="CE264" s="185"/>
      <c r="CF264" s="186"/>
      <c r="CG264" s="186"/>
      <c r="CH264" s="186"/>
      <c r="CI264" s="476"/>
      <c r="CJ264" s="476">
        <v>1</v>
      </c>
      <c r="CK264" s="476"/>
    </row>
    <row r="265" spans="2:89" s="187" customFormat="1" ht="113.25" customHeight="1" x14ac:dyDescent="0.25">
      <c r="B265" s="174" t="s">
        <v>71</v>
      </c>
      <c r="C265" s="175" t="s">
        <v>223</v>
      </c>
      <c r="D265" s="175" t="s">
        <v>223</v>
      </c>
      <c r="E265" s="176" t="s">
        <v>73</v>
      </c>
      <c r="F265" s="176" t="s">
        <v>74</v>
      </c>
      <c r="G265" s="176" t="s">
        <v>223</v>
      </c>
      <c r="H265" s="175" t="s">
        <v>245</v>
      </c>
      <c r="I265" s="175" t="s">
        <v>518</v>
      </c>
      <c r="J265" s="175" t="s">
        <v>245</v>
      </c>
      <c r="K265" s="193" t="s">
        <v>247</v>
      </c>
      <c r="L265" s="175" t="s">
        <v>267</v>
      </c>
      <c r="M265" s="175" t="s">
        <v>268</v>
      </c>
      <c r="N265" s="175" t="s">
        <v>269</v>
      </c>
      <c r="O265" s="176" t="s">
        <v>270</v>
      </c>
      <c r="P265" s="178"/>
      <c r="Q265" s="179" t="s">
        <v>80</v>
      </c>
      <c r="R265" s="179" t="s">
        <v>81</v>
      </c>
      <c r="S265" s="178" t="s">
        <v>82</v>
      </c>
      <c r="T265" s="178" t="s">
        <v>83</v>
      </c>
      <c r="U265" s="176" t="s">
        <v>84</v>
      </c>
      <c r="V265" s="178" t="s">
        <v>525</v>
      </c>
      <c r="W265" s="241" t="s">
        <v>86</v>
      </c>
      <c r="X265" s="254">
        <f>IF(W265="MUY BAJA",20%,IF(W265="BAJA",40%,IF(W265="MEDIA",60%,IF(W265="ALTA",80%,IF(W265="MUY ALTA",100%,)))))</f>
        <v>0.4</v>
      </c>
      <c r="Y265" s="255" t="s">
        <v>87</v>
      </c>
      <c r="Z265" s="254">
        <f>IF(Y265="LEVE",20%,IF(Y265="MENOR",40%,IF(Y265="MODERADO",60%,IF(Y265="MAYOR",80%,IF(Y265="CATASTRÓFICO",100%,)))))</f>
        <v>0.8</v>
      </c>
      <c r="AA265" s="181" t="s">
        <v>88</v>
      </c>
      <c r="AB265" s="180" t="s">
        <v>218</v>
      </c>
      <c r="AC265" s="178" t="s">
        <v>219</v>
      </c>
      <c r="AD265" s="181" t="s">
        <v>91</v>
      </c>
      <c r="AE265" s="181" t="s">
        <v>92</v>
      </c>
      <c r="AF265" s="176" t="s">
        <v>170</v>
      </c>
      <c r="AG265" s="182" t="s">
        <v>94</v>
      </c>
      <c r="AH265" s="182" t="s">
        <v>139</v>
      </c>
      <c r="AI265" s="256">
        <f>IF(AH265="Prevenir",25%, IF(AH265="Detectar",15%,IF(AH265="Corregir",10%,)))</f>
        <v>0.25</v>
      </c>
      <c r="AJ265" s="182" t="s">
        <v>184</v>
      </c>
      <c r="AK265" s="256">
        <f>IF(AJ265="Automático",25%,IF(AJ265="Manual",10%,))</f>
        <v>0.25</v>
      </c>
      <c r="AL265" s="182" t="s">
        <v>97</v>
      </c>
      <c r="AM265" s="175" t="s">
        <v>220</v>
      </c>
      <c r="AN265" s="182" t="s">
        <v>99</v>
      </c>
      <c r="AO265" s="175" t="s">
        <v>221</v>
      </c>
      <c r="AP265" s="257">
        <f>+AI265+AK265</f>
        <v>0.5</v>
      </c>
      <c r="AQ265" s="238" t="str">
        <f>IF(AR265&lt;=20%,"MUY BAJA",IF(AR265&lt;=40%,"BAJA",IF(AR265&lt;=60%,"MEDIA",IF(AR265&lt;=80%,"ALTA","MUY ALTA"))))</f>
        <v>MUY BAJA</v>
      </c>
      <c r="AR265" s="238">
        <f>IF(OR(AH265="Prevenir",AH265="Detectar"),(X265-(X265*AP265)), X265)</f>
        <v>0.2</v>
      </c>
      <c r="AS265" s="238" t="str">
        <f>IF(AT265&lt;=20%,"LEVE",IF(AT265&lt;=40%,"MENOR",IF(AT265&lt;=60%,"MODERADO",IF(AT265&lt;=80%,"MAYOR","CATASTROFICO"))))</f>
        <v>MAYOR</v>
      </c>
      <c r="AT265" s="238">
        <f>IF(AH265="Corregir",(Z265-(Z265*AP265)), Z265)</f>
        <v>0.8</v>
      </c>
      <c r="AU265" s="181" t="s">
        <v>88</v>
      </c>
      <c r="AV265" s="244" t="s">
        <v>133</v>
      </c>
      <c r="AW265" s="183" t="s">
        <v>218</v>
      </c>
      <c r="AX265" s="184" t="s">
        <v>222</v>
      </c>
      <c r="AY265" s="184">
        <f t="shared" ref="AY265:BA265" si="39">AY23</f>
        <v>45657</v>
      </c>
      <c r="AZ265" s="184" t="str">
        <f t="shared" si="39"/>
        <v>La verificación del control se adelantará en el IT-2025 con el Proceso Gestión Documental.</v>
      </c>
      <c r="BA265" s="184" t="str">
        <f t="shared" si="39"/>
        <v>OSI - SPI - GGD</v>
      </c>
      <c r="BB265" s="483" t="s">
        <v>103</v>
      </c>
      <c r="BC265" s="185">
        <f t="shared" ref="BC265:BC328" si="40">BC269</f>
        <v>0</v>
      </c>
      <c r="BD265" s="184" t="str">
        <f t="shared" ref="BC265:BE265" si="41">BD23</f>
        <v>X</v>
      </c>
      <c r="BE265" s="184" t="str">
        <f t="shared" si="41"/>
        <v>No se ha determinado que el Proceso Gestión Documental presente limitantes en el control para conservar o preservar información institucional.</v>
      </c>
      <c r="BF265" s="186" t="s">
        <v>1362</v>
      </c>
      <c r="BG265" s="184" t="str">
        <f t="shared" ref="BG265" si="42">BG23</f>
        <v>Coordinación con el Proceso Gestión Documental para revisar los controles de conservación y preservación de la información institucional.</v>
      </c>
      <c r="BH265" s="184"/>
      <c r="BI265" s="184"/>
      <c r="BJ265" s="185"/>
      <c r="BK265" s="185"/>
      <c r="BL265" s="185"/>
      <c r="BM265" s="185"/>
      <c r="BN265" s="186"/>
      <c r="BO265" s="186"/>
      <c r="BP265" s="186"/>
      <c r="BQ265" s="184"/>
      <c r="BR265" s="184"/>
      <c r="BS265" s="185"/>
      <c r="BT265" s="185"/>
      <c r="BU265" s="185"/>
      <c r="BV265" s="185"/>
      <c r="BW265" s="186"/>
      <c r="BX265" s="186"/>
      <c r="BY265" s="186"/>
      <c r="BZ265" s="184"/>
      <c r="CA265" s="184"/>
      <c r="CB265" s="185"/>
      <c r="CC265" s="185"/>
      <c r="CD265" s="185"/>
      <c r="CE265" s="185"/>
      <c r="CF265" s="186"/>
      <c r="CG265" s="186"/>
      <c r="CH265" s="186"/>
      <c r="CI265" s="476"/>
      <c r="CJ265" s="476">
        <v>1</v>
      </c>
      <c r="CK265" s="476"/>
    </row>
    <row r="266" spans="2:89" s="187" customFormat="1" ht="113.25" customHeight="1" x14ac:dyDescent="0.25">
      <c r="B266" s="174" t="s">
        <v>71</v>
      </c>
      <c r="C266" s="175" t="s">
        <v>223</v>
      </c>
      <c r="D266" s="175" t="s">
        <v>223</v>
      </c>
      <c r="E266" s="176" t="s">
        <v>73</v>
      </c>
      <c r="F266" s="176" t="s">
        <v>74</v>
      </c>
      <c r="G266" s="176" t="s">
        <v>223</v>
      </c>
      <c r="H266" s="175" t="s">
        <v>245</v>
      </c>
      <c r="I266" s="175" t="s">
        <v>523</v>
      </c>
      <c r="J266" s="175" t="s">
        <v>245</v>
      </c>
      <c r="K266" s="193" t="s">
        <v>247</v>
      </c>
      <c r="L266" s="175" t="s">
        <v>297</v>
      </c>
      <c r="M266" s="175" t="s">
        <v>539</v>
      </c>
      <c r="N266" s="175" t="s">
        <v>540</v>
      </c>
      <c r="O266" s="176" t="s">
        <v>300</v>
      </c>
      <c r="P266" s="178"/>
      <c r="Q266" s="179" t="s">
        <v>80</v>
      </c>
      <c r="R266" s="179" t="s">
        <v>81</v>
      </c>
      <c r="S266" s="178" t="s">
        <v>82</v>
      </c>
      <c r="T266" s="178" t="s">
        <v>83</v>
      </c>
      <c r="U266" s="176" t="s">
        <v>84</v>
      </c>
      <c r="V266" s="178" t="s">
        <v>525</v>
      </c>
      <c r="W266" s="241" t="s">
        <v>86</v>
      </c>
      <c r="X266" s="254">
        <f>IF(W266="MUY BAJA",20%,IF(W266="BAJA",40%,IF(W266="MEDIA",60%,IF(W266="ALTA",80%,IF(W266="MUY ALTA",100%,)))))</f>
        <v>0.4</v>
      </c>
      <c r="Y266" s="255" t="s">
        <v>87</v>
      </c>
      <c r="Z266" s="254">
        <f>IF(Y266="LEVE",20%,IF(Y266="MENOR",40%,IF(Y266="MODERADO",60%,IF(Y266="MAYOR",80%,IF(Y266="CATASTRÓFICO",100%,)))))</f>
        <v>0.8</v>
      </c>
      <c r="AA266" s="181" t="s">
        <v>88</v>
      </c>
      <c r="AB266" s="180" t="s">
        <v>218</v>
      </c>
      <c r="AC266" s="178" t="s">
        <v>219</v>
      </c>
      <c r="AD266" s="181" t="s">
        <v>91</v>
      </c>
      <c r="AE266" s="181" t="s">
        <v>92</v>
      </c>
      <c r="AF266" s="176" t="s">
        <v>170</v>
      </c>
      <c r="AG266" s="182" t="s">
        <v>94</v>
      </c>
      <c r="AH266" s="182" t="s">
        <v>139</v>
      </c>
      <c r="AI266" s="256">
        <f>IF(AH266="Prevenir",25%, IF(AH266="Detectar",15%,IF(AH266="Corregir",10%,)))</f>
        <v>0.25</v>
      </c>
      <c r="AJ266" s="182" t="s">
        <v>184</v>
      </c>
      <c r="AK266" s="256">
        <f>IF(AJ266="Automático",25%,IF(AJ266="Manual",10%,))</f>
        <v>0.25</v>
      </c>
      <c r="AL266" s="182" t="s">
        <v>97</v>
      </c>
      <c r="AM266" s="175" t="s">
        <v>220</v>
      </c>
      <c r="AN266" s="182" t="s">
        <v>99</v>
      </c>
      <c r="AO266" s="175" t="s">
        <v>221</v>
      </c>
      <c r="AP266" s="257">
        <f>+AI266+AK266</f>
        <v>0.5</v>
      </c>
      <c r="AQ266" s="238" t="str">
        <f>IF(AR266&lt;=20%,"MUY BAJA",IF(AR266&lt;=40%,"BAJA",IF(AR266&lt;=60%,"MEDIA",IF(AR266&lt;=80%,"ALTA","MUY ALTA"))))</f>
        <v>MUY BAJA</v>
      </c>
      <c r="AR266" s="238">
        <f>IF(OR(AH266="Prevenir",AH266="Detectar"),(X266-(X266*AP266)), X266)</f>
        <v>0.2</v>
      </c>
      <c r="AS266" s="238" t="str">
        <f>IF(AT266&lt;=20%,"LEVE",IF(AT266&lt;=40%,"MENOR",IF(AT266&lt;=60%,"MODERADO",IF(AT266&lt;=80%,"MAYOR","CATASTROFICO"))))</f>
        <v>MAYOR</v>
      </c>
      <c r="AT266" s="238">
        <f>IF(AH266="Corregir",(Z266-(Z266*AP266)), Z266)</f>
        <v>0.8</v>
      </c>
      <c r="AU266" s="181" t="s">
        <v>88</v>
      </c>
      <c r="AV266" s="244" t="s">
        <v>133</v>
      </c>
      <c r="AW266" s="183" t="s">
        <v>218</v>
      </c>
      <c r="AX266" s="184" t="s">
        <v>222</v>
      </c>
      <c r="AY266" s="184">
        <f t="shared" ref="AY266:BA266" si="43">AY24</f>
        <v>45657</v>
      </c>
      <c r="AZ266" s="184" t="str">
        <f t="shared" si="43"/>
        <v>La verificación del control se adelantará en el IT-2025 con el Proceso Gestión Documental.</v>
      </c>
      <c r="BA266" s="184" t="str">
        <f t="shared" si="43"/>
        <v>OSI - SPI - GGD</v>
      </c>
      <c r="BB266" s="483" t="s">
        <v>103</v>
      </c>
      <c r="BC266" s="185">
        <f t="shared" si="40"/>
        <v>0</v>
      </c>
      <c r="BD266" s="184" t="str">
        <f t="shared" ref="BC266:BE266" si="44">BD24</f>
        <v>X</v>
      </c>
      <c r="BE266" s="184" t="str">
        <f t="shared" si="44"/>
        <v>No se ha determinado que el Proceso Gestión Documental presente limitantes en el control para conservar o preservar información institucional.</v>
      </c>
      <c r="BF266" s="186" t="s">
        <v>1362</v>
      </c>
      <c r="BG266" s="184" t="str">
        <f t="shared" ref="BG266" si="45">BG24</f>
        <v>Coordinación con el Proceso Gestión Documental para revisar los controles de conservación y preservación de la información institucional.</v>
      </c>
      <c r="BH266" s="184"/>
      <c r="BI266" s="184"/>
      <c r="BJ266" s="185"/>
      <c r="BK266" s="185"/>
      <c r="BL266" s="185"/>
      <c r="BM266" s="185"/>
      <c r="BN266" s="186"/>
      <c r="BO266" s="186"/>
      <c r="BP266" s="186"/>
      <c r="BQ266" s="184"/>
      <c r="BR266" s="184"/>
      <c r="BS266" s="185"/>
      <c r="BT266" s="185"/>
      <c r="BU266" s="185"/>
      <c r="BV266" s="185"/>
      <c r="BW266" s="186"/>
      <c r="BX266" s="186"/>
      <c r="BY266" s="186"/>
      <c r="BZ266" s="184"/>
      <c r="CA266" s="184"/>
      <c r="CB266" s="185"/>
      <c r="CC266" s="185"/>
      <c r="CD266" s="185"/>
      <c r="CE266" s="185"/>
      <c r="CF266" s="186"/>
      <c r="CG266" s="186"/>
      <c r="CH266" s="186"/>
      <c r="CI266" s="476"/>
      <c r="CJ266" s="476">
        <v>1</v>
      </c>
      <c r="CK266" s="476"/>
    </row>
    <row r="267" spans="2:89" s="187" customFormat="1" ht="113.25" customHeight="1" x14ac:dyDescent="0.25">
      <c r="B267" s="174" t="s">
        <v>71</v>
      </c>
      <c r="C267" s="175" t="s">
        <v>214</v>
      </c>
      <c r="D267" s="175" t="s">
        <v>214</v>
      </c>
      <c r="E267" s="176" t="s">
        <v>73</v>
      </c>
      <c r="F267" s="176" t="s">
        <v>74</v>
      </c>
      <c r="G267" s="176" t="s">
        <v>214</v>
      </c>
      <c r="H267" s="175" t="s">
        <v>247</v>
      </c>
      <c r="I267" s="175" t="s">
        <v>523</v>
      </c>
      <c r="J267" s="175" t="s">
        <v>245</v>
      </c>
      <c r="K267" s="193" t="s">
        <v>247</v>
      </c>
      <c r="L267" s="175" t="s">
        <v>555</v>
      </c>
      <c r="M267" s="175" t="s">
        <v>555</v>
      </c>
      <c r="N267" s="175" t="s">
        <v>555</v>
      </c>
      <c r="O267" s="176" t="s">
        <v>172</v>
      </c>
      <c r="P267" s="178"/>
      <c r="Q267" s="179" t="s">
        <v>80</v>
      </c>
      <c r="R267" s="179" t="s">
        <v>81</v>
      </c>
      <c r="S267" s="178" t="s">
        <v>82</v>
      </c>
      <c r="T267" s="178" t="s">
        <v>83</v>
      </c>
      <c r="U267" s="176" t="s">
        <v>84</v>
      </c>
      <c r="V267" s="178" t="s">
        <v>125</v>
      </c>
      <c r="W267" s="241" t="s">
        <v>126</v>
      </c>
      <c r="X267" s="254">
        <f>IF(W267="MUY BAJA",20%,IF(W267="BAJA",40%,IF(W267="MEDIA",60%,IF(W267="ALTA",80%,IF(W267="MUY ALTA",100%,)))))</f>
        <v>0.2</v>
      </c>
      <c r="Y267" s="255" t="s">
        <v>87</v>
      </c>
      <c r="Z267" s="254">
        <f>IF(Y267="LEVE",20%,IF(Y267="MENOR",40%,IF(Y267="MODERADO",60%,IF(Y267="MAYOR",80%,IF(Y267="CATASTRÓFICO",100%,)))))</f>
        <v>0.8</v>
      </c>
      <c r="AA267" s="181" t="s">
        <v>88</v>
      </c>
      <c r="AB267" s="180" t="s">
        <v>218</v>
      </c>
      <c r="AC267" s="178" t="s">
        <v>219</v>
      </c>
      <c r="AD267" s="181" t="s">
        <v>91</v>
      </c>
      <c r="AE267" s="181" t="s">
        <v>92</v>
      </c>
      <c r="AF267" s="176" t="s">
        <v>170</v>
      </c>
      <c r="AG267" s="182" t="s">
        <v>94</v>
      </c>
      <c r="AH267" s="182" t="s">
        <v>139</v>
      </c>
      <c r="AI267" s="256">
        <f>IF(AH267="Prevenir",25%, IF(AH267="Detectar",15%,IF(AH267="Corregir",10%,)))</f>
        <v>0.25</v>
      </c>
      <c r="AJ267" s="182" t="s">
        <v>184</v>
      </c>
      <c r="AK267" s="256">
        <f>IF(AJ267="Automático",25%,IF(AJ267="Manual",10%,))</f>
        <v>0.25</v>
      </c>
      <c r="AL267" s="182" t="s">
        <v>97</v>
      </c>
      <c r="AM267" s="175" t="s">
        <v>220</v>
      </c>
      <c r="AN267" s="182" t="s">
        <v>99</v>
      </c>
      <c r="AO267" s="175" t="s">
        <v>221</v>
      </c>
      <c r="AP267" s="257">
        <f>+AI267+AK267</f>
        <v>0.5</v>
      </c>
      <c r="AQ267" s="238" t="str">
        <f>IF(AR267&lt;=20%,"MUY BAJA",IF(AR267&lt;=40%,"BAJA",IF(AR267&lt;=60%,"MEDIA",IF(AR267&lt;=80%,"ALTA","MUY ALTA"))))</f>
        <v>MUY BAJA</v>
      </c>
      <c r="AR267" s="238">
        <f>IF(OR(AH267="Prevenir",AH267="Detectar"),(X267-(X267*AP267)), X267)</f>
        <v>0.1</v>
      </c>
      <c r="AS267" s="238" t="str">
        <f>IF(AT267&lt;=20%,"LEVE",IF(AT267&lt;=40%,"MENOR",IF(AT267&lt;=60%,"MODERADO",IF(AT267&lt;=80%,"MAYOR","CATASTROFICO"))))</f>
        <v>MAYOR</v>
      </c>
      <c r="AT267" s="238">
        <f>IF(AH267="Corregir",(Z267-(Z267*AP267)), Z267)</f>
        <v>0.8</v>
      </c>
      <c r="AU267" s="181" t="s">
        <v>88</v>
      </c>
      <c r="AV267" s="244" t="s">
        <v>133</v>
      </c>
      <c r="AW267" s="183" t="s">
        <v>218</v>
      </c>
      <c r="AX267" s="184" t="s">
        <v>222</v>
      </c>
      <c r="AY267" s="184">
        <f t="shared" ref="AY267:BA267" si="46">AY25</f>
        <v>45657</v>
      </c>
      <c r="AZ267" s="184" t="str">
        <f t="shared" si="46"/>
        <v>La verificación del control se adelantará en el IT-2025 con el Proceso Gestión Documental.</v>
      </c>
      <c r="BA267" s="184" t="str">
        <f t="shared" si="46"/>
        <v>OSI - SPI - GGD</v>
      </c>
      <c r="BB267" s="483" t="s">
        <v>103</v>
      </c>
      <c r="BC267" s="185">
        <f t="shared" si="40"/>
        <v>0</v>
      </c>
      <c r="BD267" s="184" t="str">
        <f t="shared" ref="BC267:BE267" si="47">BD25</f>
        <v>X</v>
      </c>
      <c r="BE267" s="184" t="str">
        <f t="shared" si="47"/>
        <v>No se ha determinado que el Proceso Gestión Documental presente limitantes en el control para conservar o preservar información institucional.</v>
      </c>
      <c r="BF267" s="186" t="s">
        <v>1362</v>
      </c>
      <c r="BG267" s="184" t="str">
        <f t="shared" ref="BG267" si="48">BG25</f>
        <v>Coordinación con el Proceso Gestión Documental para revisar los controles de conservación y preservación de la información institucional.</v>
      </c>
      <c r="BH267" s="184"/>
      <c r="BI267" s="184"/>
      <c r="BJ267" s="185"/>
      <c r="BK267" s="185"/>
      <c r="BL267" s="185"/>
      <c r="BM267" s="185"/>
      <c r="BN267" s="186"/>
      <c r="BO267" s="186"/>
      <c r="BP267" s="186"/>
      <c r="BQ267" s="184"/>
      <c r="BR267" s="184"/>
      <c r="BS267" s="185"/>
      <c r="BT267" s="185"/>
      <c r="BU267" s="185"/>
      <c r="BV267" s="185"/>
      <c r="BW267" s="186"/>
      <c r="BX267" s="186"/>
      <c r="BY267" s="186"/>
      <c r="BZ267" s="184"/>
      <c r="CA267" s="184"/>
      <c r="CB267" s="185"/>
      <c r="CC267" s="185"/>
      <c r="CD267" s="185"/>
      <c r="CE267" s="185"/>
      <c r="CF267" s="186"/>
      <c r="CG267" s="186"/>
      <c r="CH267" s="186"/>
      <c r="CI267" s="476"/>
      <c r="CJ267" s="476">
        <v>1</v>
      </c>
      <c r="CK267" s="476"/>
    </row>
    <row r="268" spans="2:89" s="187" customFormat="1" ht="113.25" customHeight="1" x14ac:dyDescent="0.25">
      <c r="B268" s="174" t="s">
        <v>71</v>
      </c>
      <c r="C268" s="175" t="s">
        <v>223</v>
      </c>
      <c r="D268" s="175" t="s">
        <v>223</v>
      </c>
      <c r="E268" s="176" t="s">
        <v>73</v>
      </c>
      <c r="F268" s="176" t="s">
        <v>173</v>
      </c>
      <c r="G268" s="176" t="s">
        <v>223</v>
      </c>
      <c r="H268" s="175" t="s">
        <v>245</v>
      </c>
      <c r="I268" s="175" t="s">
        <v>523</v>
      </c>
      <c r="J268" s="175" t="s">
        <v>245</v>
      </c>
      <c r="K268" s="193" t="s">
        <v>247</v>
      </c>
      <c r="L268" s="175" t="s">
        <v>358</v>
      </c>
      <c r="M268" s="175" t="s">
        <v>358</v>
      </c>
      <c r="N268" s="175" t="s">
        <v>123</v>
      </c>
      <c r="O268" s="176" t="s">
        <v>172</v>
      </c>
      <c r="P268" s="178"/>
      <c r="Q268" s="179" t="s">
        <v>80</v>
      </c>
      <c r="R268" s="179" t="s">
        <v>81</v>
      </c>
      <c r="S268" s="178" t="s">
        <v>82</v>
      </c>
      <c r="T268" s="178" t="s">
        <v>83</v>
      </c>
      <c r="U268" s="176" t="s">
        <v>84</v>
      </c>
      <c r="V268" s="178" t="s">
        <v>525</v>
      </c>
      <c r="W268" s="241" t="s">
        <v>86</v>
      </c>
      <c r="X268" s="254">
        <f>IF(W268="MUY BAJA",20%,IF(W268="BAJA",40%,IF(W268="MEDIA",60%,IF(W268="ALTA",80%,IF(W268="MUY ALTA",100%,)))))</f>
        <v>0.4</v>
      </c>
      <c r="Y268" s="255" t="s">
        <v>87</v>
      </c>
      <c r="Z268" s="254">
        <f>IF(Y268="LEVE",20%,IF(Y268="MENOR",40%,IF(Y268="MODERADO",60%,IF(Y268="MAYOR",80%,IF(Y268="CATASTRÓFICO",100%,)))))</f>
        <v>0.8</v>
      </c>
      <c r="AA268" s="181" t="s">
        <v>88</v>
      </c>
      <c r="AB268" s="180" t="s">
        <v>218</v>
      </c>
      <c r="AC268" s="178" t="s">
        <v>219</v>
      </c>
      <c r="AD268" s="181" t="s">
        <v>91</v>
      </c>
      <c r="AE268" s="181" t="s">
        <v>92</v>
      </c>
      <c r="AF268" s="176" t="s">
        <v>170</v>
      </c>
      <c r="AG268" s="182" t="s">
        <v>94</v>
      </c>
      <c r="AH268" s="182" t="s">
        <v>139</v>
      </c>
      <c r="AI268" s="256">
        <f>IF(AH268="Prevenir",25%, IF(AH268="Detectar",15%,IF(AH268="Corregir",10%,)))</f>
        <v>0.25</v>
      </c>
      <c r="AJ268" s="182" t="s">
        <v>184</v>
      </c>
      <c r="AK268" s="256">
        <f>IF(AJ268="Automático",25%,IF(AJ268="Manual",10%,))</f>
        <v>0.25</v>
      </c>
      <c r="AL268" s="182" t="s">
        <v>97</v>
      </c>
      <c r="AM268" s="175" t="s">
        <v>220</v>
      </c>
      <c r="AN268" s="182" t="s">
        <v>99</v>
      </c>
      <c r="AO268" s="175" t="s">
        <v>221</v>
      </c>
      <c r="AP268" s="257">
        <f>+AI268+AK268</f>
        <v>0.5</v>
      </c>
      <c r="AQ268" s="238" t="str">
        <f>IF(AR268&lt;=20%,"MUY BAJA",IF(AR268&lt;=40%,"BAJA",IF(AR268&lt;=60%,"MEDIA",IF(AR268&lt;=80%,"ALTA","MUY ALTA"))))</f>
        <v>MUY BAJA</v>
      </c>
      <c r="AR268" s="238">
        <f>IF(OR(AH268="Prevenir",AH268="Detectar"),(X268-(X268*AP268)), X268)</f>
        <v>0.2</v>
      </c>
      <c r="AS268" s="238" t="str">
        <f>IF(AT268&lt;=20%,"LEVE",IF(AT268&lt;=40%,"MENOR",IF(AT268&lt;=60%,"MODERADO",IF(AT268&lt;=80%,"MAYOR","CATASTROFICO"))))</f>
        <v>MAYOR</v>
      </c>
      <c r="AT268" s="238">
        <f>IF(AH268="Corregir",(Z268-(Z268*AP268)), Z268)</f>
        <v>0.8</v>
      </c>
      <c r="AU268" s="181" t="s">
        <v>88</v>
      </c>
      <c r="AV268" s="244" t="s">
        <v>133</v>
      </c>
      <c r="AW268" s="183" t="s">
        <v>218</v>
      </c>
      <c r="AX268" s="184" t="s">
        <v>222</v>
      </c>
      <c r="AY268" s="184">
        <f t="shared" ref="AY268:BA268" si="49">AY26</f>
        <v>45657</v>
      </c>
      <c r="AZ268" s="184" t="str">
        <f t="shared" si="49"/>
        <v>La verificación del control se adelantará en el IT-2025 con el Proceso Gestión Documental.</v>
      </c>
      <c r="BA268" s="184" t="str">
        <f t="shared" si="49"/>
        <v>OSI - SPI - GGD</v>
      </c>
      <c r="BB268" s="483" t="s">
        <v>103</v>
      </c>
      <c r="BC268" s="185">
        <f t="shared" si="40"/>
        <v>0</v>
      </c>
      <c r="BD268" s="184" t="str">
        <f t="shared" ref="BC268:BE268" si="50">BD26</f>
        <v>X</v>
      </c>
      <c r="BE268" s="184" t="str">
        <f t="shared" si="50"/>
        <v>No se ha determinado que el Proceso Gestión Documental presente limitantes en el control para conservar o preservar información institucional.</v>
      </c>
      <c r="BF268" s="186" t="s">
        <v>1362</v>
      </c>
      <c r="BG268" s="184" t="str">
        <f t="shared" ref="BG268" si="51">BG26</f>
        <v>Coordinación con el Proceso Gestión Documental para revisar los controles de conservación y preservación de la información institucional.</v>
      </c>
      <c r="BH268" s="184"/>
      <c r="BI268" s="184"/>
      <c r="BJ268" s="185"/>
      <c r="BK268" s="185"/>
      <c r="BL268" s="185"/>
      <c r="BM268" s="185"/>
      <c r="BN268" s="186"/>
      <c r="BO268" s="186"/>
      <c r="BP268" s="186"/>
      <c r="BQ268" s="184"/>
      <c r="BR268" s="184"/>
      <c r="BS268" s="185"/>
      <c r="BT268" s="185"/>
      <c r="BU268" s="185"/>
      <c r="BV268" s="185"/>
      <c r="BW268" s="186"/>
      <c r="BX268" s="186"/>
      <c r="BY268" s="186"/>
      <c r="BZ268" s="184"/>
      <c r="CA268" s="184"/>
      <c r="CB268" s="185"/>
      <c r="CC268" s="185"/>
      <c r="CD268" s="185"/>
      <c r="CE268" s="185"/>
      <c r="CF268" s="186"/>
      <c r="CG268" s="186"/>
      <c r="CH268" s="186"/>
      <c r="CI268" s="476"/>
      <c r="CJ268" s="476">
        <v>1</v>
      </c>
      <c r="CK268" s="476"/>
    </row>
    <row r="269" spans="2:89" s="187" customFormat="1" ht="113.25" customHeight="1" x14ac:dyDescent="0.25">
      <c r="B269" s="174" t="s">
        <v>71</v>
      </c>
      <c r="C269" s="175" t="s">
        <v>223</v>
      </c>
      <c r="D269" s="175" t="s">
        <v>223</v>
      </c>
      <c r="E269" s="176" t="s">
        <v>73</v>
      </c>
      <c r="F269" s="176" t="s">
        <v>173</v>
      </c>
      <c r="G269" s="176" t="s">
        <v>223</v>
      </c>
      <c r="H269" s="175" t="s">
        <v>245</v>
      </c>
      <c r="I269" s="175" t="s">
        <v>247</v>
      </c>
      <c r="J269" s="175" t="s">
        <v>245</v>
      </c>
      <c r="K269" s="193" t="s">
        <v>247</v>
      </c>
      <c r="L269" s="175" t="s">
        <v>575</v>
      </c>
      <c r="M269" s="175" t="s">
        <v>576</v>
      </c>
      <c r="N269" s="175" t="s">
        <v>577</v>
      </c>
      <c r="O269" s="176" t="s">
        <v>368</v>
      </c>
      <c r="P269" s="178"/>
      <c r="Q269" s="179" t="s">
        <v>80</v>
      </c>
      <c r="R269" s="179" t="s">
        <v>81</v>
      </c>
      <c r="S269" s="178" t="s">
        <v>82</v>
      </c>
      <c r="T269" s="178" t="s">
        <v>83</v>
      </c>
      <c r="U269" s="176" t="s">
        <v>84</v>
      </c>
      <c r="V269" s="178" t="s">
        <v>525</v>
      </c>
      <c r="W269" s="241" t="s">
        <v>86</v>
      </c>
      <c r="X269" s="254">
        <f>IF(W269="MUY BAJA",20%,IF(W269="BAJA",40%,IF(W269="MEDIA",60%,IF(W269="ALTA",80%,IF(W269="MUY ALTA",100%,)))))</f>
        <v>0.4</v>
      </c>
      <c r="Y269" s="255" t="s">
        <v>87</v>
      </c>
      <c r="Z269" s="254">
        <f>IF(Y269="LEVE",20%,IF(Y269="MENOR",40%,IF(Y269="MODERADO",60%,IF(Y269="MAYOR",80%,IF(Y269="CATASTRÓFICO",100%,)))))</f>
        <v>0.8</v>
      </c>
      <c r="AA269" s="181" t="s">
        <v>88</v>
      </c>
      <c r="AB269" s="180" t="s">
        <v>218</v>
      </c>
      <c r="AC269" s="178" t="s">
        <v>219</v>
      </c>
      <c r="AD269" s="181" t="s">
        <v>91</v>
      </c>
      <c r="AE269" s="181" t="s">
        <v>92</v>
      </c>
      <c r="AF269" s="176" t="s">
        <v>170</v>
      </c>
      <c r="AG269" s="182" t="s">
        <v>94</v>
      </c>
      <c r="AH269" s="182" t="s">
        <v>139</v>
      </c>
      <c r="AI269" s="256">
        <f>IF(AH269="Prevenir",25%, IF(AH269="Detectar",15%,IF(AH269="Corregir",10%,)))</f>
        <v>0.25</v>
      </c>
      <c r="AJ269" s="182" t="s">
        <v>184</v>
      </c>
      <c r="AK269" s="256">
        <f>IF(AJ269="Automático",25%,IF(AJ269="Manual",10%,))</f>
        <v>0.25</v>
      </c>
      <c r="AL269" s="182" t="s">
        <v>97</v>
      </c>
      <c r="AM269" s="175" t="s">
        <v>220</v>
      </c>
      <c r="AN269" s="182" t="s">
        <v>99</v>
      </c>
      <c r="AO269" s="175" t="s">
        <v>221</v>
      </c>
      <c r="AP269" s="257">
        <f>+AI269+AK269</f>
        <v>0.5</v>
      </c>
      <c r="AQ269" s="238" t="str">
        <f>IF(AR269&lt;=20%,"MUY BAJA",IF(AR269&lt;=40%,"BAJA",IF(AR269&lt;=60%,"MEDIA",IF(AR269&lt;=80%,"ALTA","MUY ALTA"))))</f>
        <v>MUY BAJA</v>
      </c>
      <c r="AR269" s="238">
        <f>IF(OR(AH269="Prevenir",AH269="Detectar"),(X269-(X269*AP269)), X269)</f>
        <v>0.2</v>
      </c>
      <c r="AS269" s="238" t="str">
        <f>IF(AT269&lt;=20%,"LEVE",IF(AT269&lt;=40%,"MENOR",IF(AT269&lt;=60%,"MODERADO",IF(AT269&lt;=80%,"MAYOR","CATASTROFICO"))))</f>
        <v>MAYOR</v>
      </c>
      <c r="AT269" s="238">
        <f>IF(AH269="Corregir",(Z269-(Z269*AP269)), Z269)</f>
        <v>0.8</v>
      </c>
      <c r="AU269" s="181" t="s">
        <v>88</v>
      </c>
      <c r="AV269" s="244" t="s">
        <v>133</v>
      </c>
      <c r="AW269" s="183" t="s">
        <v>218</v>
      </c>
      <c r="AX269" s="184" t="s">
        <v>222</v>
      </c>
      <c r="AY269" s="184">
        <f t="shared" ref="AY269:BA269" si="52">AY27</f>
        <v>45657</v>
      </c>
      <c r="AZ269" s="184" t="str">
        <f t="shared" si="52"/>
        <v xml:space="preserve">En IIIC-2024 se realizó monitoreo de usuarios institucionales a servicios de corporativos en nube O365, plataforma interinstitucional SIIF Nación, Plataforma VUCE - con CD - Token, administración servicios tecnológicos, entre otros. </v>
      </c>
      <c r="BA269" s="184" t="str">
        <f t="shared" si="52"/>
        <v>OSI - GIS - GDMA - SPI</v>
      </c>
      <c r="BB269" s="483" t="s">
        <v>103</v>
      </c>
      <c r="BC269" s="185">
        <f t="shared" si="40"/>
        <v>0</v>
      </c>
      <c r="BD269" s="184" t="str">
        <f t="shared" ref="BC269:BE269" si="53">BD27</f>
        <v>X</v>
      </c>
      <c r="BE269" s="184" t="str">
        <f t="shared" si="53"/>
        <v>Se mantiene un control sobre los usuarios y accesos a nivel de servicios corporativos transversales, a plataformas institucionales o interinstitucionales, aplicaciones institucionales.</v>
      </c>
      <c r="BF269" s="186" t="s">
        <v>1362</v>
      </c>
      <c r="BG269" s="184">
        <f t="shared" ref="BG269" si="54">BG27</f>
        <v>0</v>
      </c>
      <c r="BH269" s="184"/>
      <c r="BI269" s="184"/>
      <c r="BJ269" s="185"/>
      <c r="BK269" s="185"/>
      <c r="BL269" s="185"/>
      <c r="BM269" s="185"/>
      <c r="BN269" s="186"/>
      <c r="BO269" s="186"/>
      <c r="BP269" s="186"/>
      <c r="BQ269" s="184"/>
      <c r="BR269" s="184"/>
      <c r="BS269" s="185"/>
      <c r="BT269" s="185"/>
      <c r="BU269" s="185"/>
      <c r="BV269" s="185"/>
      <c r="BW269" s="186"/>
      <c r="BX269" s="186"/>
      <c r="BY269" s="186"/>
      <c r="BZ269" s="184"/>
      <c r="CA269" s="184"/>
      <c r="CB269" s="185"/>
      <c r="CC269" s="185"/>
      <c r="CD269" s="185"/>
      <c r="CE269" s="185"/>
      <c r="CF269" s="186"/>
      <c r="CG269" s="186"/>
      <c r="CH269" s="186"/>
      <c r="CI269" s="476"/>
      <c r="CJ269" s="476">
        <v>1</v>
      </c>
      <c r="CK269" s="476"/>
    </row>
    <row r="270" spans="2:89" s="187" customFormat="1" ht="113.25" customHeight="1" x14ac:dyDescent="0.25">
      <c r="B270" s="174" t="s">
        <v>71</v>
      </c>
      <c r="C270" s="175" t="s">
        <v>223</v>
      </c>
      <c r="D270" s="175" t="s">
        <v>223</v>
      </c>
      <c r="E270" s="176" t="s">
        <v>73</v>
      </c>
      <c r="F270" s="176" t="s">
        <v>74</v>
      </c>
      <c r="G270" s="176" t="s">
        <v>223</v>
      </c>
      <c r="H270" s="175" t="s">
        <v>247</v>
      </c>
      <c r="I270" s="175" t="s">
        <v>245</v>
      </c>
      <c r="J270" s="175" t="s">
        <v>245</v>
      </c>
      <c r="K270" s="193" t="s">
        <v>247</v>
      </c>
      <c r="L270" s="175" t="s">
        <v>578</v>
      </c>
      <c r="M270" s="175" t="s">
        <v>579</v>
      </c>
      <c r="N270" s="175" t="s">
        <v>580</v>
      </c>
      <c r="O270" s="176" t="s">
        <v>368</v>
      </c>
      <c r="P270" s="178"/>
      <c r="Q270" s="179" t="s">
        <v>80</v>
      </c>
      <c r="R270" s="179" t="s">
        <v>81</v>
      </c>
      <c r="S270" s="178" t="s">
        <v>82</v>
      </c>
      <c r="T270" s="178" t="s">
        <v>83</v>
      </c>
      <c r="U270" s="176" t="s">
        <v>84</v>
      </c>
      <c r="V270" s="178" t="s">
        <v>525</v>
      </c>
      <c r="W270" s="241" t="s">
        <v>86</v>
      </c>
      <c r="X270" s="254">
        <f>IF(W270="MUY BAJA",20%,IF(W270="BAJA",40%,IF(W270="MEDIA",60%,IF(W270="ALTA",80%,IF(W270="MUY ALTA",100%,)))))</f>
        <v>0.4</v>
      </c>
      <c r="Y270" s="255" t="s">
        <v>87</v>
      </c>
      <c r="Z270" s="254">
        <f>IF(Y270="LEVE",20%,IF(Y270="MENOR",40%,IF(Y270="MODERADO",60%,IF(Y270="MAYOR",80%,IF(Y270="CATASTRÓFICO",100%,)))))</f>
        <v>0.8</v>
      </c>
      <c r="AA270" s="181" t="s">
        <v>88</v>
      </c>
      <c r="AB270" s="180" t="s">
        <v>218</v>
      </c>
      <c r="AC270" s="178" t="s">
        <v>219</v>
      </c>
      <c r="AD270" s="181" t="s">
        <v>91</v>
      </c>
      <c r="AE270" s="181" t="s">
        <v>92</v>
      </c>
      <c r="AF270" s="176" t="s">
        <v>170</v>
      </c>
      <c r="AG270" s="182" t="s">
        <v>94</v>
      </c>
      <c r="AH270" s="182" t="s">
        <v>139</v>
      </c>
      <c r="AI270" s="256">
        <f>IF(AH270="Prevenir",25%, IF(AH270="Detectar",15%,IF(AH270="Corregir",10%,)))</f>
        <v>0.25</v>
      </c>
      <c r="AJ270" s="182" t="s">
        <v>184</v>
      </c>
      <c r="AK270" s="256">
        <f>IF(AJ270="Automático",25%,IF(AJ270="Manual",10%,))</f>
        <v>0.25</v>
      </c>
      <c r="AL270" s="182" t="s">
        <v>97</v>
      </c>
      <c r="AM270" s="175" t="s">
        <v>220</v>
      </c>
      <c r="AN270" s="182" t="s">
        <v>99</v>
      </c>
      <c r="AO270" s="175" t="s">
        <v>221</v>
      </c>
      <c r="AP270" s="257">
        <f>+AI270+AK270</f>
        <v>0.5</v>
      </c>
      <c r="AQ270" s="238" t="str">
        <f>IF(AR270&lt;=20%,"MUY BAJA",IF(AR270&lt;=40%,"BAJA",IF(AR270&lt;=60%,"MEDIA",IF(AR270&lt;=80%,"ALTA","MUY ALTA"))))</f>
        <v>MUY BAJA</v>
      </c>
      <c r="AR270" s="238">
        <f>IF(OR(AH270="Prevenir",AH270="Detectar"),(X270-(X270*AP270)), X270)</f>
        <v>0.2</v>
      </c>
      <c r="AS270" s="238" t="str">
        <f>IF(AT270&lt;=20%,"LEVE",IF(AT270&lt;=40%,"MENOR",IF(AT270&lt;=60%,"MODERADO",IF(AT270&lt;=80%,"MAYOR","CATASTROFICO"))))</f>
        <v>MAYOR</v>
      </c>
      <c r="AT270" s="238">
        <f>IF(AH270="Corregir",(Z270-(Z270*AP270)), Z270)</f>
        <v>0.8</v>
      </c>
      <c r="AU270" s="181" t="s">
        <v>88</v>
      </c>
      <c r="AV270" s="244" t="s">
        <v>133</v>
      </c>
      <c r="AW270" s="183" t="s">
        <v>218</v>
      </c>
      <c r="AX270" s="184" t="s">
        <v>222</v>
      </c>
      <c r="AY270" s="184">
        <f t="shared" ref="AY270:BA270" si="55">AY28</f>
        <v>45657</v>
      </c>
      <c r="AZ270" s="184" t="str">
        <f t="shared" si="55"/>
        <v xml:space="preserve">En IIIC-2024 se realizó monitoreo de usuarios institucionales a servicios de corporativos en nube O365, plataforma interinstitucional SIIF Nación, Plataforma VUCE - con CD - Token, administración servicios tecnológicos, entre otros. </v>
      </c>
      <c r="BA270" s="184" t="str">
        <f t="shared" si="55"/>
        <v>OSI - GIS - GDMA - SPI</v>
      </c>
      <c r="BB270" s="483" t="s">
        <v>103</v>
      </c>
      <c r="BC270" s="185">
        <f t="shared" si="40"/>
        <v>0</v>
      </c>
      <c r="BD270" s="184" t="str">
        <f t="shared" ref="BC270:BE270" si="56">BD28</f>
        <v>X</v>
      </c>
      <c r="BE270" s="184" t="str">
        <f t="shared" si="56"/>
        <v>Se mantiene un control sobre los usuarios y accesos a nivel de servicios corporativos transversales, a plataformas institucionales o interinstitucionales, aplicaciones institucionales.</v>
      </c>
      <c r="BF270" s="186" t="s">
        <v>1362</v>
      </c>
      <c r="BG270" s="184" t="str">
        <f t="shared" ref="BG270" si="57">BG28</f>
        <v xml:space="preserve"> </v>
      </c>
      <c r="BH270" s="184"/>
      <c r="BI270" s="184"/>
      <c r="BJ270" s="185"/>
      <c r="BK270" s="185"/>
      <c r="BL270" s="185"/>
      <c r="BM270" s="185"/>
      <c r="BN270" s="186"/>
      <c r="BO270" s="186"/>
      <c r="BP270" s="186"/>
      <c r="BQ270" s="184"/>
      <c r="BR270" s="184"/>
      <c r="BS270" s="185"/>
      <c r="BT270" s="185"/>
      <c r="BU270" s="185"/>
      <c r="BV270" s="185"/>
      <c r="BW270" s="186"/>
      <c r="BX270" s="186"/>
      <c r="BY270" s="186"/>
      <c r="BZ270" s="184"/>
      <c r="CA270" s="184"/>
      <c r="CB270" s="185"/>
      <c r="CC270" s="185"/>
      <c r="CD270" s="185"/>
      <c r="CE270" s="185"/>
      <c r="CF270" s="186"/>
      <c r="CG270" s="186"/>
      <c r="CH270" s="186"/>
      <c r="CI270" s="476"/>
      <c r="CJ270" s="476">
        <v>1</v>
      </c>
      <c r="CK270" s="476"/>
    </row>
    <row r="271" spans="2:89" s="187" customFormat="1" ht="113.25" customHeight="1" x14ac:dyDescent="0.25">
      <c r="B271" s="174" t="s">
        <v>71</v>
      </c>
      <c r="C271" s="175" t="s">
        <v>214</v>
      </c>
      <c r="D271" s="175" t="s">
        <v>214</v>
      </c>
      <c r="E271" s="176" t="s">
        <v>73</v>
      </c>
      <c r="F271" s="176" t="s">
        <v>74</v>
      </c>
      <c r="G271" s="176" t="s">
        <v>214</v>
      </c>
      <c r="H271" s="175" t="s">
        <v>245</v>
      </c>
      <c r="I271" s="175" t="s">
        <v>247</v>
      </c>
      <c r="J271" s="175" t="s">
        <v>245</v>
      </c>
      <c r="K271" s="193" t="s">
        <v>247</v>
      </c>
      <c r="L271" s="175" t="s">
        <v>619</v>
      </c>
      <c r="M271" s="175" t="s">
        <v>620</v>
      </c>
      <c r="N271" s="175" t="s">
        <v>621</v>
      </c>
      <c r="O271" s="176" t="s">
        <v>420</v>
      </c>
      <c r="P271" s="178"/>
      <c r="Q271" s="179" t="s">
        <v>80</v>
      </c>
      <c r="R271" s="179" t="s">
        <v>81</v>
      </c>
      <c r="S271" s="178" t="s">
        <v>82</v>
      </c>
      <c r="T271" s="178" t="s">
        <v>83</v>
      </c>
      <c r="U271" s="176" t="s">
        <v>84</v>
      </c>
      <c r="V271" s="178" t="s">
        <v>125</v>
      </c>
      <c r="W271" s="241" t="s">
        <v>126</v>
      </c>
      <c r="X271" s="254">
        <f>IF(W271="MUY BAJA",20%,IF(W271="BAJA",40%,IF(W271="MEDIA",60%,IF(W271="ALTA",80%,IF(W271="MUY ALTA",100%,)))))</f>
        <v>0.2</v>
      </c>
      <c r="Y271" s="255" t="s">
        <v>87</v>
      </c>
      <c r="Z271" s="254">
        <f>IF(Y271="LEVE",20%,IF(Y271="MENOR",40%,IF(Y271="MODERADO",60%,IF(Y271="MAYOR",80%,IF(Y271="CATASTRÓFICO",100%,)))))</f>
        <v>0.8</v>
      </c>
      <c r="AA271" s="181" t="s">
        <v>88</v>
      </c>
      <c r="AB271" s="180" t="s">
        <v>218</v>
      </c>
      <c r="AC271" s="178" t="s">
        <v>219</v>
      </c>
      <c r="AD271" s="181" t="s">
        <v>91</v>
      </c>
      <c r="AE271" s="181" t="s">
        <v>92</v>
      </c>
      <c r="AF271" s="176" t="s">
        <v>170</v>
      </c>
      <c r="AG271" s="182" t="s">
        <v>94</v>
      </c>
      <c r="AH271" s="182" t="s">
        <v>139</v>
      </c>
      <c r="AI271" s="256">
        <f>IF(AH271="Prevenir",25%, IF(AH271="Detectar",15%,IF(AH271="Corregir",10%,)))</f>
        <v>0.25</v>
      </c>
      <c r="AJ271" s="182" t="s">
        <v>184</v>
      </c>
      <c r="AK271" s="256">
        <f>IF(AJ271="Automático",25%,IF(AJ271="Manual",10%,))</f>
        <v>0.25</v>
      </c>
      <c r="AL271" s="182" t="s">
        <v>97</v>
      </c>
      <c r="AM271" s="175" t="s">
        <v>220</v>
      </c>
      <c r="AN271" s="182" t="s">
        <v>99</v>
      </c>
      <c r="AO271" s="175" t="s">
        <v>221</v>
      </c>
      <c r="AP271" s="257">
        <f>+AI271+AK271</f>
        <v>0.5</v>
      </c>
      <c r="AQ271" s="238" t="str">
        <f>IF(AR271&lt;=20%,"MUY BAJA",IF(AR271&lt;=40%,"BAJA",IF(AR271&lt;=60%,"MEDIA",IF(AR271&lt;=80%,"ALTA","MUY ALTA"))))</f>
        <v>MUY BAJA</v>
      </c>
      <c r="AR271" s="238">
        <f>IF(OR(AH271="Prevenir",AH271="Detectar"),(X271-(X271*AP271)), X271)</f>
        <v>0.1</v>
      </c>
      <c r="AS271" s="238" t="str">
        <f>IF(AT271&lt;=20%,"LEVE",IF(AT271&lt;=40%,"MENOR",IF(AT271&lt;=60%,"MODERADO",IF(AT271&lt;=80%,"MAYOR","CATASTROFICO"))))</f>
        <v>MAYOR</v>
      </c>
      <c r="AT271" s="238">
        <f>IF(AH271="Corregir",(Z271-(Z271*AP271)), Z271)</f>
        <v>0.8</v>
      </c>
      <c r="AU271" s="181" t="s">
        <v>88</v>
      </c>
      <c r="AV271" s="244" t="s">
        <v>133</v>
      </c>
      <c r="AW271" s="183" t="s">
        <v>218</v>
      </c>
      <c r="AX271" s="184" t="s">
        <v>222</v>
      </c>
      <c r="AY271" s="184">
        <f t="shared" ref="AY271:BA271" si="58">AY29</f>
        <v>45657</v>
      </c>
      <c r="AZ271" s="184" t="str">
        <f t="shared" si="58"/>
        <v xml:space="preserve">En IIIC-2024 se realizó monitoreo de usuarios institucionales a servicios de corporativos en nube O365, plataforma interinstitucional SIIF Nación, Plataforma VUCE - con CD - Token, administración servicios tecnológicos, entre otros. </v>
      </c>
      <c r="BA271" s="184" t="str">
        <f t="shared" si="58"/>
        <v>OSI - GIS - GDMA - SPI</v>
      </c>
      <c r="BB271" s="483" t="s">
        <v>103</v>
      </c>
      <c r="BC271" s="185">
        <f t="shared" si="40"/>
        <v>0</v>
      </c>
      <c r="BD271" s="184" t="str">
        <f t="shared" ref="BC271:BE271" si="59">BD29</f>
        <v>X</v>
      </c>
      <c r="BE271" s="184" t="str">
        <f t="shared" si="59"/>
        <v>Se mantiene un control sobre los usuarios y accesos a nivel de servicios corporativos transversales, a plataformas institucionales o interinstitucionales, aplicaciones institucionales.</v>
      </c>
      <c r="BF271" s="186" t="s">
        <v>1362</v>
      </c>
      <c r="BG271" s="184" t="str">
        <f t="shared" ref="BG271" si="60">BG29</f>
        <v xml:space="preserve"> </v>
      </c>
      <c r="BH271" s="184"/>
      <c r="BI271" s="184"/>
      <c r="BJ271" s="185"/>
      <c r="BK271" s="185"/>
      <c r="BL271" s="185"/>
      <c r="BM271" s="185"/>
      <c r="BN271" s="186"/>
      <c r="BO271" s="186"/>
      <c r="BP271" s="186"/>
      <c r="BQ271" s="184"/>
      <c r="BR271" s="184"/>
      <c r="BS271" s="185"/>
      <c r="BT271" s="185"/>
      <c r="BU271" s="185"/>
      <c r="BV271" s="185"/>
      <c r="BW271" s="186"/>
      <c r="BX271" s="186"/>
      <c r="BY271" s="186"/>
      <c r="BZ271" s="184"/>
      <c r="CA271" s="184"/>
      <c r="CB271" s="185"/>
      <c r="CC271" s="185"/>
      <c r="CD271" s="185"/>
      <c r="CE271" s="185"/>
      <c r="CF271" s="186"/>
      <c r="CG271" s="186"/>
      <c r="CH271" s="186"/>
      <c r="CI271" s="476"/>
      <c r="CJ271" s="476">
        <v>1</v>
      </c>
      <c r="CK271" s="476"/>
    </row>
    <row r="272" spans="2:89" s="187" customFormat="1" ht="113.25" customHeight="1" x14ac:dyDescent="0.25">
      <c r="B272" s="174" t="s">
        <v>71</v>
      </c>
      <c r="C272" s="175" t="s">
        <v>223</v>
      </c>
      <c r="D272" s="175" t="s">
        <v>223</v>
      </c>
      <c r="E272" s="176" t="s">
        <v>73</v>
      </c>
      <c r="F272" s="176" t="s">
        <v>120</v>
      </c>
      <c r="G272" s="176" t="s">
        <v>223</v>
      </c>
      <c r="H272" s="175" t="s">
        <v>247</v>
      </c>
      <c r="I272" s="175" t="s">
        <v>245</v>
      </c>
      <c r="J272" s="175" t="s">
        <v>245</v>
      </c>
      <c r="K272" s="193" t="s">
        <v>247</v>
      </c>
      <c r="L272" s="175" t="s">
        <v>506</v>
      </c>
      <c r="M272" s="175" t="s">
        <v>507</v>
      </c>
      <c r="N272" s="175" t="s">
        <v>508</v>
      </c>
      <c r="O272" s="176" t="s">
        <v>181</v>
      </c>
      <c r="P272" s="178"/>
      <c r="Q272" s="179" t="s">
        <v>80</v>
      </c>
      <c r="R272" s="179" t="s">
        <v>81</v>
      </c>
      <c r="S272" s="178" t="s">
        <v>82</v>
      </c>
      <c r="T272" s="178" t="s">
        <v>83</v>
      </c>
      <c r="U272" s="176" t="s">
        <v>84</v>
      </c>
      <c r="V272" s="178" t="s">
        <v>525</v>
      </c>
      <c r="W272" s="241" t="s">
        <v>86</v>
      </c>
      <c r="X272" s="254">
        <f>IF(W272="MUY BAJA",20%,IF(W272="BAJA",40%,IF(W272="MEDIA",60%,IF(W272="ALTA",80%,IF(W272="MUY ALTA",100%,)))))</f>
        <v>0.4</v>
      </c>
      <c r="Y272" s="255" t="s">
        <v>87</v>
      </c>
      <c r="Z272" s="254">
        <f>IF(Y272="LEVE",20%,IF(Y272="MENOR",40%,IF(Y272="MODERADO",60%,IF(Y272="MAYOR",80%,IF(Y272="CATASTRÓFICO",100%,)))))</f>
        <v>0.8</v>
      </c>
      <c r="AA272" s="181" t="s">
        <v>88</v>
      </c>
      <c r="AB272" s="180" t="s">
        <v>218</v>
      </c>
      <c r="AC272" s="178" t="s">
        <v>219</v>
      </c>
      <c r="AD272" s="181" t="s">
        <v>91</v>
      </c>
      <c r="AE272" s="181" t="s">
        <v>92</v>
      </c>
      <c r="AF272" s="176" t="s">
        <v>170</v>
      </c>
      <c r="AG272" s="182" t="s">
        <v>94</v>
      </c>
      <c r="AH272" s="182" t="s">
        <v>139</v>
      </c>
      <c r="AI272" s="256">
        <f>IF(AH272="Prevenir",25%, IF(AH272="Detectar",15%,IF(AH272="Corregir",10%,)))</f>
        <v>0.25</v>
      </c>
      <c r="AJ272" s="182" t="s">
        <v>184</v>
      </c>
      <c r="AK272" s="256">
        <f>IF(AJ272="Automático",25%,IF(AJ272="Manual",10%,))</f>
        <v>0.25</v>
      </c>
      <c r="AL272" s="182" t="s">
        <v>97</v>
      </c>
      <c r="AM272" s="175" t="s">
        <v>220</v>
      </c>
      <c r="AN272" s="182" t="s">
        <v>99</v>
      </c>
      <c r="AO272" s="175" t="s">
        <v>221</v>
      </c>
      <c r="AP272" s="257">
        <f>+AI272+AK272</f>
        <v>0.5</v>
      </c>
      <c r="AQ272" s="238" t="str">
        <f>IF(AR272&lt;=20%,"MUY BAJA",IF(AR272&lt;=40%,"BAJA",IF(AR272&lt;=60%,"MEDIA",IF(AR272&lt;=80%,"ALTA","MUY ALTA"))))</f>
        <v>MUY BAJA</v>
      </c>
      <c r="AR272" s="238">
        <f>IF(OR(AH272="Prevenir",AH272="Detectar"),(X272-(X272*AP272)), X272)</f>
        <v>0.2</v>
      </c>
      <c r="AS272" s="238" t="str">
        <f>IF(AT272&lt;=20%,"LEVE",IF(AT272&lt;=40%,"MENOR",IF(AT272&lt;=60%,"MODERADO",IF(AT272&lt;=80%,"MAYOR","CATASTROFICO"))))</f>
        <v>MAYOR</v>
      </c>
      <c r="AT272" s="238">
        <f>IF(AH272="Corregir",(Z272-(Z272*AP272)), Z272)</f>
        <v>0.8</v>
      </c>
      <c r="AU272" s="181" t="s">
        <v>88</v>
      </c>
      <c r="AV272" s="241" t="s">
        <v>101</v>
      </c>
      <c r="AW272" s="183" t="s">
        <v>218</v>
      </c>
      <c r="AX272" s="184" t="s">
        <v>222</v>
      </c>
      <c r="AY272" s="184">
        <f t="shared" ref="AY272:BA272" si="61">AY30</f>
        <v>45657</v>
      </c>
      <c r="AZ272" s="184" t="str">
        <f t="shared" si="61"/>
        <v xml:space="preserve">En IIIC-2024 se realizó monitoreo de usuarios institucionales a servicios de corporativos en nube O365, plataforma interinstitucional SIIF Nación, Plataforma VUCE - con CD - Token, administración servicios tecnológicos, entre otros. </v>
      </c>
      <c r="BA272" s="184" t="str">
        <f t="shared" si="61"/>
        <v>OSI - GIS - GDMA - SPI</v>
      </c>
      <c r="BB272" s="483" t="s">
        <v>103</v>
      </c>
      <c r="BC272" s="185">
        <f t="shared" si="40"/>
        <v>0</v>
      </c>
      <c r="BD272" s="184" t="str">
        <f t="shared" ref="BC272:BE272" si="62">BD30</f>
        <v>X</v>
      </c>
      <c r="BE272" s="184" t="str">
        <f t="shared" si="62"/>
        <v>Se mantiene un control sobre los usuarios y accesos a nivel de servicios corporativos transversales, a plataformas institucionales o interinstitucionales, aplicaciones institucionales.</v>
      </c>
      <c r="BF272" s="186" t="s">
        <v>1362</v>
      </c>
      <c r="BG272" s="184" t="str">
        <f t="shared" ref="BG272" si="63">BG30</f>
        <v xml:space="preserve"> </v>
      </c>
      <c r="BH272" s="184"/>
      <c r="BI272" s="184"/>
      <c r="BJ272" s="185"/>
      <c r="BK272" s="185"/>
      <c r="BL272" s="185"/>
      <c r="BM272" s="185"/>
      <c r="BN272" s="186"/>
      <c r="BO272" s="186"/>
      <c r="BP272" s="186"/>
      <c r="BQ272" s="184"/>
      <c r="BR272" s="184"/>
      <c r="BS272" s="185"/>
      <c r="BT272" s="185"/>
      <c r="BU272" s="185"/>
      <c r="BV272" s="185"/>
      <c r="BW272" s="186"/>
      <c r="BX272" s="186"/>
      <c r="BY272" s="186"/>
      <c r="BZ272" s="184"/>
      <c r="CA272" s="184"/>
      <c r="CB272" s="185"/>
      <c r="CC272" s="185"/>
      <c r="CD272" s="185"/>
      <c r="CE272" s="185"/>
      <c r="CF272" s="186"/>
      <c r="CG272" s="186"/>
      <c r="CH272" s="186"/>
      <c r="CI272" s="476"/>
      <c r="CJ272" s="476">
        <v>1</v>
      </c>
      <c r="CK272" s="476"/>
    </row>
    <row r="273" spans="2:89" s="187" customFormat="1" ht="113.25" customHeight="1" x14ac:dyDescent="0.25">
      <c r="B273" s="174" t="s">
        <v>71</v>
      </c>
      <c r="C273" s="175" t="s">
        <v>223</v>
      </c>
      <c r="D273" s="175" t="s">
        <v>223</v>
      </c>
      <c r="E273" s="176" t="s">
        <v>73</v>
      </c>
      <c r="F273" s="176" t="s">
        <v>74</v>
      </c>
      <c r="G273" s="176" t="s">
        <v>223</v>
      </c>
      <c r="H273" s="175" t="s">
        <v>523</v>
      </c>
      <c r="I273" s="175" t="s">
        <v>245</v>
      </c>
      <c r="J273" s="175" t="s">
        <v>247</v>
      </c>
      <c r="K273" s="193" t="s">
        <v>247</v>
      </c>
      <c r="L273" s="175" t="s">
        <v>635</v>
      </c>
      <c r="M273" s="175" t="s">
        <v>636</v>
      </c>
      <c r="N273" s="175" t="s">
        <v>462</v>
      </c>
      <c r="O273" s="176" t="s">
        <v>181</v>
      </c>
      <c r="P273" s="178"/>
      <c r="Q273" s="179" t="s">
        <v>80</v>
      </c>
      <c r="R273" s="179" t="s">
        <v>81</v>
      </c>
      <c r="S273" s="178" t="s">
        <v>82</v>
      </c>
      <c r="T273" s="178" t="s">
        <v>83</v>
      </c>
      <c r="U273" s="176" t="s">
        <v>84</v>
      </c>
      <c r="V273" s="178" t="s">
        <v>525</v>
      </c>
      <c r="W273" s="241" t="s">
        <v>86</v>
      </c>
      <c r="X273" s="254">
        <f>IF(W273="MUY BAJA",20%,IF(W273="BAJA",40%,IF(W273="MEDIA",60%,IF(W273="ALTA",80%,IF(W273="MUY ALTA",100%,)))))</f>
        <v>0.4</v>
      </c>
      <c r="Y273" s="255" t="s">
        <v>87</v>
      </c>
      <c r="Z273" s="254">
        <f>IF(Y273="LEVE",20%,IF(Y273="MENOR",40%,IF(Y273="MODERADO",60%,IF(Y273="MAYOR",80%,IF(Y273="CATASTRÓFICO",100%,)))))</f>
        <v>0.8</v>
      </c>
      <c r="AA273" s="181" t="s">
        <v>88</v>
      </c>
      <c r="AB273" s="180" t="s">
        <v>218</v>
      </c>
      <c r="AC273" s="178" t="s">
        <v>219</v>
      </c>
      <c r="AD273" s="181" t="s">
        <v>91</v>
      </c>
      <c r="AE273" s="181" t="s">
        <v>92</v>
      </c>
      <c r="AF273" s="176" t="s">
        <v>170</v>
      </c>
      <c r="AG273" s="182" t="s">
        <v>94</v>
      </c>
      <c r="AH273" s="182" t="s">
        <v>139</v>
      </c>
      <c r="AI273" s="256">
        <f>IF(AH273="Prevenir",25%, IF(AH273="Detectar",15%,IF(AH273="Corregir",10%,)))</f>
        <v>0.25</v>
      </c>
      <c r="AJ273" s="182" t="s">
        <v>184</v>
      </c>
      <c r="AK273" s="256">
        <f>IF(AJ273="Automático",25%,IF(AJ273="Manual",10%,))</f>
        <v>0.25</v>
      </c>
      <c r="AL273" s="182" t="s">
        <v>97</v>
      </c>
      <c r="AM273" s="175" t="s">
        <v>220</v>
      </c>
      <c r="AN273" s="182" t="s">
        <v>99</v>
      </c>
      <c r="AO273" s="175" t="s">
        <v>221</v>
      </c>
      <c r="AP273" s="257">
        <f>+AI273+AK273</f>
        <v>0.5</v>
      </c>
      <c r="AQ273" s="238" t="str">
        <f>IF(AR273&lt;=20%,"MUY BAJA",IF(AR273&lt;=40%,"BAJA",IF(AR273&lt;=60%,"MEDIA",IF(AR273&lt;=80%,"ALTA","MUY ALTA"))))</f>
        <v>MUY BAJA</v>
      </c>
      <c r="AR273" s="238">
        <f>IF(OR(AH273="Prevenir",AH273="Detectar"),(X273-(X273*AP273)), X273)</f>
        <v>0.2</v>
      </c>
      <c r="AS273" s="238" t="str">
        <f>IF(AT273&lt;=20%,"LEVE",IF(AT273&lt;=40%,"MENOR",IF(AT273&lt;=60%,"MODERADO",IF(AT273&lt;=80%,"MAYOR","CATASTROFICO"))))</f>
        <v>MAYOR</v>
      </c>
      <c r="AT273" s="238">
        <f>IF(AH273="Corregir",(Z273-(Z273*AP273)), Z273)</f>
        <v>0.8</v>
      </c>
      <c r="AU273" s="181" t="s">
        <v>88</v>
      </c>
      <c r="AV273" s="241" t="s">
        <v>101</v>
      </c>
      <c r="AW273" s="183" t="s">
        <v>218</v>
      </c>
      <c r="AX273" s="184" t="s">
        <v>222</v>
      </c>
      <c r="AY273" s="184">
        <f t="shared" ref="AY273:BA273" si="64">AY31</f>
        <v>45657</v>
      </c>
      <c r="AZ273" s="184" t="str">
        <f t="shared" si="64"/>
        <v xml:space="preserve">En IIIC-2024 se realizó monitoreo de usuarios institucionales a servicios de corporativos en nube O365, plataforma interinstitucional SIIF Nación, Plataforma VUCE - con CD - Token, administración servicios tecnológicos, entre otros. </v>
      </c>
      <c r="BA273" s="184" t="str">
        <f t="shared" si="64"/>
        <v>OSI - GIS - GDMA - SPI</v>
      </c>
      <c r="BB273" s="483" t="s">
        <v>103</v>
      </c>
      <c r="BC273" s="185">
        <f t="shared" si="40"/>
        <v>0</v>
      </c>
      <c r="BD273" s="184" t="str">
        <f t="shared" ref="BC273:BE273" si="65">BD31</f>
        <v>X</v>
      </c>
      <c r="BE273" s="184" t="str">
        <f t="shared" si="65"/>
        <v>Se mantiene un control sobre los usuarios y accesos a nivel de servicios corporativos transversales, a plataformas institucionales o interinstitucionales, aplicaciones institucionales.</v>
      </c>
      <c r="BF273" s="186" t="s">
        <v>1362</v>
      </c>
      <c r="BG273" s="184" t="str">
        <f t="shared" ref="BG273" si="66">BG31</f>
        <v xml:space="preserve"> </v>
      </c>
      <c r="BH273" s="184"/>
      <c r="BI273" s="184"/>
      <c r="BJ273" s="185"/>
      <c r="BK273" s="185"/>
      <c r="BL273" s="185"/>
      <c r="BM273" s="185"/>
      <c r="BN273" s="186"/>
      <c r="BO273" s="186"/>
      <c r="BP273" s="186"/>
      <c r="BQ273" s="184"/>
      <c r="BR273" s="184"/>
      <c r="BS273" s="185"/>
      <c r="BT273" s="185"/>
      <c r="BU273" s="185"/>
      <c r="BV273" s="185"/>
      <c r="BW273" s="186"/>
      <c r="BX273" s="186"/>
      <c r="BY273" s="186"/>
      <c r="BZ273" s="184"/>
      <c r="CA273" s="184"/>
      <c r="CB273" s="185"/>
      <c r="CC273" s="185"/>
      <c r="CD273" s="185"/>
      <c r="CE273" s="185"/>
      <c r="CF273" s="186"/>
      <c r="CG273" s="186"/>
      <c r="CH273" s="186"/>
      <c r="CI273" s="476"/>
      <c r="CJ273" s="476">
        <v>1</v>
      </c>
      <c r="CK273" s="476"/>
    </row>
    <row r="274" spans="2:89" s="187" customFormat="1" ht="113.25" customHeight="1" x14ac:dyDescent="0.25">
      <c r="B274" s="174" t="s">
        <v>71</v>
      </c>
      <c r="C274" s="175" t="s">
        <v>223</v>
      </c>
      <c r="D274" s="175" t="s">
        <v>223</v>
      </c>
      <c r="E274" s="176" t="s">
        <v>73</v>
      </c>
      <c r="F274" s="176" t="s">
        <v>74</v>
      </c>
      <c r="G274" s="176" t="s">
        <v>223</v>
      </c>
      <c r="H274" s="175" t="s">
        <v>245</v>
      </c>
      <c r="I274" s="175" t="s">
        <v>247</v>
      </c>
      <c r="J274" s="175" t="s">
        <v>245</v>
      </c>
      <c r="K274" s="193" t="s">
        <v>247</v>
      </c>
      <c r="L274" s="175" t="s">
        <v>422</v>
      </c>
      <c r="M274" s="175" t="s">
        <v>642</v>
      </c>
      <c r="N274" s="175" t="s">
        <v>643</v>
      </c>
      <c r="O274" s="176" t="s">
        <v>194</v>
      </c>
      <c r="P274" s="178"/>
      <c r="Q274" s="179" t="s">
        <v>80</v>
      </c>
      <c r="R274" s="179" t="s">
        <v>81</v>
      </c>
      <c r="S274" s="178" t="s">
        <v>82</v>
      </c>
      <c r="T274" s="178" t="s">
        <v>83</v>
      </c>
      <c r="U274" s="176" t="s">
        <v>84</v>
      </c>
      <c r="V274" s="178" t="s">
        <v>525</v>
      </c>
      <c r="W274" s="241" t="s">
        <v>86</v>
      </c>
      <c r="X274" s="254">
        <f>IF(W274="MUY BAJA",20%,IF(W274="BAJA",40%,IF(W274="MEDIA",60%,IF(W274="ALTA",80%,IF(W274="MUY ALTA",100%,)))))</f>
        <v>0.4</v>
      </c>
      <c r="Y274" s="255" t="s">
        <v>87</v>
      </c>
      <c r="Z274" s="254">
        <f>IF(Y274="LEVE",20%,IF(Y274="MENOR",40%,IF(Y274="MODERADO",60%,IF(Y274="MAYOR",80%,IF(Y274="CATASTRÓFICO",100%,)))))</f>
        <v>0.8</v>
      </c>
      <c r="AA274" s="181" t="s">
        <v>88</v>
      </c>
      <c r="AB274" s="180" t="s">
        <v>218</v>
      </c>
      <c r="AC274" s="178" t="s">
        <v>219</v>
      </c>
      <c r="AD274" s="181" t="s">
        <v>91</v>
      </c>
      <c r="AE274" s="181" t="s">
        <v>92</v>
      </c>
      <c r="AF274" s="176" t="s">
        <v>170</v>
      </c>
      <c r="AG274" s="182" t="s">
        <v>94</v>
      </c>
      <c r="AH274" s="182" t="s">
        <v>139</v>
      </c>
      <c r="AI274" s="256">
        <f>IF(AH274="Prevenir",25%, IF(AH274="Detectar",15%,IF(AH274="Corregir",10%,)))</f>
        <v>0.25</v>
      </c>
      <c r="AJ274" s="182" t="s">
        <v>184</v>
      </c>
      <c r="AK274" s="256">
        <f>IF(AJ274="Automático",25%,IF(AJ274="Manual",10%,))</f>
        <v>0.25</v>
      </c>
      <c r="AL274" s="182" t="s">
        <v>97</v>
      </c>
      <c r="AM274" s="175" t="s">
        <v>220</v>
      </c>
      <c r="AN274" s="182" t="s">
        <v>99</v>
      </c>
      <c r="AO274" s="175" t="s">
        <v>221</v>
      </c>
      <c r="AP274" s="257">
        <f>+AI274+AK274</f>
        <v>0.5</v>
      </c>
      <c r="AQ274" s="238" t="str">
        <f>IF(AR274&lt;=20%,"MUY BAJA",IF(AR274&lt;=40%,"BAJA",IF(AR274&lt;=60%,"MEDIA",IF(AR274&lt;=80%,"ALTA","MUY ALTA"))))</f>
        <v>MUY BAJA</v>
      </c>
      <c r="AR274" s="238">
        <f>IF(OR(AH274="Prevenir",AH274="Detectar"),(X274-(X274*AP274)), X274)</f>
        <v>0.2</v>
      </c>
      <c r="AS274" s="238" t="str">
        <f>IF(AT274&lt;=20%,"LEVE",IF(AT274&lt;=40%,"MENOR",IF(AT274&lt;=60%,"MODERADO",IF(AT274&lt;=80%,"MAYOR","CATASTROFICO"))))</f>
        <v>MAYOR</v>
      </c>
      <c r="AT274" s="238">
        <f>IF(AH274="Corregir",(Z274-(Z274*AP274)), Z274)</f>
        <v>0.8</v>
      </c>
      <c r="AU274" s="181" t="s">
        <v>88</v>
      </c>
      <c r="AV274" s="244" t="s">
        <v>133</v>
      </c>
      <c r="AW274" s="183" t="s">
        <v>218</v>
      </c>
      <c r="AX274" s="184" t="s">
        <v>222</v>
      </c>
      <c r="AY274" s="184">
        <f t="shared" ref="AY274:BA274" si="67">AY32</f>
        <v>45657</v>
      </c>
      <c r="AZ274" s="184" t="str">
        <f t="shared" si="67"/>
        <v xml:space="preserve">En IIIC-2024 se realizó monitoreo de usuarios institucionales a servicios de corporativos en nube O365, plataforma interinstitucional SIIF Nación, Plataforma VUCE - con CD - Token, administración servicios tecnológicos, entre otros. </v>
      </c>
      <c r="BA274" s="184" t="str">
        <f t="shared" si="67"/>
        <v>OSI - GIS - GDMA - SPI</v>
      </c>
      <c r="BB274" s="483" t="s">
        <v>103</v>
      </c>
      <c r="BC274" s="185">
        <f t="shared" si="40"/>
        <v>0</v>
      </c>
      <c r="BD274" s="184" t="str">
        <f t="shared" ref="BC274:BE274" si="68">BD32</f>
        <v>X</v>
      </c>
      <c r="BE274" s="184" t="str">
        <f t="shared" si="68"/>
        <v>Se mantiene un control sobre los usuarios y accesos a nivel de servicios corporativos transversales, a plataformas institucionales o interinstitucionales, aplicaciones institucionales.</v>
      </c>
      <c r="BF274" s="186" t="s">
        <v>1362</v>
      </c>
      <c r="BG274" s="184" t="str">
        <f t="shared" ref="BG274" si="69">BG32</f>
        <v xml:space="preserve"> </v>
      </c>
      <c r="BH274" s="184"/>
      <c r="BI274" s="184"/>
      <c r="BJ274" s="185"/>
      <c r="BK274" s="185"/>
      <c r="BL274" s="185"/>
      <c r="BM274" s="185"/>
      <c r="BN274" s="186"/>
      <c r="BO274" s="186"/>
      <c r="BP274" s="186"/>
      <c r="BQ274" s="184"/>
      <c r="BR274" s="184"/>
      <c r="BS274" s="185"/>
      <c r="BT274" s="185"/>
      <c r="BU274" s="185"/>
      <c r="BV274" s="185"/>
      <c r="BW274" s="186"/>
      <c r="BX274" s="186"/>
      <c r="BY274" s="186"/>
      <c r="BZ274" s="184"/>
      <c r="CA274" s="184"/>
      <c r="CB274" s="185"/>
      <c r="CC274" s="185"/>
      <c r="CD274" s="185"/>
      <c r="CE274" s="185"/>
      <c r="CF274" s="186"/>
      <c r="CG274" s="186"/>
      <c r="CH274" s="186"/>
      <c r="CI274" s="476"/>
      <c r="CJ274" s="476">
        <v>1</v>
      </c>
      <c r="CK274" s="476"/>
    </row>
    <row r="275" spans="2:89" s="187" customFormat="1" ht="113.25" customHeight="1" x14ac:dyDescent="0.25">
      <c r="B275" s="174" t="s">
        <v>71</v>
      </c>
      <c r="C275" s="175" t="s">
        <v>223</v>
      </c>
      <c r="D275" s="175" t="s">
        <v>223</v>
      </c>
      <c r="E275" s="176" t="s">
        <v>73</v>
      </c>
      <c r="F275" s="176" t="s">
        <v>173</v>
      </c>
      <c r="G275" s="176" t="s">
        <v>223</v>
      </c>
      <c r="H275" s="175" t="s">
        <v>247</v>
      </c>
      <c r="I275" s="175" t="s">
        <v>523</v>
      </c>
      <c r="J275" s="175" t="s">
        <v>247</v>
      </c>
      <c r="K275" s="194" t="s">
        <v>523</v>
      </c>
      <c r="L275" s="175" t="s">
        <v>358</v>
      </c>
      <c r="M275" s="175" t="s">
        <v>358</v>
      </c>
      <c r="N275" s="175" t="s">
        <v>123</v>
      </c>
      <c r="O275" s="176" t="s">
        <v>172</v>
      </c>
      <c r="P275" s="178"/>
      <c r="Q275" s="179" t="s">
        <v>80</v>
      </c>
      <c r="R275" s="179" t="s">
        <v>81</v>
      </c>
      <c r="S275" s="178" t="s">
        <v>82</v>
      </c>
      <c r="T275" s="178" t="s">
        <v>83</v>
      </c>
      <c r="U275" s="176" t="s">
        <v>84</v>
      </c>
      <c r="V275" s="178" t="s">
        <v>125</v>
      </c>
      <c r="W275" s="241" t="s">
        <v>86</v>
      </c>
      <c r="X275" s="254">
        <f>IF(W275="MUY BAJA",20%,IF(W275="BAJA",40%,IF(W275="MEDIA",60%,IF(W275="ALTA",80%,IF(W275="MUY ALTA",100%,)))))</f>
        <v>0.4</v>
      </c>
      <c r="Y275" s="255" t="s">
        <v>87</v>
      </c>
      <c r="Z275" s="254">
        <f>IF(Y275="LEVE",20%,IF(Y275="MENOR",40%,IF(Y275="MODERADO",60%,IF(Y275="MAYOR",80%,IF(Y275="CATASTRÓFICO",100%,)))))</f>
        <v>0.8</v>
      </c>
      <c r="AA275" s="181" t="s">
        <v>88</v>
      </c>
      <c r="AB275" s="180" t="s">
        <v>218</v>
      </c>
      <c r="AC275" s="178" t="s">
        <v>219</v>
      </c>
      <c r="AD275" s="181" t="s">
        <v>91</v>
      </c>
      <c r="AE275" s="181" t="s">
        <v>92</v>
      </c>
      <c r="AF275" s="176" t="s">
        <v>170</v>
      </c>
      <c r="AG275" s="182" t="s">
        <v>94</v>
      </c>
      <c r="AH275" s="182" t="s">
        <v>139</v>
      </c>
      <c r="AI275" s="256">
        <f>IF(AH275="Prevenir",25%, IF(AH275="Detectar",15%,IF(AH275="Corregir",10%,)))</f>
        <v>0.25</v>
      </c>
      <c r="AJ275" s="182" t="s">
        <v>184</v>
      </c>
      <c r="AK275" s="256">
        <f>IF(AJ275="Automático",25%,IF(AJ275="Manual",10%,))</f>
        <v>0.25</v>
      </c>
      <c r="AL275" s="182" t="s">
        <v>97</v>
      </c>
      <c r="AM275" s="175" t="s">
        <v>220</v>
      </c>
      <c r="AN275" s="182" t="s">
        <v>99</v>
      </c>
      <c r="AO275" s="175" t="s">
        <v>221</v>
      </c>
      <c r="AP275" s="257">
        <f>+AI275+AK275</f>
        <v>0.5</v>
      </c>
      <c r="AQ275" s="238" t="str">
        <f>IF(AR275&lt;=20%,"MUY BAJA",IF(AR275&lt;=40%,"BAJA",IF(AR275&lt;=60%,"MEDIA",IF(AR275&lt;=80%,"ALTA","MUY ALTA"))))</f>
        <v>MUY BAJA</v>
      </c>
      <c r="AR275" s="238">
        <f>IF(OR(AH275="Prevenir",AH275="Detectar"),(X275-(X275*AP275)), X275)</f>
        <v>0.2</v>
      </c>
      <c r="AS275" s="238" t="str">
        <f>IF(AT275&lt;=20%,"LEVE",IF(AT275&lt;=40%,"MENOR",IF(AT275&lt;=60%,"MODERADO",IF(AT275&lt;=80%,"MAYOR","CATASTROFICO"))))</f>
        <v>MAYOR</v>
      </c>
      <c r="AT275" s="238">
        <f>IF(AH275="Corregir",(Z275-(Z275*AP275)), Z275)</f>
        <v>0.8</v>
      </c>
      <c r="AU275" s="181" t="s">
        <v>88</v>
      </c>
      <c r="AV275" s="244" t="s">
        <v>133</v>
      </c>
      <c r="AW275" s="183" t="s">
        <v>218</v>
      </c>
      <c r="AX275" s="184" t="s">
        <v>222</v>
      </c>
      <c r="AY275" s="184">
        <f t="shared" ref="AY275:BA275" si="70">AY33</f>
        <v>45657</v>
      </c>
      <c r="AZ275" s="184" t="str">
        <f t="shared" si="70"/>
        <v xml:space="preserve">En IIIC-2024 se realizó monitoreo de usuarios institucionales a servicios de corporativos en nube O365, plataforma interinstitucional SIIF Nación, Plataforma VUCE - con CD - Token, administración servicios tecnológicos, entre otros. </v>
      </c>
      <c r="BA275" s="184" t="str">
        <f t="shared" si="70"/>
        <v>OSI - GIS - GDMA - SPI</v>
      </c>
      <c r="BB275" s="483" t="s">
        <v>103</v>
      </c>
      <c r="BC275" s="185">
        <f t="shared" si="40"/>
        <v>0</v>
      </c>
      <c r="BD275" s="184" t="str">
        <f t="shared" ref="BC275:BE275" si="71">BD33</f>
        <v>X</v>
      </c>
      <c r="BE275" s="184" t="str">
        <f t="shared" si="71"/>
        <v>Se mantiene un control sobre los usuarios y accesos a nivel de servicios corporativos transversales, a plataformas institucionales o interinstitucionales, aplicaciones institucionales.</v>
      </c>
      <c r="BF275" s="186" t="s">
        <v>1362</v>
      </c>
      <c r="BG275" s="184" t="str">
        <f t="shared" ref="BG275" si="72">BG33</f>
        <v xml:space="preserve"> </v>
      </c>
      <c r="BH275" s="184"/>
      <c r="BI275" s="184"/>
      <c r="BJ275" s="185"/>
      <c r="BK275" s="185"/>
      <c r="BL275" s="185"/>
      <c r="BM275" s="185"/>
      <c r="BN275" s="186"/>
      <c r="BO275" s="186"/>
      <c r="BP275" s="186"/>
      <c r="BQ275" s="184"/>
      <c r="BR275" s="184"/>
      <c r="BS275" s="185"/>
      <c r="BT275" s="185"/>
      <c r="BU275" s="185"/>
      <c r="BV275" s="185"/>
      <c r="BW275" s="186"/>
      <c r="BX275" s="186"/>
      <c r="BY275" s="186"/>
      <c r="BZ275" s="184"/>
      <c r="CA275" s="184"/>
      <c r="CB275" s="185"/>
      <c r="CC275" s="185"/>
      <c r="CD275" s="185"/>
      <c r="CE275" s="185"/>
      <c r="CF275" s="186"/>
      <c r="CG275" s="186"/>
      <c r="CH275" s="186"/>
      <c r="CI275" s="476"/>
      <c r="CJ275" s="476">
        <v>1</v>
      </c>
      <c r="CK275" s="476"/>
    </row>
    <row r="276" spans="2:89" s="187" customFormat="1" ht="113.25" customHeight="1" x14ac:dyDescent="0.25">
      <c r="B276" s="174" t="s">
        <v>71</v>
      </c>
      <c r="C276" s="175" t="s">
        <v>223</v>
      </c>
      <c r="D276" s="175" t="s">
        <v>223</v>
      </c>
      <c r="E276" s="176" t="s">
        <v>73</v>
      </c>
      <c r="F276" s="176" t="s">
        <v>74</v>
      </c>
      <c r="G276" s="176" t="s">
        <v>223</v>
      </c>
      <c r="H276" s="175" t="s">
        <v>247</v>
      </c>
      <c r="I276" s="175">
        <v>0</v>
      </c>
      <c r="J276" s="175" t="s">
        <v>247</v>
      </c>
      <c r="K276" s="194" t="s">
        <v>523</v>
      </c>
      <c r="L276" s="175" t="s">
        <v>683</v>
      </c>
      <c r="M276" s="175" t="s">
        <v>684</v>
      </c>
      <c r="N276" s="175" t="s">
        <v>686</v>
      </c>
      <c r="O276" s="176" t="s">
        <v>502</v>
      </c>
      <c r="P276" s="178"/>
      <c r="Q276" s="179" t="s">
        <v>80</v>
      </c>
      <c r="R276" s="179" t="s">
        <v>81</v>
      </c>
      <c r="S276" s="178" t="s">
        <v>82</v>
      </c>
      <c r="T276" s="178" t="s">
        <v>83</v>
      </c>
      <c r="U276" s="176" t="s">
        <v>84</v>
      </c>
      <c r="V276" s="178" t="s">
        <v>125</v>
      </c>
      <c r="W276" s="241" t="s">
        <v>86</v>
      </c>
      <c r="X276" s="254">
        <f>IF(W276="MUY BAJA",20%,IF(W276="BAJA",40%,IF(W276="MEDIA",60%,IF(W276="ALTA",80%,IF(W276="MUY ALTA",100%,)))))</f>
        <v>0.4</v>
      </c>
      <c r="Y276" s="255" t="s">
        <v>87</v>
      </c>
      <c r="Z276" s="254">
        <f>IF(Y276="LEVE",20%,IF(Y276="MENOR",40%,IF(Y276="MODERADO",60%,IF(Y276="MAYOR",80%,IF(Y276="CATASTRÓFICO",100%,)))))</f>
        <v>0.8</v>
      </c>
      <c r="AA276" s="181" t="s">
        <v>88</v>
      </c>
      <c r="AB276" s="180" t="s">
        <v>218</v>
      </c>
      <c r="AC276" s="178" t="s">
        <v>219</v>
      </c>
      <c r="AD276" s="181" t="s">
        <v>91</v>
      </c>
      <c r="AE276" s="181" t="s">
        <v>92</v>
      </c>
      <c r="AF276" s="176" t="s">
        <v>170</v>
      </c>
      <c r="AG276" s="182" t="s">
        <v>94</v>
      </c>
      <c r="AH276" s="182" t="s">
        <v>139</v>
      </c>
      <c r="AI276" s="256">
        <f>IF(AH276="Prevenir",25%, IF(AH276="Detectar",15%,IF(AH276="Corregir",10%,)))</f>
        <v>0.25</v>
      </c>
      <c r="AJ276" s="182" t="s">
        <v>184</v>
      </c>
      <c r="AK276" s="256">
        <f>IF(AJ276="Automático",25%,IF(AJ276="Manual",10%,))</f>
        <v>0.25</v>
      </c>
      <c r="AL276" s="182" t="s">
        <v>97</v>
      </c>
      <c r="AM276" s="175" t="s">
        <v>220</v>
      </c>
      <c r="AN276" s="182" t="s">
        <v>99</v>
      </c>
      <c r="AO276" s="175" t="s">
        <v>221</v>
      </c>
      <c r="AP276" s="257">
        <f>+AI276+AK276</f>
        <v>0.5</v>
      </c>
      <c r="AQ276" s="238" t="str">
        <f>IF(AR276&lt;=20%,"MUY BAJA",IF(AR276&lt;=40%,"BAJA",IF(AR276&lt;=60%,"MEDIA",IF(AR276&lt;=80%,"ALTA","MUY ALTA"))))</f>
        <v>MUY BAJA</v>
      </c>
      <c r="AR276" s="238">
        <f>IF(OR(AH276="Prevenir",AH276="Detectar"),(X276-(X276*AP276)), X276)</f>
        <v>0.2</v>
      </c>
      <c r="AS276" s="238" t="str">
        <f>IF(AT276&lt;=20%,"LEVE",IF(AT276&lt;=40%,"MENOR",IF(AT276&lt;=60%,"MODERADO",IF(AT276&lt;=80%,"MAYOR","CATASTROFICO"))))</f>
        <v>MAYOR</v>
      </c>
      <c r="AT276" s="238">
        <f>IF(AH276="Corregir",(Z276-(Z276*AP276)), Z276)</f>
        <v>0.8</v>
      </c>
      <c r="AU276" s="181" t="s">
        <v>88</v>
      </c>
      <c r="AV276" s="244" t="s">
        <v>133</v>
      </c>
      <c r="AW276" s="183" t="s">
        <v>218</v>
      </c>
      <c r="AX276" s="184" t="s">
        <v>222</v>
      </c>
      <c r="AY276" s="184">
        <f t="shared" ref="AY276:BA276" si="73">AY34</f>
        <v>45657</v>
      </c>
      <c r="AZ276" s="184" t="str">
        <f t="shared" si="73"/>
        <v xml:space="preserve">En IIIC-2024 se realizó monitoreo de usuarios institucionales a servicios de corporativos en nube O365, plataforma interinstitucional SIIF Nación, Plataforma VUCE - con CD - Token, administración servicios tecnológicos, entre otros. </v>
      </c>
      <c r="BA276" s="184" t="str">
        <f t="shared" si="73"/>
        <v>OSI - GIS - GDMA - SPI</v>
      </c>
      <c r="BB276" s="483" t="s">
        <v>103</v>
      </c>
      <c r="BC276" s="185">
        <f t="shared" si="40"/>
        <v>0</v>
      </c>
      <c r="BD276" s="184" t="str">
        <f t="shared" ref="BC276:BE276" si="74">BD34</f>
        <v>X</v>
      </c>
      <c r="BE276" s="184" t="str">
        <f t="shared" si="74"/>
        <v>Se mantiene un control sobre los usuarios y accesos a nivel de servicios corporativos transversales, a plataformas institucionales o interinstitucionales, aplicaciones institucionales.</v>
      </c>
      <c r="BF276" s="186" t="s">
        <v>1362</v>
      </c>
      <c r="BG276" s="184" t="str">
        <f t="shared" ref="BG276" si="75">BG34</f>
        <v xml:space="preserve"> </v>
      </c>
      <c r="BH276" s="184"/>
      <c r="BI276" s="184"/>
      <c r="BJ276" s="185"/>
      <c r="BK276" s="185"/>
      <c r="BL276" s="185"/>
      <c r="BM276" s="185"/>
      <c r="BN276" s="186"/>
      <c r="BO276" s="186"/>
      <c r="BP276" s="186"/>
      <c r="BQ276" s="184"/>
      <c r="BR276" s="184"/>
      <c r="BS276" s="185"/>
      <c r="BT276" s="185"/>
      <c r="BU276" s="185"/>
      <c r="BV276" s="185"/>
      <c r="BW276" s="186"/>
      <c r="BX276" s="186"/>
      <c r="BY276" s="186"/>
      <c r="BZ276" s="184"/>
      <c r="CA276" s="184"/>
      <c r="CB276" s="185"/>
      <c r="CC276" s="185"/>
      <c r="CD276" s="185"/>
      <c r="CE276" s="185"/>
      <c r="CF276" s="186"/>
      <c r="CG276" s="186"/>
      <c r="CH276" s="186"/>
      <c r="CI276" s="476"/>
      <c r="CJ276" s="476">
        <v>1</v>
      </c>
      <c r="CK276" s="476"/>
    </row>
    <row r="277" spans="2:89" s="187" customFormat="1" ht="113.25" customHeight="1" x14ac:dyDescent="0.25">
      <c r="B277" s="174" t="s">
        <v>71</v>
      </c>
      <c r="C277" s="175" t="s">
        <v>223</v>
      </c>
      <c r="D277" s="175" t="s">
        <v>223</v>
      </c>
      <c r="E277" s="176" t="s">
        <v>73</v>
      </c>
      <c r="F277" s="176" t="s">
        <v>74</v>
      </c>
      <c r="G277" s="176" t="s">
        <v>223</v>
      </c>
      <c r="H277" s="175" t="s">
        <v>523</v>
      </c>
      <c r="I277" s="175" t="s">
        <v>518</v>
      </c>
      <c r="J277" s="175" t="s">
        <v>518</v>
      </c>
      <c r="K277" s="194" t="s">
        <v>518</v>
      </c>
      <c r="L277" s="175" t="s">
        <v>663</v>
      </c>
      <c r="M277" s="175" t="s">
        <v>664</v>
      </c>
      <c r="N277" s="175" t="s">
        <v>665</v>
      </c>
      <c r="O277" s="176" t="s">
        <v>166</v>
      </c>
      <c r="P277" s="178"/>
      <c r="Q277" s="179" t="s">
        <v>80</v>
      </c>
      <c r="R277" s="179" t="s">
        <v>81</v>
      </c>
      <c r="S277" s="178" t="s">
        <v>82</v>
      </c>
      <c r="T277" s="178" t="s">
        <v>83</v>
      </c>
      <c r="U277" s="176" t="s">
        <v>84</v>
      </c>
      <c r="V277" s="178" t="s">
        <v>85</v>
      </c>
      <c r="W277" s="241" t="s">
        <v>86</v>
      </c>
      <c r="X277" s="254">
        <f>IF(W277="MUY BAJA",20%,IF(W277="BAJA",40%,IF(W277="MEDIA",60%,IF(W277="ALTA",80%,IF(W277="MUY ALTA",100%,)))))</f>
        <v>0.4</v>
      </c>
      <c r="Y277" s="255" t="s">
        <v>87</v>
      </c>
      <c r="Z277" s="254">
        <f>IF(Y277="LEVE",20%,IF(Y277="MENOR",40%,IF(Y277="MODERADO",60%,IF(Y277="MAYOR",80%,IF(Y277="CATASTRÓFICO",100%,)))))</f>
        <v>0.8</v>
      </c>
      <c r="AA277" s="181" t="s">
        <v>88</v>
      </c>
      <c r="AB277" s="180" t="s">
        <v>218</v>
      </c>
      <c r="AC277" s="178" t="s">
        <v>219</v>
      </c>
      <c r="AD277" s="181" t="s">
        <v>91</v>
      </c>
      <c r="AE277" s="181" t="s">
        <v>92</v>
      </c>
      <c r="AF277" s="176" t="s">
        <v>170</v>
      </c>
      <c r="AG277" s="182" t="s">
        <v>94</v>
      </c>
      <c r="AH277" s="182" t="s">
        <v>139</v>
      </c>
      <c r="AI277" s="256">
        <f>IF(AH277="Prevenir",25%, IF(AH277="Detectar",15%,IF(AH277="Corregir",10%,)))</f>
        <v>0.25</v>
      </c>
      <c r="AJ277" s="182" t="s">
        <v>184</v>
      </c>
      <c r="AK277" s="256">
        <f>IF(AJ277="Automático",25%,IF(AJ277="Manual",10%,))</f>
        <v>0.25</v>
      </c>
      <c r="AL277" s="182" t="s">
        <v>97</v>
      </c>
      <c r="AM277" s="175" t="s">
        <v>220</v>
      </c>
      <c r="AN277" s="182" t="s">
        <v>99</v>
      </c>
      <c r="AO277" s="175" t="s">
        <v>221</v>
      </c>
      <c r="AP277" s="257">
        <f>+AI277+AK277</f>
        <v>0.5</v>
      </c>
      <c r="AQ277" s="238" t="str">
        <f>IF(AR277&lt;=20%,"MUY BAJA",IF(AR277&lt;=40%,"BAJA",IF(AR277&lt;=60%,"MEDIA",IF(AR277&lt;=80%,"ALTA","MUY ALTA"))))</f>
        <v>MUY BAJA</v>
      </c>
      <c r="AR277" s="238">
        <f>IF(OR(AH277="Prevenir",AH277="Detectar"),(X277-(X277*AP277)), X277)</f>
        <v>0.2</v>
      </c>
      <c r="AS277" s="238" t="str">
        <f>IF(AT277&lt;=20%,"LEVE",IF(AT277&lt;=40%,"MENOR",IF(AT277&lt;=60%,"MODERADO",IF(AT277&lt;=80%,"MAYOR","CATASTROFICO"))))</f>
        <v>MAYOR</v>
      </c>
      <c r="AT277" s="238">
        <f>IF(AH277="Corregir",(Z277-(Z277*AP277)), Z277)</f>
        <v>0.8</v>
      </c>
      <c r="AU277" s="181" t="s">
        <v>88</v>
      </c>
      <c r="AV277" s="244" t="s">
        <v>133</v>
      </c>
      <c r="AW277" s="183" t="s">
        <v>218</v>
      </c>
      <c r="AX277" s="184" t="s">
        <v>222</v>
      </c>
      <c r="AY277" s="184">
        <f t="shared" ref="AY277:BA277" si="76">AY35</f>
        <v>45657</v>
      </c>
      <c r="AZ277" s="184" t="str">
        <f t="shared" si="76"/>
        <v xml:space="preserve">En IIIC-2024 se realizó monitoreo de usuarios institucionales a servicios de corporativos en nube O365, plataforma interinstitucional SIIF Nación, Plataforma VUCE - con CD - Token, administración servicios tecnológicos, entre otros. </v>
      </c>
      <c r="BA277" s="184" t="str">
        <f t="shared" si="76"/>
        <v>OSI - GIS - GDMA - SPI</v>
      </c>
      <c r="BB277" s="483" t="s">
        <v>103</v>
      </c>
      <c r="BC277" s="185">
        <f t="shared" si="40"/>
        <v>0</v>
      </c>
      <c r="BD277" s="184" t="str">
        <f t="shared" ref="BC277:BE277" si="77">BD35</f>
        <v>X</v>
      </c>
      <c r="BE277" s="184" t="str">
        <f t="shared" si="77"/>
        <v>Se mantiene un control sobre los usuarios y accesos a nivel de servicios corporativos transversales, a plataformas institucionales o interinstitucionales, aplicaciones institucionales.</v>
      </c>
      <c r="BF277" s="186" t="s">
        <v>1362</v>
      </c>
      <c r="BG277" s="184" t="str">
        <f t="shared" ref="BG277" si="78">BG35</f>
        <v xml:space="preserve"> </v>
      </c>
      <c r="BH277" s="184"/>
      <c r="BI277" s="184"/>
      <c r="BJ277" s="185"/>
      <c r="BK277" s="185"/>
      <c r="BL277" s="185"/>
      <c r="BM277" s="185"/>
      <c r="BN277" s="186"/>
      <c r="BO277" s="186"/>
      <c r="BP277" s="186"/>
      <c r="BQ277" s="184"/>
      <c r="BR277" s="184"/>
      <c r="BS277" s="185"/>
      <c r="BT277" s="185"/>
      <c r="BU277" s="185"/>
      <c r="BV277" s="185"/>
      <c r="BW277" s="186"/>
      <c r="BX277" s="186"/>
      <c r="BY277" s="186"/>
      <c r="BZ277" s="184"/>
      <c r="CA277" s="184"/>
      <c r="CB277" s="185"/>
      <c r="CC277" s="185"/>
      <c r="CD277" s="185"/>
      <c r="CE277" s="185"/>
      <c r="CF277" s="186"/>
      <c r="CG277" s="186"/>
      <c r="CH277" s="186"/>
      <c r="CI277" s="476"/>
      <c r="CJ277" s="476">
        <v>1</v>
      </c>
      <c r="CK277" s="476"/>
    </row>
    <row r="278" spans="2:89" s="187" customFormat="1" ht="113.25" customHeight="1" x14ac:dyDescent="0.25">
      <c r="B278" s="174" t="s">
        <v>71</v>
      </c>
      <c r="C278" s="175" t="s">
        <v>223</v>
      </c>
      <c r="D278" s="175" t="s">
        <v>223</v>
      </c>
      <c r="E278" s="176" t="s">
        <v>73</v>
      </c>
      <c r="F278" s="176" t="s">
        <v>74</v>
      </c>
      <c r="G278" s="176" t="s">
        <v>223</v>
      </c>
      <c r="H278" s="175" t="s">
        <v>523</v>
      </c>
      <c r="I278" s="175" t="s">
        <v>518</v>
      </c>
      <c r="J278" s="175" t="s">
        <v>518</v>
      </c>
      <c r="K278" s="194" t="s">
        <v>518</v>
      </c>
      <c r="L278" s="175" t="s">
        <v>663</v>
      </c>
      <c r="M278" s="175" t="s">
        <v>664</v>
      </c>
      <c r="N278" s="175" t="s">
        <v>665</v>
      </c>
      <c r="O278" s="176" t="s">
        <v>166</v>
      </c>
      <c r="P278" s="178"/>
      <c r="Q278" s="179" t="s">
        <v>80</v>
      </c>
      <c r="R278" s="179" t="s">
        <v>81</v>
      </c>
      <c r="S278" s="178" t="s">
        <v>82</v>
      </c>
      <c r="T278" s="178" t="s">
        <v>83</v>
      </c>
      <c r="U278" s="176" t="s">
        <v>84</v>
      </c>
      <c r="V278" s="178" t="s">
        <v>85</v>
      </c>
      <c r="W278" s="241" t="s">
        <v>86</v>
      </c>
      <c r="X278" s="254">
        <f>IF(W278="MUY BAJA",20%,IF(W278="BAJA",40%,IF(W278="MEDIA",60%,IF(W278="ALTA",80%,IF(W278="MUY ALTA",100%,)))))</f>
        <v>0.4</v>
      </c>
      <c r="Y278" s="255" t="s">
        <v>87</v>
      </c>
      <c r="Z278" s="254">
        <f>IF(Y278="LEVE",20%,IF(Y278="MENOR",40%,IF(Y278="MODERADO",60%,IF(Y278="MAYOR",80%,IF(Y278="CATASTRÓFICO",100%,)))))</f>
        <v>0.8</v>
      </c>
      <c r="AA278" s="181" t="s">
        <v>88</v>
      </c>
      <c r="AB278" s="180" t="s">
        <v>218</v>
      </c>
      <c r="AC278" s="178" t="s">
        <v>219</v>
      </c>
      <c r="AD278" s="181" t="s">
        <v>91</v>
      </c>
      <c r="AE278" s="181" t="s">
        <v>92</v>
      </c>
      <c r="AF278" s="176" t="s">
        <v>170</v>
      </c>
      <c r="AG278" s="182" t="s">
        <v>94</v>
      </c>
      <c r="AH278" s="182" t="s">
        <v>139</v>
      </c>
      <c r="AI278" s="256">
        <f>IF(AH278="Prevenir",25%, IF(AH278="Detectar",15%,IF(AH278="Corregir",10%,)))</f>
        <v>0.25</v>
      </c>
      <c r="AJ278" s="182" t="s">
        <v>184</v>
      </c>
      <c r="AK278" s="256">
        <f>IF(AJ278="Automático",25%,IF(AJ278="Manual",10%,))</f>
        <v>0.25</v>
      </c>
      <c r="AL278" s="182" t="s">
        <v>97</v>
      </c>
      <c r="AM278" s="175" t="s">
        <v>220</v>
      </c>
      <c r="AN278" s="182" t="s">
        <v>99</v>
      </c>
      <c r="AO278" s="175" t="s">
        <v>221</v>
      </c>
      <c r="AP278" s="257">
        <f>+AI278+AK278</f>
        <v>0.5</v>
      </c>
      <c r="AQ278" s="238" t="str">
        <f>IF(AR278&lt;=20%,"MUY BAJA",IF(AR278&lt;=40%,"BAJA",IF(AR278&lt;=60%,"MEDIA",IF(AR278&lt;=80%,"ALTA","MUY ALTA"))))</f>
        <v>MUY BAJA</v>
      </c>
      <c r="AR278" s="238">
        <f>IF(OR(AH278="Prevenir",AH278="Detectar"),(X278-(X278*AP278)), X278)</f>
        <v>0.2</v>
      </c>
      <c r="AS278" s="238" t="str">
        <f>IF(AT278&lt;=20%,"LEVE",IF(AT278&lt;=40%,"MENOR",IF(AT278&lt;=60%,"MODERADO",IF(AT278&lt;=80%,"MAYOR","CATASTROFICO"))))</f>
        <v>MAYOR</v>
      </c>
      <c r="AT278" s="238">
        <f>IF(AH278="Corregir",(Z278-(Z278*AP278)), Z278)</f>
        <v>0.8</v>
      </c>
      <c r="AU278" s="181" t="s">
        <v>88</v>
      </c>
      <c r="AV278" s="244" t="s">
        <v>133</v>
      </c>
      <c r="AW278" s="183" t="s">
        <v>218</v>
      </c>
      <c r="AX278" s="184" t="s">
        <v>222</v>
      </c>
      <c r="AY278" s="184">
        <f t="shared" ref="AY278:BA278" si="79">AY36</f>
        <v>45657</v>
      </c>
      <c r="AZ278" s="184" t="str">
        <f t="shared" si="79"/>
        <v xml:space="preserve">En IIIC-2024 se realizó monitoreo de usuarios institucionales a servicios de corporativos en nube O365, plataforma interinstitucional SIIF Nación, Plataforma VUCE - con CD - Token, administración servicios tecnológicos, entre otros. </v>
      </c>
      <c r="BA278" s="184" t="str">
        <f t="shared" si="79"/>
        <v>OSI - GIS - GDMA - SPI</v>
      </c>
      <c r="BB278" s="483" t="s">
        <v>103</v>
      </c>
      <c r="BC278" s="185">
        <f t="shared" si="40"/>
        <v>0</v>
      </c>
      <c r="BD278" s="184" t="str">
        <f t="shared" ref="BC278:BE278" si="80">BD36</f>
        <v>X</v>
      </c>
      <c r="BE278" s="184" t="str">
        <f t="shared" si="80"/>
        <v>Se mantiene un control sobre los usuarios y accesos a nivel de servicios corporativos transversales, a plataformas institucionales o interinstitucionales, aplicaciones institucionales.</v>
      </c>
      <c r="BF278" s="186" t="s">
        <v>1362</v>
      </c>
      <c r="BG278" s="184" t="str">
        <f t="shared" ref="BG278" si="81">BG36</f>
        <v xml:space="preserve"> </v>
      </c>
      <c r="BH278" s="184"/>
      <c r="BI278" s="184"/>
      <c r="BJ278" s="185"/>
      <c r="BK278" s="185"/>
      <c r="BL278" s="185"/>
      <c r="BM278" s="185"/>
      <c r="BN278" s="186"/>
      <c r="BO278" s="186"/>
      <c r="BP278" s="186"/>
      <c r="BQ278" s="184"/>
      <c r="BR278" s="184"/>
      <c r="BS278" s="185"/>
      <c r="BT278" s="185"/>
      <c r="BU278" s="185"/>
      <c r="BV278" s="185"/>
      <c r="BW278" s="186"/>
      <c r="BX278" s="186"/>
      <c r="BY278" s="186"/>
      <c r="BZ278" s="184"/>
      <c r="CA278" s="184"/>
      <c r="CB278" s="185"/>
      <c r="CC278" s="185"/>
      <c r="CD278" s="185"/>
      <c r="CE278" s="185"/>
      <c r="CF278" s="186"/>
      <c r="CG278" s="186"/>
      <c r="CH278" s="186"/>
      <c r="CI278" s="476"/>
      <c r="CJ278" s="476">
        <v>1</v>
      </c>
      <c r="CK278" s="476"/>
    </row>
    <row r="279" spans="2:89" s="187" customFormat="1" ht="113.25" customHeight="1" x14ac:dyDescent="0.25">
      <c r="B279" s="174" t="s">
        <v>71</v>
      </c>
      <c r="C279" s="175" t="s">
        <v>223</v>
      </c>
      <c r="D279" s="175" t="s">
        <v>223</v>
      </c>
      <c r="E279" s="176" t="s">
        <v>73</v>
      </c>
      <c r="F279" s="176" t="s">
        <v>74</v>
      </c>
      <c r="G279" s="176" t="s">
        <v>223</v>
      </c>
      <c r="H279" s="175">
        <v>0</v>
      </c>
      <c r="I279" s="175">
        <v>0</v>
      </c>
      <c r="J279" s="175">
        <v>0</v>
      </c>
      <c r="K279" s="175">
        <v>0</v>
      </c>
      <c r="L279" s="175">
        <v>0</v>
      </c>
      <c r="M279" s="175">
        <v>0</v>
      </c>
      <c r="N279" s="175">
        <v>0</v>
      </c>
      <c r="O279" s="176" t="s">
        <v>502</v>
      </c>
      <c r="P279" s="178"/>
      <c r="Q279" s="179" t="s">
        <v>80</v>
      </c>
      <c r="R279" s="179" t="s">
        <v>81</v>
      </c>
      <c r="S279" s="178" t="s">
        <v>82</v>
      </c>
      <c r="T279" s="178" t="s">
        <v>83</v>
      </c>
      <c r="U279" s="176" t="s">
        <v>84</v>
      </c>
      <c r="V279" s="178" t="s">
        <v>149</v>
      </c>
      <c r="W279" s="241" t="s">
        <v>86</v>
      </c>
      <c r="X279" s="254">
        <f>IF(W279="MUY BAJA",20%,IF(W279="BAJA",40%,IF(W279="MEDIA",60%,IF(W279="ALTA",80%,IF(W279="MUY ALTA",100%,)))))</f>
        <v>0.4</v>
      </c>
      <c r="Y279" s="255" t="s">
        <v>87</v>
      </c>
      <c r="Z279" s="254">
        <f>IF(Y279="LEVE",20%,IF(Y279="MENOR",40%,IF(Y279="MODERADO",60%,IF(Y279="MAYOR",80%,IF(Y279="CATASTRÓFICO",100%,)))))</f>
        <v>0.8</v>
      </c>
      <c r="AA279" s="181" t="s">
        <v>88</v>
      </c>
      <c r="AB279" s="180" t="s">
        <v>218</v>
      </c>
      <c r="AC279" s="178" t="s">
        <v>219</v>
      </c>
      <c r="AD279" s="181" t="s">
        <v>91</v>
      </c>
      <c r="AE279" s="181" t="s">
        <v>92</v>
      </c>
      <c r="AF279" s="176" t="s">
        <v>170</v>
      </c>
      <c r="AG279" s="182" t="s">
        <v>94</v>
      </c>
      <c r="AH279" s="182" t="s">
        <v>139</v>
      </c>
      <c r="AI279" s="256">
        <f>IF(AH279="Prevenir",25%, IF(AH279="Detectar",15%,IF(AH279="Corregir",10%,)))</f>
        <v>0.25</v>
      </c>
      <c r="AJ279" s="182" t="s">
        <v>184</v>
      </c>
      <c r="AK279" s="256">
        <f>IF(AJ279="Automático",25%,IF(AJ279="Manual",10%,))</f>
        <v>0.25</v>
      </c>
      <c r="AL279" s="182" t="s">
        <v>97</v>
      </c>
      <c r="AM279" s="175" t="s">
        <v>220</v>
      </c>
      <c r="AN279" s="182" t="s">
        <v>99</v>
      </c>
      <c r="AO279" s="175" t="s">
        <v>221</v>
      </c>
      <c r="AP279" s="257">
        <f>+AI279+AK279</f>
        <v>0.5</v>
      </c>
      <c r="AQ279" s="238" t="str">
        <f>IF(AR279&lt;=20%,"MUY BAJA",IF(AR279&lt;=40%,"BAJA",IF(AR279&lt;=60%,"MEDIA",IF(AR279&lt;=80%,"ALTA","MUY ALTA"))))</f>
        <v>MUY BAJA</v>
      </c>
      <c r="AR279" s="238">
        <f>IF(OR(AH279="Prevenir",AH279="Detectar"),(X279-(X279*AP279)), X279)</f>
        <v>0.2</v>
      </c>
      <c r="AS279" s="238" t="str">
        <f>IF(AT279&lt;=20%,"LEVE",IF(AT279&lt;=40%,"MENOR",IF(AT279&lt;=60%,"MODERADO",IF(AT279&lt;=80%,"MAYOR","CATASTROFICO"))))</f>
        <v>MAYOR</v>
      </c>
      <c r="AT279" s="238">
        <f>IF(AH279="Corregir",(Z279-(Z279*AP279)), Z279)</f>
        <v>0.8</v>
      </c>
      <c r="AU279" s="181" t="s">
        <v>88</v>
      </c>
      <c r="AV279" s="244" t="s">
        <v>133</v>
      </c>
      <c r="AW279" s="183" t="s">
        <v>218</v>
      </c>
      <c r="AX279" s="184" t="s">
        <v>222</v>
      </c>
      <c r="AY279" s="184">
        <f t="shared" ref="AY279:BA279" si="82">AY37</f>
        <v>45657</v>
      </c>
      <c r="AZ279" s="184" t="str">
        <f t="shared" si="82"/>
        <v xml:space="preserve">En IIIC-2024 se realizó monitoreo de usuarios institucionales a servicios de corporativos en nube O365, plataforma interinstitucional SIIF Nación, Plataforma VUCE - con CD - Token, administración servicios tecnológicos, entre otros. </v>
      </c>
      <c r="BA279" s="184" t="str">
        <f t="shared" si="82"/>
        <v>OSI - GIS - GDMA - SPI</v>
      </c>
      <c r="BB279" s="483" t="s">
        <v>103</v>
      </c>
      <c r="BC279" s="185">
        <f t="shared" si="40"/>
        <v>0</v>
      </c>
      <c r="BD279" s="184" t="str">
        <f t="shared" ref="BC279:BE279" si="83">BD37</f>
        <v>X</v>
      </c>
      <c r="BE279" s="184" t="str">
        <f t="shared" si="83"/>
        <v>Se mantiene un control sobre los usuarios y accesos a nivel de servicios corporativos transversales, a plataformas institucionales o interinstitucionales, aplicaciones institucionales.</v>
      </c>
      <c r="BF279" s="186" t="s">
        <v>1362</v>
      </c>
      <c r="BG279" s="184" t="str">
        <f t="shared" ref="BG279" si="84">BG37</f>
        <v xml:space="preserve"> </v>
      </c>
      <c r="BH279" s="184"/>
      <c r="BI279" s="184"/>
      <c r="BJ279" s="185"/>
      <c r="BK279" s="185"/>
      <c r="BL279" s="185"/>
      <c r="BM279" s="185"/>
      <c r="BN279" s="186"/>
      <c r="BO279" s="186"/>
      <c r="BP279" s="186"/>
      <c r="BQ279" s="184"/>
      <c r="BR279" s="184"/>
      <c r="BS279" s="185"/>
      <c r="BT279" s="185"/>
      <c r="BU279" s="185"/>
      <c r="BV279" s="185"/>
      <c r="BW279" s="186"/>
      <c r="BX279" s="186"/>
      <c r="BY279" s="186"/>
      <c r="BZ279" s="184"/>
      <c r="CA279" s="184"/>
      <c r="CB279" s="185"/>
      <c r="CC279" s="185"/>
      <c r="CD279" s="185"/>
      <c r="CE279" s="185"/>
      <c r="CF279" s="186"/>
      <c r="CG279" s="186"/>
      <c r="CH279" s="186"/>
      <c r="CI279" s="476"/>
      <c r="CJ279" s="476">
        <v>1</v>
      </c>
      <c r="CK279" s="476"/>
    </row>
    <row r="280" spans="2:89" s="187" customFormat="1" ht="113.25" customHeight="1" x14ac:dyDescent="0.25">
      <c r="B280" s="174" t="s">
        <v>71</v>
      </c>
      <c r="C280" s="175" t="s">
        <v>214</v>
      </c>
      <c r="D280" s="175" t="s">
        <v>214</v>
      </c>
      <c r="E280" s="176" t="s">
        <v>119</v>
      </c>
      <c r="F280" s="176" t="s">
        <v>74</v>
      </c>
      <c r="G280" s="176" t="s">
        <v>214</v>
      </c>
      <c r="H280" s="175" t="s">
        <v>75</v>
      </c>
      <c r="I280" s="175" t="s">
        <v>75</v>
      </c>
      <c r="J280" s="175" t="s">
        <v>75</v>
      </c>
      <c r="K280" s="177" t="s">
        <v>75</v>
      </c>
      <c r="L280" s="175" t="s">
        <v>215</v>
      </c>
      <c r="M280" s="175" t="s">
        <v>216</v>
      </c>
      <c r="N280" s="175" t="s">
        <v>217</v>
      </c>
      <c r="O280" s="176" t="s">
        <v>194</v>
      </c>
      <c r="P280" s="178"/>
      <c r="Q280" s="179" t="s">
        <v>80</v>
      </c>
      <c r="R280" s="179" t="s">
        <v>81</v>
      </c>
      <c r="S280" s="178" t="s">
        <v>82</v>
      </c>
      <c r="T280" s="178" t="s">
        <v>83</v>
      </c>
      <c r="U280" s="176" t="s">
        <v>84</v>
      </c>
      <c r="V280" s="178" t="s">
        <v>85</v>
      </c>
      <c r="W280" s="241" t="s">
        <v>126</v>
      </c>
      <c r="X280" s="254">
        <f>IF(W280="MUY BAJA",20%,IF(W280="BAJA",40%,IF(W280="MEDIA",60%,IF(W280="ALTA",80%,IF(W280="MUY ALTA",100%,)))))</f>
        <v>0.2</v>
      </c>
      <c r="Y280" s="255" t="s">
        <v>87</v>
      </c>
      <c r="Z280" s="254">
        <f>IF(Y280="LEVE",20%,IF(Y280="MENOR",40%,IF(Y280="MODERADO",60%,IF(Y280="MAYOR",80%,IF(Y280="CATASTRÓFICO",100%,)))))</f>
        <v>0.8</v>
      </c>
      <c r="AA280" s="181" t="s">
        <v>88</v>
      </c>
      <c r="AB280" s="180" t="s">
        <v>218</v>
      </c>
      <c r="AC280" s="178" t="s">
        <v>219</v>
      </c>
      <c r="AD280" s="181" t="s">
        <v>91</v>
      </c>
      <c r="AE280" s="181" t="s">
        <v>92</v>
      </c>
      <c r="AF280" s="176" t="s">
        <v>170</v>
      </c>
      <c r="AG280" s="182" t="s">
        <v>94</v>
      </c>
      <c r="AH280" s="182" t="s">
        <v>139</v>
      </c>
      <c r="AI280" s="256">
        <f>IF(AH280="Prevenir",25%, IF(AH280="Detectar",15%,IF(AH280="Corregir",10%,)))</f>
        <v>0.25</v>
      </c>
      <c r="AJ280" s="182" t="s">
        <v>184</v>
      </c>
      <c r="AK280" s="256">
        <f>IF(AJ280="Automático",25%,IF(AJ280="Manual",10%,))</f>
        <v>0.25</v>
      </c>
      <c r="AL280" s="182" t="s">
        <v>97</v>
      </c>
      <c r="AM280" s="175" t="s">
        <v>220</v>
      </c>
      <c r="AN280" s="182" t="s">
        <v>99</v>
      </c>
      <c r="AO280" s="175" t="s">
        <v>221</v>
      </c>
      <c r="AP280" s="257">
        <f>+AI280+AK280</f>
        <v>0.5</v>
      </c>
      <c r="AQ280" s="238" t="str">
        <f>IF(AR280&lt;=20%,"MUY BAJA",IF(AR280&lt;=40%,"BAJA",IF(AR280&lt;=60%,"MEDIA",IF(AR280&lt;=80%,"ALTA","MUY ALTA"))))</f>
        <v>MUY BAJA</v>
      </c>
      <c r="AR280" s="238">
        <f>IF(OR(AH280="Prevenir",AH280="Detectar"),(X280-(X280*AP280)), X280)</f>
        <v>0.1</v>
      </c>
      <c r="AS280" s="238" t="str">
        <f>IF(AT280&lt;=20%,"LEVE",IF(AT280&lt;=40%,"MENOR",IF(AT280&lt;=60%,"MODERADO",IF(AT280&lt;=80%,"MAYOR","CATASTROFICO"))))</f>
        <v>MAYOR</v>
      </c>
      <c r="AT280" s="238">
        <f>IF(AH280="Corregir",(Z280-(Z280*AP280)), Z280)</f>
        <v>0.8</v>
      </c>
      <c r="AU280" s="181" t="s">
        <v>88</v>
      </c>
      <c r="AV280" s="244" t="s">
        <v>133</v>
      </c>
      <c r="AW280" s="183" t="s">
        <v>218</v>
      </c>
      <c r="AX280" s="184" t="s">
        <v>222</v>
      </c>
      <c r="AY280" s="184">
        <f>AY34</f>
        <v>45657</v>
      </c>
      <c r="AZ280" s="184" t="str">
        <f>AZ34</f>
        <v xml:space="preserve">En IIIC-2024 se realizó monitoreo de usuarios institucionales a servicios de corporativos en nube O365, plataforma interinstitucional SIIF Nación, Plataforma VUCE - con CD - Token, administración servicios tecnológicos, entre otros. </v>
      </c>
      <c r="BA280" s="184" t="str">
        <f>BA34</f>
        <v>OSI - GIS - GDMA - SPI</v>
      </c>
      <c r="BB280" s="483" t="s">
        <v>103</v>
      </c>
      <c r="BC280" s="185">
        <f t="shared" si="40"/>
        <v>0</v>
      </c>
      <c r="BD280" s="184" t="str">
        <f>BD34</f>
        <v>X</v>
      </c>
      <c r="BE280" s="184" t="str">
        <f>BE34</f>
        <v>Se mantiene un control sobre los usuarios y accesos a nivel de servicios corporativos transversales, a plataformas institucionales o interinstitucionales, aplicaciones institucionales.</v>
      </c>
      <c r="BF280" s="186" t="s">
        <v>1362</v>
      </c>
      <c r="BG280" s="184" t="str">
        <f t="shared" ref="BG280" si="85">BG38</f>
        <v xml:space="preserve"> </v>
      </c>
      <c r="BH280" s="184"/>
      <c r="BI280" s="184"/>
      <c r="BJ280" s="185"/>
      <c r="BK280" s="185"/>
      <c r="BL280" s="185"/>
      <c r="BM280" s="185"/>
      <c r="BN280" s="186"/>
      <c r="BO280" s="186"/>
      <c r="BP280" s="186"/>
      <c r="BQ280" s="184"/>
      <c r="BR280" s="184"/>
      <c r="BS280" s="185"/>
      <c r="BT280" s="185"/>
      <c r="BU280" s="185"/>
      <c r="BV280" s="185"/>
      <c r="BW280" s="186"/>
      <c r="BX280" s="186"/>
      <c r="BY280" s="186"/>
      <c r="BZ280" s="184"/>
      <c r="CA280" s="184"/>
      <c r="CB280" s="185"/>
      <c r="CC280" s="185"/>
      <c r="CD280" s="185"/>
      <c r="CE280" s="185"/>
      <c r="CF280" s="186"/>
      <c r="CG280" s="186"/>
      <c r="CH280" s="186"/>
      <c r="CI280" s="476"/>
      <c r="CJ280" s="476">
        <v>1</v>
      </c>
      <c r="CK280" s="476"/>
    </row>
    <row r="281" spans="2:89" s="187" customFormat="1" ht="113.25" customHeight="1" x14ac:dyDescent="0.25">
      <c r="B281" s="174" t="s">
        <v>71</v>
      </c>
      <c r="C281" s="175" t="s">
        <v>214</v>
      </c>
      <c r="D281" s="175" t="s">
        <v>214</v>
      </c>
      <c r="E281" s="176" t="s">
        <v>119</v>
      </c>
      <c r="F281" s="176" t="s">
        <v>74</v>
      </c>
      <c r="G281" s="176" t="s">
        <v>214</v>
      </c>
      <c r="H281" s="175" t="s">
        <v>245</v>
      </c>
      <c r="I281" s="175" t="s">
        <v>245</v>
      </c>
      <c r="J281" s="175" t="s">
        <v>245</v>
      </c>
      <c r="K281" s="188" t="s">
        <v>245</v>
      </c>
      <c r="L281" s="175" t="s">
        <v>479</v>
      </c>
      <c r="M281" s="175" t="s">
        <v>480</v>
      </c>
      <c r="N281" s="175" t="s">
        <v>481</v>
      </c>
      <c r="O281" s="176" t="s">
        <v>194</v>
      </c>
      <c r="P281" s="178"/>
      <c r="Q281" s="179" t="s">
        <v>80</v>
      </c>
      <c r="R281" s="179" t="s">
        <v>81</v>
      </c>
      <c r="S281" s="178" t="s">
        <v>82</v>
      </c>
      <c r="T281" s="178" t="s">
        <v>83</v>
      </c>
      <c r="U281" s="176" t="s">
        <v>84</v>
      </c>
      <c r="V281" s="178" t="s">
        <v>125</v>
      </c>
      <c r="W281" s="241" t="s">
        <v>126</v>
      </c>
      <c r="X281" s="254">
        <f>IF(W281="MUY BAJA",20%,IF(W281="BAJA",40%,IF(W281="MEDIA",60%,IF(W281="ALTA",80%,IF(W281="MUY ALTA",100%,)))))</f>
        <v>0.2</v>
      </c>
      <c r="Y281" s="255" t="s">
        <v>87</v>
      </c>
      <c r="Z281" s="254">
        <f>IF(Y281="LEVE",20%,IF(Y281="MENOR",40%,IF(Y281="MODERADO",60%,IF(Y281="MAYOR",80%,IF(Y281="CATASTRÓFICO",100%,)))))</f>
        <v>0.8</v>
      </c>
      <c r="AA281" s="181" t="s">
        <v>88</v>
      </c>
      <c r="AB281" s="180" t="s">
        <v>218</v>
      </c>
      <c r="AC281" s="178" t="s">
        <v>219</v>
      </c>
      <c r="AD281" s="181" t="s">
        <v>91</v>
      </c>
      <c r="AE281" s="181" t="s">
        <v>92</v>
      </c>
      <c r="AF281" s="176" t="s">
        <v>170</v>
      </c>
      <c r="AG281" s="182" t="s">
        <v>94</v>
      </c>
      <c r="AH281" s="182" t="s">
        <v>139</v>
      </c>
      <c r="AI281" s="256">
        <f>IF(AH281="Prevenir",25%, IF(AH281="Detectar",15%,IF(AH281="Corregir",10%,)))</f>
        <v>0.25</v>
      </c>
      <c r="AJ281" s="182" t="s">
        <v>184</v>
      </c>
      <c r="AK281" s="256">
        <f>IF(AJ281="Automático",25%,IF(AJ281="Manual",10%,))</f>
        <v>0.25</v>
      </c>
      <c r="AL281" s="182" t="s">
        <v>97</v>
      </c>
      <c r="AM281" s="175" t="s">
        <v>220</v>
      </c>
      <c r="AN281" s="182" t="s">
        <v>99</v>
      </c>
      <c r="AO281" s="175" t="s">
        <v>221</v>
      </c>
      <c r="AP281" s="257">
        <f>+AI281+AK281</f>
        <v>0.5</v>
      </c>
      <c r="AQ281" s="238" t="str">
        <f>IF(AR281&lt;=20%,"MUY BAJA",IF(AR281&lt;=40%,"BAJA",IF(AR281&lt;=60%,"MEDIA",IF(AR281&lt;=80%,"ALTA","MUY ALTA"))))</f>
        <v>MUY BAJA</v>
      </c>
      <c r="AR281" s="238">
        <f>IF(OR(AH281="Prevenir",AH281="Detectar"),(X281-(X281*AP281)), X281)</f>
        <v>0.1</v>
      </c>
      <c r="AS281" s="238" t="str">
        <f>IF(AT281&lt;=20%,"LEVE",IF(AT281&lt;=40%,"MENOR",IF(AT281&lt;=60%,"MODERADO",IF(AT281&lt;=80%,"MAYOR","CATASTROFICO"))))</f>
        <v>MAYOR</v>
      </c>
      <c r="AT281" s="238">
        <f>IF(AH281="Corregir",(Z281-(Z281*AP281)), Z281)</f>
        <v>0.8</v>
      </c>
      <c r="AU281" s="181" t="s">
        <v>88</v>
      </c>
      <c r="AV281" s="244" t="s">
        <v>133</v>
      </c>
      <c r="AW281" s="183" t="s">
        <v>218</v>
      </c>
      <c r="AX281" s="184" t="s">
        <v>222</v>
      </c>
      <c r="AY281" s="184">
        <f>AY35</f>
        <v>45657</v>
      </c>
      <c r="AZ281" s="184" t="str">
        <f>AZ35</f>
        <v xml:space="preserve">En IIIC-2024 se realizó monitoreo de usuarios institucionales a servicios de corporativos en nube O365, plataforma interinstitucional SIIF Nación, Plataforma VUCE - con CD - Token, administración servicios tecnológicos, entre otros. </v>
      </c>
      <c r="BA281" s="184" t="str">
        <f>BA35</f>
        <v>OSI - GIS - GDMA - SPI</v>
      </c>
      <c r="BB281" s="483" t="s">
        <v>103</v>
      </c>
      <c r="BC281" s="185">
        <f t="shared" si="40"/>
        <v>0</v>
      </c>
      <c r="BD281" s="184" t="str">
        <f>BD35</f>
        <v>X</v>
      </c>
      <c r="BE281" s="184" t="str">
        <f>BE35</f>
        <v>Se mantiene un control sobre los usuarios y accesos a nivel de servicios corporativos transversales, a plataformas institucionales o interinstitucionales, aplicaciones institucionales.</v>
      </c>
      <c r="BF281" s="186" t="s">
        <v>1362</v>
      </c>
      <c r="BG281" s="184" t="str">
        <f t="shared" ref="BG281" si="86">BG39</f>
        <v xml:space="preserve"> </v>
      </c>
      <c r="BH281" s="184"/>
      <c r="BI281" s="184"/>
      <c r="BJ281" s="185"/>
      <c r="BK281" s="185"/>
      <c r="BL281" s="185"/>
      <c r="BM281" s="185"/>
      <c r="BN281" s="186"/>
      <c r="BO281" s="186"/>
      <c r="BP281" s="186"/>
      <c r="BQ281" s="184"/>
      <c r="BR281" s="184"/>
      <c r="BS281" s="185"/>
      <c r="BT281" s="185"/>
      <c r="BU281" s="185"/>
      <c r="BV281" s="185"/>
      <c r="BW281" s="186"/>
      <c r="BX281" s="186"/>
      <c r="BY281" s="186"/>
      <c r="BZ281" s="184"/>
      <c r="CA281" s="184"/>
      <c r="CB281" s="185"/>
      <c r="CC281" s="185"/>
      <c r="CD281" s="185"/>
      <c r="CE281" s="185"/>
      <c r="CF281" s="186"/>
      <c r="CG281" s="186"/>
      <c r="CH281" s="186"/>
      <c r="CI281" s="476"/>
      <c r="CJ281" s="476">
        <v>1</v>
      </c>
      <c r="CK281" s="476"/>
    </row>
    <row r="282" spans="2:89" s="187" customFormat="1" ht="113.25" customHeight="1" x14ac:dyDescent="0.25">
      <c r="B282" s="174" t="s">
        <v>71</v>
      </c>
      <c r="C282" s="175" t="s">
        <v>214</v>
      </c>
      <c r="D282" s="175" t="s">
        <v>214</v>
      </c>
      <c r="E282" s="176" t="s">
        <v>119</v>
      </c>
      <c r="F282" s="176" t="s">
        <v>74</v>
      </c>
      <c r="G282" s="176" t="s">
        <v>214</v>
      </c>
      <c r="H282" s="175" t="s">
        <v>245</v>
      </c>
      <c r="I282" s="175" t="s">
        <v>523</v>
      </c>
      <c r="J282" s="175" t="s">
        <v>245</v>
      </c>
      <c r="K282" s="193" t="s">
        <v>247</v>
      </c>
      <c r="L282" s="175" t="s">
        <v>358</v>
      </c>
      <c r="M282" s="175" t="s">
        <v>358</v>
      </c>
      <c r="N282" s="175" t="s">
        <v>123</v>
      </c>
      <c r="O282" s="176" t="s">
        <v>172</v>
      </c>
      <c r="P282" s="178"/>
      <c r="Q282" s="179" t="s">
        <v>80</v>
      </c>
      <c r="R282" s="179" t="s">
        <v>81</v>
      </c>
      <c r="S282" s="178" t="s">
        <v>82</v>
      </c>
      <c r="T282" s="178" t="s">
        <v>83</v>
      </c>
      <c r="U282" s="176" t="s">
        <v>84</v>
      </c>
      <c r="V282" s="178" t="s">
        <v>125</v>
      </c>
      <c r="W282" s="241" t="s">
        <v>126</v>
      </c>
      <c r="X282" s="254">
        <f>IF(W282="MUY BAJA",20%,IF(W282="BAJA",40%,IF(W282="MEDIA",60%,IF(W282="ALTA",80%,IF(W282="MUY ALTA",100%,)))))</f>
        <v>0.2</v>
      </c>
      <c r="Y282" s="255" t="s">
        <v>87</v>
      </c>
      <c r="Z282" s="254">
        <f>IF(Y282="LEVE",20%,IF(Y282="MENOR",40%,IF(Y282="MODERADO",60%,IF(Y282="MAYOR",80%,IF(Y282="CATASTRÓFICO",100%,)))))</f>
        <v>0.8</v>
      </c>
      <c r="AA282" s="181" t="s">
        <v>88</v>
      </c>
      <c r="AB282" s="180" t="s">
        <v>218</v>
      </c>
      <c r="AC282" s="178" t="s">
        <v>219</v>
      </c>
      <c r="AD282" s="181" t="s">
        <v>91</v>
      </c>
      <c r="AE282" s="181" t="s">
        <v>92</v>
      </c>
      <c r="AF282" s="176" t="s">
        <v>170</v>
      </c>
      <c r="AG282" s="182" t="s">
        <v>94</v>
      </c>
      <c r="AH282" s="182" t="s">
        <v>139</v>
      </c>
      <c r="AI282" s="256">
        <f>IF(AH282="Prevenir",25%, IF(AH282="Detectar",15%,IF(AH282="Corregir",10%,)))</f>
        <v>0.25</v>
      </c>
      <c r="AJ282" s="182" t="s">
        <v>184</v>
      </c>
      <c r="AK282" s="256">
        <f>IF(AJ282="Automático",25%,IF(AJ282="Manual",10%,))</f>
        <v>0.25</v>
      </c>
      <c r="AL282" s="182" t="s">
        <v>97</v>
      </c>
      <c r="AM282" s="175" t="s">
        <v>220</v>
      </c>
      <c r="AN282" s="182" t="s">
        <v>99</v>
      </c>
      <c r="AO282" s="175" t="s">
        <v>221</v>
      </c>
      <c r="AP282" s="257">
        <f>+AI282+AK282</f>
        <v>0.5</v>
      </c>
      <c r="AQ282" s="238" t="str">
        <f>IF(AR282&lt;=20%,"MUY BAJA",IF(AR282&lt;=40%,"BAJA",IF(AR282&lt;=60%,"MEDIA",IF(AR282&lt;=80%,"ALTA","MUY ALTA"))))</f>
        <v>MUY BAJA</v>
      </c>
      <c r="AR282" s="238">
        <f>IF(OR(AH282="Prevenir",AH282="Detectar"),(X282-(X282*AP282)), X282)</f>
        <v>0.1</v>
      </c>
      <c r="AS282" s="238" t="str">
        <f>IF(AT282&lt;=20%,"LEVE",IF(AT282&lt;=40%,"MENOR",IF(AT282&lt;=60%,"MODERADO",IF(AT282&lt;=80%,"MAYOR","CATASTROFICO"))))</f>
        <v>MAYOR</v>
      </c>
      <c r="AT282" s="238">
        <f>IF(AH282="Corregir",(Z282-(Z282*AP282)), Z282)</f>
        <v>0.8</v>
      </c>
      <c r="AU282" s="181" t="s">
        <v>88</v>
      </c>
      <c r="AV282" s="244" t="s">
        <v>133</v>
      </c>
      <c r="AW282" s="183" t="s">
        <v>218</v>
      </c>
      <c r="AX282" s="184" t="s">
        <v>222</v>
      </c>
      <c r="AY282" s="184">
        <f>AY36</f>
        <v>45657</v>
      </c>
      <c r="AZ282" s="184" t="str">
        <f>AZ36</f>
        <v xml:space="preserve">En IIIC-2024 se realizó monitoreo de usuarios institucionales a servicios de corporativos en nube O365, plataforma interinstitucional SIIF Nación, Plataforma VUCE - con CD - Token, administración servicios tecnológicos, entre otros. </v>
      </c>
      <c r="BA282" s="184" t="str">
        <f>BA36</f>
        <v>OSI - GIS - GDMA - SPI</v>
      </c>
      <c r="BB282" s="483" t="s">
        <v>103</v>
      </c>
      <c r="BC282" s="185">
        <f t="shared" si="40"/>
        <v>0</v>
      </c>
      <c r="BD282" s="184" t="str">
        <f>BD36</f>
        <v>X</v>
      </c>
      <c r="BE282" s="184" t="str">
        <f>BE36</f>
        <v>Se mantiene un control sobre los usuarios y accesos a nivel de servicios corporativos transversales, a plataformas institucionales o interinstitucionales, aplicaciones institucionales.</v>
      </c>
      <c r="BF282" s="186" t="s">
        <v>1362</v>
      </c>
      <c r="BG282" s="184" t="str">
        <f t="shared" ref="BG282" si="87">BG40</f>
        <v xml:space="preserve"> </v>
      </c>
      <c r="BH282" s="184"/>
      <c r="BI282" s="184"/>
      <c r="BJ282" s="185"/>
      <c r="BK282" s="185"/>
      <c r="BL282" s="185"/>
      <c r="BM282" s="185"/>
      <c r="BN282" s="186"/>
      <c r="BO282" s="186"/>
      <c r="BP282" s="186"/>
      <c r="BQ282" s="184"/>
      <c r="BR282" s="184"/>
      <c r="BS282" s="185"/>
      <c r="BT282" s="185"/>
      <c r="BU282" s="185"/>
      <c r="BV282" s="185"/>
      <c r="BW282" s="186"/>
      <c r="BX282" s="186"/>
      <c r="BY282" s="186"/>
      <c r="BZ282" s="184"/>
      <c r="CA282" s="184"/>
      <c r="CB282" s="185"/>
      <c r="CC282" s="185"/>
      <c r="CD282" s="185"/>
      <c r="CE282" s="185"/>
      <c r="CF282" s="186"/>
      <c r="CG282" s="186"/>
      <c r="CH282" s="186"/>
      <c r="CI282" s="476"/>
      <c r="CJ282" s="476">
        <v>1</v>
      </c>
      <c r="CK282" s="476"/>
    </row>
    <row r="283" spans="2:89" s="187" customFormat="1" ht="113.25" customHeight="1" x14ac:dyDescent="0.25">
      <c r="B283" s="174" t="s">
        <v>71</v>
      </c>
      <c r="C283" s="175" t="s">
        <v>312</v>
      </c>
      <c r="D283" s="175" t="s">
        <v>312</v>
      </c>
      <c r="E283" s="176" t="s">
        <v>190</v>
      </c>
      <c r="F283" s="176" t="s">
        <v>74</v>
      </c>
      <c r="G283" s="176" t="s">
        <v>312</v>
      </c>
      <c r="H283" s="175" t="s">
        <v>245</v>
      </c>
      <c r="I283" s="175" t="s">
        <v>245</v>
      </c>
      <c r="J283" s="175" t="s">
        <v>245</v>
      </c>
      <c r="K283" s="188" t="s">
        <v>245</v>
      </c>
      <c r="L283" s="175" t="s">
        <v>309</v>
      </c>
      <c r="M283" s="175" t="s">
        <v>313</v>
      </c>
      <c r="N283" s="175" t="s">
        <v>314</v>
      </c>
      <c r="O283" s="176" t="s">
        <v>79</v>
      </c>
      <c r="P283" s="178"/>
      <c r="Q283" s="179" t="s">
        <v>80</v>
      </c>
      <c r="R283" s="179" t="s">
        <v>81</v>
      </c>
      <c r="S283" s="178" t="s">
        <v>82</v>
      </c>
      <c r="T283" s="178" t="s">
        <v>307</v>
      </c>
      <c r="U283" s="176" t="s">
        <v>148</v>
      </c>
      <c r="V283" s="178" t="s">
        <v>292</v>
      </c>
      <c r="W283" s="241" t="s">
        <v>86</v>
      </c>
      <c r="X283" s="254">
        <f>IF(W283="MUY BAJA",20%,IF(W283="BAJA",40%,IF(W283="MEDIA",60%,IF(W283="ALTA",80%,IF(W283="MUY ALTA",100%,)))))</f>
        <v>0.4</v>
      </c>
      <c r="Y283" s="255" t="s">
        <v>87</v>
      </c>
      <c r="Z283" s="254">
        <f>IF(Y283="LEVE",20%,IF(Y283="MENOR",40%,IF(Y283="MODERADO",60%,IF(Y283="MAYOR",80%,IF(Y283="CATASTRÓFICO",100%,)))))</f>
        <v>0.8</v>
      </c>
      <c r="AA283" s="181" t="s">
        <v>88</v>
      </c>
      <c r="AB283" s="180" t="s">
        <v>150</v>
      </c>
      <c r="AC283" s="178" t="s">
        <v>315</v>
      </c>
      <c r="AD283" s="181" t="s">
        <v>91</v>
      </c>
      <c r="AE283" s="181" t="s">
        <v>92</v>
      </c>
      <c r="AF283" s="176" t="s">
        <v>93</v>
      </c>
      <c r="AG283" s="182" t="s">
        <v>94</v>
      </c>
      <c r="AH283" s="182" t="s">
        <v>95</v>
      </c>
      <c r="AI283" s="256">
        <f>IF(AH283="Prevenir",25%, IF(AH283="Detectar",15%,IF(AH283="Corregir",10%,)))</f>
        <v>0.1</v>
      </c>
      <c r="AJ283" s="182" t="s">
        <v>184</v>
      </c>
      <c r="AK283" s="256">
        <f>IF(AJ283="Automático",25%,IF(AJ283="Manual",10%,))</f>
        <v>0.25</v>
      </c>
      <c r="AL283" s="182" t="s">
        <v>97</v>
      </c>
      <c r="AM283" s="175" t="s">
        <v>140</v>
      </c>
      <c r="AN283" s="182" t="s">
        <v>99</v>
      </c>
      <c r="AO283" s="175" t="s">
        <v>316</v>
      </c>
      <c r="AP283" s="257">
        <f>+AI283+AK283</f>
        <v>0.35</v>
      </c>
      <c r="AQ283" s="238" t="str">
        <f>IF(AR283&lt;=20%,"MUY BAJA",IF(AR283&lt;=40%,"BAJA",IF(AR283&lt;=60%,"MEDIA",IF(AR283&lt;=80%,"ALTA","MUY ALTA"))))</f>
        <v>BAJA</v>
      </c>
      <c r="AR283" s="238">
        <f>IF(OR(AH283="Prevenir",AH283="Detectar"),(X283-(X283*AP283)), X283)</f>
        <v>0.4</v>
      </c>
      <c r="AS283" s="238" t="str">
        <f>IF(AT283&lt;=20%,"LEVE",IF(AT283&lt;=40%,"MENOR",IF(AT283&lt;=60%,"MODERADO",IF(AT283&lt;=80%,"MAYOR","CATASTROFICO"))))</f>
        <v>MODERADO</v>
      </c>
      <c r="AT283" s="238">
        <f>IF(AH283="Corregir",(Z283-(Z283*AP283)), Z283)</f>
        <v>0.52</v>
      </c>
      <c r="AU283" s="181" t="s">
        <v>317</v>
      </c>
      <c r="AV283" s="241" t="s">
        <v>101</v>
      </c>
      <c r="AW283" s="183" t="s">
        <v>150</v>
      </c>
      <c r="AX283" s="184" t="s">
        <v>318</v>
      </c>
      <c r="AY283" s="280">
        <v>45657</v>
      </c>
      <c r="AZ283" s="280" t="s">
        <v>1404</v>
      </c>
      <c r="BA283" s="280" t="s">
        <v>1359</v>
      </c>
      <c r="BB283" s="483" t="s">
        <v>103</v>
      </c>
      <c r="BC283" s="185">
        <f t="shared" si="40"/>
        <v>0</v>
      </c>
      <c r="BD283" s="280" t="s">
        <v>1360</v>
      </c>
      <c r="BE283" s="280" t="s">
        <v>1405</v>
      </c>
      <c r="BF283" s="283" t="s">
        <v>1382</v>
      </c>
      <c r="BG283" s="280" t="s">
        <v>273</v>
      </c>
      <c r="BH283" s="184"/>
      <c r="BI283" s="184"/>
      <c r="BJ283" s="185"/>
      <c r="BK283" s="185"/>
      <c r="BL283" s="185"/>
      <c r="BM283" s="185"/>
      <c r="BN283" s="186"/>
      <c r="BO283" s="186"/>
      <c r="BP283" s="186"/>
      <c r="BQ283" s="184"/>
      <c r="BR283" s="184"/>
      <c r="BS283" s="185"/>
      <c r="BT283" s="185"/>
      <c r="BU283" s="185"/>
      <c r="BV283" s="185"/>
      <c r="BW283" s="186"/>
      <c r="BX283" s="186"/>
      <c r="BY283" s="186"/>
      <c r="BZ283" s="184"/>
      <c r="CA283" s="184"/>
      <c r="CB283" s="185"/>
      <c r="CC283" s="185"/>
      <c r="CD283" s="185"/>
      <c r="CE283" s="185"/>
      <c r="CF283" s="186"/>
      <c r="CG283" s="186"/>
      <c r="CH283" s="186"/>
      <c r="CI283" s="476"/>
      <c r="CJ283" s="476"/>
      <c r="CK283" s="476">
        <v>1</v>
      </c>
    </row>
    <row r="284" spans="2:89" s="187" customFormat="1" ht="113.25" customHeight="1" x14ac:dyDescent="0.25">
      <c r="B284" s="174" t="s">
        <v>71</v>
      </c>
      <c r="C284" s="175" t="s">
        <v>312</v>
      </c>
      <c r="D284" s="175" t="s">
        <v>312</v>
      </c>
      <c r="E284" s="176" t="s">
        <v>190</v>
      </c>
      <c r="F284" s="176" t="s">
        <v>74</v>
      </c>
      <c r="G284" s="176" t="s">
        <v>312</v>
      </c>
      <c r="H284" s="175" t="s">
        <v>245</v>
      </c>
      <c r="I284" s="175" t="s">
        <v>245</v>
      </c>
      <c r="J284" s="175" t="s">
        <v>245</v>
      </c>
      <c r="K284" s="188" t="s">
        <v>245</v>
      </c>
      <c r="L284" s="175">
        <v>0</v>
      </c>
      <c r="M284" s="175" t="s">
        <v>419</v>
      </c>
      <c r="N284" s="175" t="s">
        <v>123</v>
      </c>
      <c r="O284" s="176" t="s">
        <v>420</v>
      </c>
      <c r="P284" s="178"/>
      <c r="Q284" s="179" t="s">
        <v>80</v>
      </c>
      <c r="R284" s="179" t="s">
        <v>81</v>
      </c>
      <c r="S284" s="178" t="s">
        <v>82</v>
      </c>
      <c r="T284" s="178" t="s">
        <v>307</v>
      </c>
      <c r="U284" s="176" t="s">
        <v>148</v>
      </c>
      <c r="V284" s="178" t="s">
        <v>292</v>
      </c>
      <c r="W284" s="241" t="s">
        <v>86</v>
      </c>
      <c r="X284" s="254">
        <f>IF(W284="MUY BAJA",20%,IF(W284="BAJA",40%,IF(W284="MEDIA",60%,IF(W284="ALTA",80%,IF(W284="MUY ALTA",100%,)))))</f>
        <v>0.4</v>
      </c>
      <c r="Y284" s="255" t="s">
        <v>87</v>
      </c>
      <c r="Z284" s="254">
        <f>IF(Y284="LEVE",20%,IF(Y284="MENOR",40%,IF(Y284="MODERADO",60%,IF(Y284="MAYOR",80%,IF(Y284="CATASTRÓFICO",100%,)))))</f>
        <v>0.8</v>
      </c>
      <c r="AA284" s="181" t="s">
        <v>88</v>
      </c>
      <c r="AB284" s="180" t="s">
        <v>150</v>
      </c>
      <c r="AC284" s="178" t="s">
        <v>315</v>
      </c>
      <c r="AD284" s="181" t="s">
        <v>91</v>
      </c>
      <c r="AE284" s="181" t="s">
        <v>92</v>
      </c>
      <c r="AF284" s="176" t="s">
        <v>93</v>
      </c>
      <c r="AG284" s="182" t="s">
        <v>94</v>
      </c>
      <c r="AH284" s="182" t="s">
        <v>95</v>
      </c>
      <c r="AI284" s="256">
        <f>IF(AH284="Prevenir",25%, IF(AH284="Detectar",15%,IF(AH284="Corregir",10%,)))</f>
        <v>0.1</v>
      </c>
      <c r="AJ284" s="182" t="s">
        <v>184</v>
      </c>
      <c r="AK284" s="256">
        <f>IF(AJ284="Automático",25%,IF(AJ284="Manual",10%,))</f>
        <v>0.25</v>
      </c>
      <c r="AL284" s="182" t="s">
        <v>97</v>
      </c>
      <c r="AM284" s="175" t="s">
        <v>140</v>
      </c>
      <c r="AN284" s="182" t="s">
        <v>99</v>
      </c>
      <c r="AO284" s="175" t="s">
        <v>316</v>
      </c>
      <c r="AP284" s="257">
        <f>+AI284+AK284</f>
        <v>0.35</v>
      </c>
      <c r="AQ284" s="238" t="str">
        <f>IF(AR284&lt;=20%,"MUY BAJA",IF(AR284&lt;=40%,"BAJA",IF(AR284&lt;=60%,"MEDIA",IF(AR284&lt;=80%,"ALTA","MUY ALTA"))))</f>
        <v>BAJA</v>
      </c>
      <c r="AR284" s="238">
        <f>IF(OR(AH284="Prevenir",AH284="Detectar"),(X284-(X284*AP284)), X284)</f>
        <v>0.4</v>
      </c>
      <c r="AS284" s="238" t="str">
        <f>IF(AT284&lt;=20%,"LEVE",IF(AT284&lt;=40%,"MENOR",IF(AT284&lt;=60%,"MODERADO",IF(AT284&lt;=80%,"MAYOR","CATASTROFICO"))))</f>
        <v>MODERADO</v>
      </c>
      <c r="AT284" s="238">
        <f>IF(AH284="Corregir",(Z284-(Z284*AP284)), Z284)</f>
        <v>0.52</v>
      </c>
      <c r="AU284" s="181" t="s">
        <v>317</v>
      </c>
      <c r="AV284" s="244" t="s">
        <v>133</v>
      </c>
      <c r="AW284" s="183" t="s">
        <v>150</v>
      </c>
      <c r="AX284" s="184" t="s">
        <v>318</v>
      </c>
      <c r="AY284" s="280">
        <f>AY283</f>
        <v>45657</v>
      </c>
      <c r="AZ284" s="280" t="str">
        <f>AZ283</f>
        <v>En IIIC-2024 se implemento la red movil para conexión de equipo móviles no institucionales.</v>
      </c>
      <c r="BA284" s="280" t="str">
        <f>BA283</f>
        <v>OSI - GIS</v>
      </c>
      <c r="BB284" s="483" t="s">
        <v>103</v>
      </c>
      <c r="BC284" s="185">
        <f t="shared" si="40"/>
        <v>0</v>
      </c>
      <c r="BD284" s="280" t="str">
        <f t="shared" ref="BC284:BE284" si="88">BD283</f>
        <v>X</v>
      </c>
      <c r="BE284" s="280" t="str">
        <f t="shared" si="88"/>
        <v>Con la red movil para conexión de equipos móviles no institucionales se  monitorea el acceso a las plataformas corporativasy aplicativos institucionales.</v>
      </c>
      <c r="BF284" s="283" t="s">
        <v>1382</v>
      </c>
      <c r="BG284" s="280" t="str">
        <f>BG283</f>
        <v xml:space="preserve"> </v>
      </c>
      <c r="BH284" s="184"/>
      <c r="BI284" s="184"/>
      <c r="BJ284" s="185"/>
      <c r="BK284" s="185"/>
      <c r="BL284" s="185"/>
      <c r="BM284" s="185"/>
      <c r="BN284" s="186"/>
      <c r="BO284" s="186"/>
      <c r="BP284" s="186"/>
      <c r="BQ284" s="184"/>
      <c r="BR284" s="184"/>
      <c r="BS284" s="185"/>
      <c r="BT284" s="185"/>
      <c r="BU284" s="185"/>
      <c r="BV284" s="185"/>
      <c r="BW284" s="186"/>
      <c r="BX284" s="186"/>
      <c r="BY284" s="186"/>
      <c r="BZ284" s="184"/>
      <c r="CA284" s="184"/>
      <c r="CB284" s="185"/>
      <c r="CC284" s="185"/>
      <c r="CD284" s="185"/>
      <c r="CE284" s="185"/>
      <c r="CF284" s="186"/>
      <c r="CG284" s="186"/>
      <c r="CH284" s="186"/>
      <c r="CI284" s="476"/>
      <c r="CJ284" s="476"/>
      <c r="CK284" s="476">
        <v>1</v>
      </c>
    </row>
    <row r="285" spans="2:89" s="187" customFormat="1" ht="113.25" customHeight="1" x14ac:dyDescent="0.25">
      <c r="B285" s="174" t="s">
        <v>71</v>
      </c>
      <c r="C285" s="175" t="s">
        <v>312</v>
      </c>
      <c r="D285" s="175" t="s">
        <v>312</v>
      </c>
      <c r="E285" s="176" t="s">
        <v>190</v>
      </c>
      <c r="F285" s="176" t="s">
        <v>173</v>
      </c>
      <c r="G285" s="176" t="s">
        <v>312</v>
      </c>
      <c r="H285" s="175" t="s">
        <v>245</v>
      </c>
      <c r="I285" s="175" t="s">
        <v>245</v>
      </c>
      <c r="J285" s="175" t="s">
        <v>245</v>
      </c>
      <c r="K285" s="188" t="s">
        <v>245</v>
      </c>
      <c r="L285" s="175" t="s">
        <v>435</v>
      </c>
      <c r="M285" s="175" t="s">
        <v>436</v>
      </c>
      <c r="N285" s="175" t="s">
        <v>437</v>
      </c>
      <c r="O285" s="176" t="s">
        <v>181</v>
      </c>
      <c r="P285" s="178"/>
      <c r="Q285" s="179" t="s">
        <v>80</v>
      </c>
      <c r="R285" s="179" t="s">
        <v>81</v>
      </c>
      <c r="S285" s="178" t="s">
        <v>82</v>
      </c>
      <c r="T285" s="178" t="s">
        <v>307</v>
      </c>
      <c r="U285" s="176" t="s">
        <v>148</v>
      </c>
      <c r="V285" s="178" t="s">
        <v>292</v>
      </c>
      <c r="W285" s="241" t="s">
        <v>86</v>
      </c>
      <c r="X285" s="254">
        <f>IF(W285="MUY BAJA",20%,IF(W285="BAJA",40%,IF(W285="MEDIA",60%,IF(W285="ALTA",80%,IF(W285="MUY ALTA",100%,)))))</f>
        <v>0.4</v>
      </c>
      <c r="Y285" s="255" t="s">
        <v>87</v>
      </c>
      <c r="Z285" s="254">
        <f>IF(Y285="LEVE",20%,IF(Y285="MENOR",40%,IF(Y285="MODERADO",60%,IF(Y285="MAYOR",80%,IF(Y285="CATASTRÓFICO",100%,)))))</f>
        <v>0.8</v>
      </c>
      <c r="AA285" s="181" t="s">
        <v>88</v>
      </c>
      <c r="AB285" s="180" t="s">
        <v>150</v>
      </c>
      <c r="AC285" s="178" t="s">
        <v>315</v>
      </c>
      <c r="AD285" s="181" t="s">
        <v>91</v>
      </c>
      <c r="AE285" s="181" t="s">
        <v>92</v>
      </c>
      <c r="AF285" s="176" t="s">
        <v>93</v>
      </c>
      <c r="AG285" s="182" t="s">
        <v>94</v>
      </c>
      <c r="AH285" s="182" t="s">
        <v>95</v>
      </c>
      <c r="AI285" s="256">
        <f>IF(AH285="Prevenir",25%, IF(AH285="Detectar",15%,IF(AH285="Corregir",10%,)))</f>
        <v>0.1</v>
      </c>
      <c r="AJ285" s="182" t="s">
        <v>184</v>
      </c>
      <c r="AK285" s="256">
        <f>IF(AJ285="Automático",25%,IF(AJ285="Manual",10%,))</f>
        <v>0.25</v>
      </c>
      <c r="AL285" s="182" t="s">
        <v>97</v>
      </c>
      <c r="AM285" s="175" t="s">
        <v>140</v>
      </c>
      <c r="AN285" s="182" t="s">
        <v>99</v>
      </c>
      <c r="AO285" s="175" t="s">
        <v>316</v>
      </c>
      <c r="AP285" s="257">
        <f>+AI285+AK285</f>
        <v>0.35</v>
      </c>
      <c r="AQ285" s="238" t="str">
        <f>IF(AR285&lt;=20%,"MUY BAJA",IF(AR285&lt;=40%,"BAJA",IF(AR285&lt;=60%,"MEDIA",IF(AR285&lt;=80%,"ALTA","MUY ALTA"))))</f>
        <v>BAJA</v>
      </c>
      <c r="AR285" s="238">
        <f>IF(OR(AH285="Prevenir",AH285="Detectar"),(X285-(X285*AP285)), X285)</f>
        <v>0.4</v>
      </c>
      <c r="AS285" s="238" t="str">
        <f>IF(AT285&lt;=20%,"LEVE",IF(AT285&lt;=40%,"MENOR",IF(AT285&lt;=60%,"MODERADO",IF(AT285&lt;=80%,"MAYOR","CATASTROFICO"))))</f>
        <v>MODERADO</v>
      </c>
      <c r="AT285" s="238">
        <f>IF(AH285="Corregir",(Z285-(Z285*AP285)), Z285)</f>
        <v>0.52</v>
      </c>
      <c r="AU285" s="181" t="s">
        <v>317</v>
      </c>
      <c r="AV285" s="244" t="s">
        <v>133</v>
      </c>
      <c r="AW285" s="183" t="s">
        <v>150</v>
      </c>
      <c r="AX285" s="184" t="s">
        <v>318</v>
      </c>
      <c r="AY285" s="280">
        <f t="shared" ref="AY285:AY286" si="89">AY284</f>
        <v>45657</v>
      </c>
      <c r="AZ285" s="280" t="str">
        <f t="shared" ref="AZ285:AZ286" si="90">AZ284</f>
        <v>En IIIC-2024 se implemento la red movil para conexión de equipo móviles no institucionales.</v>
      </c>
      <c r="BA285" s="280" t="str">
        <f t="shared" ref="BA285:BA286" si="91">BA284</f>
        <v>OSI - GIS</v>
      </c>
      <c r="BB285" s="483" t="s">
        <v>103</v>
      </c>
      <c r="BC285" s="185">
        <f t="shared" si="40"/>
        <v>0</v>
      </c>
      <c r="BD285" s="280" t="str">
        <f t="shared" ref="BD285" si="92">BD284</f>
        <v>X</v>
      </c>
      <c r="BE285" s="280" t="str">
        <f t="shared" ref="BE285" si="93">BE284</f>
        <v>Con la red movil para conexión de equipos móviles no institucionales se  monitorea el acceso a las plataformas corporativasy aplicativos institucionales.</v>
      </c>
      <c r="BF285" s="283" t="s">
        <v>1382</v>
      </c>
      <c r="BG285" s="280" t="str">
        <f t="shared" ref="BG285:BG286" si="94">BG284</f>
        <v xml:space="preserve"> </v>
      </c>
      <c r="BH285" s="184"/>
      <c r="BI285" s="184"/>
      <c r="BJ285" s="185"/>
      <c r="BK285" s="185"/>
      <c r="BL285" s="185"/>
      <c r="BM285" s="185"/>
      <c r="BN285" s="186"/>
      <c r="BO285" s="186"/>
      <c r="BP285" s="186"/>
      <c r="BQ285" s="184"/>
      <c r="BR285" s="184"/>
      <c r="BS285" s="185"/>
      <c r="BT285" s="185"/>
      <c r="BU285" s="185"/>
      <c r="BV285" s="185"/>
      <c r="BW285" s="186"/>
      <c r="BX285" s="186"/>
      <c r="BY285" s="186"/>
      <c r="BZ285" s="184"/>
      <c r="CA285" s="184"/>
      <c r="CB285" s="185"/>
      <c r="CC285" s="185"/>
      <c r="CD285" s="185"/>
      <c r="CE285" s="185"/>
      <c r="CF285" s="186"/>
      <c r="CG285" s="186"/>
      <c r="CH285" s="186"/>
      <c r="CI285" s="476"/>
      <c r="CJ285" s="476"/>
      <c r="CK285" s="476">
        <v>1</v>
      </c>
    </row>
    <row r="286" spans="2:89" s="187" customFormat="1" ht="113.25" customHeight="1" x14ac:dyDescent="0.25">
      <c r="B286" s="174" t="s">
        <v>71</v>
      </c>
      <c r="C286" s="175" t="s">
        <v>312</v>
      </c>
      <c r="D286" s="175" t="s">
        <v>312</v>
      </c>
      <c r="E286" s="176" t="s">
        <v>190</v>
      </c>
      <c r="F286" s="176" t="s">
        <v>74</v>
      </c>
      <c r="G286" s="176" t="s">
        <v>312</v>
      </c>
      <c r="H286" s="175" t="s">
        <v>245</v>
      </c>
      <c r="I286" s="175">
        <v>0</v>
      </c>
      <c r="J286" s="175">
        <v>0</v>
      </c>
      <c r="K286" s="194" t="s">
        <v>518</v>
      </c>
      <c r="L286" s="175" t="s">
        <v>500</v>
      </c>
      <c r="M286" s="175" t="s">
        <v>501</v>
      </c>
      <c r="N286" s="175" t="s">
        <v>354</v>
      </c>
      <c r="O286" s="176" t="s">
        <v>502</v>
      </c>
      <c r="P286" s="178"/>
      <c r="Q286" s="179" t="s">
        <v>80</v>
      </c>
      <c r="R286" s="179" t="s">
        <v>81</v>
      </c>
      <c r="S286" s="178" t="s">
        <v>82</v>
      </c>
      <c r="T286" s="178" t="s">
        <v>307</v>
      </c>
      <c r="U286" s="176" t="s">
        <v>84</v>
      </c>
      <c r="V286" s="178" t="s">
        <v>85</v>
      </c>
      <c r="W286" s="241" t="s">
        <v>86</v>
      </c>
      <c r="X286" s="254">
        <f>IF(W286="MUY BAJA",20%,IF(W286="BAJA",40%,IF(W286="MEDIA",60%,IF(W286="ALTA",80%,IF(W286="MUY ALTA",100%,)))))</f>
        <v>0.4</v>
      </c>
      <c r="Y286" s="255" t="s">
        <v>87</v>
      </c>
      <c r="Z286" s="254">
        <f>IF(Y286="LEVE",20%,IF(Y286="MENOR",40%,IF(Y286="MODERADO",60%,IF(Y286="MAYOR",80%,IF(Y286="CATASTRÓFICO",100%,)))))</f>
        <v>0.8</v>
      </c>
      <c r="AA286" s="181" t="s">
        <v>88</v>
      </c>
      <c r="AB286" s="180" t="s">
        <v>150</v>
      </c>
      <c r="AC286" s="178" t="s">
        <v>315</v>
      </c>
      <c r="AD286" s="181" t="s">
        <v>91</v>
      </c>
      <c r="AE286" s="181" t="s">
        <v>92</v>
      </c>
      <c r="AF286" s="176" t="s">
        <v>93</v>
      </c>
      <c r="AG286" s="182" t="s">
        <v>94</v>
      </c>
      <c r="AH286" s="182" t="s">
        <v>95</v>
      </c>
      <c r="AI286" s="256">
        <f>IF(AH286="Prevenir",25%, IF(AH286="Detectar",15%,IF(AH286="Corregir",10%,)))</f>
        <v>0.1</v>
      </c>
      <c r="AJ286" s="182" t="s">
        <v>184</v>
      </c>
      <c r="AK286" s="256">
        <f>IF(AJ286="Automático",25%,IF(AJ286="Manual",10%,))</f>
        <v>0.25</v>
      </c>
      <c r="AL286" s="182" t="s">
        <v>97</v>
      </c>
      <c r="AM286" s="175" t="s">
        <v>140</v>
      </c>
      <c r="AN286" s="182" t="s">
        <v>99</v>
      </c>
      <c r="AO286" s="175" t="s">
        <v>316</v>
      </c>
      <c r="AP286" s="257">
        <f>+AI286+AK286</f>
        <v>0.35</v>
      </c>
      <c r="AQ286" s="238" t="str">
        <f>IF(AR286&lt;=20%,"MUY BAJA",IF(AR286&lt;=40%,"BAJA",IF(AR286&lt;=60%,"MEDIA",IF(AR286&lt;=80%,"ALTA","MUY ALTA"))))</f>
        <v>BAJA</v>
      </c>
      <c r="AR286" s="238">
        <f>IF(OR(AH286="Prevenir",AH286="Detectar"),(X286-(X286*AP286)), X286)</f>
        <v>0.4</v>
      </c>
      <c r="AS286" s="238" t="str">
        <f>IF(AT286&lt;=20%,"LEVE",IF(AT286&lt;=40%,"MENOR",IF(AT286&lt;=60%,"MODERADO",IF(AT286&lt;=80%,"MAYOR","CATASTROFICO"))))</f>
        <v>MODERADO</v>
      </c>
      <c r="AT286" s="238">
        <f>IF(AH286="Corregir",(Z286-(Z286*AP286)), Z286)</f>
        <v>0.52</v>
      </c>
      <c r="AU286" s="181" t="s">
        <v>317</v>
      </c>
      <c r="AV286" s="244" t="s">
        <v>133</v>
      </c>
      <c r="AW286" s="183" t="s">
        <v>150</v>
      </c>
      <c r="AX286" s="184" t="s">
        <v>318</v>
      </c>
      <c r="AY286" s="280">
        <f t="shared" si="89"/>
        <v>45657</v>
      </c>
      <c r="AZ286" s="280" t="str">
        <f t="shared" si="90"/>
        <v>En IIIC-2024 se implemento la red movil para conexión de equipo móviles no institucionales.</v>
      </c>
      <c r="BA286" s="280" t="str">
        <f t="shared" si="91"/>
        <v>OSI - GIS</v>
      </c>
      <c r="BB286" s="483" t="s">
        <v>103</v>
      </c>
      <c r="BC286" s="185">
        <f t="shared" si="40"/>
        <v>0</v>
      </c>
      <c r="BD286" s="280" t="str">
        <f t="shared" ref="BD286" si="95">BD285</f>
        <v>X</v>
      </c>
      <c r="BE286" s="280" t="str">
        <f t="shared" ref="BE286" si="96">BE285</f>
        <v>Con la red movil para conexión de equipos móviles no institucionales se  monitorea el acceso a las plataformas corporativasy aplicativos institucionales.</v>
      </c>
      <c r="BF286" s="283" t="s">
        <v>1382</v>
      </c>
      <c r="BG286" s="280" t="str">
        <f t="shared" si="94"/>
        <v xml:space="preserve"> </v>
      </c>
      <c r="BH286" s="184"/>
      <c r="BI286" s="184"/>
      <c r="BJ286" s="185"/>
      <c r="BK286" s="185"/>
      <c r="BL286" s="185"/>
      <c r="BM286" s="185"/>
      <c r="BN286" s="186"/>
      <c r="BO286" s="186"/>
      <c r="BP286" s="186"/>
      <c r="BQ286" s="184"/>
      <c r="BR286" s="184"/>
      <c r="BS286" s="185"/>
      <c r="BT286" s="185"/>
      <c r="BU286" s="185"/>
      <c r="BV286" s="185"/>
      <c r="BW286" s="186"/>
      <c r="BX286" s="186"/>
      <c r="BY286" s="186"/>
      <c r="BZ286" s="184"/>
      <c r="CA286" s="184"/>
      <c r="CB286" s="185"/>
      <c r="CC286" s="185"/>
      <c r="CD286" s="185"/>
      <c r="CE286" s="185"/>
      <c r="CF286" s="186"/>
      <c r="CG286" s="186"/>
      <c r="CH286" s="186"/>
      <c r="CI286" s="476"/>
      <c r="CJ286" s="476"/>
      <c r="CK286" s="476">
        <v>1</v>
      </c>
    </row>
    <row r="287" spans="2:89" s="187" customFormat="1" ht="113.25" customHeight="1" x14ac:dyDescent="0.25">
      <c r="B287" s="174" t="s">
        <v>71</v>
      </c>
      <c r="C287" s="175" t="s">
        <v>143</v>
      </c>
      <c r="D287" s="175" t="s">
        <v>143</v>
      </c>
      <c r="E287" s="176" t="s">
        <v>119</v>
      </c>
      <c r="F287" s="176" t="s">
        <v>74</v>
      </c>
      <c r="G287" s="176" t="s">
        <v>143</v>
      </c>
      <c r="H287" s="175" t="s">
        <v>75</v>
      </c>
      <c r="I287" s="175" t="s">
        <v>75</v>
      </c>
      <c r="J287" s="175" t="s">
        <v>75</v>
      </c>
      <c r="K287" s="177" t="s">
        <v>75</v>
      </c>
      <c r="L287" s="175" t="s">
        <v>144</v>
      </c>
      <c r="M287" s="175" t="s">
        <v>145</v>
      </c>
      <c r="N287" s="175" t="s">
        <v>146</v>
      </c>
      <c r="O287" s="176" t="s">
        <v>79</v>
      </c>
      <c r="P287" s="178"/>
      <c r="Q287" s="179" t="s">
        <v>80</v>
      </c>
      <c r="R287" s="179" t="s">
        <v>81</v>
      </c>
      <c r="S287" s="178" t="s">
        <v>82</v>
      </c>
      <c r="T287" s="178" t="s">
        <v>147</v>
      </c>
      <c r="U287" s="176" t="s">
        <v>148</v>
      </c>
      <c r="V287" s="178" t="s">
        <v>149</v>
      </c>
      <c r="W287" s="241" t="s">
        <v>86</v>
      </c>
      <c r="X287" s="254">
        <f>IF(W287="MUY BAJA",20%,IF(W287="BAJA",40%,IF(W287="MEDIA",60%,IF(W287="ALTA",80%,IF(W287="MUY ALTA",100%,)))))</f>
        <v>0.4</v>
      </c>
      <c r="Y287" s="255" t="s">
        <v>87</v>
      </c>
      <c r="Z287" s="254">
        <f>IF(Y287="LEVE",20%,IF(Y287="MENOR",40%,IF(Y287="MODERADO",60%,IF(Y287="MAYOR",80%,IF(Y287="CATASTRÓFICO",100%,)))))</f>
        <v>0.8</v>
      </c>
      <c r="AA287" s="181" t="s">
        <v>88</v>
      </c>
      <c r="AB287" s="180" t="s">
        <v>150</v>
      </c>
      <c r="AC287" s="178" t="s">
        <v>151</v>
      </c>
      <c r="AD287" s="181" t="s">
        <v>91</v>
      </c>
      <c r="AE287" s="181" t="s">
        <v>92</v>
      </c>
      <c r="AF287" s="176" t="s">
        <v>93</v>
      </c>
      <c r="AG287" s="182" t="s">
        <v>94</v>
      </c>
      <c r="AH287" s="182" t="s">
        <v>95</v>
      </c>
      <c r="AI287" s="256">
        <f>IF(AH287="Prevenir",25%, IF(AH287="Detectar",15%,IF(AH287="Corregir",10%,)))</f>
        <v>0.1</v>
      </c>
      <c r="AJ287" s="182" t="s">
        <v>96</v>
      </c>
      <c r="AK287" s="256">
        <f>IF(AJ287="Automático",25%,IF(AJ287="Manual",10%,))</f>
        <v>0.1</v>
      </c>
      <c r="AL287" s="182" t="s">
        <v>97</v>
      </c>
      <c r="AM287" s="175" t="s">
        <v>152</v>
      </c>
      <c r="AN287" s="182" t="s">
        <v>99</v>
      </c>
      <c r="AO287" s="175" t="s">
        <v>153</v>
      </c>
      <c r="AP287" s="257">
        <f>+AI287+AK287</f>
        <v>0.2</v>
      </c>
      <c r="AQ287" s="238" t="str">
        <f>IF(AR287&lt;=20%,"MUY BAJA",IF(AR287&lt;=40%,"BAJA",IF(AR287&lt;=60%,"MEDIA",IF(AR287&lt;=80%,"ALTA","MUY ALTA"))))</f>
        <v>BAJA</v>
      </c>
      <c r="AR287" s="238">
        <f>IF(OR(AH287="Prevenir",AH287="Detectar"),(X287-(X287*AP287)), X287)</f>
        <v>0.4</v>
      </c>
      <c r="AS287" s="238" t="str">
        <f>IF(AT287&lt;=20%,"LEVE",IF(AT287&lt;=40%,"MENOR",IF(AT287&lt;=60%,"MODERADO",IF(AT287&lt;=80%,"MAYOR","CATASTROFICO"))))</f>
        <v>MAYOR</v>
      </c>
      <c r="AT287" s="238">
        <f>IF(AH287="Corregir",(Z287-(Z287*AP287)), Z287)</f>
        <v>0.64</v>
      </c>
      <c r="AU287" s="181" t="s">
        <v>88</v>
      </c>
      <c r="AV287" s="244" t="s">
        <v>133</v>
      </c>
      <c r="AW287" s="183" t="s">
        <v>150</v>
      </c>
      <c r="AX287" s="184" t="s">
        <v>154</v>
      </c>
      <c r="AY287" s="184">
        <f>AY183</f>
        <v>45657</v>
      </c>
      <c r="AZ287" s="184" t="str">
        <f>AZ183</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87" s="184" t="str">
        <f>BA183</f>
        <v>OSI - GIS - SPI</v>
      </c>
      <c r="BB287" s="483" t="s">
        <v>103</v>
      </c>
      <c r="BC287" s="185">
        <f t="shared" si="40"/>
        <v>0</v>
      </c>
      <c r="BD287" s="184" t="str">
        <f>BD183</f>
        <v>X</v>
      </c>
      <c r="BE287" s="184" t="str">
        <f>BE183</f>
        <v>Las alertas reportadas radicaron casos en Mesa de Ayuda y se intervinieron las cuentas de usuarios y equipos reportados.</v>
      </c>
      <c r="BF287" s="186" t="s">
        <v>1362</v>
      </c>
      <c r="BG287" s="184" t="str">
        <f>BG183</f>
        <v xml:space="preserve"> </v>
      </c>
      <c r="BH287" s="184"/>
      <c r="BI287" s="184"/>
      <c r="BJ287" s="185"/>
      <c r="BK287" s="185"/>
      <c r="BL287" s="185"/>
      <c r="BM287" s="185"/>
      <c r="BN287" s="186"/>
      <c r="BO287" s="186"/>
      <c r="BP287" s="186"/>
      <c r="BQ287" s="184"/>
      <c r="BR287" s="184"/>
      <c r="BS287" s="185"/>
      <c r="BT287" s="185"/>
      <c r="BU287" s="185"/>
      <c r="BV287" s="185"/>
      <c r="BW287" s="186"/>
      <c r="BX287" s="186"/>
      <c r="BY287" s="186"/>
      <c r="BZ287" s="184"/>
      <c r="CA287" s="184"/>
      <c r="CB287" s="185"/>
      <c r="CC287" s="185"/>
      <c r="CD287" s="185"/>
      <c r="CE287" s="185"/>
      <c r="CF287" s="186"/>
      <c r="CG287" s="186"/>
      <c r="CH287" s="186"/>
      <c r="CI287" s="476"/>
      <c r="CJ287" s="476">
        <v>1</v>
      </c>
      <c r="CK287" s="476"/>
    </row>
    <row r="288" spans="2:89" s="187" customFormat="1" ht="113.25" customHeight="1" x14ac:dyDescent="0.25">
      <c r="B288" s="174" t="s">
        <v>71</v>
      </c>
      <c r="C288" s="175" t="s">
        <v>263</v>
      </c>
      <c r="D288" s="175" t="s">
        <v>263</v>
      </c>
      <c r="E288" s="176" t="s">
        <v>119</v>
      </c>
      <c r="F288" s="176" t="s">
        <v>74</v>
      </c>
      <c r="G288" s="176" t="s">
        <v>263</v>
      </c>
      <c r="H288" s="175" t="s">
        <v>245</v>
      </c>
      <c r="I288" s="175" t="s">
        <v>245</v>
      </c>
      <c r="J288" s="175" t="s">
        <v>245</v>
      </c>
      <c r="K288" s="188" t="s">
        <v>245</v>
      </c>
      <c r="L288" s="175">
        <v>0</v>
      </c>
      <c r="M288" s="175">
        <v>0</v>
      </c>
      <c r="N288" s="175">
        <v>0</v>
      </c>
      <c r="O288" s="176" t="s">
        <v>300</v>
      </c>
      <c r="P288" s="178"/>
      <c r="Q288" s="179" t="s">
        <v>80</v>
      </c>
      <c r="R288" s="179" t="s">
        <v>81</v>
      </c>
      <c r="S288" s="178" t="s">
        <v>82</v>
      </c>
      <c r="T288" s="178" t="s">
        <v>147</v>
      </c>
      <c r="U288" s="176" t="s">
        <v>148</v>
      </c>
      <c r="V288" s="178" t="s">
        <v>260</v>
      </c>
      <c r="W288" s="241" t="s">
        <v>126</v>
      </c>
      <c r="X288" s="254">
        <f>IF(W288="MUY BAJA",20%,IF(W288="BAJA",40%,IF(W288="MEDIA",60%,IF(W288="ALTA",80%,IF(W288="MUY ALTA",100%,)))))</f>
        <v>0.2</v>
      </c>
      <c r="Y288" s="255" t="s">
        <v>87</v>
      </c>
      <c r="Z288" s="254">
        <f>IF(Y288="LEVE",20%,IF(Y288="MENOR",40%,IF(Y288="MODERADO",60%,IF(Y288="MAYOR",80%,IF(Y288="CATASTRÓFICO",100%,)))))</f>
        <v>0.8</v>
      </c>
      <c r="AA288" s="181" t="s">
        <v>88</v>
      </c>
      <c r="AB288" s="180" t="s">
        <v>150</v>
      </c>
      <c r="AC288" s="178" t="s">
        <v>151</v>
      </c>
      <c r="AD288" s="181" t="s">
        <v>91</v>
      </c>
      <c r="AE288" s="181" t="s">
        <v>92</v>
      </c>
      <c r="AF288" s="176" t="s">
        <v>93</v>
      </c>
      <c r="AG288" s="182" t="s">
        <v>94</v>
      </c>
      <c r="AH288" s="182" t="s">
        <v>95</v>
      </c>
      <c r="AI288" s="256">
        <f>IF(AH288="Prevenir",25%, IF(AH288="Detectar",15%,IF(AH288="Corregir",10%,)))</f>
        <v>0.1</v>
      </c>
      <c r="AJ288" s="182" t="s">
        <v>96</v>
      </c>
      <c r="AK288" s="256">
        <f>IF(AJ288="Automático",25%,IF(AJ288="Manual",10%,))</f>
        <v>0.1</v>
      </c>
      <c r="AL288" s="182" t="s">
        <v>97</v>
      </c>
      <c r="AM288" s="175" t="s">
        <v>152</v>
      </c>
      <c r="AN288" s="182" t="s">
        <v>99</v>
      </c>
      <c r="AO288" s="175" t="s">
        <v>153</v>
      </c>
      <c r="AP288" s="257">
        <f>+AI288+AK288</f>
        <v>0.2</v>
      </c>
      <c r="AQ288" s="238" t="str">
        <f>IF(AR288&lt;=20%,"MUY BAJA",IF(AR288&lt;=40%,"BAJA",IF(AR288&lt;=60%,"MEDIA",IF(AR288&lt;=80%,"ALTA","MUY ALTA"))))</f>
        <v>MUY BAJA</v>
      </c>
      <c r="AR288" s="238">
        <f>IF(OR(AH288="Prevenir",AH288="Detectar"),(X288-(X288*AP288)), X288)</f>
        <v>0.2</v>
      </c>
      <c r="AS288" s="238" t="str">
        <f>IF(AT288&lt;=20%,"LEVE",IF(AT288&lt;=40%,"MENOR",IF(AT288&lt;=60%,"MODERADO",IF(AT288&lt;=80%,"MAYOR","CATASTROFICO"))))</f>
        <v>MAYOR</v>
      </c>
      <c r="AT288" s="238">
        <f>IF(AH288="Corregir",(Z288-(Z288*AP288)), Z288)</f>
        <v>0.64</v>
      </c>
      <c r="AU288" s="181" t="s">
        <v>88</v>
      </c>
      <c r="AV288" s="244" t="s">
        <v>133</v>
      </c>
      <c r="AW288" s="183" t="s">
        <v>150</v>
      </c>
      <c r="AX288" s="184" t="s">
        <v>266</v>
      </c>
      <c r="AY288" s="184">
        <f>AY184</f>
        <v>45657</v>
      </c>
      <c r="AZ288" s="184" t="str">
        <f>AZ184</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88" s="184" t="str">
        <f>BA184</f>
        <v>OSI - GIS - SPI</v>
      </c>
      <c r="BB288" s="483" t="s">
        <v>103</v>
      </c>
      <c r="BC288" s="185">
        <f t="shared" si="40"/>
        <v>0</v>
      </c>
      <c r="BD288" s="184" t="str">
        <f>BD184</f>
        <v>X</v>
      </c>
      <c r="BE288" s="184" t="str">
        <f>BE184</f>
        <v>Las alertas reportadas radicaron casos en Mesa de Ayuda y se intervinieron las cuentas de usuarios y equipos reportados.</v>
      </c>
      <c r="BF288" s="186" t="s">
        <v>1362</v>
      </c>
      <c r="BG288" s="184" t="str">
        <f>BG184</f>
        <v xml:space="preserve"> </v>
      </c>
      <c r="BH288" s="184"/>
      <c r="BI288" s="184"/>
      <c r="BJ288" s="185"/>
      <c r="BK288" s="185"/>
      <c r="BL288" s="185"/>
      <c r="BM288" s="185"/>
      <c r="BN288" s="186"/>
      <c r="BO288" s="186"/>
      <c r="BP288" s="186"/>
      <c r="BQ288" s="184"/>
      <c r="BR288" s="184"/>
      <c r="BS288" s="185"/>
      <c r="BT288" s="185"/>
      <c r="BU288" s="185"/>
      <c r="BV288" s="185"/>
      <c r="BW288" s="186"/>
      <c r="BX288" s="186"/>
      <c r="BY288" s="186"/>
      <c r="BZ288" s="184"/>
      <c r="CA288" s="184"/>
      <c r="CB288" s="185"/>
      <c r="CC288" s="185"/>
      <c r="CD288" s="185"/>
      <c r="CE288" s="185"/>
      <c r="CF288" s="186"/>
      <c r="CG288" s="186"/>
      <c r="CH288" s="186"/>
      <c r="CI288" s="476"/>
      <c r="CJ288" s="476">
        <v>1</v>
      </c>
      <c r="CK288" s="476"/>
    </row>
    <row r="289" spans="2:89" s="187" customFormat="1" ht="113.25" customHeight="1" x14ac:dyDescent="0.25">
      <c r="B289" s="174" t="s">
        <v>71</v>
      </c>
      <c r="C289" s="175" t="s">
        <v>143</v>
      </c>
      <c r="D289" s="175" t="s">
        <v>143</v>
      </c>
      <c r="E289" s="176" t="s">
        <v>119</v>
      </c>
      <c r="F289" s="176" t="s">
        <v>173</v>
      </c>
      <c r="G289" s="176" t="s">
        <v>143</v>
      </c>
      <c r="H289" s="175" t="s">
        <v>245</v>
      </c>
      <c r="I289" s="175" t="s">
        <v>245</v>
      </c>
      <c r="J289" s="175" t="s">
        <v>245</v>
      </c>
      <c r="K289" s="188" t="s">
        <v>245</v>
      </c>
      <c r="L289" s="175" t="s">
        <v>391</v>
      </c>
      <c r="M289" s="175" t="s">
        <v>392</v>
      </c>
      <c r="N289" s="175" t="s">
        <v>393</v>
      </c>
      <c r="O289" s="176" t="s">
        <v>368</v>
      </c>
      <c r="P289" s="178"/>
      <c r="Q289" s="179" t="s">
        <v>80</v>
      </c>
      <c r="R289" s="179" t="s">
        <v>81</v>
      </c>
      <c r="S289" s="178" t="s">
        <v>82</v>
      </c>
      <c r="T289" s="178" t="s">
        <v>147</v>
      </c>
      <c r="U289" s="176" t="s">
        <v>148</v>
      </c>
      <c r="V289" s="178" t="s">
        <v>85</v>
      </c>
      <c r="W289" s="241" t="s">
        <v>86</v>
      </c>
      <c r="X289" s="254">
        <f>IF(W289="MUY BAJA",20%,IF(W289="BAJA",40%,IF(W289="MEDIA",60%,IF(W289="ALTA",80%,IF(W289="MUY ALTA",100%,)))))</f>
        <v>0.4</v>
      </c>
      <c r="Y289" s="255" t="s">
        <v>87</v>
      </c>
      <c r="Z289" s="254">
        <f>IF(Y289="LEVE",20%,IF(Y289="MENOR",40%,IF(Y289="MODERADO",60%,IF(Y289="MAYOR",80%,IF(Y289="CATASTRÓFICO",100%,)))))</f>
        <v>0.8</v>
      </c>
      <c r="AA289" s="181" t="s">
        <v>88</v>
      </c>
      <c r="AB289" s="180" t="s">
        <v>150</v>
      </c>
      <c r="AC289" s="178" t="s">
        <v>151</v>
      </c>
      <c r="AD289" s="181" t="s">
        <v>91</v>
      </c>
      <c r="AE289" s="181" t="s">
        <v>92</v>
      </c>
      <c r="AF289" s="176" t="s">
        <v>93</v>
      </c>
      <c r="AG289" s="182" t="s">
        <v>94</v>
      </c>
      <c r="AH289" s="182" t="s">
        <v>95</v>
      </c>
      <c r="AI289" s="256">
        <f>IF(AH289="Prevenir",25%, IF(AH289="Detectar",15%,IF(AH289="Corregir",10%,)))</f>
        <v>0.1</v>
      </c>
      <c r="AJ289" s="182" t="s">
        <v>96</v>
      </c>
      <c r="AK289" s="256">
        <f>IF(AJ289="Automático",25%,IF(AJ289="Manual",10%,))</f>
        <v>0.1</v>
      </c>
      <c r="AL289" s="182" t="s">
        <v>97</v>
      </c>
      <c r="AM289" s="175" t="s">
        <v>152</v>
      </c>
      <c r="AN289" s="182" t="s">
        <v>99</v>
      </c>
      <c r="AO289" s="175" t="s">
        <v>153</v>
      </c>
      <c r="AP289" s="257">
        <f>+AI289+AK289</f>
        <v>0.2</v>
      </c>
      <c r="AQ289" s="238" t="str">
        <f>IF(AR289&lt;=20%,"MUY BAJA",IF(AR289&lt;=40%,"BAJA",IF(AR289&lt;=60%,"MEDIA",IF(AR289&lt;=80%,"ALTA","MUY ALTA"))))</f>
        <v>BAJA</v>
      </c>
      <c r="AR289" s="238">
        <f>IF(OR(AH289="Prevenir",AH289="Detectar"),(X289-(X289*AP289)), X289)</f>
        <v>0.4</v>
      </c>
      <c r="AS289" s="238" t="str">
        <f>IF(AT289&lt;=20%,"LEVE",IF(AT289&lt;=40%,"MENOR",IF(AT289&lt;=60%,"MODERADO",IF(AT289&lt;=80%,"MAYOR","CATASTROFICO"))))</f>
        <v>MAYOR</v>
      </c>
      <c r="AT289" s="238">
        <f>IF(AH289="Corregir",(Z289-(Z289*AP289)), Z289)</f>
        <v>0.64</v>
      </c>
      <c r="AU289" s="181" t="s">
        <v>88</v>
      </c>
      <c r="AV289" s="244" t="s">
        <v>133</v>
      </c>
      <c r="AW289" s="183" t="s">
        <v>150</v>
      </c>
      <c r="AX289" s="184" t="s">
        <v>154</v>
      </c>
      <c r="AY289" s="184">
        <f>AY185</f>
        <v>45657</v>
      </c>
      <c r="AZ289" s="184" t="str">
        <f>AZ185</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89" s="184" t="str">
        <f>BA185</f>
        <v>OSI - GIS - SPI</v>
      </c>
      <c r="BB289" s="483" t="s">
        <v>103</v>
      </c>
      <c r="BC289" s="185">
        <f t="shared" si="40"/>
        <v>0</v>
      </c>
      <c r="BD289" s="184" t="str">
        <f>BD185</f>
        <v>X</v>
      </c>
      <c r="BE289" s="184" t="str">
        <f>BE185</f>
        <v>Las alertas reportadas radicaron casos en Mesa de Ayuda y se intervinieron las cuentas de usuarios y equipos reportados.</v>
      </c>
      <c r="BF289" s="186" t="s">
        <v>1362</v>
      </c>
      <c r="BG289" s="184" t="str">
        <f>BG185</f>
        <v xml:space="preserve"> </v>
      </c>
      <c r="BH289" s="184"/>
      <c r="BI289" s="184"/>
      <c r="BJ289" s="185"/>
      <c r="BK289" s="185"/>
      <c r="BL289" s="185"/>
      <c r="BM289" s="185"/>
      <c r="BN289" s="186"/>
      <c r="BO289" s="186"/>
      <c r="BP289" s="186"/>
      <c r="BQ289" s="184"/>
      <c r="BR289" s="184"/>
      <c r="BS289" s="185"/>
      <c r="BT289" s="185"/>
      <c r="BU289" s="185"/>
      <c r="BV289" s="185"/>
      <c r="BW289" s="186"/>
      <c r="BX289" s="186"/>
      <c r="BY289" s="186"/>
      <c r="BZ289" s="184"/>
      <c r="CA289" s="184"/>
      <c r="CB289" s="185"/>
      <c r="CC289" s="185"/>
      <c r="CD289" s="185"/>
      <c r="CE289" s="185"/>
      <c r="CF289" s="186"/>
      <c r="CG289" s="186"/>
      <c r="CH289" s="186"/>
      <c r="CI289" s="476"/>
      <c r="CJ289" s="476">
        <v>1</v>
      </c>
      <c r="CK289" s="476"/>
    </row>
    <row r="290" spans="2:89" s="187" customFormat="1" ht="113.25" customHeight="1" x14ac:dyDescent="0.25">
      <c r="B290" s="174" t="s">
        <v>71</v>
      </c>
      <c r="C290" s="175" t="s">
        <v>263</v>
      </c>
      <c r="D290" s="175" t="s">
        <v>263</v>
      </c>
      <c r="E290" s="176" t="s">
        <v>119</v>
      </c>
      <c r="F290" s="176" t="s">
        <v>173</v>
      </c>
      <c r="G290" s="176" t="s">
        <v>263</v>
      </c>
      <c r="H290" s="175" t="s">
        <v>245</v>
      </c>
      <c r="I290" s="175" t="s">
        <v>245</v>
      </c>
      <c r="J290" s="175" t="s">
        <v>245</v>
      </c>
      <c r="K290" s="188" t="s">
        <v>245</v>
      </c>
      <c r="L290" s="175" t="s">
        <v>394</v>
      </c>
      <c r="M290" s="175" t="s">
        <v>395</v>
      </c>
      <c r="N290" s="175" t="s">
        <v>396</v>
      </c>
      <c r="O290" s="176" t="s">
        <v>368</v>
      </c>
      <c r="P290" s="178"/>
      <c r="Q290" s="179" t="s">
        <v>80</v>
      </c>
      <c r="R290" s="179" t="s">
        <v>81</v>
      </c>
      <c r="S290" s="178" t="s">
        <v>82</v>
      </c>
      <c r="T290" s="178" t="s">
        <v>147</v>
      </c>
      <c r="U290" s="176" t="s">
        <v>148</v>
      </c>
      <c r="V290" s="178" t="s">
        <v>260</v>
      </c>
      <c r="W290" s="241" t="s">
        <v>126</v>
      </c>
      <c r="X290" s="254">
        <f>IF(W290="MUY BAJA",20%,IF(W290="BAJA",40%,IF(W290="MEDIA",60%,IF(W290="ALTA",80%,IF(W290="MUY ALTA",100%,)))))</f>
        <v>0.2</v>
      </c>
      <c r="Y290" s="255" t="s">
        <v>87</v>
      </c>
      <c r="Z290" s="254">
        <f>IF(Y290="LEVE",20%,IF(Y290="MENOR",40%,IF(Y290="MODERADO",60%,IF(Y290="MAYOR",80%,IF(Y290="CATASTRÓFICO",100%,)))))</f>
        <v>0.8</v>
      </c>
      <c r="AA290" s="181" t="s">
        <v>88</v>
      </c>
      <c r="AB290" s="180" t="s">
        <v>150</v>
      </c>
      <c r="AC290" s="178" t="s">
        <v>151</v>
      </c>
      <c r="AD290" s="181" t="s">
        <v>91</v>
      </c>
      <c r="AE290" s="181" t="s">
        <v>92</v>
      </c>
      <c r="AF290" s="176" t="s">
        <v>93</v>
      </c>
      <c r="AG290" s="182" t="s">
        <v>94</v>
      </c>
      <c r="AH290" s="182" t="s">
        <v>95</v>
      </c>
      <c r="AI290" s="256">
        <f>IF(AH290="Prevenir",25%, IF(AH290="Detectar",15%,IF(AH290="Corregir",10%,)))</f>
        <v>0.1</v>
      </c>
      <c r="AJ290" s="182" t="s">
        <v>96</v>
      </c>
      <c r="AK290" s="256">
        <f>IF(AJ290="Automático",25%,IF(AJ290="Manual",10%,))</f>
        <v>0.1</v>
      </c>
      <c r="AL290" s="182" t="s">
        <v>97</v>
      </c>
      <c r="AM290" s="175" t="s">
        <v>152</v>
      </c>
      <c r="AN290" s="182" t="s">
        <v>99</v>
      </c>
      <c r="AO290" s="175" t="s">
        <v>153</v>
      </c>
      <c r="AP290" s="257">
        <f>+AI290+AK290</f>
        <v>0.2</v>
      </c>
      <c r="AQ290" s="238" t="str">
        <f>IF(AR290&lt;=20%,"MUY BAJA",IF(AR290&lt;=40%,"BAJA",IF(AR290&lt;=60%,"MEDIA",IF(AR290&lt;=80%,"ALTA","MUY ALTA"))))</f>
        <v>MUY BAJA</v>
      </c>
      <c r="AR290" s="238">
        <f>IF(OR(AH290="Prevenir",AH290="Detectar"),(X290-(X290*AP290)), X290)</f>
        <v>0.2</v>
      </c>
      <c r="AS290" s="238" t="str">
        <f>IF(AT290&lt;=20%,"LEVE",IF(AT290&lt;=40%,"MENOR",IF(AT290&lt;=60%,"MODERADO",IF(AT290&lt;=80%,"MAYOR","CATASTROFICO"))))</f>
        <v>MAYOR</v>
      </c>
      <c r="AT290" s="238">
        <f>IF(AH290="Corregir",(Z290-(Z290*AP290)), Z290)</f>
        <v>0.64</v>
      </c>
      <c r="AU290" s="181" t="s">
        <v>88</v>
      </c>
      <c r="AV290" s="244" t="s">
        <v>133</v>
      </c>
      <c r="AW290" s="183" t="s">
        <v>150</v>
      </c>
      <c r="AX290" s="184" t="s">
        <v>266</v>
      </c>
      <c r="AY290" s="184">
        <f>AY186</f>
        <v>45657</v>
      </c>
      <c r="AZ290" s="184" t="str">
        <f>AZ186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0" s="184" t="str">
        <f>BA186</f>
        <v>OSI - GIS - SPI</v>
      </c>
      <c r="BB290" s="483" t="s">
        <v>103</v>
      </c>
      <c r="BC290" s="185">
        <f t="shared" si="40"/>
        <v>0</v>
      </c>
      <c r="BD290" s="184" t="str">
        <f>BD186</f>
        <v>X</v>
      </c>
      <c r="BE290" s="184" t="str">
        <f>BE186</f>
        <v>Las alertas reportadas radicaron casos en Mesa de Ayuda y se intervinieron las cuentas de usuarios y equipos reportados.</v>
      </c>
      <c r="BF290" s="186" t="s">
        <v>1362</v>
      </c>
      <c r="BG290" s="184" t="str">
        <f>BG186</f>
        <v xml:space="preserve"> </v>
      </c>
      <c r="BH290" s="184"/>
      <c r="BI290" s="184"/>
      <c r="BJ290" s="185"/>
      <c r="BK290" s="185"/>
      <c r="BL290" s="185"/>
      <c r="BM290" s="185"/>
      <c r="BN290" s="186"/>
      <c r="BO290" s="186"/>
      <c r="BP290" s="186"/>
      <c r="BQ290" s="184"/>
      <c r="BR290" s="184"/>
      <c r="BS290" s="185"/>
      <c r="BT290" s="185"/>
      <c r="BU290" s="185"/>
      <c r="BV290" s="185"/>
      <c r="BW290" s="186"/>
      <c r="BX290" s="186"/>
      <c r="BY290" s="186"/>
      <c r="BZ290" s="184"/>
      <c r="CA290" s="184"/>
      <c r="CB290" s="185"/>
      <c r="CC290" s="185"/>
      <c r="CD290" s="185"/>
      <c r="CE290" s="185"/>
      <c r="CF290" s="186"/>
      <c r="CG290" s="186"/>
      <c r="CH290" s="186"/>
      <c r="CI290" s="476"/>
      <c r="CJ290" s="476">
        <v>1</v>
      </c>
      <c r="CK290" s="476"/>
    </row>
    <row r="291" spans="2:89" s="187" customFormat="1" ht="113.25" customHeight="1" x14ac:dyDescent="0.25">
      <c r="B291" s="174" t="s">
        <v>71</v>
      </c>
      <c r="C291" s="175" t="s">
        <v>143</v>
      </c>
      <c r="D291" s="175" t="s">
        <v>143</v>
      </c>
      <c r="E291" s="176" t="s">
        <v>119</v>
      </c>
      <c r="F291" s="176" t="s">
        <v>74</v>
      </c>
      <c r="G291" s="176" t="s">
        <v>143</v>
      </c>
      <c r="H291" s="175" t="s">
        <v>75</v>
      </c>
      <c r="I291" s="175" t="s">
        <v>247</v>
      </c>
      <c r="J291" s="175" t="s">
        <v>245</v>
      </c>
      <c r="K291" s="188" t="s">
        <v>245</v>
      </c>
      <c r="L291" s="175" t="s">
        <v>488</v>
      </c>
      <c r="M291" s="175" t="s">
        <v>489</v>
      </c>
      <c r="N291" s="175" t="s">
        <v>490</v>
      </c>
      <c r="O291" s="176" t="s">
        <v>194</v>
      </c>
      <c r="P291" s="178"/>
      <c r="Q291" s="179" t="s">
        <v>80</v>
      </c>
      <c r="R291" s="179" t="s">
        <v>81</v>
      </c>
      <c r="S291" s="178" t="s">
        <v>82</v>
      </c>
      <c r="T291" s="178" t="s">
        <v>147</v>
      </c>
      <c r="U291" s="176" t="s">
        <v>148</v>
      </c>
      <c r="V291" s="178" t="s">
        <v>85</v>
      </c>
      <c r="W291" s="241" t="s">
        <v>86</v>
      </c>
      <c r="X291" s="254">
        <f>IF(W291="MUY BAJA",20%,IF(W291="BAJA",40%,IF(W291="MEDIA",60%,IF(W291="ALTA",80%,IF(W291="MUY ALTA",100%,)))))</f>
        <v>0.4</v>
      </c>
      <c r="Y291" s="255" t="s">
        <v>87</v>
      </c>
      <c r="Z291" s="254">
        <f>IF(Y291="LEVE",20%,IF(Y291="MENOR",40%,IF(Y291="MODERADO",60%,IF(Y291="MAYOR",80%,IF(Y291="CATASTRÓFICO",100%,)))))</f>
        <v>0.8</v>
      </c>
      <c r="AA291" s="181" t="s">
        <v>88</v>
      </c>
      <c r="AB291" s="180" t="s">
        <v>150</v>
      </c>
      <c r="AC291" s="178" t="s">
        <v>151</v>
      </c>
      <c r="AD291" s="181" t="s">
        <v>91</v>
      </c>
      <c r="AE291" s="181" t="s">
        <v>92</v>
      </c>
      <c r="AF291" s="176" t="s">
        <v>93</v>
      </c>
      <c r="AG291" s="182" t="s">
        <v>94</v>
      </c>
      <c r="AH291" s="182" t="s">
        <v>95</v>
      </c>
      <c r="AI291" s="256">
        <f>IF(AH291="Prevenir",25%, IF(AH291="Detectar",15%,IF(AH291="Corregir",10%,)))</f>
        <v>0.1</v>
      </c>
      <c r="AJ291" s="182" t="s">
        <v>96</v>
      </c>
      <c r="AK291" s="256">
        <f>IF(AJ291="Automático",25%,IF(AJ291="Manual",10%,))</f>
        <v>0.1</v>
      </c>
      <c r="AL291" s="182" t="s">
        <v>97</v>
      </c>
      <c r="AM291" s="175" t="s">
        <v>152</v>
      </c>
      <c r="AN291" s="182" t="s">
        <v>99</v>
      </c>
      <c r="AO291" s="175" t="s">
        <v>153</v>
      </c>
      <c r="AP291" s="257">
        <f>+AI291+AK291</f>
        <v>0.2</v>
      </c>
      <c r="AQ291" s="238" t="str">
        <f>IF(AR291&lt;=20%,"MUY BAJA",IF(AR291&lt;=40%,"BAJA",IF(AR291&lt;=60%,"MEDIA",IF(AR291&lt;=80%,"ALTA","MUY ALTA"))))</f>
        <v>BAJA</v>
      </c>
      <c r="AR291" s="238">
        <f>IF(OR(AH291="Prevenir",AH291="Detectar"),(X291-(X291*AP291)), X291)</f>
        <v>0.4</v>
      </c>
      <c r="AS291" s="238" t="str">
        <f>IF(AT291&lt;=20%,"LEVE",IF(AT291&lt;=40%,"MENOR",IF(AT291&lt;=60%,"MODERADO",IF(AT291&lt;=80%,"MAYOR","CATASTROFICO"))))</f>
        <v>MAYOR</v>
      </c>
      <c r="AT291" s="238">
        <f>IF(AH291="Corregir",(Z291-(Z291*AP291)), Z291)</f>
        <v>0.64</v>
      </c>
      <c r="AU291" s="181" t="s">
        <v>88</v>
      </c>
      <c r="AV291" s="244" t="s">
        <v>133</v>
      </c>
      <c r="AW291" s="183" t="s">
        <v>150</v>
      </c>
      <c r="AX291" s="184" t="s">
        <v>154</v>
      </c>
      <c r="AY291" s="184">
        <f>AY187</f>
        <v>45657</v>
      </c>
      <c r="AZ291" s="184" t="str">
        <f>AZ187</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1" s="184" t="str">
        <f>BA187</f>
        <v>OSI - GIS - SPI</v>
      </c>
      <c r="BB291" s="483" t="s">
        <v>103</v>
      </c>
      <c r="BC291" s="185">
        <f t="shared" si="40"/>
        <v>0</v>
      </c>
      <c r="BD291" s="184" t="str">
        <f>BD187</f>
        <v>X</v>
      </c>
      <c r="BE291" s="184" t="str">
        <f>BE187</f>
        <v>Las alertas reportadas radicaron casos en Mesa de Ayuda y se intervinieron las cuentas de usuarios y equipos reportados.</v>
      </c>
      <c r="BF291" s="186" t="s">
        <v>1362</v>
      </c>
      <c r="BG291" s="184" t="str">
        <f>BG187</f>
        <v xml:space="preserve"> </v>
      </c>
      <c r="BH291" s="184"/>
      <c r="BI291" s="184"/>
      <c r="BJ291" s="185"/>
      <c r="BK291" s="185"/>
      <c r="BL291" s="185"/>
      <c r="BM291" s="185"/>
      <c r="BN291" s="186"/>
      <c r="BO291" s="186"/>
      <c r="BP291" s="186"/>
      <c r="BQ291" s="184"/>
      <c r="BR291" s="184"/>
      <c r="BS291" s="185"/>
      <c r="BT291" s="185"/>
      <c r="BU291" s="185"/>
      <c r="BV291" s="185"/>
      <c r="BW291" s="186"/>
      <c r="BX291" s="186"/>
      <c r="BY291" s="186"/>
      <c r="BZ291" s="184"/>
      <c r="CA291" s="184"/>
      <c r="CB291" s="185"/>
      <c r="CC291" s="185"/>
      <c r="CD291" s="185"/>
      <c r="CE291" s="185"/>
      <c r="CF291" s="186"/>
      <c r="CG291" s="186"/>
      <c r="CH291" s="186"/>
      <c r="CI291" s="476"/>
      <c r="CJ291" s="476">
        <v>1</v>
      </c>
      <c r="CK291" s="476"/>
    </row>
    <row r="292" spans="2:89" s="187" customFormat="1" ht="113.25" customHeight="1" x14ac:dyDescent="0.25">
      <c r="B292" s="174" t="s">
        <v>71</v>
      </c>
      <c r="C292" s="175" t="s">
        <v>263</v>
      </c>
      <c r="D292" s="175" t="s">
        <v>263</v>
      </c>
      <c r="E292" s="176" t="s">
        <v>119</v>
      </c>
      <c r="F292" s="176" t="s">
        <v>74</v>
      </c>
      <c r="G292" s="176" t="s">
        <v>263</v>
      </c>
      <c r="H292" s="175" t="s">
        <v>247</v>
      </c>
      <c r="I292" s="175" t="s">
        <v>245</v>
      </c>
      <c r="J292" s="175" t="s">
        <v>247</v>
      </c>
      <c r="K292" s="193" t="s">
        <v>247</v>
      </c>
      <c r="L292" s="175" t="s">
        <v>513</v>
      </c>
      <c r="M292" s="175" t="s">
        <v>514</v>
      </c>
      <c r="N292" s="175" t="s">
        <v>357</v>
      </c>
      <c r="O292" s="176" t="s">
        <v>246</v>
      </c>
      <c r="P292" s="178"/>
      <c r="Q292" s="179" t="s">
        <v>80</v>
      </c>
      <c r="R292" s="179" t="s">
        <v>81</v>
      </c>
      <c r="S292" s="178" t="s">
        <v>82</v>
      </c>
      <c r="T292" s="178" t="s">
        <v>147</v>
      </c>
      <c r="U292" s="176" t="s">
        <v>148</v>
      </c>
      <c r="V292" s="178" t="s">
        <v>125</v>
      </c>
      <c r="W292" s="241" t="s">
        <v>126</v>
      </c>
      <c r="X292" s="254">
        <f>IF(W292="MUY BAJA",20%,IF(W292="BAJA",40%,IF(W292="MEDIA",60%,IF(W292="ALTA",80%,IF(W292="MUY ALTA",100%,)))))</f>
        <v>0.2</v>
      </c>
      <c r="Y292" s="255" t="s">
        <v>87</v>
      </c>
      <c r="Z292" s="254">
        <f>IF(Y292="LEVE",20%,IF(Y292="MENOR",40%,IF(Y292="MODERADO",60%,IF(Y292="MAYOR",80%,IF(Y292="CATASTRÓFICO",100%,)))))</f>
        <v>0.8</v>
      </c>
      <c r="AA292" s="181" t="s">
        <v>88</v>
      </c>
      <c r="AB292" s="180" t="s">
        <v>150</v>
      </c>
      <c r="AC292" s="178" t="s">
        <v>151</v>
      </c>
      <c r="AD292" s="181" t="s">
        <v>91</v>
      </c>
      <c r="AE292" s="181" t="s">
        <v>92</v>
      </c>
      <c r="AF292" s="176" t="s">
        <v>93</v>
      </c>
      <c r="AG292" s="182" t="s">
        <v>94</v>
      </c>
      <c r="AH292" s="182" t="s">
        <v>95</v>
      </c>
      <c r="AI292" s="256">
        <f>IF(AH292="Prevenir",25%, IF(AH292="Detectar",15%,IF(AH292="Corregir",10%,)))</f>
        <v>0.1</v>
      </c>
      <c r="AJ292" s="182" t="s">
        <v>96</v>
      </c>
      <c r="AK292" s="256">
        <f>IF(AJ292="Automático",25%,IF(AJ292="Manual",10%,))</f>
        <v>0.1</v>
      </c>
      <c r="AL292" s="182" t="s">
        <v>97</v>
      </c>
      <c r="AM292" s="175" t="s">
        <v>152</v>
      </c>
      <c r="AN292" s="182" t="s">
        <v>99</v>
      </c>
      <c r="AO292" s="175" t="s">
        <v>153</v>
      </c>
      <c r="AP292" s="257">
        <f>+AI292+AK292</f>
        <v>0.2</v>
      </c>
      <c r="AQ292" s="238" t="str">
        <f>IF(AR292&lt;=20%,"MUY BAJA",IF(AR292&lt;=40%,"BAJA",IF(AR292&lt;=60%,"MEDIA",IF(AR292&lt;=80%,"ALTA","MUY ALTA"))))</f>
        <v>MUY BAJA</v>
      </c>
      <c r="AR292" s="238">
        <f>IF(OR(AH292="Prevenir",AH292="Detectar"),(X292-(X292*AP292)), X292)</f>
        <v>0.2</v>
      </c>
      <c r="AS292" s="238" t="str">
        <f>IF(AT292&lt;=20%,"LEVE",IF(AT292&lt;=40%,"MENOR",IF(AT292&lt;=60%,"MODERADO",IF(AT292&lt;=80%,"MAYOR","CATASTROFICO"))))</f>
        <v>MAYOR</v>
      </c>
      <c r="AT292" s="238">
        <f>IF(AH292="Corregir",(Z292-(Z292*AP292)), Z292)</f>
        <v>0.64</v>
      </c>
      <c r="AU292" s="181" t="s">
        <v>88</v>
      </c>
      <c r="AV292" s="244" t="s">
        <v>133</v>
      </c>
      <c r="AW292" s="183" t="s">
        <v>150</v>
      </c>
      <c r="AX292" s="184" t="s">
        <v>266</v>
      </c>
      <c r="AY292" s="184">
        <f>AY188</f>
        <v>45657</v>
      </c>
      <c r="AZ292" s="184" t="str">
        <f>AZ188</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2" s="184" t="str">
        <f>BA188</f>
        <v>OSI - GIS - SPI</v>
      </c>
      <c r="BB292" s="483" t="s">
        <v>103</v>
      </c>
      <c r="BC292" s="185">
        <f t="shared" si="40"/>
        <v>0</v>
      </c>
      <c r="BD292" s="184" t="str">
        <f>BD188</f>
        <v>X</v>
      </c>
      <c r="BE292" s="184" t="str">
        <f>BE188</f>
        <v>Las alertas reportadas radicaron casos en Mesa de Ayuda y se intervinieron las cuentas de usuarios y equipos reportados.</v>
      </c>
      <c r="BF292" s="186" t="s">
        <v>1362</v>
      </c>
      <c r="BG292" s="184" t="str">
        <f>BG188</f>
        <v xml:space="preserve"> </v>
      </c>
      <c r="BH292" s="184"/>
      <c r="BI292" s="184"/>
      <c r="BJ292" s="185"/>
      <c r="BK292" s="185"/>
      <c r="BL292" s="185"/>
      <c r="BM292" s="185"/>
      <c r="BN292" s="186"/>
      <c r="BO292" s="186"/>
      <c r="BP292" s="186"/>
      <c r="BQ292" s="184"/>
      <c r="BR292" s="184"/>
      <c r="BS292" s="185"/>
      <c r="BT292" s="185"/>
      <c r="BU292" s="185"/>
      <c r="BV292" s="185"/>
      <c r="BW292" s="186"/>
      <c r="BX292" s="186"/>
      <c r="BY292" s="186"/>
      <c r="BZ292" s="184"/>
      <c r="CA292" s="184"/>
      <c r="CB292" s="185"/>
      <c r="CC292" s="185"/>
      <c r="CD292" s="185"/>
      <c r="CE292" s="185"/>
      <c r="CF292" s="186"/>
      <c r="CG292" s="186"/>
      <c r="CH292" s="186"/>
      <c r="CI292" s="476"/>
      <c r="CJ292" s="476">
        <v>1</v>
      </c>
      <c r="CK292" s="476"/>
    </row>
    <row r="293" spans="2:89" s="187" customFormat="1" ht="113.25" customHeight="1" x14ac:dyDescent="0.25">
      <c r="B293" s="174" t="s">
        <v>71</v>
      </c>
      <c r="C293" s="175" t="s">
        <v>143</v>
      </c>
      <c r="D293" s="175" t="s">
        <v>143</v>
      </c>
      <c r="E293" s="176" t="s">
        <v>119</v>
      </c>
      <c r="F293" s="176" t="s">
        <v>173</v>
      </c>
      <c r="G293" s="176" t="s">
        <v>143</v>
      </c>
      <c r="H293" s="175" t="s">
        <v>247</v>
      </c>
      <c r="I293" s="175" t="s">
        <v>247</v>
      </c>
      <c r="J293" s="175" t="s">
        <v>247</v>
      </c>
      <c r="K293" s="193" t="s">
        <v>247</v>
      </c>
      <c r="L293" s="175" t="s">
        <v>596</v>
      </c>
      <c r="M293" s="175" t="s">
        <v>597</v>
      </c>
      <c r="N293" s="175" t="s">
        <v>598</v>
      </c>
      <c r="O293" s="176" t="s">
        <v>368</v>
      </c>
      <c r="P293" s="178"/>
      <c r="Q293" s="179" t="s">
        <v>80</v>
      </c>
      <c r="R293" s="179" t="s">
        <v>81</v>
      </c>
      <c r="S293" s="178" t="s">
        <v>82</v>
      </c>
      <c r="T293" s="178" t="s">
        <v>147</v>
      </c>
      <c r="U293" s="176" t="s">
        <v>148</v>
      </c>
      <c r="V293" s="178" t="s">
        <v>125</v>
      </c>
      <c r="W293" s="241" t="s">
        <v>86</v>
      </c>
      <c r="X293" s="254">
        <f>IF(W293="MUY BAJA",20%,IF(W293="BAJA",40%,IF(W293="MEDIA",60%,IF(W293="ALTA",80%,IF(W293="MUY ALTA",100%,)))))</f>
        <v>0.4</v>
      </c>
      <c r="Y293" s="255" t="s">
        <v>87</v>
      </c>
      <c r="Z293" s="254">
        <f>IF(Y293="LEVE",20%,IF(Y293="MENOR",40%,IF(Y293="MODERADO",60%,IF(Y293="MAYOR",80%,IF(Y293="CATASTRÓFICO",100%,)))))</f>
        <v>0.8</v>
      </c>
      <c r="AA293" s="181" t="s">
        <v>88</v>
      </c>
      <c r="AB293" s="180" t="s">
        <v>150</v>
      </c>
      <c r="AC293" s="178" t="s">
        <v>151</v>
      </c>
      <c r="AD293" s="181" t="s">
        <v>91</v>
      </c>
      <c r="AE293" s="181" t="s">
        <v>92</v>
      </c>
      <c r="AF293" s="176" t="s">
        <v>93</v>
      </c>
      <c r="AG293" s="182" t="s">
        <v>94</v>
      </c>
      <c r="AH293" s="182" t="s">
        <v>95</v>
      </c>
      <c r="AI293" s="256">
        <f>IF(AH293="Prevenir",25%, IF(AH293="Detectar",15%,IF(AH293="Corregir",10%,)))</f>
        <v>0.1</v>
      </c>
      <c r="AJ293" s="182" t="s">
        <v>96</v>
      </c>
      <c r="AK293" s="256">
        <f>IF(AJ293="Automático",25%,IF(AJ293="Manual",10%,))</f>
        <v>0.1</v>
      </c>
      <c r="AL293" s="182" t="s">
        <v>97</v>
      </c>
      <c r="AM293" s="175" t="s">
        <v>152</v>
      </c>
      <c r="AN293" s="182" t="s">
        <v>99</v>
      </c>
      <c r="AO293" s="175" t="s">
        <v>153</v>
      </c>
      <c r="AP293" s="257">
        <f>+AI293+AK293</f>
        <v>0.2</v>
      </c>
      <c r="AQ293" s="238" t="str">
        <f>IF(AR293&lt;=20%,"MUY BAJA",IF(AR293&lt;=40%,"BAJA",IF(AR293&lt;=60%,"MEDIA",IF(AR293&lt;=80%,"ALTA","MUY ALTA"))))</f>
        <v>BAJA</v>
      </c>
      <c r="AR293" s="238">
        <f>IF(OR(AH293="Prevenir",AH293="Detectar"),(X293-(X293*AP293)), X293)</f>
        <v>0.4</v>
      </c>
      <c r="AS293" s="238" t="str">
        <f>IF(AT293&lt;=20%,"LEVE",IF(AT293&lt;=40%,"MENOR",IF(AT293&lt;=60%,"MODERADO",IF(AT293&lt;=80%,"MAYOR","CATASTROFICO"))))</f>
        <v>MAYOR</v>
      </c>
      <c r="AT293" s="238">
        <f>IF(AH293="Corregir",(Z293-(Z293*AP293)), Z293)</f>
        <v>0.64</v>
      </c>
      <c r="AU293" s="181" t="s">
        <v>88</v>
      </c>
      <c r="AV293" s="244" t="s">
        <v>133</v>
      </c>
      <c r="AW293" s="183" t="s">
        <v>150</v>
      </c>
      <c r="AX293" s="184" t="s">
        <v>154</v>
      </c>
      <c r="AY293" s="184">
        <f>AY189</f>
        <v>45657</v>
      </c>
      <c r="AZ293" s="184" t="str">
        <f>AZ189</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3" s="184" t="str">
        <f>BA189</f>
        <v>OSI - GIS - SPI</v>
      </c>
      <c r="BB293" s="483" t="s">
        <v>103</v>
      </c>
      <c r="BC293" s="185">
        <f t="shared" si="40"/>
        <v>0</v>
      </c>
      <c r="BD293" s="184" t="str">
        <f>BD189</f>
        <v>X</v>
      </c>
      <c r="BE293" s="184" t="str">
        <f>BE189</f>
        <v>Las alertas reportadas radicaron casos en Mesa de Ayuda y se intervinieron las cuentas de usuarios y equipos reportados.</v>
      </c>
      <c r="BF293" s="186" t="s">
        <v>1362</v>
      </c>
      <c r="BG293" s="184" t="str">
        <f>BG189</f>
        <v xml:space="preserve"> </v>
      </c>
      <c r="BH293" s="184"/>
      <c r="BI293" s="184"/>
      <c r="BJ293" s="185"/>
      <c r="BK293" s="185"/>
      <c r="BL293" s="185"/>
      <c r="BM293" s="185"/>
      <c r="BN293" s="186"/>
      <c r="BO293" s="186"/>
      <c r="BP293" s="186"/>
      <c r="BQ293" s="184"/>
      <c r="BR293" s="184"/>
      <c r="BS293" s="185"/>
      <c r="BT293" s="185"/>
      <c r="BU293" s="185"/>
      <c r="BV293" s="185"/>
      <c r="BW293" s="186"/>
      <c r="BX293" s="186"/>
      <c r="BY293" s="186"/>
      <c r="BZ293" s="184"/>
      <c r="CA293" s="184"/>
      <c r="CB293" s="185"/>
      <c r="CC293" s="185"/>
      <c r="CD293" s="185"/>
      <c r="CE293" s="185"/>
      <c r="CF293" s="186"/>
      <c r="CG293" s="186"/>
      <c r="CH293" s="186"/>
      <c r="CI293" s="476"/>
      <c r="CJ293" s="476">
        <v>1</v>
      </c>
      <c r="CK293" s="476"/>
    </row>
    <row r="294" spans="2:89" s="187" customFormat="1" ht="113.25" customHeight="1" x14ac:dyDescent="0.25">
      <c r="B294" s="174" t="s">
        <v>71</v>
      </c>
      <c r="C294" s="175" t="s">
        <v>263</v>
      </c>
      <c r="D294" s="175" t="s">
        <v>263</v>
      </c>
      <c r="E294" s="176" t="s">
        <v>119</v>
      </c>
      <c r="F294" s="176" t="s">
        <v>173</v>
      </c>
      <c r="G294" s="176" t="s">
        <v>263</v>
      </c>
      <c r="H294" s="175" t="s">
        <v>247</v>
      </c>
      <c r="I294" s="175" t="s">
        <v>247</v>
      </c>
      <c r="J294" s="175" t="s">
        <v>247</v>
      </c>
      <c r="K294" s="193" t="s">
        <v>247</v>
      </c>
      <c r="L294" s="175" t="s">
        <v>596</v>
      </c>
      <c r="M294" s="175" t="s">
        <v>597</v>
      </c>
      <c r="N294" s="175" t="s">
        <v>599</v>
      </c>
      <c r="O294" s="176" t="s">
        <v>368</v>
      </c>
      <c r="P294" s="178"/>
      <c r="Q294" s="179" t="s">
        <v>80</v>
      </c>
      <c r="R294" s="179" t="s">
        <v>81</v>
      </c>
      <c r="S294" s="178" t="s">
        <v>82</v>
      </c>
      <c r="T294" s="178" t="s">
        <v>147</v>
      </c>
      <c r="U294" s="176" t="s">
        <v>148</v>
      </c>
      <c r="V294" s="178" t="s">
        <v>125</v>
      </c>
      <c r="W294" s="241" t="s">
        <v>126</v>
      </c>
      <c r="X294" s="254">
        <f>IF(W294="MUY BAJA",20%,IF(W294="BAJA",40%,IF(W294="MEDIA",60%,IF(W294="ALTA",80%,IF(W294="MUY ALTA",100%,)))))</f>
        <v>0.2</v>
      </c>
      <c r="Y294" s="255" t="s">
        <v>87</v>
      </c>
      <c r="Z294" s="254">
        <f>IF(Y294="LEVE",20%,IF(Y294="MENOR",40%,IF(Y294="MODERADO",60%,IF(Y294="MAYOR",80%,IF(Y294="CATASTRÓFICO",100%,)))))</f>
        <v>0.8</v>
      </c>
      <c r="AA294" s="181" t="s">
        <v>88</v>
      </c>
      <c r="AB294" s="180" t="s">
        <v>150</v>
      </c>
      <c r="AC294" s="178" t="s">
        <v>151</v>
      </c>
      <c r="AD294" s="181" t="s">
        <v>91</v>
      </c>
      <c r="AE294" s="181" t="s">
        <v>92</v>
      </c>
      <c r="AF294" s="176" t="s">
        <v>93</v>
      </c>
      <c r="AG294" s="182" t="s">
        <v>94</v>
      </c>
      <c r="AH294" s="182" t="s">
        <v>95</v>
      </c>
      <c r="AI294" s="256">
        <f>IF(AH294="Prevenir",25%, IF(AH294="Detectar",15%,IF(AH294="Corregir",10%,)))</f>
        <v>0.1</v>
      </c>
      <c r="AJ294" s="182" t="s">
        <v>96</v>
      </c>
      <c r="AK294" s="256">
        <f>IF(AJ294="Automático",25%,IF(AJ294="Manual",10%,))</f>
        <v>0.1</v>
      </c>
      <c r="AL294" s="182" t="s">
        <v>97</v>
      </c>
      <c r="AM294" s="175" t="s">
        <v>152</v>
      </c>
      <c r="AN294" s="182" t="s">
        <v>99</v>
      </c>
      <c r="AO294" s="175" t="s">
        <v>153</v>
      </c>
      <c r="AP294" s="257">
        <f>+AI294+AK294</f>
        <v>0.2</v>
      </c>
      <c r="AQ294" s="238" t="str">
        <f>IF(AR294&lt;=20%,"MUY BAJA",IF(AR294&lt;=40%,"BAJA",IF(AR294&lt;=60%,"MEDIA",IF(AR294&lt;=80%,"ALTA","MUY ALTA"))))</f>
        <v>MUY BAJA</v>
      </c>
      <c r="AR294" s="238">
        <f>IF(OR(AH294="Prevenir",AH294="Detectar"),(X294-(X294*AP294)), X294)</f>
        <v>0.2</v>
      </c>
      <c r="AS294" s="238" t="str">
        <f>IF(AT294&lt;=20%,"LEVE",IF(AT294&lt;=40%,"MENOR",IF(AT294&lt;=60%,"MODERADO",IF(AT294&lt;=80%,"MAYOR","CATASTROFICO"))))</f>
        <v>MAYOR</v>
      </c>
      <c r="AT294" s="238">
        <f>IF(AH294="Corregir",(Z294-(Z294*AP294)), Z294)</f>
        <v>0.64</v>
      </c>
      <c r="AU294" s="181" t="s">
        <v>88</v>
      </c>
      <c r="AV294" s="244" t="s">
        <v>133</v>
      </c>
      <c r="AW294" s="183" t="s">
        <v>150</v>
      </c>
      <c r="AX294" s="184" t="s">
        <v>266</v>
      </c>
      <c r="AY294" s="184">
        <f>AY190</f>
        <v>45657</v>
      </c>
      <c r="AZ294" s="184" t="str">
        <f>AZ190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4" s="184" t="str">
        <f>BA190</f>
        <v>OSI - GIS - SPI</v>
      </c>
      <c r="BB294" s="483" t="s">
        <v>103</v>
      </c>
      <c r="BC294" s="185">
        <f t="shared" si="40"/>
        <v>0</v>
      </c>
      <c r="BD294" s="184" t="str">
        <f>BD190</f>
        <v>X</v>
      </c>
      <c r="BE294" s="184" t="str">
        <f>BE190</f>
        <v>Las alertas reportadas radicaron casos en Mesa de Ayuda y se intervinieron las cuentas de usuarios y equipos reportados.</v>
      </c>
      <c r="BF294" s="186" t="s">
        <v>1362</v>
      </c>
      <c r="BG294" s="184" t="str">
        <f>BG190</f>
        <v xml:space="preserve"> </v>
      </c>
      <c r="BH294" s="184"/>
      <c r="BI294" s="184"/>
      <c r="BJ294" s="185"/>
      <c r="BK294" s="185"/>
      <c r="BL294" s="185"/>
      <c r="BM294" s="185"/>
      <c r="BN294" s="186"/>
      <c r="BO294" s="186"/>
      <c r="BP294" s="186"/>
      <c r="BQ294" s="184"/>
      <c r="BR294" s="184"/>
      <c r="BS294" s="185"/>
      <c r="BT294" s="185"/>
      <c r="BU294" s="185"/>
      <c r="BV294" s="185"/>
      <c r="BW294" s="186"/>
      <c r="BX294" s="186"/>
      <c r="BY294" s="186"/>
      <c r="BZ294" s="184"/>
      <c r="CA294" s="184"/>
      <c r="CB294" s="185"/>
      <c r="CC294" s="185"/>
      <c r="CD294" s="185"/>
      <c r="CE294" s="185"/>
      <c r="CF294" s="186"/>
      <c r="CG294" s="186"/>
      <c r="CH294" s="186"/>
      <c r="CI294" s="476"/>
      <c r="CJ294" s="476">
        <v>1</v>
      </c>
      <c r="CK294" s="476"/>
    </row>
    <row r="295" spans="2:89" s="187" customFormat="1" ht="113.25" customHeight="1" x14ac:dyDescent="0.25">
      <c r="B295" s="174" t="s">
        <v>71</v>
      </c>
      <c r="C295" s="175" t="s">
        <v>143</v>
      </c>
      <c r="D295" s="175" t="s">
        <v>143</v>
      </c>
      <c r="E295" s="176" t="s">
        <v>119</v>
      </c>
      <c r="F295" s="176" t="s">
        <v>120</v>
      </c>
      <c r="G295" s="176" t="s">
        <v>143</v>
      </c>
      <c r="H295" s="175" t="s">
        <v>247</v>
      </c>
      <c r="I295" s="175" t="s">
        <v>245</v>
      </c>
      <c r="J295" s="175" t="s">
        <v>245</v>
      </c>
      <c r="K295" s="193" t="s">
        <v>247</v>
      </c>
      <c r="L295" s="175" t="s">
        <v>506</v>
      </c>
      <c r="M295" s="175" t="s">
        <v>507</v>
      </c>
      <c r="N295" s="175" t="s">
        <v>508</v>
      </c>
      <c r="O295" s="176" t="s">
        <v>181</v>
      </c>
      <c r="P295" s="178"/>
      <c r="Q295" s="179" t="s">
        <v>80</v>
      </c>
      <c r="R295" s="179" t="s">
        <v>81</v>
      </c>
      <c r="S295" s="178" t="s">
        <v>82</v>
      </c>
      <c r="T295" s="178" t="s">
        <v>147</v>
      </c>
      <c r="U295" s="176" t="s">
        <v>148</v>
      </c>
      <c r="V295" s="178" t="s">
        <v>125</v>
      </c>
      <c r="W295" s="241" t="s">
        <v>86</v>
      </c>
      <c r="X295" s="254">
        <f>IF(W295="MUY BAJA",20%,IF(W295="BAJA",40%,IF(W295="MEDIA",60%,IF(W295="ALTA",80%,IF(W295="MUY ALTA",100%,)))))</f>
        <v>0.4</v>
      </c>
      <c r="Y295" s="255" t="s">
        <v>87</v>
      </c>
      <c r="Z295" s="254">
        <f>IF(Y295="LEVE",20%,IF(Y295="MENOR",40%,IF(Y295="MODERADO",60%,IF(Y295="MAYOR",80%,IF(Y295="CATASTRÓFICO",100%,)))))</f>
        <v>0.8</v>
      </c>
      <c r="AA295" s="181" t="s">
        <v>88</v>
      </c>
      <c r="AB295" s="180" t="s">
        <v>150</v>
      </c>
      <c r="AC295" s="178" t="s">
        <v>151</v>
      </c>
      <c r="AD295" s="181" t="s">
        <v>91</v>
      </c>
      <c r="AE295" s="181" t="s">
        <v>92</v>
      </c>
      <c r="AF295" s="176" t="s">
        <v>93</v>
      </c>
      <c r="AG295" s="182" t="s">
        <v>94</v>
      </c>
      <c r="AH295" s="182" t="s">
        <v>95</v>
      </c>
      <c r="AI295" s="256">
        <f>IF(AH295="Prevenir",25%, IF(AH295="Detectar",15%,IF(AH295="Corregir",10%,)))</f>
        <v>0.1</v>
      </c>
      <c r="AJ295" s="182" t="s">
        <v>96</v>
      </c>
      <c r="AK295" s="256">
        <f>IF(AJ295="Automático",25%,IF(AJ295="Manual",10%,))</f>
        <v>0.1</v>
      </c>
      <c r="AL295" s="182" t="s">
        <v>97</v>
      </c>
      <c r="AM295" s="175" t="s">
        <v>152</v>
      </c>
      <c r="AN295" s="182" t="s">
        <v>99</v>
      </c>
      <c r="AO295" s="175" t="s">
        <v>153</v>
      </c>
      <c r="AP295" s="257">
        <f>+AI295+AK295</f>
        <v>0.2</v>
      </c>
      <c r="AQ295" s="238" t="str">
        <f>IF(AR295&lt;=20%,"MUY BAJA",IF(AR295&lt;=40%,"BAJA",IF(AR295&lt;=60%,"MEDIA",IF(AR295&lt;=80%,"ALTA","MUY ALTA"))))</f>
        <v>BAJA</v>
      </c>
      <c r="AR295" s="238">
        <f>IF(OR(AH295="Prevenir",AH295="Detectar"),(X295-(X295*AP295)), X295)</f>
        <v>0.4</v>
      </c>
      <c r="AS295" s="238" t="str">
        <f>IF(AT295&lt;=20%,"LEVE",IF(AT295&lt;=40%,"MENOR",IF(AT295&lt;=60%,"MODERADO",IF(AT295&lt;=80%,"MAYOR","CATASTROFICO"))))</f>
        <v>MAYOR</v>
      </c>
      <c r="AT295" s="238">
        <f>IF(AH295="Corregir",(Z295-(Z295*AP295)), Z295)</f>
        <v>0.64</v>
      </c>
      <c r="AU295" s="181" t="s">
        <v>88</v>
      </c>
      <c r="AV295" s="244" t="s">
        <v>133</v>
      </c>
      <c r="AW295" s="183" t="s">
        <v>150</v>
      </c>
      <c r="AX295" s="184" t="s">
        <v>154</v>
      </c>
      <c r="AY295" s="184">
        <f>AY191</f>
        <v>45657</v>
      </c>
      <c r="AZ295" s="184" t="str">
        <f>AZ191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5" s="184" t="str">
        <f>BA191</f>
        <v>OSI - GIS - SPI</v>
      </c>
      <c r="BB295" s="483" t="s">
        <v>103</v>
      </c>
      <c r="BC295" s="185">
        <f t="shared" si="40"/>
        <v>0</v>
      </c>
      <c r="BD295" s="184" t="str">
        <f>BD191</f>
        <v>X</v>
      </c>
      <c r="BE295" s="184" t="str">
        <f>BE191</f>
        <v>Las alertas reportadas radicaron casos en Mesa de Ayuda y se intervinieron las cuentas de usuarios y equipos reportados.</v>
      </c>
      <c r="BF295" s="186" t="s">
        <v>1362</v>
      </c>
      <c r="BG295" s="184" t="str">
        <f>BG191</f>
        <v xml:space="preserve"> </v>
      </c>
      <c r="BH295" s="184"/>
      <c r="BI295" s="184"/>
      <c r="BJ295" s="185"/>
      <c r="BK295" s="185"/>
      <c r="BL295" s="185"/>
      <c r="BM295" s="185"/>
      <c r="BN295" s="186"/>
      <c r="BO295" s="186"/>
      <c r="BP295" s="186"/>
      <c r="BQ295" s="184"/>
      <c r="BR295" s="184"/>
      <c r="BS295" s="185"/>
      <c r="BT295" s="185"/>
      <c r="BU295" s="185"/>
      <c r="BV295" s="185"/>
      <c r="BW295" s="186"/>
      <c r="BX295" s="186"/>
      <c r="BY295" s="186"/>
      <c r="BZ295" s="184"/>
      <c r="CA295" s="184"/>
      <c r="CB295" s="185"/>
      <c r="CC295" s="185"/>
      <c r="CD295" s="185"/>
      <c r="CE295" s="185"/>
      <c r="CF295" s="186"/>
      <c r="CG295" s="186"/>
      <c r="CH295" s="186"/>
      <c r="CI295" s="476"/>
      <c r="CJ295" s="476">
        <v>1</v>
      </c>
      <c r="CK295" s="476"/>
    </row>
    <row r="296" spans="2:89" s="187" customFormat="1" ht="113.25" customHeight="1" x14ac:dyDescent="0.25">
      <c r="B296" s="174" t="s">
        <v>71</v>
      </c>
      <c r="C296" s="175" t="s">
        <v>263</v>
      </c>
      <c r="D296" s="175" t="s">
        <v>263</v>
      </c>
      <c r="E296" s="176" t="s">
        <v>119</v>
      </c>
      <c r="F296" s="176" t="s">
        <v>74</v>
      </c>
      <c r="G296" s="176" t="s">
        <v>263</v>
      </c>
      <c r="H296" s="175" t="s">
        <v>245</v>
      </c>
      <c r="I296" s="175" t="s">
        <v>247</v>
      </c>
      <c r="J296" s="175" t="s">
        <v>247</v>
      </c>
      <c r="K296" s="193" t="s">
        <v>247</v>
      </c>
      <c r="L296" s="175" t="s">
        <v>358</v>
      </c>
      <c r="M296" s="175" t="s">
        <v>358</v>
      </c>
      <c r="N296" s="175" t="s">
        <v>123</v>
      </c>
      <c r="O296" s="176" t="s">
        <v>194</v>
      </c>
      <c r="P296" s="178"/>
      <c r="Q296" s="179" t="s">
        <v>80</v>
      </c>
      <c r="R296" s="179" t="s">
        <v>81</v>
      </c>
      <c r="S296" s="178" t="s">
        <v>82</v>
      </c>
      <c r="T296" s="178" t="s">
        <v>147</v>
      </c>
      <c r="U296" s="176" t="s">
        <v>148</v>
      </c>
      <c r="V296" s="178" t="s">
        <v>125</v>
      </c>
      <c r="W296" s="241" t="s">
        <v>126</v>
      </c>
      <c r="X296" s="254">
        <f>IF(W296="MUY BAJA",20%,IF(W296="BAJA",40%,IF(W296="MEDIA",60%,IF(W296="ALTA",80%,IF(W296="MUY ALTA",100%,)))))</f>
        <v>0.2</v>
      </c>
      <c r="Y296" s="255" t="s">
        <v>87</v>
      </c>
      <c r="Z296" s="254">
        <f>IF(Y296="LEVE",20%,IF(Y296="MENOR",40%,IF(Y296="MODERADO",60%,IF(Y296="MAYOR",80%,IF(Y296="CATASTRÓFICO",100%,)))))</f>
        <v>0.8</v>
      </c>
      <c r="AA296" s="181" t="s">
        <v>88</v>
      </c>
      <c r="AB296" s="180" t="s">
        <v>150</v>
      </c>
      <c r="AC296" s="178" t="s">
        <v>151</v>
      </c>
      <c r="AD296" s="181" t="s">
        <v>91</v>
      </c>
      <c r="AE296" s="181" t="s">
        <v>92</v>
      </c>
      <c r="AF296" s="176" t="s">
        <v>93</v>
      </c>
      <c r="AG296" s="182" t="s">
        <v>94</v>
      </c>
      <c r="AH296" s="182" t="s">
        <v>95</v>
      </c>
      <c r="AI296" s="256">
        <f>IF(AH296="Prevenir",25%, IF(AH296="Detectar",15%,IF(AH296="Corregir",10%,)))</f>
        <v>0.1</v>
      </c>
      <c r="AJ296" s="182" t="s">
        <v>96</v>
      </c>
      <c r="AK296" s="256">
        <f>IF(AJ296="Automático",25%,IF(AJ296="Manual",10%,))</f>
        <v>0.1</v>
      </c>
      <c r="AL296" s="182" t="s">
        <v>97</v>
      </c>
      <c r="AM296" s="175" t="s">
        <v>152</v>
      </c>
      <c r="AN296" s="182" t="s">
        <v>99</v>
      </c>
      <c r="AO296" s="175" t="s">
        <v>153</v>
      </c>
      <c r="AP296" s="257">
        <f>+AI296+AK296</f>
        <v>0.2</v>
      </c>
      <c r="AQ296" s="238" t="str">
        <f>IF(AR296&lt;=20%,"MUY BAJA",IF(AR296&lt;=40%,"BAJA",IF(AR296&lt;=60%,"MEDIA",IF(AR296&lt;=80%,"ALTA","MUY ALTA"))))</f>
        <v>MUY BAJA</v>
      </c>
      <c r="AR296" s="238">
        <f>IF(OR(AH296="Prevenir",AH296="Detectar"),(X296-(X296*AP296)), X296)</f>
        <v>0.2</v>
      </c>
      <c r="AS296" s="238" t="str">
        <f>IF(AT296&lt;=20%,"LEVE",IF(AT296&lt;=40%,"MENOR",IF(AT296&lt;=60%,"MODERADO",IF(AT296&lt;=80%,"MAYOR","CATASTROFICO"))))</f>
        <v>MAYOR</v>
      </c>
      <c r="AT296" s="238">
        <f>IF(AH296="Corregir",(Z296-(Z296*AP296)), Z296)</f>
        <v>0.64</v>
      </c>
      <c r="AU296" s="181" t="s">
        <v>88</v>
      </c>
      <c r="AV296" s="244" t="s">
        <v>133</v>
      </c>
      <c r="AW296" s="183" t="s">
        <v>150</v>
      </c>
      <c r="AX296" s="184" t="s">
        <v>266</v>
      </c>
      <c r="AY296" s="184">
        <f>AY192</f>
        <v>45657</v>
      </c>
      <c r="AZ296" s="184" t="str">
        <f>AZ192</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6" s="184" t="str">
        <f>BA192</f>
        <v>OSI - GIS - SPI</v>
      </c>
      <c r="BB296" s="483" t="s">
        <v>103</v>
      </c>
      <c r="BC296" s="185">
        <f t="shared" si="40"/>
        <v>0</v>
      </c>
      <c r="BD296" s="184" t="str">
        <f>BD192</f>
        <v>X</v>
      </c>
      <c r="BE296" s="184" t="str">
        <f>BE192</f>
        <v>Las alertas reportadas radicaron casos en Mesa de Ayuda y se intervinieron las cuentas de usuarios y equipos reportados.</v>
      </c>
      <c r="BF296" s="186" t="s">
        <v>1362</v>
      </c>
      <c r="BG296" s="184" t="str">
        <f>BG192</f>
        <v xml:space="preserve"> </v>
      </c>
      <c r="BH296" s="184"/>
      <c r="BI296" s="184"/>
      <c r="BJ296" s="185"/>
      <c r="BK296" s="185"/>
      <c r="BL296" s="185"/>
      <c r="BM296" s="185"/>
      <c r="BN296" s="186"/>
      <c r="BO296" s="186"/>
      <c r="BP296" s="186"/>
      <c r="BQ296" s="184"/>
      <c r="BR296" s="184"/>
      <c r="BS296" s="185"/>
      <c r="BT296" s="185"/>
      <c r="BU296" s="185"/>
      <c r="BV296" s="185"/>
      <c r="BW296" s="186"/>
      <c r="BX296" s="186"/>
      <c r="BY296" s="186"/>
      <c r="BZ296" s="184"/>
      <c r="CA296" s="184"/>
      <c r="CB296" s="185"/>
      <c r="CC296" s="185"/>
      <c r="CD296" s="185"/>
      <c r="CE296" s="185"/>
      <c r="CF296" s="186"/>
      <c r="CG296" s="186"/>
      <c r="CH296" s="186"/>
      <c r="CI296" s="476"/>
      <c r="CJ296" s="476">
        <v>1</v>
      </c>
      <c r="CK296" s="476"/>
    </row>
    <row r="297" spans="2:89" s="187" customFormat="1" ht="113.25" customHeight="1" x14ac:dyDescent="0.25">
      <c r="B297" s="174" t="s">
        <v>71</v>
      </c>
      <c r="C297" s="175" t="s">
        <v>263</v>
      </c>
      <c r="D297" s="175" t="s">
        <v>263</v>
      </c>
      <c r="E297" s="176" t="s">
        <v>156</v>
      </c>
      <c r="F297" s="176" t="s">
        <v>74</v>
      </c>
      <c r="G297" s="176" t="s">
        <v>263</v>
      </c>
      <c r="H297" s="175" t="s">
        <v>245</v>
      </c>
      <c r="I297" s="175" t="s">
        <v>245</v>
      </c>
      <c r="J297" s="175" t="s">
        <v>245</v>
      </c>
      <c r="K297" s="188" t="s">
        <v>245</v>
      </c>
      <c r="L297" s="175" t="s">
        <v>224</v>
      </c>
      <c r="M297" s="175" t="s">
        <v>264</v>
      </c>
      <c r="N297" s="175" t="s">
        <v>265</v>
      </c>
      <c r="O297" s="176" t="s">
        <v>246</v>
      </c>
      <c r="P297" s="178"/>
      <c r="Q297" s="179" t="s">
        <v>80</v>
      </c>
      <c r="R297" s="179" t="s">
        <v>81</v>
      </c>
      <c r="S297" s="178" t="s">
        <v>82</v>
      </c>
      <c r="T297" s="178" t="s">
        <v>147</v>
      </c>
      <c r="U297" s="176" t="s">
        <v>84</v>
      </c>
      <c r="V297" s="178" t="s">
        <v>260</v>
      </c>
      <c r="W297" s="241" t="s">
        <v>126</v>
      </c>
      <c r="X297" s="254">
        <f>IF(W297="MUY BAJA",20%,IF(W297="BAJA",40%,IF(W297="MEDIA",60%,IF(W297="ALTA",80%,IF(W297="MUY ALTA",100%,)))))</f>
        <v>0.2</v>
      </c>
      <c r="Y297" s="255" t="s">
        <v>87</v>
      </c>
      <c r="Z297" s="254">
        <f>IF(Y297="LEVE",20%,IF(Y297="MENOR",40%,IF(Y297="MODERADO",60%,IF(Y297="MAYOR",80%,IF(Y297="CATASTRÓFICO",100%,)))))</f>
        <v>0.8</v>
      </c>
      <c r="AA297" s="181" t="s">
        <v>88</v>
      </c>
      <c r="AB297" s="180" t="s">
        <v>150</v>
      </c>
      <c r="AC297" s="178" t="s">
        <v>151</v>
      </c>
      <c r="AD297" s="181" t="s">
        <v>91</v>
      </c>
      <c r="AE297" s="181" t="s">
        <v>92</v>
      </c>
      <c r="AF297" s="176" t="s">
        <v>93</v>
      </c>
      <c r="AG297" s="182" t="s">
        <v>94</v>
      </c>
      <c r="AH297" s="182" t="s">
        <v>95</v>
      </c>
      <c r="AI297" s="256">
        <f>IF(AH297="Prevenir",25%, IF(AH297="Detectar",15%,IF(AH297="Corregir",10%,)))</f>
        <v>0.1</v>
      </c>
      <c r="AJ297" s="182" t="s">
        <v>96</v>
      </c>
      <c r="AK297" s="256">
        <f>IF(AJ297="Automático",25%,IF(AJ297="Manual",10%,))</f>
        <v>0.1</v>
      </c>
      <c r="AL297" s="182" t="s">
        <v>97</v>
      </c>
      <c r="AM297" s="175" t="s">
        <v>152</v>
      </c>
      <c r="AN297" s="182" t="s">
        <v>99</v>
      </c>
      <c r="AO297" s="175" t="s">
        <v>153</v>
      </c>
      <c r="AP297" s="257">
        <f>+AI297+AK297</f>
        <v>0.2</v>
      </c>
      <c r="AQ297" s="238" t="str">
        <f>IF(AR297&lt;=20%,"MUY BAJA",IF(AR297&lt;=40%,"BAJA",IF(AR297&lt;=60%,"MEDIA",IF(AR297&lt;=80%,"ALTA","MUY ALTA"))))</f>
        <v>MUY BAJA</v>
      </c>
      <c r="AR297" s="238">
        <f>IF(OR(AH297="Prevenir",AH297="Detectar"),(X297-(X297*AP297)), X297)</f>
        <v>0.2</v>
      </c>
      <c r="AS297" s="238" t="str">
        <f>IF(AT297&lt;=20%,"LEVE",IF(AT297&lt;=40%,"MENOR",IF(AT297&lt;=60%,"MODERADO",IF(AT297&lt;=80%,"MAYOR","CATASTROFICO"))))</f>
        <v>MAYOR</v>
      </c>
      <c r="AT297" s="238">
        <f>IF(AH297="Corregir",(Z297-(Z297*AP297)), Z297)</f>
        <v>0.64</v>
      </c>
      <c r="AU297" s="181" t="s">
        <v>88</v>
      </c>
      <c r="AV297" s="244" t="s">
        <v>133</v>
      </c>
      <c r="AW297" s="183" t="s">
        <v>150</v>
      </c>
      <c r="AX297" s="184" t="s">
        <v>266</v>
      </c>
      <c r="AY297" s="184">
        <f>AY193</f>
        <v>45657</v>
      </c>
      <c r="AZ297" s="184" t="str">
        <f>AZ193</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7" s="184" t="str">
        <f>BA193</f>
        <v>OSI - GIS - SPI</v>
      </c>
      <c r="BB297" s="483" t="s">
        <v>103</v>
      </c>
      <c r="BC297" s="185">
        <f t="shared" si="40"/>
        <v>0</v>
      </c>
      <c r="BD297" s="184" t="str">
        <f>BD193</f>
        <v>X</v>
      </c>
      <c r="BE297" s="184" t="str">
        <f>BE193</f>
        <v>Las alertas reportadas radicaron casos en Mesa de Ayuda y se intervinieron las cuentas de usuarios y equipos reportados.</v>
      </c>
      <c r="BF297" s="186" t="s">
        <v>1362</v>
      </c>
      <c r="BG297" s="184" t="str">
        <f>BG193</f>
        <v xml:space="preserve"> </v>
      </c>
      <c r="BH297" s="184"/>
      <c r="BI297" s="184"/>
      <c r="BJ297" s="185"/>
      <c r="BK297" s="185"/>
      <c r="BL297" s="185"/>
      <c r="BM297" s="185"/>
      <c r="BN297" s="186"/>
      <c r="BO297" s="186"/>
      <c r="BP297" s="186"/>
      <c r="BQ297" s="184"/>
      <c r="BR297" s="184"/>
      <c r="BS297" s="185"/>
      <c r="BT297" s="185"/>
      <c r="BU297" s="185"/>
      <c r="BV297" s="185"/>
      <c r="BW297" s="186"/>
      <c r="BX297" s="186"/>
      <c r="BY297" s="186"/>
      <c r="BZ297" s="184"/>
      <c r="CA297" s="184"/>
      <c r="CB297" s="185"/>
      <c r="CC297" s="185"/>
      <c r="CD297" s="185"/>
      <c r="CE297" s="185"/>
      <c r="CF297" s="186"/>
      <c r="CG297" s="186"/>
      <c r="CH297" s="186"/>
      <c r="CI297" s="476"/>
      <c r="CJ297" s="476">
        <v>1</v>
      </c>
      <c r="CK297" s="476"/>
    </row>
    <row r="298" spans="2:89" s="187" customFormat="1" ht="113.25" customHeight="1" x14ac:dyDescent="0.25">
      <c r="B298" s="174" t="s">
        <v>71</v>
      </c>
      <c r="C298" s="175" t="s">
        <v>143</v>
      </c>
      <c r="D298" s="175" t="s">
        <v>143</v>
      </c>
      <c r="E298" s="176" t="s">
        <v>156</v>
      </c>
      <c r="F298" s="176" t="s">
        <v>74</v>
      </c>
      <c r="G298" s="176" t="s">
        <v>143</v>
      </c>
      <c r="H298" s="175" t="s">
        <v>245</v>
      </c>
      <c r="I298" s="175" t="s">
        <v>245</v>
      </c>
      <c r="J298" s="175" t="s">
        <v>245</v>
      </c>
      <c r="K298" s="188" t="s">
        <v>245</v>
      </c>
      <c r="L298" s="175">
        <v>0</v>
      </c>
      <c r="M298" s="175">
        <v>0</v>
      </c>
      <c r="N298" s="175">
        <v>0</v>
      </c>
      <c r="O298" s="176" t="s">
        <v>300</v>
      </c>
      <c r="P298" s="178"/>
      <c r="Q298" s="179" t="s">
        <v>80</v>
      </c>
      <c r="R298" s="179" t="s">
        <v>81</v>
      </c>
      <c r="S298" s="178" t="s">
        <v>82</v>
      </c>
      <c r="T298" s="178" t="s">
        <v>147</v>
      </c>
      <c r="U298" s="176" t="s">
        <v>148</v>
      </c>
      <c r="V298" s="178" t="s">
        <v>149</v>
      </c>
      <c r="W298" s="241" t="s">
        <v>86</v>
      </c>
      <c r="X298" s="254">
        <f>IF(W298="MUY BAJA",20%,IF(W298="BAJA",40%,IF(W298="MEDIA",60%,IF(W298="ALTA",80%,IF(W298="MUY ALTA",100%,)))))</f>
        <v>0.4</v>
      </c>
      <c r="Y298" s="255" t="s">
        <v>87</v>
      </c>
      <c r="Z298" s="254">
        <f>IF(Y298="LEVE",20%,IF(Y298="MENOR",40%,IF(Y298="MODERADO",60%,IF(Y298="MAYOR",80%,IF(Y298="CATASTRÓFICO",100%,)))))</f>
        <v>0.8</v>
      </c>
      <c r="AA298" s="181" t="s">
        <v>88</v>
      </c>
      <c r="AB298" s="180" t="s">
        <v>150</v>
      </c>
      <c r="AC298" s="178" t="s">
        <v>151</v>
      </c>
      <c r="AD298" s="181" t="s">
        <v>91</v>
      </c>
      <c r="AE298" s="181" t="s">
        <v>92</v>
      </c>
      <c r="AF298" s="176" t="s">
        <v>93</v>
      </c>
      <c r="AG298" s="182" t="s">
        <v>94</v>
      </c>
      <c r="AH298" s="182" t="s">
        <v>95</v>
      </c>
      <c r="AI298" s="256">
        <f>IF(AH298="Prevenir",25%, IF(AH298="Detectar",15%,IF(AH298="Corregir",10%,)))</f>
        <v>0.1</v>
      </c>
      <c r="AJ298" s="182" t="s">
        <v>96</v>
      </c>
      <c r="AK298" s="256">
        <f>IF(AJ298="Automático",25%,IF(AJ298="Manual",10%,))</f>
        <v>0.1</v>
      </c>
      <c r="AL298" s="182" t="s">
        <v>97</v>
      </c>
      <c r="AM298" s="175" t="s">
        <v>152</v>
      </c>
      <c r="AN298" s="182" t="s">
        <v>99</v>
      </c>
      <c r="AO298" s="175" t="s">
        <v>153</v>
      </c>
      <c r="AP298" s="257">
        <f>+AI298+AK298</f>
        <v>0.2</v>
      </c>
      <c r="AQ298" s="238" t="str">
        <f>IF(AR298&lt;=20%,"MUY BAJA",IF(AR298&lt;=40%,"BAJA",IF(AR298&lt;=60%,"MEDIA",IF(AR298&lt;=80%,"ALTA","MUY ALTA"))))</f>
        <v>BAJA</v>
      </c>
      <c r="AR298" s="238">
        <f>IF(OR(AH298="Prevenir",AH298="Detectar"),(X298-(X298*AP298)), X298)</f>
        <v>0.4</v>
      </c>
      <c r="AS298" s="238" t="str">
        <f>IF(AT298&lt;=20%,"LEVE",IF(AT298&lt;=40%,"MENOR",IF(AT298&lt;=60%,"MODERADO",IF(AT298&lt;=80%,"MAYOR","CATASTROFICO"))))</f>
        <v>MAYOR</v>
      </c>
      <c r="AT298" s="238">
        <f>IF(AH298="Corregir",(Z298-(Z298*AP298)), Z298)</f>
        <v>0.64</v>
      </c>
      <c r="AU298" s="181" t="s">
        <v>88</v>
      </c>
      <c r="AV298" s="244" t="s">
        <v>133</v>
      </c>
      <c r="AW298" s="183" t="s">
        <v>150</v>
      </c>
      <c r="AX298" s="184" t="s">
        <v>154</v>
      </c>
      <c r="AY298" s="184">
        <f>AY194</f>
        <v>45657</v>
      </c>
      <c r="AZ298" s="184" t="str">
        <f>AZ194</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8" s="184" t="str">
        <f>BA194</f>
        <v>OSI - GIS - SPI</v>
      </c>
      <c r="BB298" s="483" t="s">
        <v>103</v>
      </c>
      <c r="BC298" s="185">
        <f t="shared" si="40"/>
        <v>0</v>
      </c>
      <c r="BD298" s="184" t="str">
        <f>BD194</f>
        <v>X</v>
      </c>
      <c r="BE298" s="184" t="str">
        <f>BE194</f>
        <v>Las alertas reportadas radicaron casos en Mesa de Ayuda y se intervinieron las cuentas de usuarios y equipos reportados.</v>
      </c>
      <c r="BF298" s="186" t="s">
        <v>1362</v>
      </c>
      <c r="BG298" s="184" t="str">
        <f>BG194</f>
        <v xml:space="preserve"> </v>
      </c>
      <c r="BH298" s="184"/>
      <c r="BI298" s="184"/>
      <c r="BJ298" s="185"/>
      <c r="BK298" s="185"/>
      <c r="BL298" s="185"/>
      <c r="BM298" s="185"/>
      <c r="BN298" s="186"/>
      <c r="BO298" s="186"/>
      <c r="BP298" s="186"/>
      <c r="BQ298" s="184"/>
      <c r="BR298" s="184"/>
      <c r="BS298" s="185"/>
      <c r="BT298" s="185"/>
      <c r="BU298" s="185"/>
      <c r="BV298" s="185"/>
      <c r="BW298" s="186"/>
      <c r="BX298" s="186"/>
      <c r="BY298" s="186"/>
      <c r="BZ298" s="184"/>
      <c r="CA298" s="184"/>
      <c r="CB298" s="185"/>
      <c r="CC298" s="185"/>
      <c r="CD298" s="185"/>
      <c r="CE298" s="185"/>
      <c r="CF298" s="186"/>
      <c r="CG298" s="186"/>
      <c r="CH298" s="186"/>
      <c r="CI298" s="476"/>
      <c r="CJ298" s="476">
        <v>1</v>
      </c>
      <c r="CK298" s="476"/>
    </row>
    <row r="299" spans="2:89" s="187" customFormat="1" ht="113.25" customHeight="1" x14ac:dyDescent="0.25">
      <c r="B299" s="174" t="s">
        <v>71</v>
      </c>
      <c r="C299" s="175" t="s">
        <v>263</v>
      </c>
      <c r="D299" s="175" t="s">
        <v>263</v>
      </c>
      <c r="E299" s="176" t="s">
        <v>156</v>
      </c>
      <c r="F299" s="176" t="s">
        <v>74</v>
      </c>
      <c r="G299" s="176" t="s">
        <v>263</v>
      </c>
      <c r="H299" s="175" t="s">
        <v>245</v>
      </c>
      <c r="I299" s="175" t="s">
        <v>245</v>
      </c>
      <c r="J299" s="175" t="s">
        <v>245</v>
      </c>
      <c r="K299" s="188" t="s">
        <v>245</v>
      </c>
      <c r="L299" s="175">
        <v>0</v>
      </c>
      <c r="M299" s="175">
        <v>0</v>
      </c>
      <c r="N299" s="175">
        <v>0</v>
      </c>
      <c r="O299" s="176" t="s">
        <v>300</v>
      </c>
      <c r="P299" s="178"/>
      <c r="Q299" s="179" t="s">
        <v>80</v>
      </c>
      <c r="R299" s="179" t="s">
        <v>81</v>
      </c>
      <c r="S299" s="178" t="s">
        <v>82</v>
      </c>
      <c r="T299" s="178" t="s">
        <v>147</v>
      </c>
      <c r="U299" s="176" t="s">
        <v>84</v>
      </c>
      <c r="V299" s="178" t="s">
        <v>260</v>
      </c>
      <c r="W299" s="241" t="s">
        <v>126</v>
      </c>
      <c r="X299" s="254">
        <f>IF(W299="MUY BAJA",20%,IF(W299="BAJA",40%,IF(W299="MEDIA",60%,IF(W299="ALTA",80%,IF(W299="MUY ALTA",100%,)))))</f>
        <v>0.2</v>
      </c>
      <c r="Y299" s="255" t="s">
        <v>87</v>
      </c>
      <c r="Z299" s="254">
        <f>IF(Y299="LEVE",20%,IF(Y299="MENOR",40%,IF(Y299="MODERADO",60%,IF(Y299="MAYOR",80%,IF(Y299="CATASTRÓFICO",100%,)))))</f>
        <v>0.8</v>
      </c>
      <c r="AA299" s="181" t="s">
        <v>88</v>
      </c>
      <c r="AB299" s="180" t="s">
        <v>150</v>
      </c>
      <c r="AC299" s="178" t="s">
        <v>151</v>
      </c>
      <c r="AD299" s="181" t="s">
        <v>91</v>
      </c>
      <c r="AE299" s="181" t="s">
        <v>92</v>
      </c>
      <c r="AF299" s="176" t="s">
        <v>93</v>
      </c>
      <c r="AG299" s="182" t="s">
        <v>94</v>
      </c>
      <c r="AH299" s="182" t="s">
        <v>95</v>
      </c>
      <c r="AI299" s="256">
        <f>IF(AH299="Prevenir",25%, IF(AH299="Detectar",15%,IF(AH299="Corregir",10%,)))</f>
        <v>0.1</v>
      </c>
      <c r="AJ299" s="182" t="s">
        <v>96</v>
      </c>
      <c r="AK299" s="256">
        <f>IF(AJ299="Automático",25%,IF(AJ299="Manual",10%,))</f>
        <v>0.1</v>
      </c>
      <c r="AL299" s="182" t="s">
        <v>97</v>
      </c>
      <c r="AM299" s="175" t="s">
        <v>152</v>
      </c>
      <c r="AN299" s="182" t="s">
        <v>99</v>
      </c>
      <c r="AO299" s="175" t="s">
        <v>153</v>
      </c>
      <c r="AP299" s="257">
        <f>+AI299+AK299</f>
        <v>0.2</v>
      </c>
      <c r="AQ299" s="238" t="str">
        <f>IF(AR299&lt;=20%,"MUY BAJA",IF(AR299&lt;=40%,"BAJA",IF(AR299&lt;=60%,"MEDIA",IF(AR299&lt;=80%,"ALTA","MUY ALTA"))))</f>
        <v>MUY BAJA</v>
      </c>
      <c r="AR299" s="238">
        <f>IF(OR(AH299="Prevenir",AH299="Detectar"),(X299-(X299*AP299)), X299)</f>
        <v>0.2</v>
      </c>
      <c r="AS299" s="238" t="str">
        <f>IF(AT299&lt;=20%,"LEVE",IF(AT299&lt;=40%,"MENOR",IF(AT299&lt;=60%,"MODERADO",IF(AT299&lt;=80%,"MAYOR","CATASTROFICO"))))</f>
        <v>MAYOR</v>
      </c>
      <c r="AT299" s="238">
        <f>IF(AH299="Corregir",(Z299-(Z299*AP299)), Z299)</f>
        <v>0.64</v>
      </c>
      <c r="AU299" s="181" t="s">
        <v>88</v>
      </c>
      <c r="AV299" s="244" t="s">
        <v>133</v>
      </c>
      <c r="AW299" s="183" t="s">
        <v>150</v>
      </c>
      <c r="AX299" s="184" t="s">
        <v>266</v>
      </c>
      <c r="AY299" s="184">
        <f>AY195</f>
        <v>45657</v>
      </c>
      <c r="AZ299" s="184" t="str">
        <f>AZ195</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9" s="184" t="str">
        <f>BA195</f>
        <v>OSI - GIS - SPI</v>
      </c>
      <c r="BB299" s="483" t="s">
        <v>103</v>
      </c>
      <c r="BC299" s="185">
        <f t="shared" si="40"/>
        <v>0</v>
      </c>
      <c r="BD299" s="184" t="str">
        <f>BD195</f>
        <v>X</v>
      </c>
      <c r="BE299" s="184" t="str">
        <f>BE195</f>
        <v>Las alertas reportadas radicaron casos en Mesa de Ayuda y se intervinieron las cuentas de usuarios y equipos reportados.</v>
      </c>
      <c r="BF299" s="186" t="s">
        <v>1362</v>
      </c>
      <c r="BG299" s="184" t="str">
        <f>BG195</f>
        <v xml:space="preserve"> </v>
      </c>
      <c r="BH299" s="184"/>
      <c r="BI299" s="184"/>
      <c r="BJ299" s="185"/>
      <c r="BK299" s="185"/>
      <c r="BL299" s="185"/>
      <c r="BM299" s="185"/>
      <c r="BN299" s="186"/>
      <c r="BO299" s="186"/>
      <c r="BP299" s="186"/>
      <c r="BQ299" s="184"/>
      <c r="BR299" s="184"/>
      <c r="BS299" s="185"/>
      <c r="BT299" s="185"/>
      <c r="BU299" s="185"/>
      <c r="BV299" s="185"/>
      <c r="BW299" s="186"/>
      <c r="BX299" s="186"/>
      <c r="BY299" s="186"/>
      <c r="BZ299" s="184"/>
      <c r="CA299" s="184"/>
      <c r="CB299" s="185"/>
      <c r="CC299" s="185"/>
      <c r="CD299" s="185"/>
      <c r="CE299" s="185"/>
      <c r="CF299" s="186"/>
      <c r="CG299" s="186"/>
      <c r="CH299" s="186"/>
      <c r="CI299" s="476"/>
      <c r="CJ299" s="476">
        <v>1</v>
      </c>
      <c r="CK299" s="476"/>
    </row>
    <row r="300" spans="2:89" s="187" customFormat="1" ht="113.25" customHeight="1" x14ac:dyDescent="0.25">
      <c r="B300" s="174" t="s">
        <v>71</v>
      </c>
      <c r="C300" s="175" t="s">
        <v>263</v>
      </c>
      <c r="D300" s="175" t="s">
        <v>263</v>
      </c>
      <c r="E300" s="176" t="s">
        <v>156</v>
      </c>
      <c r="F300" s="176" t="s">
        <v>74</v>
      </c>
      <c r="G300" s="176" t="s">
        <v>263</v>
      </c>
      <c r="H300" s="175" t="s">
        <v>245</v>
      </c>
      <c r="I300" s="175" t="s">
        <v>245</v>
      </c>
      <c r="J300" s="175" t="s">
        <v>245</v>
      </c>
      <c r="K300" s="188" t="s">
        <v>245</v>
      </c>
      <c r="L300" s="175">
        <v>0</v>
      </c>
      <c r="M300" s="175">
        <v>0</v>
      </c>
      <c r="N300" s="175">
        <v>0</v>
      </c>
      <c r="O300" s="176" t="s">
        <v>368</v>
      </c>
      <c r="P300" s="178"/>
      <c r="Q300" s="179" t="s">
        <v>80</v>
      </c>
      <c r="R300" s="179" t="s">
        <v>81</v>
      </c>
      <c r="S300" s="178" t="s">
        <v>82</v>
      </c>
      <c r="T300" s="178" t="s">
        <v>147</v>
      </c>
      <c r="U300" s="176" t="s">
        <v>84</v>
      </c>
      <c r="V300" s="178" t="s">
        <v>260</v>
      </c>
      <c r="W300" s="241" t="s">
        <v>126</v>
      </c>
      <c r="X300" s="254">
        <f>IF(W300="MUY BAJA",20%,IF(W300="BAJA",40%,IF(W300="MEDIA",60%,IF(W300="ALTA",80%,IF(W300="MUY ALTA",100%,)))))</f>
        <v>0.2</v>
      </c>
      <c r="Y300" s="255" t="s">
        <v>87</v>
      </c>
      <c r="Z300" s="254">
        <f>IF(Y300="LEVE",20%,IF(Y300="MENOR",40%,IF(Y300="MODERADO",60%,IF(Y300="MAYOR",80%,IF(Y300="CATASTRÓFICO",100%,)))))</f>
        <v>0.8</v>
      </c>
      <c r="AA300" s="181" t="s">
        <v>88</v>
      </c>
      <c r="AB300" s="180" t="s">
        <v>150</v>
      </c>
      <c r="AC300" s="178" t="s">
        <v>151</v>
      </c>
      <c r="AD300" s="181" t="s">
        <v>91</v>
      </c>
      <c r="AE300" s="181" t="s">
        <v>92</v>
      </c>
      <c r="AF300" s="176" t="s">
        <v>93</v>
      </c>
      <c r="AG300" s="182" t="s">
        <v>94</v>
      </c>
      <c r="AH300" s="182" t="s">
        <v>95</v>
      </c>
      <c r="AI300" s="256">
        <f>IF(AH300="Prevenir",25%, IF(AH300="Detectar",15%,IF(AH300="Corregir",10%,)))</f>
        <v>0.1</v>
      </c>
      <c r="AJ300" s="182" t="s">
        <v>96</v>
      </c>
      <c r="AK300" s="256">
        <f>IF(AJ300="Automático",25%,IF(AJ300="Manual",10%,))</f>
        <v>0.1</v>
      </c>
      <c r="AL300" s="182" t="s">
        <v>97</v>
      </c>
      <c r="AM300" s="175" t="s">
        <v>152</v>
      </c>
      <c r="AN300" s="182" t="s">
        <v>99</v>
      </c>
      <c r="AO300" s="175" t="s">
        <v>153</v>
      </c>
      <c r="AP300" s="257">
        <f>+AI300+AK300</f>
        <v>0.2</v>
      </c>
      <c r="AQ300" s="238" t="str">
        <f>IF(AR300&lt;=20%,"MUY BAJA",IF(AR300&lt;=40%,"BAJA",IF(AR300&lt;=60%,"MEDIA",IF(AR300&lt;=80%,"ALTA","MUY ALTA"))))</f>
        <v>MUY BAJA</v>
      </c>
      <c r="AR300" s="238">
        <f>IF(OR(AH300="Prevenir",AH300="Detectar"),(X300-(X300*AP300)), X300)</f>
        <v>0.2</v>
      </c>
      <c r="AS300" s="238" t="str">
        <f>IF(AT300&lt;=20%,"LEVE",IF(AT300&lt;=40%,"MENOR",IF(AT300&lt;=60%,"MODERADO",IF(AT300&lt;=80%,"MAYOR","CATASTROFICO"))))</f>
        <v>MAYOR</v>
      </c>
      <c r="AT300" s="238">
        <f>IF(AH300="Corregir",(Z300-(Z300*AP300)), Z300)</f>
        <v>0.64</v>
      </c>
      <c r="AU300" s="181" t="s">
        <v>88</v>
      </c>
      <c r="AV300" s="244" t="s">
        <v>133</v>
      </c>
      <c r="AW300" s="183" t="s">
        <v>150</v>
      </c>
      <c r="AX300" s="184" t="s">
        <v>266</v>
      </c>
      <c r="AY300" s="184">
        <f>AY196</f>
        <v>45657</v>
      </c>
      <c r="AZ300" s="184" t="str">
        <f>AZ196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0" s="184" t="str">
        <f>BA196</f>
        <v>OSI - GIS - SPI</v>
      </c>
      <c r="BB300" s="483" t="s">
        <v>103</v>
      </c>
      <c r="BC300" s="185">
        <f t="shared" si="40"/>
        <v>0</v>
      </c>
      <c r="BD300" s="184" t="str">
        <f>BD196</f>
        <v>X</v>
      </c>
      <c r="BE300" s="184" t="str">
        <f>BE196</f>
        <v>Las alertas reportadas radicaron casos en Mesa de Ayuda y se intervinieron las cuentas de usuarios y equipos reportados.</v>
      </c>
      <c r="BF300" s="186" t="s">
        <v>1362</v>
      </c>
      <c r="BG300" s="184" t="str">
        <f>BG196</f>
        <v xml:space="preserve"> </v>
      </c>
      <c r="BH300" s="184"/>
      <c r="BI300" s="184"/>
      <c r="BJ300" s="185"/>
      <c r="BK300" s="185"/>
      <c r="BL300" s="185"/>
      <c r="BM300" s="185"/>
      <c r="BN300" s="186"/>
      <c r="BO300" s="186"/>
      <c r="BP300" s="186"/>
      <c r="BQ300" s="184"/>
      <c r="BR300" s="184"/>
      <c r="BS300" s="185"/>
      <c r="BT300" s="185"/>
      <c r="BU300" s="185"/>
      <c r="BV300" s="185"/>
      <c r="BW300" s="186"/>
      <c r="BX300" s="186"/>
      <c r="BY300" s="186"/>
      <c r="BZ300" s="184"/>
      <c r="CA300" s="184"/>
      <c r="CB300" s="185"/>
      <c r="CC300" s="185"/>
      <c r="CD300" s="185"/>
      <c r="CE300" s="185"/>
      <c r="CF300" s="186"/>
      <c r="CG300" s="186"/>
      <c r="CH300" s="186"/>
      <c r="CI300" s="476"/>
      <c r="CJ300" s="476">
        <v>1</v>
      </c>
      <c r="CK300" s="476"/>
    </row>
    <row r="301" spans="2:89" s="187" customFormat="1" ht="113.25" customHeight="1" x14ac:dyDescent="0.25">
      <c r="B301" s="174" t="s">
        <v>71</v>
      </c>
      <c r="C301" s="175" t="s">
        <v>263</v>
      </c>
      <c r="D301" s="175" t="s">
        <v>263</v>
      </c>
      <c r="E301" s="176" t="s">
        <v>156</v>
      </c>
      <c r="F301" s="176" t="s">
        <v>74</v>
      </c>
      <c r="G301" s="176" t="s">
        <v>263</v>
      </c>
      <c r="H301" s="175" t="s">
        <v>245</v>
      </c>
      <c r="I301" s="175" t="s">
        <v>245</v>
      </c>
      <c r="J301" s="175" t="s">
        <v>245</v>
      </c>
      <c r="K301" s="188" t="s">
        <v>245</v>
      </c>
      <c r="L301" s="175" t="s">
        <v>416</v>
      </c>
      <c r="M301" s="175" t="s">
        <v>417</v>
      </c>
      <c r="N301" s="175" t="s">
        <v>418</v>
      </c>
      <c r="O301" s="176" t="s">
        <v>412</v>
      </c>
      <c r="P301" s="178"/>
      <c r="Q301" s="179" t="s">
        <v>80</v>
      </c>
      <c r="R301" s="179" t="s">
        <v>81</v>
      </c>
      <c r="S301" s="178" t="s">
        <v>82</v>
      </c>
      <c r="T301" s="178" t="s">
        <v>147</v>
      </c>
      <c r="U301" s="176" t="s">
        <v>84</v>
      </c>
      <c r="V301" s="178" t="s">
        <v>260</v>
      </c>
      <c r="W301" s="241" t="s">
        <v>126</v>
      </c>
      <c r="X301" s="254">
        <f>IF(W301="MUY BAJA",20%,IF(W301="BAJA",40%,IF(W301="MEDIA",60%,IF(W301="ALTA",80%,IF(W301="MUY ALTA",100%,)))))</f>
        <v>0.2</v>
      </c>
      <c r="Y301" s="255" t="s">
        <v>87</v>
      </c>
      <c r="Z301" s="254">
        <f>IF(Y301="LEVE",20%,IF(Y301="MENOR",40%,IF(Y301="MODERADO",60%,IF(Y301="MAYOR",80%,IF(Y301="CATASTRÓFICO",100%,)))))</f>
        <v>0.8</v>
      </c>
      <c r="AA301" s="181" t="s">
        <v>88</v>
      </c>
      <c r="AB301" s="180" t="s">
        <v>150</v>
      </c>
      <c r="AC301" s="178" t="s">
        <v>151</v>
      </c>
      <c r="AD301" s="181" t="s">
        <v>91</v>
      </c>
      <c r="AE301" s="181" t="s">
        <v>92</v>
      </c>
      <c r="AF301" s="176" t="s">
        <v>93</v>
      </c>
      <c r="AG301" s="182" t="s">
        <v>94</v>
      </c>
      <c r="AH301" s="182" t="s">
        <v>95</v>
      </c>
      <c r="AI301" s="256">
        <f>IF(AH301="Prevenir",25%, IF(AH301="Detectar",15%,IF(AH301="Corregir",10%,)))</f>
        <v>0.1</v>
      </c>
      <c r="AJ301" s="182" t="s">
        <v>96</v>
      </c>
      <c r="AK301" s="256">
        <f>IF(AJ301="Automático",25%,IF(AJ301="Manual",10%,))</f>
        <v>0.1</v>
      </c>
      <c r="AL301" s="182" t="s">
        <v>97</v>
      </c>
      <c r="AM301" s="175" t="s">
        <v>152</v>
      </c>
      <c r="AN301" s="182" t="s">
        <v>99</v>
      </c>
      <c r="AO301" s="175" t="s">
        <v>153</v>
      </c>
      <c r="AP301" s="257">
        <f>+AI301+AK301</f>
        <v>0.2</v>
      </c>
      <c r="AQ301" s="238" t="str">
        <f>IF(AR301&lt;=20%,"MUY BAJA",IF(AR301&lt;=40%,"BAJA",IF(AR301&lt;=60%,"MEDIA",IF(AR301&lt;=80%,"ALTA","MUY ALTA"))))</f>
        <v>MUY BAJA</v>
      </c>
      <c r="AR301" s="238">
        <f>IF(OR(AH301="Prevenir",AH301="Detectar"),(X301-(X301*AP301)), X301)</f>
        <v>0.2</v>
      </c>
      <c r="AS301" s="238" t="str">
        <f>IF(AT301&lt;=20%,"LEVE",IF(AT301&lt;=40%,"MENOR",IF(AT301&lt;=60%,"MODERADO",IF(AT301&lt;=80%,"MAYOR","CATASTROFICO"))))</f>
        <v>MAYOR</v>
      </c>
      <c r="AT301" s="238">
        <f>IF(AH301="Corregir",(Z301-(Z301*AP301)), Z301)</f>
        <v>0.64</v>
      </c>
      <c r="AU301" s="181" t="s">
        <v>88</v>
      </c>
      <c r="AV301" s="244" t="s">
        <v>133</v>
      </c>
      <c r="AW301" s="183" t="s">
        <v>150</v>
      </c>
      <c r="AX301" s="184" t="s">
        <v>266</v>
      </c>
      <c r="AY301" s="184">
        <f>AY197</f>
        <v>45657</v>
      </c>
      <c r="AZ301" s="184" t="str">
        <f>AZ197</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1" s="184" t="str">
        <f>BA197</f>
        <v>OSI - GIS - SPI</v>
      </c>
      <c r="BB301" s="483" t="s">
        <v>103</v>
      </c>
      <c r="BC301" s="185">
        <f t="shared" si="40"/>
        <v>0</v>
      </c>
      <c r="BD301" s="184" t="str">
        <f>BD197</f>
        <v>X</v>
      </c>
      <c r="BE301" s="184" t="str">
        <f>BE197</f>
        <v>Las alertas reportadas radicaron casos en Mesa de Ayuda y se intervinieron las cuentas de usuarios y equipos reportados.</v>
      </c>
      <c r="BF301" s="186" t="s">
        <v>1362</v>
      </c>
      <c r="BG301" s="184" t="str">
        <f>BG197</f>
        <v xml:space="preserve"> </v>
      </c>
      <c r="BH301" s="184"/>
      <c r="BI301" s="184"/>
      <c r="BJ301" s="185"/>
      <c r="BK301" s="185"/>
      <c r="BL301" s="185"/>
      <c r="BM301" s="185"/>
      <c r="BN301" s="186"/>
      <c r="BO301" s="186"/>
      <c r="BP301" s="186"/>
      <c r="BQ301" s="184"/>
      <c r="BR301" s="184"/>
      <c r="BS301" s="185"/>
      <c r="BT301" s="185"/>
      <c r="BU301" s="185"/>
      <c r="BV301" s="185"/>
      <c r="BW301" s="186"/>
      <c r="BX301" s="186"/>
      <c r="BY301" s="186"/>
      <c r="BZ301" s="184"/>
      <c r="CA301" s="184"/>
      <c r="CB301" s="185"/>
      <c r="CC301" s="185"/>
      <c r="CD301" s="185"/>
      <c r="CE301" s="185"/>
      <c r="CF301" s="186"/>
      <c r="CG301" s="186"/>
      <c r="CH301" s="186"/>
      <c r="CI301" s="476"/>
      <c r="CJ301" s="476">
        <v>1</v>
      </c>
      <c r="CK301" s="476"/>
    </row>
    <row r="302" spans="2:89" s="187" customFormat="1" ht="113.25" customHeight="1" x14ac:dyDescent="0.25">
      <c r="B302" s="174" t="s">
        <v>71</v>
      </c>
      <c r="C302" s="175" t="s">
        <v>143</v>
      </c>
      <c r="D302" s="175" t="s">
        <v>143</v>
      </c>
      <c r="E302" s="176" t="s">
        <v>156</v>
      </c>
      <c r="F302" s="176" t="s">
        <v>74</v>
      </c>
      <c r="G302" s="176" t="s">
        <v>143</v>
      </c>
      <c r="H302" s="175" t="s">
        <v>245</v>
      </c>
      <c r="I302" s="175" t="s">
        <v>245</v>
      </c>
      <c r="J302" s="175" t="s">
        <v>245</v>
      </c>
      <c r="K302" s="188" t="s">
        <v>245</v>
      </c>
      <c r="L302" s="175" t="s">
        <v>460</v>
      </c>
      <c r="M302" s="175" t="s">
        <v>461</v>
      </c>
      <c r="N302" s="175" t="s">
        <v>462</v>
      </c>
      <c r="O302" s="176" t="s">
        <v>181</v>
      </c>
      <c r="P302" s="178"/>
      <c r="Q302" s="179" t="s">
        <v>80</v>
      </c>
      <c r="R302" s="179" t="s">
        <v>81</v>
      </c>
      <c r="S302" s="178" t="s">
        <v>82</v>
      </c>
      <c r="T302" s="178" t="s">
        <v>147</v>
      </c>
      <c r="U302" s="176" t="s">
        <v>148</v>
      </c>
      <c r="V302" s="178" t="s">
        <v>149</v>
      </c>
      <c r="W302" s="241" t="s">
        <v>86</v>
      </c>
      <c r="X302" s="254">
        <f>IF(W302="MUY BAJA",20%,IF(W302="BAJA",40%,IF(W302="MEDIA",60%,IF(W302="ALTA",80%,IF(W302="MUY ALTA",100%,)))))</f>
        <v>0.4</v>
      </c>
      <c r="Y302" s="255" t="s">
        <v>87</v>
      </c>
      <c r="Z302" s="254">
        <f>IF(Y302="LEVE",20%,IF(Y302="MENOR",40%,IF(Y302="MODERADO",60%,IF(Y302="MAYOR",80%,IF(Y302="CATASTRÓFICO",100%,)))))</f>
        <v>0.8</v>
      </c>
      <c r="AA302" s="181" t="s">
        <v>88</v>
      </c>
      <c r="AB302" s="180" t="s">
        <v>150</v>
      </c>
      <c r="AC302" s="178" t="s">
        <v>151</v>
      </c>
      <c r="AD302" s="181" t="s">
        <v>91</v>
      </c>
      <c r="AE302" s="181" t="s">
        <v>92</v>
      </c>
      <c r="AF302" s="176" t="s">
        <v>93</v>
      </c>
      <c r="AG302" s="182" t="s">
        <v>94</v>
      </c>
      <c r="AH302" s="182" t="s">
        <v>95</v>
      </c>
      <c r="AI302" s="256">
        <f>IF(AH302="Prevenir",25%, IF(AH302="Detectar",15%,IF(AH302="Corregir",10%,)))</f>
        <v>0.1</v>
      </c>
      <c r="AJ302" s="182" t="s">
        <v>96</v>
      </c>
      <c r="AK302" s="256">
        <f>IF(AJ302="Automático",25%,IF(AJ302="Manual",10%,))</f>
        <v>0.1</v>
      </c>
      <c r="AL302" s="182" t="s">
        <v>97</v>
      </c>
      <c r="AM302" s="175" t="s">
        <v>152</v>
      </c>
      <c r="AN302" s="182" t="s">
        <v>99</v>
      </c>
      <c r="AO302" s="175" t="s">
        <v>153</v>
      </c>
      <c r="AP302" s="257">
        <f>+AI302+AK302</f>
        <v>0.2</v>
      </c>
      <c r="AQ302" s="238" t="str">
        <f>IF(AR302&lt;=20%,"MUY BAJA",IF(AR302&lt;=40%,"BAJA",IF(AR302&lt;=60%,"MEDIA",IF(AR302&lt;=80%,"ALTA","MUY ALTA"))))</f>
        <v>BAJA</v>
      </c>
      <c r="AR302" s="238">
        <f>IF(OR(AH302="Prevenir",AH302="Detectar"),(X302-(X302*AP302)), X302)</f>
        <v>0.4</v>
      </c>
      <c r="AS302" s="238" t="str">
        <f>IF(AT302&lt;=20%,"LEVE",IF(AT302&lt;=40%,"MENOR",IF(AT302&lt;=60%,"MODERADO",IF(AT302&lt;=80%,"MAYOR","CATASTROFICO"))))</f>
        <v>MAYOR</v>
      </c>
      <c r="AT302" s="238">
        <f>IF(AH302="Corregir",(Z302-(Z302*AP302)), Z302)</f>
        <v>0.64</v>
      </c>
      <c r="AU302" s="181" t="s">
        <v>88</v>
      </c>
      <c r="AV302" s="244" t="s">
        <v>133</v>
      </c>
      <c r="AW302" s="183" t="s">
        <v>150</v>
      </c>
      <c r="AX302" s="184" t="s">
        <v>154</v>
      </c>
      <c r="AY302" s="184">
        <f>AY198</f>
        <v>45657</v>
      </c>
      <c r="AZ302" s="184" t="str">
        <f>AZ198</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2" s="184" t="str">
        <f>BA198</f>
        <v>OSI - GIS - SPI</v>
      </c>
      <c r="BB302" s="483" t="s">
        <v>103</v>
      </c>
      <c r="BC302" s="185">
        <f t="shared" si="40"/>
        <v>0</v>
      </c>
      <c r="BD302" s="184" t="str">
        <f>BD198</f>
        <v>X</v>
      </c>
      <c r="BE302" s="184" t="str">
        <f>BE198</f>
        <v>Las alertas reportadas radicaron casos en Mesa de Ayuda y se intervinieron las cuentas de usuarios y equipos reportados.</v>
      </c>
      <c r="BF302" s="186" t="s">
        <v>1362</v>
      </c>
      <c r="BG302" s="184" t="str">
        <f>BG198</f>
        <v xml:space="preserve"> </v>
      </c>
      <c r="BH302" s="184"/>
      <c r="BI302" s="184"/>
      <c r="BJ302" s="185"/>
      <c r="BK302" s="185"/>
      <c r="BL302" s="185"/>
      <c r="BM302" s="185"/>
      <c r="BN302" s="186"/>
      <c r="BO302" s="186"/>
      <c r="BP302" s="186"/>
      <c r="BQ302" s="184"/>
      <c r="BR302" s="184"/>
      <c r="BS302" s="185"/>
      <c r="BT302" s="185"/>
      <c r="BU302" s="185"/>
      <c r="BV302" s="185"/>
      <c r="BW302" s="186"/>
      <c r="BX302" s="186"/>
      <c r="BY302" s="186"/>
      <c r="BZ302" s="184"/>
      <c r="CA302" s="184"/>
      <c r="CB302" s="185"/>
      <c r="CC302" s="185"/>
      <c r="CD302" s="185"/>
      <c r="CE302" s="185"/>
      <c r="CF302" s="186"/>
      <c r="CG302" s="186"/>
      <c r="CH302" s="186"/>
      <c r="CI302" s="476"/>
      <c r="CJ302" s="476">
        <v>1</v>
      </c>
      <c r="CK302" s="476"/>
    </row>
    <row r="303" spans="2:89" s="187" customFormat="1" ht="113.25" customHeight="1" x14ac:dyDescent="0.25">
      <c r="B303" s="174" t="s">
        <v>71</v>
      </c>
      <c r="C303" s="175" t="s">
        <v>263</v>
      </c>
      <c r="D303" s="175" t="s">
        <v>263</v>
      </c>
      <c r="E303" s="176" t="s">
        <v>156</v>
      </c>
      <c r="F303" s="176" t="s">
        <v>74</v>
      </c>
      <c r="G303" s="176" t="s">
        <v>263</v>
      </c>
      <c r="H303" s="175" t="s">
        <v>75</v>
      </c>
      <c r="I303" s="175" t="s">
        <v>245</v>
      </c>
      <c r="J303" s="175" t="s">
        <v>245</v>
      </c>
      <c r="K303" s="188" t="s">
        <v>245</v>
      </c>
      <c r="L303" s="175">
        <v>0</v>
      </c>
      <c r="M303" s="175">
        <v>0</v>
      </c>
      <c r="N303" s="175">
        <v>0</v>
      </c>
      <c r="O303" s="176" t="s">
        <v>194</v>
      </c>
      <c r="P303" s="178"/>
      <c r="Q303" s="179" t="s">
        <v>80</v>
      </c>
      <c r="R303" s="179" t="s">
        <v>81</v>
      </c>
      <c r="S303" s="178" t="s">
        <v>82</v>
      </c>
      <c r="T303" s="178" t="s">
        <v>147</v>
      </c>
      <c r="U303" s="176" t="s">
        <v>84</v>
      </c>
      <c r="V303" s="178" t="s">
        <v>260</v>
      </c>
      <c r="W303" s="241" t="s">
        <v>126</v>
      </c>
      <c r="X303" s="254">
        <f>IF(W303="MUY BAJA",20%,IF(W303="BAJA",40%,IF(W303="MEDIA",60%,IF(W303="ALTA",80%,IF(W303="MUY ALTA",100%,)))))</f>
        <v>0.2</v>
      </c>
      <c r="Y303" s="255" t="s">
        <v>87</v>
      </c>
      <c r="Z303" s="254">
        <f>IF(Y303="LEVE",20%,IF(Y303="MENOR",40%,IF(Y303="MODERADO",60%,IF(Y303="MAYOR",80%,IF(Y303="CATASTRÓFICO",100%,)))))</f>
        <v>0.8</v>
      </c>
      <c r="AA303" s="181" t="s">
        <v>88</v>
      </c>
      <c r="AB303" s="180" t="s">
        <v>150</v>
      </c>
      <c r="AC303" s="178" t="s">
        <v>151</v>
      </c>
      <c r="AD303" s="181" t="s">
        <v>91</v>
      </c>
      <c r="AE303" s="181" t="s">
        <v>92</v>
      </c>
      <c r="AF303" s="176" t="s">
        <v>93</v>
      </c>
      <c r="AG303" s="182" t="s">
        <v>94</v>
      </c>
      <c r="AH303" s="182" t="s">
        <v>95</v>
      </c>
      <c r="AI303" s="256">
        <f>IF(AH303="Prevenir",25%, IF(AH303="Detectar",15%,IF(AH303="Corregir",10%,)))</f>
        <v>0.1</v>
      </c>
      <c r="AJ303" s="182" t="s">
        <v>96</v>
      </c>
      <c r="AK303" s="256">
        <f>IF(AJ303="Automático",25%,IF(AJ303="Manual",10%,))</f>
        <v>0.1</v>
      </c>
      <c r="AL303" s="182" t="s">
        <v>97</v>
      </c>
      <c r="AM303" s="175" t="s">
        <v>152</v>
      </c>
      <c r="AN303" s="182" t="s">
        <v>99</v>
      </c>
      <c r="AO303" s="175" t="s">
        <v>153</v>
      </c>
      <c r="AP303" s="257">
        <f>+AI303+AK303</f>
        <v>0.2</v>
      </c>
      <c r="AQ303" s="238" t="str">
        <f>IF(AR303&lt;=20%,"MUY BAJA",IF(AR303&lt;=40%,"BAJA",IF(AR303&lt;=60%,"MEDIA",IF(AR303&lt;=80%,"ALTA","MUY ALTA"))))</f>
        <v>MUY BAJA</v>
      </c>
      <c r="AR303" s="238">
        <f>IF(OR(AH303="Prevenir",AH303="Detectar"),(X303-(X303*AP303)), X303)</f>
        <v>0.2</v>
      </c>
      <c r="AS303" s="238" t="str">
        <f>IF(AT303&lt;=20%,"LEVE",IF(AT303&lt;=40%,"MENOR",IF(AT303&lt;=60%,"MODERADO",IF(AT303&lt;=80%,"MAYOR","CATASTROFICO"))))</f>
        <v>MAYOR</v>
      </c>
      <c r="AT303" s="238">
        <f>IF(AH303="Corregir",(Z303-(Z303*AP303)), Z303)</f>
        <v>0.64</v>
      </c>
      <c r="AU303" s="181" t="s">
        <v>88</v>
      </c>
      <c r="AV303" s="244" t="s">
        <v>133</v>
      </c>
      <c r="AW303" s="183" t="s">
        <v>150</v>
      </c>
      <c r="AX303" s="184" t="s">
        <v>266</v>
      </c>
      <c r="AY303" s="184">
        <f>AY199</f>
        <v>45657</v>
      </c>
      <c r="AZ303" s="184" t="str">
        <f>AZ199</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3" s="184" t="str">
        <f>BA199</f>
        <v>OSI - GIS - SPI</v>
      </c>
      <c r="BB303" s="483" t="s">
        <v>103</v>
      </c>
      <c r="BC303" s="185">
        <f t="shared" si="40"/>
        <v>0</v>
      </c>
      <c r="BD303" s="184" t="str">
        <f>BD199</f>
        <v>X</v>
      </c>
      <c r="BE303" s="184" t="str">
        <f>BE199</f>
        <v>Las alertas reportadas radicaron casos en Mesa de Ayuda y se intervinieron las cuentas de usuarios y equipos reportados.</v>
      </c>
      <c r="BF303" s="186" t="s">
        <v>1362</v>
      </c>
      <c r="BG303" s="184" t="str">
        <f>BG199</f>
        <v xml:space="preserve"> </v>
      </c>
      <c r="BH303" s="184"/>
      <c r="BI303" s="184"/>
      <c r="BJ303" s="185"/>
      <c r="BK303" s="185"/>
      <c r="BL303" s="185"/>
      <c r="BM303" s="185"/>
      <c r="BN303" s="186"/>
      <c r="BO303" s="186"/>
      <c r="BP303" s="186"/>
      <c r="BQ303" s="184"/>
      <c r="BR303" s="184"/>
      <c r="BS303" s="185"/>
      <c r="BT303" s="185"/>
      <c r="BU303" s="185"/>
      <c r="BV303" s="185"/>
      <c r="BW303" s="186"/>
      <c r="BX303" s="186"/>
      <c r="BY303" s="186"/>
      <c r="BZ303" s="184"/>
      <c r="CA303" s="184"/>
      <c r="CB303" s="185"/>
      <c r="CC303" s="185"/>
      <c r="CD303" s="185"/>
      <c r="CE303" s="185"/>
      <c r="CF303" s="186"/>
      <c r="CG303" s="186"/>
      <c r="CH303" s="186"/>
      <c r="CI303" s="476"/>
      <c r="CJ303" s="476">
        <v>1</v>
      </c>
      <c r="CK303" s="476"/>
    </row>
    <row r="304" spans="2:89" s="187" customFormat="1" ht="113.25" customHeight="1" x14ac:dyDescent="0.25">
      <c r="B304" s="174" t="s">
        <v>71</v>
      </c>
      <c r="C304" s="175" t="s">
        <v>143</v>
      </c>
      <c r="D304" s="175" t="s">
        <v>143</v>
      </c>
      <c r="E304" s="176" t="s">
        <v>156</v>
      </c>
      <c r="F304" s="176" t="s">
        <v>74</v>
      </c>
      <c r="G304" s="176" t="s">
        <v>143</v>
      </c>
      <c r="H304" s="175" t="s">
        <v>245</v>
      </c>
      <c r="I304" s="175" t="s">
        <v>245</v>
      </c>
      <c r="J304" s="175" t="s">
        <v>245</v>
      </c>
      <c r="K304" s="188" t="s">
        <v>245</v>
      </c>
      <c r="L304" s="175" t="s">
        <v>506</v>
      </c>
      <c r="M304" s="175" t="s">
        <v>507</v>
      </c>
      <c r="N304" s="175" t="s">
        <v>508</v>
      </c>
      <c r="O304" s="176" t="s">
        <v>502</v>
      </c>
      <c r="P304" s="178"/>
      <c r="Q304" s="179" t="s">
        <v>80</v>
      </c>
      <c r="R304" s="179" t="s">
        <v>81</v>
      </c>
      <c r="S304" s="178" t="s">
        <v>82</v>
      </c>
      <c r="T304" s="178" t="s">
        <v>147</v>
      </c>
      <c r="U304" s="176" t="s">
        <v>148</v>
      </c>
      <c r="V304" s="178" t="s">
        <v>149</v>
      </c>
      <c r="W304" s="241" t="s">
        <v>86</v>
      </c>
      <c r="X304" s="254">
        <f>IF(W304="MUY BAJA",20%,IF(W304="BAJA",40%,IF(W304="MEDIA",60%,IF(W304="ALTA",80%,IF(W304="MUY ALTA",100%,)))))</f>
        <v>0.4</v>
      </c>
      <c r="Y304" s="255" t="s">
        <v>87</v>
      </c>
      <c r="Z304" s="254">
        <f>IF(Y304="LEVE",20%,IF(Y304="MENOR",40%,IF(Y304="MODERADO",60%,IF(Y304="MAYOR",80%,IF(Y304="CATASTRÓFICO",100%,)))))</f>
        <v>0.8</v>
      </c>
      <c r="AA304" s="181" t="s">
        <v>88</v>
      </c>
      <c r="AB304" s="180" t="s">
        <v>150</v>
      </c>
      <c r="AC304" s="178" t="s">
        <v>151</v>
      </c>
      <c r="AD304" s="181" t="s">
        <v>91</v>
      </c>
      <c r="AE304" s="181" t="s">
        <v>92</v>
      </c>
      <c r="AF304" s="176" t="s">
        <v>93</v>
      </c>
      <c r="AG304" s="182" t="s">
        <v>94</v>
      </c>
      <c r="AH304" s="182" t="s">
        <v>95</v>
      </c>
      <c r="AI304" s="256">
        <f>IF(AH304="Prevenir",25%, IF(AH304="Detectar",15%,IF(AH304="Corregir",10%,)))</f>
        <v>0.1</v>
      </c>
      <c r="AJ304" s="182" t="s">
        <v>96</v>
      </c>
      <c r="AK304" s="256">
        <f>IF(AJ304="Automático",25%,IF(AJ304="Manual",10%,))</f>
        <v>0.1</v>
      </c>
      <c r="AL304" s="182" t="s">
        <v>97</v>
      </c>
      <c r="AM304" s="175" t="s">
        <v>152</v>
      </c>
      <c r="AN304" s="182" t="s">
        <v>99</v>
      </c>
      <c r="AO304" s="175" t="s">
        <v>153</v>
      </c>
      <c r="AP304" s="257">
        <f>+AI304+AK304</f>
        <v>0.2</v>
      </c>
      <c r="AQ304" s="238" t="str">
        <f>IF(AR304&lt;=20%,"MUY BAJA",IF(AR304&lt;=40%,"BAJA",IF(AR304&lt;=60%,"MEDIA",IF(AR304&lt;=80%,"ALTA","MUY ALTA"))))</f>
        <v>BAJA</v>
      </c>
      <c r="AR304" s="238">
        <f>IF(OR(AH304="Prevenir",AH304="Detectar"),(X304-(X304*AP304)), X304)</f>
        <v>0.4</v>
      </c>
      <c r="AS304" s="238" t="str">
        <f>IF(AT304&lt;=20%,"LEVE",IF(AT304&lt;=40%,"MENOR",IF(AT304&lt;=60%,"MODERADO",IF(AT304&lt;=80%,"MAYOR","CATASTROFICO"))))</f>
        <v>MAYOR</v>
      </c>
      <c r="AT304" s="238">
        <f>IF(AH304="Corregir",(Z304-(Z304*AP304)), Z304)</f>
        <v>0.64</v>
      </c>
      <c r="AU304" s="181" t="s">
        <v>88</v>
      </c>
      <c r="AV304" s="244" t="s">
        <v>133</v>
      </c>
      <c r="AW304" s="183" t="s">
        <v>150</v>
      </c>
      <c r="AX304" s="184" t="s">
        <v>154</v>
      </c>
      <c r="AY304" s="184">
        <f>AY200</f>
        <v>45657</v>
      </c>
      <c r="AZ304" s="184" t="str">
        <f>AZ200</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304" s="184" t="str">
        <f>BA200</f>
        <v>OSI - GIS</v>
      </c>
      <c r="BB304" s="483" t="s">
        <v>103</v>
      </c>
      <c r="BC304" s="185">
        <f t="shared" si="40"/>
        <v>0</v>
      </c>
      <c r="BD304" s="184" t="str">
        <f>BD200</f>
        <v>X</v>
      </c>
      <c r="BE304" s="184" t="str">
        <f>BE200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4" s="186" t="s">
        <v>1362</v>
      </c>
      <c r="BG304" s="184" t="str">
        <f>BG200</f>
        <v xml:space="preserve">En diciembre 2024 se encuentra en proceso la adquisicón del nuevo servicio de soporte técnico y mesa de ayuda para equipos institucionales de usuario final, implementación en enero 2025. </v>
      </c>
      <c r="BH304" s="184"/>
      <c r="BI304" s="184"/>
      <c r="BJ304" s="185"/>
      <c r="BK304" s="185"/>
      <c r="BL304" s="185"/>
      <c r="BM304" s="185"/>
      <c r="BN304" s="186"/>
      <c r="BO304" s="186"/>
      <c r="BP304" s="186"/>
      <c r="BQ304" s="184"/>
      <c r="BR304" s="184"/>
      <c r="BS304" s="185"/>
      <c r="BT304" s="185"/>
      <c r="BU304" s="185"/>
      <c r="BV304" s="185"/>
      <c r="BW304" s="186"/>
      <c r="BX304" s="186"/>
      <c r="BY304" s="186"/>
      <c r="BZ304" s="184"/>
      <c r="CA304" s="184"/>
      <c r="CB304" s="185"/>
      <c r="CC304" s="185"/>
      <c r="CD304" s="185"/>
      <c r="CE304" s="185"/>
      <c r="CF304" s="186"/>
      <c r="CG304" s="186"/>
      <c r="CH304" s="186"/>
      <c r="CI304" s="476"/>
      <c r="CJ304" s="476">
        <v>1</v>
      </c>
      <c r="CK304" s="476"/>
    </row>
    <row r="305" spans="2:89" s="187" customFormat="1" ht="113.25" customHeight="1" x14ac:dyDescent="0.25">
      <c r="B305" s="174" t="s">
        <v>71</v>
      </c>
      <c r="C305" s="175" t="s">
        <v>263</v>
      </c>
      <c r="D305" s="175" t="s">
        <v>263</v>
      </c>
      <c r="E305" s="176" t="s">
        <v>156</v>
      </c>
      <c r="F305" s="176" t="s">
        <v>74</v>
      </c>
      <c r="G305" s="176" t="s">
        <v>263</v>
      </c>
      <c r="H305" s="175" t="s">
        <v>75</v>
      </c>
      <c r="I305" s="175" t="s">
        <v>518</v>
      </c>
      <c r="J305" s="175" t="s">
        <v>245</v>
      </c>
      <c r="K305" s="193" t="s">
        <v>247</v>
      </c>
      <c r="L305" s="175">
        <v>0</v>
      </c>
      <c r="M305" s="175" t="s">
        <v>264</v>
      </c>
      <c r="N305" s="175" t="s">
        <v>265</v>
      </c>
      <c r="O305" s="176" t="s">
        <v>246</v>
      </c>
      <c r="P305" s="178"/>
      <c r="Q305" s="179" t="s">
        <v>80</v>
      </c>
      <c r="R305" s="179" t="s">
        <v>81</v>
      </c>
      <c r="S305" s="178" t="s">
        <v>82</v>
      </c>
      <c r="T305" s="178" t="s">
        <v>147</v>
      </c>
      <c r="U305" s="176" t="s">
        <v>84</v>
      </c>
      <c r="V305" s="178" t="s">
        <v>125</v>
      </c>
      <c r="W305" s="241" t="s">
        <v>126</v>
      </c>
      <c r="X305" s="254">
        <f>IF(W305="MUY BAJA",20%,IF(W305="BAJA",40%,IF(W305="MEDIA",60%,IF(W305="ALTA",80%,IF(W305="MUY ALTA",100%,)))))</f>
        <v>0.2</v>
      </c>
      <c r="Y305" s="255" t="s">
        <v>87</v>
      </c>
      <c r="Z305" s="254">
        <f>IF(Y305="LEVE",20%,IF(Y305="MENOR",40%,IF(Y305="MODERADO",60%,IF(Y305="MAYOR",80%,IF(Y305="CATASTRÓFICO",100%,)))))</f>
        <v>0.8</v>
      </c>
      <c r="AA305" s="181" t="s">
        <v>88</v>
      </c>
      <c r="AB305" s="180" t="s">
        <v>150</v>
      </c>
      <c r="AC305" s="178" t="s">
        <v>151</v>
      </c>
      <c r="AD305" s="181" t="s">
        <v>91</v>
      </c>
      <c r="AE305" s="181" t="s">
        <v>92</v>
      </c>
      <c r="AF305" s="176" t="s">
        <v>93</v>
      </c>
      <c r="AG305" s="182" t="s">
        <v>94</v>
      </c>
      <c r="AH305" s="182" t="s">
        <v>95</v>
      </c>
      <c r="AI305" s="256">
        <f>IF(AH305="Prevenir",25%, IF(AH305="Detectar",15%,IF(AH305="Corregir",10%,)))</f>
        <v>0.1</v>
      </c>
      <c r="AJ305" s="182" t="s">
        <v>96</v>
      </c>
      <c r="AK305" s="256">
        <f>IF(AJ305="Automático",25%,IF(AJ305="Manual",10%,))</f>
        <v>0.1</v>
      </c>
      <c r="AL305" s="182" t="s">
        <v>97</v>
      </c>
      <c r="AM305" s="175" t="s">
        <v>152</v>
      </c>
      <c r="AN305" s="182" t="s">
        <v>99</v>
      </c>
      <c r="AO305" s="175" t="s">
        <v>153</v>
      </c>
      <c r="AP305" s="257">
        <f>+AI305+AK305</f>
        <v>0.2</v>
      </c>
      <c r="AQ305" s="238" t="str">
        <f>IF(AR305&lt;=20%,"MUY BAJA",IF(AR305&lt;=40%,"BAJA",IF(AR305&lt;=60%,"MEDIA",IF(AR305&lt;=80%,"ALTA","MUY ALTA"))))</f>
        <v>MUY BAJA</v>
      </c>
      <c r="AR305" s="238">
        <f>IF(OR(AH305="Prevenir",AH305="Detectar"),(X305-(X305*AP305)), X305)</f>
        <v>0.2</v>
      </c>
      <c r="AS305" s="238" t="str">
        <f>IF(AT305&lt;=20%,"LEVE",IF(AT305&lt;=40%,"MENOR",IF(AT305&lt;=60%,"MODERADO",IF(AT305&lt;=80%,"MAYOR","CATASTROFICO"))))</f>
        <v>MAYOR</v>
      </c>
      <c r="AT305" s="238">
        <f>IF(AH305="Corregir",(Z305-(Z305*AP305)), Z305)</f>
        <v>0.64</v>
      </c>
      <c r="AU305" s="181" t="s">
        <v>88</v>
      </c>
      <c r="AV305" s="244" t="s">
        <v>133</v>
      </c>
      <c r="AW305" s="183" t="s">
        <v>150</v>
      </c>
      <c r="AX305" s="184" t="s">
        <v>266</v>
      </c>
      <c r="AY305" s="184">
        <f>AY201</f>
        <v>45657</v>
      </c>
      <c r="AZ305" s="184" t="str">
        <f>AZ201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5" s="184" t="str">
        <f>BA201</f>
        <v>OSI - GIS - SPI</v>
      </c>
      <c r="BB305" s="483" t="s">
        <v>103</v>
      </c>
      <c r="BC305" s="185">
        <f t="shared" si="40"/>
        <v>0</v>
      </c>
      <c r="BD305" s="184" t="str">
        <f>BD201</f>
        <v>X</v>
      </c>
      <c r="BE305" s="184" t="str">
        <f>BE201</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5" s="186" t="s">
        <v>1362</v>
      </c>
      <c r="BG305" s="184" t="str">
        <f>BG201</f>
        <v xml:space="preserve">En diciembre 2024 se encuentra en proceso la adquisicón del nuevo servicio de soporte técnico y mesa de ayuda para equipos institucionales de usuario final, implementación en enero 2025. </v>
      </c>
      <c r="BH305" s="184"/>
      <c r="BI305" s="184"/>
      <c r="BJ305" s="185"/>
      <c r="BK305" s="185"/>
      <c r="BL305" s="185"/>
      <c r="BM305" s="185"/>
      <c r="BN305" s="186"/>
      <c r="BO305" s="186"/>
      <c r="BP305" s="186"/>
      <c r="BQ305" s="184"/>
      <c r="BR305" s="184"/>
      <c r="BS305" s="185"/>
      <c r="BT305" s="185"/>
      <c r="BU305" s="185"/>
      <c r="BV305" s="185"/>
      <c r="BW305" s="186"/>
      <c r="BX305" s="186"/>
      <c r="BY305" s="186"/>
      <c r="BZ305" s="184"/>
      <c r="CA305" s="184"/>
      <c r="CB305" s="185"/>
      <c r="CC305" s="185"/>
      <c r="CD305" s="185"/>
      <c r="CE305" s="185"/>
      <c r="CF305" s="186"/>
      <c r="CG305" s="186"/>
      <c r="CH305" s="186"/>
      <c r="CI305" s="476"/>
      <c r="CJ305" s="476">
        <v>1</v>
      </c>
      <c r="CK305" s="476"/>
    </row>
    <row r="306" spans="2:89" s="187" customFormat="1" ht="113.25" customHeight="1" x14ac:dyDescent="0.25">
      <c r="B306" s="174" t="s">
        <v>71</v>
      </c>
      <c r="C306" s="175" t="s">
        <v>143</v>
      </c>
      <c r="D306" s="175" t="s">
        <v>143</v>
      </c>
      <c r="E306" s="176" t="s">
        <v>156</v>
      </c>
      <c r="F306" s="176" t="s">
        <v>74</v>
      </c>
      <c r="G306" s="176" t="s">
        <v>143</v>
      </c>
      <c r="H306" s="175" t="s">
        <v>247</v>
      </c>
      <c r="I306" s="175" t="s">
        <v>247</v>
      </c>
      <c r="J306" s="175" t="s">
        <v>247</v>
      </c>
      <c r="K306" s="193" t="s">
        <v>247</v>
      </c>
      <c r="L306" s="175">
        <v>0</v>
      </c>
      <c r="M306" s="175">
        <v>0</v>
      </c>
      <c r="N306" s="175">
        <v>0</v>
      </c>
      <c r="O306" s="176" t="s">
        <v>300</v>
      </c>
      <c r="P306" s="178"/>
      <c r="Q306" s="179" t="s">
        <v>80</v>
      </c>
      <c r="R306" s="179" t="s">
        <v>81</v>
      </c>
      <c r="S306" s="178" t="s">
        <v>82</v>
      </c>
      <c r="T306" s="178" t="s">
        <v>147</v>
      </c>
      <c r="U306" s="176" t="s">
        <v>148</v>
      </c>
      <c r="V306" s="178" t="s">
        <v>125</v>
      </c>
      <c r="W306" s="241" t="s">
        <v>86</v>
      </c>
      <c r="X306" s="254">
        <f>IF(W306="MUY BAJA",20%,IF(W306="BAJA",40%,IF(W306="MEDIA",60%,IF(W306="ALTA",80%,IF(W306="MUY ALTA",100%,)))))</f>
        <v>0.4</v>
      </c>
      <c r="Y306" s="255" t="s">
        <v>87</v>
      </c>
      <c r="Z306" s="254">
        <f>IF(Y306="LEVE",20%,IF(Y306="MENOR",40%,IF(Y306="MODERADO",60%,IF(Y306="MAYOR",80%,IF(Y306="CATASTRÓFICO",100%,)))))</f>
        <v>0.8</v>
      </c>
      <c r="AA306" s="181" t="s">
        <v>88</v>
      </c>
      <c r="AB306" s="180" t="s">
        <v>150</v>
      </c>
      <c r="AC306" s="178" t="s">
        <v>151</v>
      </c>
      <c r="AD306" s="181" t="s">
        <v>91</v>
      </c>
      <c r="AE306" s="181" t="s">
        <v>92</v>
      </c>
      <c r="AF306" s="176" t="s">
        <v>93</v>
      </c>
      <c r="AG306" s="182" t="s">
        <v>94</v>
      </c>
      <c r="AH306" s="182" t="s">
        <v>95</v>
      </c>
      <c r="AI306" s="256">
        <f>IF(AH306="Prevenir",25%, IF(AH306="Detectar",15%,IF(AH306="Corregir",10%,)))</f>
        <v>0.1</v>
      </c>
      <c r="AJ306" s="182" t="s">
        <v>96</v>
      </c>
      <c r="AK306" s="256">
        <f>IF(AJ306="Automático",25%,IF(AJ306="Manual",10%,))</f>
        <v>0.1</v>
      </c>
      <c r="AL306" s="182" t="s">
        <v>97</v>
      </c>
      <c r="AM306" s="175" t="s">
        <v>152</v>
      </c>
      <c r="AN306" s="182" t="s">
        <v>99</v>
      </c>
      <c r="AO306" s="175" t="s">
        <v>153</v>
      </c>
      <c r="AP306" s="257">
        <f>+AI306+AK306</f>
        <v>0.2</v>
      </c>
      <c r="AQ306" s="238" t="str">
        <f>IF(AR306&lt;=20%,"MUY BAJA",IF(AR306&lt;=40%,"BAJA",IF(AR306&lt;=60%,"MEDIA",IF(AR306&lt;=80%,"ALTA","MUY ALTA"))))</f>
        <v>BAJA</v>
      </c>
      <c r="AR306" s="238">
        <f>IF(OR(AH306="Prevenir",AH306="Detectar"),(X306-(X306*AP306)), X306)</f>
        <v>0.4</v>
      </c>
      <c r="AS306" s="238" t="str">
        <f>IF(AT306&lt;=20%,"LEVE",IF(AT306&lt;=40%,"MENOR",IF(AT306&lt;=60%,"MODERADO",IF(AT306&lt;=80%,"MAYOR","CATASTROFICO"))))</f>
        <v>MAYOR</v>
      </c>
      <c r="AT306" s="238">
        <f>IF(AH306="Corregir",(Z306-(Z306*AP306)), Z306)</f>
        <v>0.64</v>
      </c>
      <c r="AU306" s="181" t="s">
        <v>88</v>
      </c>
      <c r="AV306" s="244" t="s">
        <v>133</v>
      </c>
      <c r="AW306" s="183" t="s">
        <v>150</v>
      </c>
      <c r="AX306" s="184" t="s">
        <v>154</v>
      </c>
      <c r="AY306" s="184">
        <f>AY202</f>
        <v>45657</v>
      </c>
      <c r="AZ306" s="184" t="str">
        <f>AZ202</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6" s="184" t="str">
        <f>BA202</f>
        <v>OSI - GIS - SPI</v>
      </c>
      <c r="BB306" s="483" t="s">
        <v>103</v>
      </c>
      <c r="BC306" s="185">
        <f t="shared" si="40"/>
        <v>0</v>
      </c>
      <c r="BD306" s="184" t="str">
        <f>BD202</f>
        <v>X</v>
      </c>
      <c r="BE306" s="184" t="str">
        <f>BE202</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6" s="186" t="s">
        <v>1362</v>
      </c>
      <c r="BG306" s="184" t="str">
        <f>BG202</f>
        <v xml:space="preserve">En diciembre 2024 se encuentra en proceso la adquisicón del nuevo servicio de soporte técnico y mesa de ayuda para equipos institucionales de usuario final, implementación en enero 2025. </v>
      </c>
      <c r="BH306" s="184"/>
      <c r="BI306" s="184"/>
      <c r="BJ306" s="185"/>
      <c r="BK306" s="185"/>
      <c r="BL306" s="185"/>
      <c r="BM306" s="185"/>
      <c r="BN306" s="186"/>
      <c r="BO306" s="186"/>
      <c r="BP306" s="186"/>
      <c r="BQ306" s="184"/>
      <c r="BR306" s="184"/>
      <c r="BS306" s="185"/>
      <c r="BT306" s="185"/>
      <c r="BU306" s="185"/>
      <c r="BV306" s="185"/>
      <c r="BW306" s="186"/>
      <c r="BX306" s="186"/>
      <c r="BY306" s="186"/>
      <c r="BZ306" s="184"/>
      <c r="CA306" s="184"/>
      <c r="CB306" s="185"/>
      <c r="CC306" s="185"/>
      <c r="CD306" s="185"/>
      <c r="CE306" s="185"/>
      <c r="CF306" s="186"/>
      <c r="CG306" s="186"/>
      <c r="CH306" s="186"/>
      <c r="CI306" s="476"/>
      <c r="CJ306" s="476">
        <v>1</v>
      </c>
      <c r="CK306" s="476"/>
    </row>
    <row r="307" spans="2:89" s="187" customFormat="1" ht="113.25" customHeight="1" x14ac:dyDescent="0.25">
      <c r="B307" s="174" t="s">
        <v>71</v>
      </c>
      <c r="C307" s="175" t="s">
        <v>263</v>
      </c>
      <c r="D307" s="175" t="s">
        <v>263</v>
      </c>
      <c r="E307" s="176" t="s">
        <v>156</v>
      </c>
      <c r="F307" s="176" t="s">
        <v>74</v>
      </c>
      <c r="G307" s="176" t="s">
        <v>263</v>
      </c>
      <c r="H307" s="175" t="s">
        <v>247</v>
      </c>
      <c r="I307" s="175" t="s">
        <v>247</v>
      </c>
      <c r="J307" s="175" t="s">
        <v>247</v>
      </c>
      <c r="K307" s="193" t="s">
        <v>247</v>
      </c>
      <c r="L307" s="175">
        <v>0</v>
      </c>
      <c r="M307" s="175">
        <v>0</v>
      </c>
      <c r="N307" s="175">
        <v>0</v>
      </c>
      <c r="O307" s="176" t="s">
        <v>300</v>
      </c>
      <c r="P307" s="178"/>
      <c r="Q307" s="179" t="s">
        <v>80</v>
      </c>
      <c r="R307" s="179" t="s">
        <v>81</v>
      </c>
      <c r="S307" s="178" t="s">
        <v>82</v>
      </c>
      <c r="T307" s="178" t="s">
        <v>147</v>
      </c>
      <c r="U307" s="176" t="s">
        <v>84</v>
      </c>
      <c r="V307" s="178" t="s">
        <v>125</v>
      </c>
      <c r="W307" s="241" t="s">
        <v>126</v>
      </c>
      <c r="X307" s="254">
        <f>IF(W307="MUY BAJA",20%,IF(W307="BAJA",40%,IF(W307="MEDIA",60%,IF(W307="ALTA",80%,IF(W307="MUY ALTA",100%,)))))</f>
        <v>0.2</v>
      </c>
      <c r="Y307" s="255" t="s">
        <v>87</v>
      </c>
      <c r="Z307" s="254">
        <f>IF(Y307="LEVE",20%,IF(Y307="MENOR",40%,IF(Y307="MODERADO",60%,IF(Y307="MAYOR",80%,IF(Y307="CATASTRÓFICO",100%,)))))</f>
        <v>0.8</v>
      </c>
      <c r="AA307" s="181" t="s">
        <v>88</v>
      </c>
      <c r="AB307" s="180" t="s">
        <v>150</v>
      </c>
      <c r="AC307" s="178" t="s">
        <v>151</v>
      </c>
      <c r="AD307" s="181" t="s">
        <v>91</v>
      </c>
      <c r="AE307" s="181" t="s">
        <v>92</v>
      </c>
      <c r="AF307" s="176" t="s">
        <v>93</v>
      </c>
      <c r="AG307" s="182" t="s">
        <v>94</v>
      </c>
      <c r="AH307" s="182" t="s">
        <v>95</v>
      </c>
      <c r="AI307" s="256">
        <f>IF(AH307="Prevenir",25%, IF(AH307="Detectar",15%,IF(AH307="Corregir",10%,)))</f>
        <v>0.1</v>
      </c>
      <c r="AJ307" s="182" t="s">
        <v>96</v>
      </c>
      <c r="AK307" s="256">
        <f>IF(AJ307="Automático",25%,IF(AJ307="Manual",10%,))</f>
        <v>0.1</v>
      </c>
      <c r="AL307" s="182" t="s">
        <v>97</v>
      </c>
      <c r="AM307" s="175" t="s">
        <v>152</v>
      </c>
      <c r="AN307" s="182" t="s">
        <v>99</v>
      </c>
      <c r="AO307" s="175" t="s">
        <v>153</v>
      </c>
      <c r="AP307" s="257">
        <f>+AI307+AK307</f>
        <v>0.2</v>
      </c>
      <c r="AQ307" s="238" t="str">
        <f>IF(AR307&lt;=20%,"MUY BAJA",IF(AR307&lt;=40%,"BAJA",IF(AR307&lt;=60%,"MEDIA",IF(AR307&lt;=80%,"ALTA","MUY ALTA"))))</f>
        <v>MUY BAJA</v>
      </c>
      <c r="AR307" s="238">
        <f>IF(OR(AH307="Prevenir",AH307="Detectar"),(X307-(X307*AP307)), X307)</f>
        <v>0.2</v>
      </c>
      <c r="AS307" s="238" t="str">
        <f>IF(AT307&lt;=20%,"LEVE",IF(AT307&lt;=40%,"MENOR",IF(AT307&lt;=60%,"MODERADO",IF(AT307&lt;=80%,"MAYOR","CATASTROFICO"))))</f>
        <v>MAYOR</v>
      </c>
      <c r="AT307" s="238">
        <f>IF(AH307="Corregir",(Z307-(Z307*AP307)), Z307)</f>
        <v>0.64</v>
      </c>
      <c r="AU307" s="181" t="s">
        <v>88</v>
      </c>
      <c r="AV307" s="244" t="s">
        <v>133</v>
      </c>
      <c r="AW307" s="183" t="s">
        <v>150</v>
      </c>
      <c r="AX307" s="184" t="s">
        <v>266</v>
      </c>
      <c r="AY307" s="184">
        <f>AY203</f>
        <v>45657</v>
      </c>
      <c r="AZ307" s="184" t="str">
        <f>AZ203</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307" s="184" t="str">
        <f>BA203</f>
        <v>OSI - GIS</v>
      </c>
      <c r="BB307" s="483" t="s">
        <v>103</v>
      </c>
      <c r="BC307" s="185">
        <f t="shared" si="40"/>
        <v>0</v>
      </c>
      <c r="BD307" s="184" t="str">
        <f>BD203</f>
        <v>X</v>
      </c>
      <c r="BE307" s="184" t="str">
        <f>BE203</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7" s="186" t="s">
        <v>1362</v>
      </c>
      <c r="BG307" s="184" t="str">
        <f>BG203</f>
        <v xml:space="preserve">En diciembre 2024 se encuentra en proceso la adquisicón del nuevo servicio de soporte técnico y mesa de ayuda para equipos institucionales de usuario final, implementación en enero 2025. </v>
      </c>
      <c r="BH307" s="184"/>
      <c r="BI307" s="184"/>
      <c r="BJ307" s="185"/>
      <c r="BK307" s="185"/>
      <c r="BL307" s="185"/>
      <c r="BM307" s="185"/>
      <c r="BN307" s="186"/>
      <c r="BO307" s="186"/>
      <c r="BP307" s="186"/>
      <c r="BQ307" s="184"/>
      <c r="BR307" s="184"/>
      <c r="BS307" s="185"/>
      <c r="BT307" s="185"/>
      <c r="BU307" s="185"/>
      <c r="BV307" s="185"/>
      <c r="BW307" s="186"/>
      <c r="BX307" s="186"/>
      <c r="BY307" s="186"/>
      <c r="BZ307" s="184"/>
      <c r="CA307" s="184"/>
      <c r="CB307" s="185"/>
      <c r="CC307" s="185"/>
      <c r="CD307" s="185"/>
      <c r="CE307" s="185"/>
      <c r="CF307" s="186"/>
      <c r="CG307" s="186"/>
      <c r="CH307" s="186"/>
      <c r="CI307" s="476"/>
      <c r="CJ307" s="476">
        <v>1</v>
      </c>
      <c r="CK307" s="476"/>
    </row>
    <row r="308" spans="2:89" s="187" customFormat="1" ht="113.25" customHeight="1" x14ac:dyDescent="0.25">
      <c r="B308" s="174" t="s">
        <v>71</v>
      </c>
      <c r="C308" s="175" t="s">
        <v>263</v>
      </c>
      <c r="D308" s="175" t="s">
        <v>263</v>
      </c>
      <c r="E308" s="176" t="s">
        <v>156</v>
      </c>
      <c r="F308" s="176" t="s">
        <v>120</v>
      </c>
      <c r="G308" s="176" t="s">
        <v>263</v>
      </c>
      <c r="H308" s="175" t="s">
        <v>247</v>
      </c>
      <c r="I308" s="175" t="s">
        <v>247</v>
      </c>
      <c r="J308" s="175" t="s">
        <v>245</v>
      </c>
      <c r="K308" s="193" t="s">
        <v>247</v>
      </c>
      <c r="L308" s="175" t="s">
        <v>106</v>
      </c>
      <c r="M308" s="175" t="s">
        <v>106</v>
      </c>
      <c r="N308" s="175" t="s">
        <v>106</v>
      </c>
      <c r="O308" s="176" t="s">
        <v>172</v>
      </c>
      <c r="P308" s="178"/>
      <c r="Q308" s="179" t="s">
        <v>80</v>
      </c>
      <c r="R308" s="179" t="s">
        <v>81</v>
      </c>
      <c r="S308" s="178" t="s">
        <v>82</v>
      </c>
      <c r="T308" s="178" t="s">
        <v>147</v>
      </c>
      <c r="U308" s="176" t="s">
        <v>84</v>
      </c>
      <c r="V308" s="178" t="s">
        <v>125</v>
      </c>
      <c r="W308" s="241" t="s">
        <v>126</v>
      </c>
      <c r="X308" s="254">
        <f>IF(W308="MUY BAJA",20%,IF(W308="BAJA",40%,IF(W308="MEDIA",60%,IF(W308="ALTA",80%,IF(W308="MUY ALTA",100%,)))))</f>
        <v>0.2</v>
      </c>
      <c r="Y308" s="255" t="s">
        <v>87</v>
      </c>
      <c r="Z308" s="254">
        <f>IF(Y308="LEVE",20%,IF(Y308="MENOR",40%,IF(Y308="MODERADO",60%,IF(Y308="MAYOR",80%,IF(Y308="CATASTRÓFICO",100%,)))))</f>
        <v>0.8</v>
      </c>
      <c r="AA308" s="181" t="s">
        <v>88</v>
      </c>
      <c r="AB308" s="180" t="s">
        <v>150</v>
      </c>
      <c r="AC308" s="178" t="s">
        <v>151</v>
      </c>
      <c r="AD308" s="181" t="s">
        <v>91</v>
      </c>
      <c r="AE308" s="181" t="s">
        <v>92</v>
      </c>
      <c r="AF308" s="176" t="s">
        <v>93</v>
      </c>
      <c r="AG308" s="182" t="s">
        <v>94</v>
      </c>
      <c r="AH308" s="182" t="s">
        <v>95</v>
      </c>
      <c r="AI308" s="256">
        <f>IF(AH308="Prevenir",25%, IF(AH308="Detectar",15%,IF(AH308="Corregir",10%,)))</f>
        <v>0.1</v>
      </c>
      <c r="AJ308" s="182" t="s">
        <v>96</v>
      </c>
      <c r="AK308" s="256">
        <f>IF(AJ308="Automático",25%,IF(AJ308="Manual",10%,))</f>
        <v>0.1</v>
      </c>
      <c r="AL308" s="182" t="s">
        <v>97</v>
      </c>
      <c r="AM308" s="175" t="s">
        <v>152</v>
      </c>
      <c r="AN308" s="182" t="s">
        <v>99</v>
      </c>
      <c r="AO308" s="175" t="s">
        <v>153</v>
      </c>
      <c r="AP308" s="257">
        <f>+AI308+AK308</f>
        <v>0.2</v>
      </c>
      <c r="AQ308" s="238" t="str">
        <f>IF(AR308&lt;=20%,"MUY BAJA",IF(AR308&lt;=40%,"BAJA",IF(AR308&lt;=60%,"MEDIA",IF(AR308&lt;=80%,"ALTA","MUY ALTA"))))</f>
        <v>MUY BAJA</v>
      </c>
      <c r="AR308" s="238">
        <f>IF(OR(AH308="Prevenir",AH308="Detectar"),(X308-(X308*AP308)), X308)</f>
        <v>0.2</v>
      </c>
      <c r="AS308" s="238" t="str">
        <f>IF(AT308&lt;=20%,"LEVE",IF(AT308&lt;=40%,"MENOR",IF(AT308&lt;=60%,"MODERADO",IF(AT308&lt;=80%,"MAYOR","CATASTROFICO"))))</f>
        <v>MAYOR</v>
      </c>
      <c r="AT308" s="238">
        <f>IF(AH308="Corregir",(Z308-(Z308*AP308)), Z308)</f>
        <v>0.64</v>
      </c>
      <c r="AU308" s="181" t="s">
        <v>88</v>
      </c>
      <c r="AV308" s="244" t="s">
        <v>133</v>
      </c>
      <c r="AW308" s="183" t="s">
        <v>150</v>
      </c>
      <c r="AX308" s="184" t="s">
        <v>266</v>
      </c>
      <c r="AY308" s="184">
        <f>AY204</f>
        <v>45657</v>
      </c>
      <c r="AZ308" s="184" t="str">
        <f>AZ204</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8" s="184" t="str">
        <f>BA204</f>
        <v>OSI - GIS - SPI</v>
      </c>
      <c r="BB308" s="483" t="s">
        <v>103</v>
      </c>
      <c r="BC308" s="185">
        <f t="shared" si="40"/>
        <v>0</v>
      </c>
      <c r="BD308" s="184" t="str">
        <f>BD204</f>
        <v>X</v>
      </c>
      <c r="BE308" s="184" t="str">
        <f>BE204</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8" s="186" t="s">
        <v>1362</v>
      </c>
      <c r="BG308" s="184" t="str">
        <f>BG204</f>
        <v xml:space="preserve">En diciembre 2024 se encuentra en proceso la adquisicón del nuevo servicio de soporte técnico y mesa de ayuda para equipos institucionales de usuario final, implementación en enero 2025. </v>
      </c>
      <c r="BH308" s="184"/>
      <c r="BI308" s="184"/>
      <c r="BJ308" s="185"/>
      <c r="BK308" s="185"/>
      <c r="BL308" s="185"/>
      <c r="BM308" s="185"/>
      <c r="BN308" s="186"/>
      <c r="BO308" s="186"/>
      <c r="BP308" s="186"/>
      <c r="BQ308" s="184"/>
      <c r="BR308" s="184"/>
      <c r="BS308" s="185"/>
      <c r="BT308" s="185"/>
      <c r="BU308" s="185"/>
      <c r="BV308" s="185"/>
      <c r="BW308" s="186"/>
      <c r="BX308" s="186"/>
      <c r="BY308" s="186"/>
      <c r="BZ308" s="184"/>
      <c r="CA308" s="184"/>
      <c r="CB308" s="185"/>
      <c r="CC308" s="185"/>
      <c r="CD308" s="185"/>
      <c r="CE308" s="185"/>
      <c r="CF308" s="186"/>
      <c r="CG308" s="186"/>
      <c r="CH308" s="186"/>
      <c r="CI308" s="476"/>
      <c r="CJ308" s="476">
        <v>1</v>
      </c>
      <c r="CK308" s="476"/>
    </row>
    <row r="309" spans="2:89" s="187" customFormat="1" ht="113.25" customHeight="1" x14ac:dyDescent="0.25">
      <c r="B309" s="174" t="s">
        <v>71</v>
      </c>
      <c r="C309" s="175" t="s">
        <v>263</v>
      </c>
      <c r="D309" s="175" t="s">
        <v>263</v>
      </c>
      <c r="E309" s="176" t="s">
        <v>156</v>
      </c>
      <c r="F309" s="176" t="s">
        <v>173</v>
      </c>
      <c r="G309" s="176" t="s">
        <v>263</v>
      </c>
      <c r="H309" s="175" t="s">
        <v>247</v>
      </c>
      <c r="I309" s="175" t="s">
        <v>523</v>
      </c>
      <c r="J309" s="175" t="s">
        <v>245</v>
      </c>
      <c r="K309" s="193" t="s">
        <v>247</v>
      </c>
      <c r="L309" s="175" t="s">
        <v>106</v>
      </c>
      <c r="M309" s="175" t="s">
        <v>106</v>
      </c>
      <c r="N309" s="175" t="s">
        <v>106</v>
      </c>
      <c r="O309" s="176" t="s">
        <v>172</v>
      </c>
      <c r="P309" s="178"/>
      <c r="Q309" s="179" t="s">
        <v>80</v>
      </c>
      <c r="R309" s="179" t="s">
        <v>81</v>
      </c>
      <c r="S309" s="178" t="s">
        <v>82</v>
      </c>
      <c r="T309" s="178" t="s">
        <v>147</v>
      </c>
      <c r="U309" s="176" t="s">
        <v>84</v>
      </c>
      <c r="V309" s="178" t="s">
        <v>125</v>
      </c>
      <c r="W309" s="241" t="s">
        <v>126</v>
      </c>
      <c r="X309" s="254">
        <f>IF(W309="MUY BAJA",20%,IF(W309="BAJA",40%,IF(W309="MEDIA",60%,IF(W309="ALTA",80%,IF(W309="MUY ALTA",100%,)))))</f>
        <v>0.2</v>
      </c>
      <c r="Y309" s="255" t="s">
        <v>87</v>
      </c>
      <c r="Z309" s="254">
        <f>IF(Y309="LEVE",20%,IF(Y309="MENOR",40%,IF(Y309="MODERADO",60%,IF(Y309="MAYOR",80%,IF(Y309="CATASTRÓFICO",100%,)))))</f>
        <v>0.8</v>
      </c>
      <c r="AA309" s="181" t="s">
        <v>88</v>
      </c>
      <c r="AB309" s="180" t="s">
        <v>150</v>
      </c>
      <c r="AC309" s="178" t="s">
        <v>151</v>
      </c>
      <c r="AD309" s="181" t="s">
        <v>91</v>
      </c>
      <c r="AE309" s="181" t="s">
        <v>92</v>
      </c>
      <c r="AF309" s="176" t="s">
        <v>93</v>
      </c>
      <c r="AG309" s="182" t="s">
        <v>94</v>
      </c>
      <c r="AH309" s="182" t="s">
        <v>95</v>
      </c>
      <c r="AI309" s="256">
        <f>IF(AH309="Prevenir",25%, IF(AH309="Detectar",15%,IF(AH309="Corregir",10%,)))</f>
        <v>0.1</v>
      </c>
      <c r="AJ309" s="182" t="s">
        <v>96</v>
      </c>
      <c r="AK309" s="256">
        <f>IF(AJ309="Automático",25%,IF(AJ309="Manual",10%,))</f>
        <v>0.1</v>
      </c>
      <c r="AL309" s="182" t="s">
        <v>97</v>
      </c>
      <c r="AM309" s="175" t="s">
        <v>152</v>
      </c>
      <c r="AN309" s="182" t="s">
        <v>99</v>
      </c>
      <c r="AO309" s="175" t="s">
        <v>153</v>
      </c>
      <c r="AP309" s="257">
        <f>+AI309+AK309</f>
        <v>0.2</v>
      </c>
      <c r="AQ309" s="238" t="str">
        <f>IF(AR309&lt;=20%,"MUY BAJA",IF(AR309&lt;=40%,"BAJA",IF(AR309&lt;=60%,"MEDIA",IF(AR309&lt;=80%,"ALTA","MUY ALTA"))))</f>
        <v>MUY BAJA</v>
      </c>
      <c r="AR309" s="238">
        <f>IF(OR(AH309="Prevenir",AH309="Detectar"),(X309-(X309*AP309)), X309)</f>
        <v>0.2</v>
      </c>
      <c r="AS309" s="238" t="str">
        <f>IF(AT309&lt;=20%,"LEVE",IF(AT309&lt;=40%,"MENOR",IF(AT309&lt;=60%,"MODERADO",IF(AT309&lt;=80%,"MAYOR","CATASTROFICO"))))</f>
        <v>MAYOR</v>
      </c>
      <c r="AT309" s="238">
        <f>IF(AH309="Corregir",(Z309-(Z309*AP309)), Z309)</f>
        <v>0.64</v>
      </c>
      <c r="AU309" s="181" t="s">
        <v>88</v>
      </c>
      <c r="AV309" s="244" t="s">
        <v>133</v>
      </c>
      <c r="AW309" s="183" t="s">
        <v>150</v>
      </c>
      <c r="AX309" s="184" t="s">
        <v>266</v>
      </c>
      <c r="AY309" s="184">
        <f>AY205</f>
        <v>45657</v>
      </c>
      <c r="AZ309" s="184" t="str">
        <f>AZ205</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9" s="184" t="str">
        <f>BA205</f>
        <v>OSI - GIS - SPI</v>
      </c>
      <c r="BB309" s="483" t="s">
        <v>103</v>
      </c>
      <c r="BC309" s="185">
        <f t="shared" si="40"/>
        <v>0</v>
      </c>
      <c r="BD309" s="184" t="str">
        <f>BD205</f>
        <v>X</v>
      </c>
      <c r="BE309" s="184" t="str">
        <f>BE205</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9" s="186" t="s">
        <v>1362</v>
      </c>
      <c r="BG309" s="184" t="str">
        <f>BG205</f>
        <v xml:space="preserve">En diciembre 2024 se encuentra en proceso la adquisicón del nuevo servicio de soporte técnico y mesa de ayuda para equipos institucionales de usuario final, implementación en enero 2025. </v>
      </c>
      <c r="BH309" s="184"/>
      <c r="BI309" s="184"/>
      <c r="BJ309" s="185"/>
      <c r="BK309" s="185"/>
      <c r="BL309" s="185"/>
      <c r="BM309" s="185"/>
      <c r="BN309" s="186"/>
      <c r="BO309" s="186"/>
      <c r="BP309" s="186"/>
      <c r="BQ309" s="184"/>
      <c r="BR309" s="184"/>
      <c r="BS309" s="185"/>
      <c r="BT309" s="185"/>
      <c r="BU309" s="185"/>
      <c r="BV309" s="185"/>
      <c r="BW309" s="186"/>
      <c r="BX309" s="186"/>
      <c r="BY309" s="186"/>
      <c r="BZ309" s="184"/>
      <c r="CA309" s="184"/>
      <c r="CB309" s="185"/>
      <c r="CC309" s="185"/>
      <c r="CD309" s="185"/>
      <c r="CE309" s="185"/>
      <c r="CF309" s="186"/>
      <c r="CG309" s="186"/>
      <c r="CH309" s="186"/>
      <c r="CI309" s="476"/>
      <c r="CJ309" s="476">
        <v>1</v>
      </c>
      <c r="CK309" s="476"/>
    </row>
    <row r="310" spans="2:89" s="187" customFormat="1" ht="113.25" customHeight="1" x14ac:dyDescent="0.25">
      <c r="B310" s="174" t="s">
        <v>71</v>
      </c>
      <c r="C310" s="175" t="s">
        <v>263</v>
      </c>
      <c r="D310" s="175" t="s">
        <v>263</v>
      </c>
      <c r="E310" s="176" t="s">
        <v>156</v>
      </c>
      <c r="F310" s="176" t="s">
        <v>74</v>
      </c>
      <c r="G310" s="176" t="s">
        <v>263</v>
      </c>
      <c r="H310" s="175" t="s">
        <v>247</v>
      </c>
      <c r="I310" s="175" t="s">
        <v>523</v>
      </c>
      <c r="J310" s="175" t="s">
        <v>245</v>
      </c>
      <c r="K310" s="193" t="s">
        <v>247</v>
      </c>
      <c r="L310" s="175" t="s">
        <v>106</v>
      </c>
      <c r="M310" s="175" t="s">
        <v>106</v>
      </c>
      <c r="N310" s="175" t="s">
        <v>106</v>
      </c>
      <c r="O310" s="176" t="s">
        <v>172</v>
      </c>
      <c r="P310" s="178"/>
      <c r="Q310" s="179" t="s">
        <v>80</v>
      </c>
      <c r="R310" s="179" t="s">
        <v>81</v>
      </c>
      <c r="S310" s="178" t="s">
        <v>82</v>
      </c>
      <c r="T310" s="178" t="s">
        <v>147</v>
      </c>
      <c r="U310" s="176" t="s">
        <v>84</v>
      </c>
      <c r="V310" s="178" t="s">
        <v>125</v>
      </c>
      <c r="W310" s="241" t="s">
        <v>126</v>
      </c>
      <c r="X310" s="254">
        <f>IF(W310="MUY BAJA",20%,IF(W310="BAJA",40%,IF(W310="MEDIA",60%,IF(W310="ALTA",80%,IF(W310="MUY ALTA",100%,)))))</f>
        <v>0.2</v>
      </c>
      <c r="Y310" s="255" t="s">
        <v>87</v>
      </c>
      <c r="Z310" s="254">
        <f>IF(Y310="LEVE",20%,IF(Y310="MENOR",40%,IF(Y310="MODERADO",60%,IF(Y310="MAYOR",80%,IF(Y310="CATASTRÓFICO",100%,)))))</f>
        <v>0.8</v>
      </c>
      <c r="AA310" s="181" t="s">
        <v>88</v>
      </c>
      <c r="AB310" s="180" t="s">
        <v>150</v>
      </c>
      <c r="AC310" s="178" t="s">
        <v>151</v>
      </c>
      <c r="AD310" s="181" t="s">
        <v>91</v>
      </c>
      <c r="AE310" s="181" t="s">
        <v>92</v>
      </c>
      <c r="AF310" s="176" t="s">
        <v>93</v>
      </c>
      <c r="AG310" s="182" t="s">
        <v>94</v>
      </c>
      <c r="AH310" s="182" t="s">
        <v>95</v>
      </c>
      <c r="AI310" s="256">
        <f>IF(AH310="Prevenir",25%, IF(AH310="Detectar",15%,IF(AH310="Corregir",10%,)))</f>
        <v>0.1</v>
      </c>
      <c r="AJ310" s="182" t="s">
        <v>96</v>
      </c>
      <c r="AK310" s="256">
        <f>IF(AJ310="Automático",25%,IF(AJ310="Manual",10%,))</f>
        <v>0.1</v>
      </c>
      <c r="AL310" s="182" t="s">
        <v>97</v>
      </c>
      <c r="AM310" s="175" t="s">
        <v>152</v>
      </c>
      <c r="AN310" s="182" t="s">
        <v>99</v>
      </c>
      <c r="AO310" s="175" t="s">
        <v>153</v>
      </c>
      <c r="AP310" s="257">
        <f>+AI310+AK310</f>
        <v>0.2</v>
      </c>
      <c r="AQ310" s="238" t="str">
        <f>IF(AR310&lt;=20%,"MUY BAJA",IF(AR310&lt;=40%,"BAJA",IF(AR310&lt;=60%,"MEDIA",IF(AR310&lt;=80%,"ALTA","MUY ALTA"))))</f>
        <v>MUY BAJA</v>
      </c>
      <c r="AR310" s="238">
        <f>IF(OR(AH310="Prevenir",AH310="Detectar"),(X310-(X310*AP310)), X310)</f>
        <v>0.2</v>
      </c>
      <c r="AS310" s="238" t="str">
        <f>IF(AT310&lt;=20%,"LEVE",IF(AT310&lt;=40%,"MENOR",IF(AT310&lt;=60%,"MODERADO",IF(AT310&lt;=80%,"MAYOR","CATASTROFICO"))))</f>
        <v>MAYOR</v>
      </c>
      <c r="AT310" s="238">
        <f>IF(AH310="Corregir",(Z310-(Z310*AP310)), Z310)</f>
        <v>0.64</v>
      </c>
      <c r="AU310" s="181" t="s">
        <v>88</v>
      </c>
      <c r="AV310" s="244" t="s">
        <v>133</v>
      </c>
      <c r="AW310" s="183" t="s">
        <v>150</v>
      </c>
      <c r="AX310" s="184" t="s">
        <v>266</v>
      </c>
      <c r="AY310" s="184">
        <f>AY206</f>
        <v>45657</v>
      </c>
      <c r="AZ310" s="184" t="str">
        <f>AZ206</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310" s="184" t="str">
        <f>BA206</f>
        <v>OSI - GIS</v>
      </c>
      <c r="BB310" s="483" t="s">
        <v>103</v>
      </c>
      <c r="BC310" s="185">
        <f t="shared" si="40"/>
        <v>0</v>
      </c>
      <c r="BD310" s="184" t="str">
        <f>BD206</f>
        <v>X</v>
      </c>
      <c r="BE310" s="184" t="str">
        <f>BE206</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10" s="186" t="s">
        <v>1362</v>
      </c>
      <c r="BG310" s="184" t="str">
        <f>BG206</f>
        <v xml:space="preserve">En diciembre 2024 se encuentra en proceso la adquisicón del nuevo servicio de soporte técnico y mesa de ayuda para equipos institucionales de usuario final, implementación en enero 2025. </v>
      </c>
      <c r="BH310" s="184"/>
      <c r="BI310" s="184"/>
      <c r="BJ310" s="185"/>
      <c r="BK310" s="185"/>
      <c r="BL310" s="185"/>
      <c r="BM310" s="185"/>
      <c r="BN310" s="186"/>
      <c r="BO310" s="186"/>
      <c r="BP310" s="186"/>
      <c r="BQ310" s="184"/>
      <c r="BR310" s="184"/>
      <c r="BS310" s="185"/>
      <c r="BT310" s="185"/>
      <c r="BU310" s="185"/>
      <c r="BV310" s="185"/>
      <c r="BW310" s="186"/>
      <c r="BX310" s="186"/>
      <c r="BY310" s="186"/>
      <c r="BZ310" s="184"/>
      <c r="CA310" s="184"/>
      <c r="CB310" s="185"/>
      <c r="CC310" s="185"/>
      <c r="CD310" s="185"/>
      <c r="CE310" s="185"/>
      <c r="CF310" s="186"/>
      <c r="CG310" s="186"/>
      <c r="CH310" s="186"/>
      <c r="CI310" s="476"/>
      <c r="CJ310" s="476">
        <v>1</v>
      </c>
      <c r="CK310" s="476"/>
    </row>
    <row r="311" spans="2:89" s="187" customFormat="1" ht="113.25" customHeight="1" x14ac:dyDescent="0.25">
      <c r="B311" s="174" t="s">
        <v>71</v>
      </c>
      <c r="C311" s="175" t="s">
        <v>263</v>
      </c>
      <c r="D311" s="175" t="s">
        <v>263</v>
      </c>
      <c r="E311" s="176" t="s">
        <v>156</v>
      </c>
      <c r="F311" s="176" t="s">
        <v>120</v>
      </c>
      <c r="G311" s="176" t="s">
        <v>263</v>
      </c>
      <c r="H311" s="175" t="s">
        <v>247</v>
      </c>
      <c r="I311" s="175" t="s">
        <v>247</v>
      </c>
      <c r="J311" s="175" t="s">
        <v>247</v>
      </c>
      <c r="K311" s="193" t="s">
        <v>247</v>
      </c>
      <c r="L311" s="175" t="s">
        <v>606</v>
      </c>
      <c r="M311" s="175" t="s">
        <v>607</v>
      </c>
      <c r="N311" s="175" t="s">
        <v>608</v>
      </c>
      <c r="O311" s="176" t="s">
        <v>368</v>
      </c>
      <c r="P311" s="178"/>
      <c r="Q311" s="179" t="s">
        <v>80</v>
      </c>
      <c r="R311" s="179" t="s">
        <v>81</v>
      </c>
      <c r="S311" s="178" t="s">
        <v>82</v>
      </c>
      <c r="T311" s="178" t="s">
        <v>147</v>
      </c>
      <c r="U311" s="176" t="s">
        <v>84</v>
      </c>
      <c r="V311" s="178" t="s">
        <v>125</v>
      </c>
      <c r="W311" s="241" t="s">
        <v>126</v>
      </c>
      <c r="X311" s="254">
        <f>IF(W311="MUY BAJA",20%,IF(W311="BAJA",40%,IF(W311="MEDIA",60%,IF(W311="ALTA",80%,IF(W311="MUY ALTA",100%,)))))</f>
        <v>0.2</v>
      </c>
      <c r="Y311" s="255" t="s">
        <v>87</v>
      </c>
      <c r="Z311" s="254">
        <f>IF(Y311="LEVE",20%,IF(Y311="MENOR",40%,IF(Y311="MODERADO",60%,IF(Y311="MAYOR",80%,IF(Y311="CATASTRÓFICO",100%,)))))</f>
        <v>0.8</v>
      </c>
      <c r="AA311" s="181" t="s">
        <v>88</v>
      </c>
      <c r="AB311" s="180" t="s">
        <v>150</v>
      </c>
      <c r="AC311" s="178" t="s">
        <v>151</v>
      </c>
      <c r="AD311" s="181" t="s">
        <v>91</v>
      </c>
      <c r="AE311" s="181" t="s">
        <v>92</v>
      </c>
      <c r="AF311" s="176" t="s">
        <v>93</v>
      </c>
      <c r="AG311" s="182" t="s">
        <v>94</v>
      </c>
      <c r="AH311" s="182" t="s">
        <v>95</v>
      </c>
      <c r="AI311" s="256">
        <f>IF(AH311="Prevenir",25%, IF(AH311="Detectar",15%,IF(AH311="Corregir",10%,)))</f>
        <v>0.1</v>
      </c>
      <c r="AJ311" s="182" t="s">
        <v>96</v>
      </c>
      <c r="AK311" s="256">
        <f>IF(AJ311="Automático",25%,IF(AJ311="Manual",10%,))</f>
        <v>0.1</v>
      </c>
      <c r="AL311" s="182" t="s">
        <v>97</v>
      </c>
      <c r="AM311" s="175" t="s">
        <v>152</v>
      </c>
      <c r="AN311" s="182" t="s">
        <v>99</v>
      </c>
      <c r="AO311" s="175" t="s">
        <v>153</v>
      </c>
      <c r="AP311" s="257">
        <f>+AI311+AK311</f>
        <v>0.2</v>
      </c>
      <c r="AQ311" s="238" t="str">
        <f>IF(AR311&lt;=20%,"MUY BAJA",IF(AR311&lt;=40%,"BAJA",IF(AR311&lt;=60%,"MEDIA",IF(AR311&lt;=80%,"ALTA","MUY ALTA"))))</f>
        <v>MUY BAJA</v>
      </c>
      <c r="AR311" s="238">
        <f>IF(OR(AH311="Prevenir",AH311="Detectar"),(X311-(X311*AP311)), X311)</f>
        <v>0.2</v>
      </c>
      <c r="AS311" s="238" t="str">
        <f>IF(AT311&lt;=20%,"LEVE",IF(AT311&lt;=40%,"MENOR",IF(AT311&lt;=60%,"MODERADO",IF(AT311&lt;=80%,"MAYOR","CATASTROFICO"))))</f>
        <v>MAYOR</v>
      </c>
      <c r="AT311" s="238">
        <f>IF(AH311="Corregir",(Z311-(Z311*AP311)), Z311)</f>
        <v>0.64</v>
      </c>
      <c r="AU311" s="181" t="s">
        <v>88</v>
      </c>
      <c r="AV311" s="244" t="s">
        <v>133</v>
      </c>
      <c r="AW311" s="183" t="s">
        <v>150</v>
      </c>
      <c r="AX311" s="184" t="s">
        <v>266</v>
      </c>
      <c r="AY311" s="184">
        <f>AY207</f>
        <v>45657</v>
      </c>
      <c r="AZ311" s="184" t="str">
        <f>AZ207</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11" s="184" t="str">
        <f>BA207</f>
        <v>OSI - GIS - SPI</v>
      </c>
      <c r="BB311" s="483" t="s">
        <v>103</v>
      </c>
      <c r="BC311" s="185">
        <f t="shared" si="40"/>
        <v>0</v>
      </c>
      <c r="BD311" s="184" t="str">
        <f>BD207</f>
        <v>X</v>
      </c>
      <c r="BE311" s="184" t="str">
        <f>BE207</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11" s="186" t="s">
        <v>1362</v>
      </c>
      <c r="BG311" s="184" t="str">
        <f>BG207</f>
        <v xml:space="preserve">En diciembre 2024 se encuentra en proceso la adquisicón del nuevo servicio de soporte técnico y mesa de ayuda para equipos institucionales de usuario final, implementación en enero 2025. </v>
      </c>
      <c r="BH311" s="184"/>
      <c r="BI311" s="184"/>
      <c r="BJ311" s="185"/>
      <c r="BK311" s="185"/>
      <c r="BL311" s="185"/>
      <c r="BM311" s="185"/>
      <c r="BN311" s="186"/>
      <c r="BO311" s="186"/>
      <c r="BP311" s="186"/>
      <c r="BQ311" s="184"/>
      <c r="BR311" s="184"/>
      <c r="BS311" s="185"/>
      <c r="BT311" s="185"/>
      <c r="BU311" s="185"/>
      <c r="BV311" s="185"/>
      <c r="BW311" s="186"/>
      <c r="BX311" s="186"/>
      <c r="BY311" s="186"/>
      <c r="BZ311" s="184"/>
      <c r="CA311" s="184"/>
      <c r="CB311" s="185"/>
      <c r="CC311" s="185"/>
      <c r="CD311" s="185"/>
      <c r="CE311" s="185"/>
      <c r="CF311" s="186"/>
      <c r="CG311" s="186"/>
      <c r="CH311" s="186"/>
      <c r="CI311" s="476"/>
      <c r="CJ311" s="476">
        <v>1</v>
      </c>
      <c r="CK311" s="476"/>
    </row>
    <row r="312" spans="2:89" s="187" customFormat="1" ht="113.25" customHeight="1" x14ac:dyDescent="0.25">
      <c r="B312" s="174" t="s">
        <v>71</v>
      </c>
      <c r="C312" s="175" t="s">
        <v>263</v>
      </c>
      <c r="D312" s="175" t="s">
        <v>263</v>
      </c>
      <c r="E312" s="176" t="s">
        <v>156</v>
      </c>
      <c r="F312" s="176" t="s">
        <v>74</v>
      </c>
      <c r="G312" s="176" t="s">
        <v>263</v>
      </c>
      <c r="H312" s="175" t="s">
        <v>245</v>
      </c>
      <c r="I312" s="175" t="s">
        <v>523</v>
      </c>
      <c r="J312" s="175" t="s">
        <v>245</v>
      </c>
      <c r="K312" s="193" t="s">
        <v>247</v>
      </c>
      <c r="L312" s="175" t="s">
        <v>612</v>
      </c>
      <c r="M312" s="175" t="s">
        <v>613</v>
      </c>
      <c r="N312" s="175" t="s">
        <v>615</v>
      </c>
      <c r="O312" s="176" t="s">
        <v>412</v>
      </c>
      <c r="P312" s="178"/>
      <c r="Q312" s="179" t="s">
        <v>80</v>
      </c>
      <c r="R312" s="179" t="s">
        <v>81</v>
      </c>
      <c r="S312" s="178" t="s">
        <v>82</v>
      </c>
      <c r="T312" s="178" t="s">
        <v>147</v>
      </c>
      <c r="U312" s="176" t="s">
        <v>84</v>
      </c>
      <c r="V312" s="178" t="s">
        <v>125</v>
      </c>
      <c r="W312" s="241" t="s">
        <v>126</v>
      </c>
      <c r="X312" s="254">
        <f>IF(W312="MUY BAJA",20%,IF(W312="BAJA",40%,IF(W312="MEDIA",60%,IF(W312="ALTA",80%,IF(W312="MUY ALTA",100%,)))))</f>
        <v>0.2</v>
      </c>
      <c r="Y312" s="255" t="s">
        <v>87</v>
      </c>
      <c r="Z312" s="254">
        <f>IF(Y312="LEVE",20%,IF(Y312="MENOR",40%,IF(Y312="MODERADO",60%,IF(Y312="MAYOR",80%,IF(Y312="CATASTRÓFICO",100%,)))))</f>
        <v>0.8</v>
      </c>
      <c r="AA312" s="181" t="s">
        <v>88</v>
      </c>
      <c r="AB312" s="180" t="s">
        <v>150</v>
      </c>
      <c r="AC312" s="178" t="s">
        <v>151</v>
      </c>
      <c r="AD312" s="181" t="s">
        <v>91</v>
      </c>
      <c r="AE312" s="181" t="s">
        <v>92</v>
      </c>
      <c r="AF312" s="176" t="s">
        <v>93</v>
      </c>
      <c r="AG312" s="182" t="s">
        <v>94</v>
      </c>
      <c r="AH312" s="182" t="s">
        <v>95</v>
      </c>
      <c r="AI312" s="256">
        <f>IF(AH312="Prevenir",25%, IF(AH312="Detectar",15%,IF(AH312="Corregir",10%,)))</f>
        <v>0.1</v>
      </c>
      <c r="AJ312" s="182" t="s">
        <v>96</v>
      </c>
      <c r="AK312" s="256">
        <f>IF(AJ312="Automático",25%,IF(AJ312="Manual",10%,))</f>
        <v>0.1</v>
      </c>
      <c r="AL312" s="182" t="s">
        <v>97</v>
      </c>
      <c r="AM312" s="175" t="s">
        <v>152</v>
      </c>
      <c r="AN312" s="182" t="s">
        <v>99</v>
      </c>
      <c r="AO312" s="175" t="s">
        <v>153</v>
      </c>
      <c r="AP312" s="257">
        <f>+AI312+AK312</f>
        <v>0.2</v>
      </c>
      <c r="AQ312" s="238" t="str">
        <f>IF(AR312&lt;=20%,"MUY BAJA",IF(AR312&lt;=40%,"BAJA",IF(AR312&lt;=60%,"MEDIA",IF(AR312&lt;=80%,"ALTA","MUY ALTA"))))</f>
        <v>MUY BAJA</v>
      </c>
      <c r="AR312" s="238">
        <f>IF(OR(AH312="Prevenir",AH312="Detectar"),(X312-(X312*AP312)), X312)</f>
        <v>0.2</v>
      </c>
      <c r="AS312" s="238" t="str">
        <f>IF(AT312&lt;=20%,"LEVE",IF(AT312&lt;=40%,"MENOR",IF(AT312&lt;=60%,"MODERADO",IF(AT312&lt;=80%,"MAYOR","CATASTROFICO"))))</f>
        <v>MAYOR</v>
      </c>
      <c r="AT312" s="238">
        <f>IF(AH312="Corregir",(Z312-(Z312*AP312)), Z312)</f>
        <v>0.64</v>
      </c>
      <c r="AU312" s="181" t="s">
        <v>88</v>
      </c>
      <c r="AV312" s="244" t="s">
        <v>133</v>
      </c>
      <c r="AW312" s="183" t="s">
        <v>150</v>
      </c>
      <c r="AX312" s="184" t="s">
        <v>266</v>
      </c>
      <c r="AY312" s="184">
        <f>AY208</f>
        <v>45657</v>
      </c>
      <c r="AZ312" s="184" t="str">
        <f>AZ208</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12" s="184" t="str">
        <f>BA208</f>
        <v>OSI - GIS - SPI</v>
      </c>
      <c r="BB312" s="483" t="s">
        <v>103</v>
      </c>
      <c r="BC312" s="185">
        <f t="shared" si="40"/>
        <v>0</v>
      </c>
      <c r="BD312" s="184" t="str">
        <f>BD208</f>
        <v>X</v>
      </c>
      <c r="BE312" s="184" t="str">
        <f>BE208</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12" s="186" t="s">
        <v>1362</v>
      </c>
      <c r="BG312" s="184" t="str">
        <f>BG208</f>
        <v xml:space="preserve">En diciembre 2024 se encuentra en proceso la adquisicón del nuevo servicio de soporte técnico y mesa de ayuda para equipos institucionales de usuario final, implementación en enero 2025. </v>
      </c>
      <c r="BH312" s="184"/>
      <c r="BI312" s="184"/>
      <c r="BJ312" s="185"/>
      <c r="BK312" s="185"/>
      <c r="BL312" s="185"/>
      <c r="BM312" s="185"/>
      <c r="BN312" s="186"/>
      <c r="BO312" s="186"/>
      <c r="BP312" s="186"/>
      <c r="BQ312" s="184"/>
      <c r="BR312" s="184"/>
      <c r="BS312" s="185"/>
      <c r="BT312" s="185"/>
      <c r="BU312" s="185"/>
      <c r="BV312" s="185"/>
      <c r="BW312" s="186"/>
      <c r="BX312" s="186"/>
      <c r="BY312" s="186"/>
      <c r="BZ312" s="184"/>
      <c r="CA312" s="184"/>
      <c r="CB312" s="185"/>
      <c r="CC312" s="185"/>
      <c r="CD312" s="185"/>
      <c r="CE312" s="185"/>
      <c r="CF312" s="186"/>
      <c r="CG312" s="186"/>
      <c r="CH312" s="186"/>
      <c r="CI312" s="476"/>
      <c r="CJ312" s="476">
        <v>1</v>
      </c>
      <c r="CK312" s="476"/>
    </row>
    <row r="313" spans="2:89" s="187" customFormat="1" ht="113.25" customHeight="1" x14ac:dyDescent="0.25">
      <c r="B313" s="174" t="s">
        <v>71</v>
      </c>
      <c r="C313" s="175" t="s">
        <v>263</v>
      </c>
      <c r="D313" s="175" t="s">
        <v>263</v>
      </c>
      <c r="E313" s="176" t="s">
        <v>156</v>
      </c>
      <c r="F313" s="176" t="s">
        <v>74</v>
      </c>
      <c r="G313" s="176" t="s">
        <v>263</v>
      </c>
      <c r="H313" s="175" t="s">
        <v>247</v>
      </c>
      <c r="I313" s="175" t="s">
        <v>247</v>
      </c>
      <c r="J313" s="175" t="s">
        <v>245</v>
      </c>
      <c r="K313" s="193" t="s">
        <v>247</v>
      </c>
      <c r="L313" s="175" t="s">
        <v>106</v>
      </c>
      <c r="M313" s="175" t="s">
        <v>106</v>
      </c>
      <c r="N313" s="175" t="s">
        <v>106</v>
      </c>
      <c r="O313" s="176" t="s">
        <v>181</v>
      </c>
      <c r="P313" s="178"/>
      <c r="Q313" s="179" t="s">
        <v>80</v>
      </c>
      <c r="R313" s="179" t="s">
        <v>81</v>
      </c>
      <c r="S313" s="178" t="s">
        <v>82</v>
      </c>
      <c r="T313" s="178" t="s">
        <v>147</v>
      </c>
      <c r="U313" s="176" t="s">
        <v>84</v>
      </c>
      <c r="V313" s="178" t="s">
        <v>125</v>
      </c>
      <c r="W313" s="241" t="s">
        <v>126</v>
      </c>
      <c r="X313" s="254">
        <f>IF(W313="MUY BAJA",20%,IF(W313="BAJA",40%,IF(W313="MEDIA",60%,IF(W313="ALTA",80%,IF(W313="MUY ALTA",100%,)))))</f>
        <v>0.2</v>
      </c>
      <c r="Y313" s="255" t="s">
        <v>87</v>
      </c>
      <c r="Z313" s="254">
        <f>IF(Y313="LEVE",20%,IF(Y313="MENOR",40%,IF(Y313="MODERADO",60%,IF(Y313="MAYOR",80%,IF(Y313="CATASTRÓFICO",100%,)))))</f>
        <v>0.8</v>
      </c>
      <c r="AA313" s="181" t="s">
        <v>88</v>
      </c>
      <c r="AB313" s="180" t="s">
        <v>150</v>
      </c>
      <c r="AC313" s="178" t="s">
        <v>151</v>
      </c>
      <c r="AD313" s="181" t="s">
        <v>91</v>
      </c>
      <c r="AE313" s="181" t="s">
        <v>92</v>
      </c>
      <c r="AF313" s="176" t="s">
        <v>93</v>
      </c>
      <c r="AG313" s="182" t="s">
        <v>94</v>
      </c>
      <c r="AH313" s="182" t="s">
        <v>95</v>
      </c>
      <c r="AI313" s="256">
        <f>IF(AH313="Prevenir",25%, IF(AH313="Detectar",15%,IF(AH313="Corregir",10%,)))</f>
        <v>0.1</v>
      </c>
      <c r="AJ313" s="182" t="s">
        <v>96</v>
      </c>
      <c r="AK313" s="256">
        <f>IF(AJ313="Automático",25%,IF(AJ313="Manual",10%,))</f>
        <v>0.1</v>
      </c>
      <c r="AL313" s="182" t="s">
        <v>97</v>
      </c>
      <c r="AM313" s="175" t="s">
        <v>152</v>
      </c>
      <c r="AN313" s="182" t="s">
        <v>99</v>
      </c>
      <c r="AO313" s="175" t="s">
        <v>153</v>
      </c>
      <c r="AP313" s="257">
        <f>+AI313+AK313</f>
        <v>0.2</v>
      </c>
      <c r="AQ313" s="238" t="str">
        <f>IF(AR313&lt;=20%,"MUY BAJA",IF(AR313&lt;=40%,"BAJA",IF(AR313&lt;=60%,"MEDIA",IF(AR313&lt;=80%,"ALTA","MUY ALTA"))))</f>
        <v>MUY BAJA</v>
      </c>
      <c r="AR313" s="238">
        <f>IF(OR(AH313="Prevenir",AH313="Detectar"),(X313-(X313*AP313)), X313)</f>
        <v>0.2</v>
      </c>
      <c r="AS313" s="238" t="str">
        <f>IF(AT313&lt;=20%,"LEVE",IF(AT313&lt;=40%,"MENOR",IF(AT313&lt;=60%,"MODERADO",IF(AT313&lt;=80%,"MAYOR","CATASTROFICO"))))</f>
        <v>MAYOR</v>
      </c>
      <c r="AT313" s="238">
        <f>IF(AH313="Corregir",(Z313-(Z313*AP313)), Z313)</f>
        <v>0.64</v>
      </c>
      <c r="AU313" s="181" t="s">
        <v>88</v>
      </c>
      <c r="AV313" s="244" t="s">
        <v>133</v>
      </c>
      <c r="AW313" s="183" t="s">
        <v>150</v>
      </c>
      <c r="AX313" s="184" t="s">
        <v>266</v>
      </c>
      <c r="AY313" s="184">
        <f>AY209</f>
        <v>45657</v>
      </c>
      <c r="AZ313" s="184" t="str">
        <f>AZ209</f>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313" s="184" t="str">
        <f>BA209</f>
        <v>OSI - GIS</v>
      </c>
      <c r="BB313" s="483" t="s">
        <v>103</v>
      </c>
      <c r="BC313" s="185">
        <f t="shared" si="40"/>
        <v>0</v>
      </c>
      <c r="BD313" s="184" t="str">
        <f>BD209</f>
        <v>X</v>
      </c>
      <c r="BE313" s="184" t="str">
        <f>BE209</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13" s="186" t="s">
        <v>1362</v>
      </c>
      <c r="BG313" s="184" t="str">
        <f>BG209</f>
        <v xml:space="preserve">En diciembre 2024 se encuentra en proceso la adquisicón del nuevo servicio de soporte técnico y mesa de ayuda para equipos institucionales de usuario final, implementación en enero 2025. </v>
      </c>
      <c r="BH313" s="184"/>
      <c r="BI313" s="184"/>
      <c r="BJ313" s="185"/>
      <c r="BK313" s="185"/>
      <c r="BL313" s="185"/>
      <c r="BM313" s="185"/>
      <c r="BN313" s="186"/>
      <c r="BO313" s="186"/>
      <c r="BP313" s="186"/>
      <c r="BQ313" s="184"/>
      <c r="BR313" s="184"/>
      <c r="BS313" s="185"/>
      <c r="BT313" s="185"/>
      <c r="BU313" s="185"/>
      <c r="BV313" s="185"/>
      <c r="BW313" s="186"/>
      <c r="BX313" s="186"/>
      <c r="BY313" s="186"/>
      <c r="BZ313" s="184"/>
      <c r="CA313" s="184"/>
      <c r="CB313" s="185"/>
      <c r="CC313" s="185"/>
      <c r="CD313" s="185"/>
      <c r="CE313" s="185"/>
      <c r="CF313" s="186"/>
      <c r="CG313" s="186"/>
      <c r="CH313" s="186"/>
      <c r="CI313" s="476"/>
      <c r="CJ313" s="476">
        <v>1</v>
      </c>
      <c r="CK313" s="476"/>
    </row>
    <row r="314" spans="2:89" s="187" customFormat="1" ht="113.25" customHeight="1" x14ac:dyDescent="0.25">
      <c r="B314" s="174" t="s">
        <v>71</v>
      </c>
      <c r="C314" s="175" t="s">
        <v>143</v>
      </c>
      <c r="D314" s="175" t="s">
        <v>143</v>
      </c>
      <c r="E314" s="176" t="s">
        <v>156</v>
      </c>
      <c r="F314" s="176" t="s">
        <v>120</v>
      </c>
      <c r="G314" s="176" t="s">
        <v>143</v>
      </c>
      <c r="H314" s="175">
        <v>0</v>
      </c>
      <c r="I314" s="175">
        <v>0</v>
      </c>
      <c r="J314" s="175">
        <v>0</v>
      </c>
      <c r="K314" s="175">
        <v>0</v>
      </c>
      <c r="L314" s="175">
        <v>0</v>
      </c>
      <c r="M314" s="175">
        <v>0</v>
      </c>
      <c r="N314" s="175">
        <v>0</v>
      </c>
      <c r="O314" s="176" t="s">
        <v>194</v>
      </c>
      <c r="P314" s="178"/>
      <c r="Q314" s="179" t="s">
        <v>80</v>
      </c>
      <c r="R314" s="179" t="s">
        <v>81</v>
      </c>
      <c r="S314" s="178" t="s">
        <v>82</v>
      </c>
      <c r="T314" s="178" t="s">
        <v>147</v>
      </c>
      <c r="U314" s="176" t="s">
        <v>148</v>
      </c>
      <c r="V314" s="178" t="s">
        <v>85</v>
      </c>
      <c r="W314" s="241" t="s">
        <v>86</v>
      </c>
      <c r="X314" s="254">
        <f>IF(W314="MUY BAJA",20%,IF(W314="BAJA",40%,IF(W314="MEDIA",60%,IF(W314="ALTA",80%,IF(W314="MUY ALTA",100%,)))))</f>
        <v>0.4</v>
      </c>
      <c r="Y314" s="255" t="s">
        <v>87</v>
      </c>
      <c r="Z314" s="254">
        <f>IF(Y314="LEVE",20%,IF(Y314="MENOR",40%,IF(Y314="MODERADO",60%,IF(Y314="MAYOR",80%,IF(Y314="CATASTRÓFICO",100%,)))))</f>
        <v>0.8</v>
      </c>
      <c r="AA314" s="181" t="s">
        <v>88</v>
      </c>
      <c r="AB314" s="180" t="s">
        <v>150</v>
      </c>
      <c r="AC314" s="178" t="s">
        <v>151</v>
      </c>
      <c r="AD314" s="181" t="s">
        <v>91</v>
      </c>
      <c r="AE314" s="181" t="s">
        <v>92</v>
      </c>
      <c r="AF314" s="176" t="s">
        <v>93</v>
      </c>
      <c r="AG314" s="182" t="s">
        <v>94</v>
      </c>
      <c r="AH314" s="182" t="s">
        <v>95</v>
      </c>
      <c r="AI314" s="256">
        <f>IF(AH314="Prevenir",25%, IF(AH314="Detectar",15%,IF(AH314="Corregir",10%,)))</f>
        <v>0.1</v>
      </c>
      <c r="AJ314" s="182" t="s">
        <v>96</v>
      </c>
      <c r="AK314" s="256">
        <f>IF(AJ314="Automático",25%,IF(AJ314="Manual",10%,))</f>
        <v>0.1</v>
      </c>
      <c r="AL314" s="182" t="s">
        <v>97</v>
      </c>
      <c r="AM314" s="175" t="s">
        <v>152</v>
      </c>
      <c r="AN314" s="182" t="s">
        <v>99</v>
      </c>
      <c r="AO314" s="175" t="s">
        <v>153</v>
      </c>
      <c r="AP314" s="257">
        <f>+AI314+AK314</f>
        <v>0.2</v>
      </c>
      <c r="AQ314" s="238" t="str">
        <f>IF(AR314&lt;=20%,"MUY BAJA",IF(AR314&lt;=40%,"BAJA",IF(AR314&lt;=60%,"MEDIA",IF(AR314&lt;=80%,"ALTA","MUY ALTA"))))</f>
        <v>BAJA</v>
      </c>
      <c r="AR314" s="238">
        <f>IF(OR(AH314="Prevenir",AH314="Detectar"),(X314-(X314*AP314)), X314)</f>
        <v>0.4</v>
      </c>
      <c r="AS314" s="238" t="str">
        <f>IF(AT314&lt;=20%,"LEVE",IF(AT314&lt;=40%,"MENOR",IF(AT314&lt;=60%,"MODERADO",IF(AT314&lt;=80%,"MAYOR","CATASTROFICO"))))</f>
        <v>MAYOR</v>
      </c>
      <c r="AT314" s="238">
        <f>IF(AH314="Corregir",(Z314-(Z314*AP314)), Z314)</f>
        <v>0.64</v>
      </c>
      <c r="AU314" s="181" t="s">
        <v>88</v>
      </c>
      <c r="AV314" s="244" t="s">
        <v>133</v>
      </c>
      <c r="AW314" s="183" t="s">
        <v>150</v>
      </c>
      <c r="AX314" s="184" t="s">
        <v>154</v>
      </c>
      <c r="AY314" s="184">
        <f>AY210</f>
        <v>45657</v>
      </c>
      <c r="AZ314" s="184" t="str">
        <f>AZ210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14" s="184" t="str">
        <f>BA210</f>
        <v>OSI - GIS - SPI</v>
      </c>
      <c r="BB314" s="483" t="s">
        <v>103</v>
      </c>
      <c r="BC314" s="185">
        <f t="shared" si="40"/>
        <v>0</v>
      </c>
      <c r="BD314" s="184" t="str">
        <f>BD210</f>
        <v>X</v>
      </c>
      <c r="BE314" s="184" t="str">
        <f>BE210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14" s="186" t="s">
        <v>1362</v>
      </c>
      <c r="BG314" s="184" t="str">
        <f>BG210</f>
        <v xml:space="preserve">En diciembre 2024 se encuentra en proceso la adquisicón del nuevo servicio de soporte técnico y mesa de ayuda para equipos institucionales de usuario final, implementación en enero 2025. </v>
      </c>
      <c r="BH314" s="184"/>
      <c r="BI314" s="184"/>
      <c r="BJ314" s="185"/>
      <c r="BK314" s="185"/>
      <c r="BL314" s="185"/>
      <c r="BM314" s="185"/>
      <c r="BN314" s="186"/>
      <c r="BO314" s="186"/>
      <c r="BP314" s="186"/>
      <c r="BQ314" s="184"/>
      <c r="BR314" s="184"/>
      <c r="BS314" s="185"/>
      <c r="BT314" s="185"/>
      <c r="BU314" s="185"/>
      <c r="BV314" s="185"/>
      <c r="BW314" s="186"/>
      <c r="BX314" s="186"/>
      <c r="BY314" s="186"/>
      <c r="BZ314" s="184"/>
      <c r="CA314" s="184"/>
      <c r="CB314" s="185"/>
      <c r="CC314" s="185"/>
      <c r="CD314" s="185"/>
      <c r="CE314" s="185"/>
      <c r="CF314" s="186"/>
      <c r="CG314" s="186"/>
      <c r="CH314" s="186"/>
      <c r="CI314" s="476"/>
      <c r="CJ314" s="476">
        <v>1</v>
      </c>
      <c r="CK314" s="476"/>
    </row>
    <row r="315" spans="2:89" s="187" customFormat="1" ht="113.25" customHeight="1" x14ac:dyDescent="0.25">
      <c r="B315" s="174" t="s">
        <v>71</v>
      </c>
      <c r="C315" s="175" t="s">
        <v>118</v>
      </c>
      <c r="D315" s="175" t="s">
        <v>118</v>
      </c>
      <c r="E315" s="176" t="s">
        <v>119</v>
      </c>
      <c r="F315" s="176" t="s">
        <v>120</v>
      </c>
      <c r="G315" s="176" t="s">
        <v>118</v>
      </c>
      <c r="H315" s="175" t="s">
        <v>75</v>
      </c>
      <c r="I315" s="175" t="s">
        <v>75</v>
      </c>
      <c r="J315" s="175" t="s">
        <v>75</v>
      </c>
      <c r="K315" s="177" t="s">
        <v>75</v>
      </c>
      <c r="L315" s="175" t="s">
        <v>121</v>
      </c>
      <c r="M315" s="175" t="s">
        <v>122</v>
      </c>
      <c r="N315" s="175" t="s">
        <v>123</v>
      </c>
      <c r="O315" s="176" t="s">
        <v>79</v>
      </c>
      <c r="P315" s="178"/>
      <c r="Q315" s="179" t="s">
        <v>80</v>
      </c>
      <c r="R315" s="179" t="s">
        <v>81</v>
      </c>
      <c r="S315" s="178" t="s">
        <v>82</v>
      </c>
      <c r="T315" s="178" t="s">
        <v>124</v>
      </c>
      <c r="U315" s="176" t="s">
        <v>84</v>
      </c>
      <c r="V315" s="178" t="s">
        <v>125</v>
      </c>
      <c r="W315" s="241" t="s">
        <v>126</v>
      </c>
      <c r="X315" s="254">
        <f>IF(W315="MUY BAJA",20%,IF(W315="BAJA",40%,IF(W315="MEDIA",60%,IF(W315="ALTA",80%,IF(W315="MUY ALTA",100%,)))))</f>
        <v>0.2</v>
      </c>
      <c r="Y315" s="255" t="s">
        <v>87</v>
      </c>
      <c r="Z315" s="254">
        <f>IF(Y315="LEVE",20%,IF(Y315="MENOR",40%,IF(Y315="MODERADO",60%,IF(Y315="MAYOR",80%,IF(Y315="CATASTRÓFICO",100%,)))))</f>
        <v>0.8</v>
      </c>
      <c r="AA315" s="181" t="s">
        <v>88</v>
      </c>
      <c r="AB315" s="180" t="s">
        <v>127</v>
      </c>
      <c r="AC315" s="178" t="s">
        <v>128</v>
      </c>
      <c r="AD315" s="181" t="s">
        <v>91</v>
      </c>
      <c r="AE315" s="181" t="s">
        <v>129</v>
      </c>
      <c r="AF315" s="176" t="s">
        <v>130</v>
      </c>
      <c r="AG315" s="182" t="s">
        <v>94</v>
      </c>
      <c r="AH315" s="182" t="s">
        <v>114</v>
      </c>
      <c r="AI315" s="256">
        <f>IF(AH315="Prevenir",25%, IF(AH315="Detectar",15%,IF(AH315="Corregir",10%,)))</f>
        <v>0.15</v>
      </c>
      <c r="AJ315" s="182" t="s">
        <v>96</v>
      </c>
      <c r="AK315" s="256">
        <f>IF(AJ315="Automático",25%,IF(AJ315="Manual",10%,))</f>
        <v>0.1</v>
      </c>
      <c r="AL315" s="182" t="s">
        <v>97</v>
      </c>
      <c r="AM315" s="175" t="s">
        <v>131</v>
      </c>
      <c r="AN315" s="182" t="s">
        <v>99</v>
      </c>
      <c r="AO315" s="175" t="s">
        <v>132</v>
      </c>
      <c r="AP315" s="257">
        <f>+AI315+AK315</f>
        <v>0.25</v>
      </c>
      <c r="AQ315" s="238" t="str">
        <f>IF(AR315&lt;=20%,"MUY BAJA",IF(AR315&lt;=40%,"BAJA",IF(AR315&lt;=60%,"MEDIA",IF(AR315&lt;=80%,"ALTA","MUY ALTA"))))</f>
        <v>MUY BAJA</v>
      </c>
      <c r="AR315" s="238">
        <f>IF(OR(AH315="Prevenir",AH315="Detectar"),(X315-(X315*AP315)), X315)</f>
        <v>0.15000000000000002</v>
      </c>
      <c r="AS315" s="238" t="str">
        <f>IF(AT315&lt;=20%,"LEVE",IF(AT315&lt;=40%,"MENOR",IF(AT315&lt;=60%,"MODERADO",IF(AT315&lt;=80%,"MAYOR","CATASTROFICO"))))</f>
        <v>MAYOR</v>
      </c>
      <c r="AT315" s="238">
        <f>IF(AH315="Corregir",(Z315-(Z315*AP315)), Z315)</f>
        <v>0.8</v>
      </c>
      <c r="AU315" s="181" t="s">
        <v>88</v>
      </c>
      <c r="AV315" s="244" t="s">
        <v>133</v>
      </c>
      <c r="AW315" s="183" t="s">
        <v>127</v>
      </c>
      <c r="AX315" s="184" t="s">
        <v>134</v>
      </c>
      <c r="AY315" s="184">
        <f>AY117</f>
        <v>45657</v>
      </c>
      <c r="AZ315" s="184" t="str">
        <f>AZ117</f>
        <v>En IIIC-2024 como parte de la administración del Centro de Computo y Centros de Cableado, se adelantó el mantenimiento preventivo a equipos de comunicaciones de la red institucional.</v>
      </c>
      <c r="BA315" s="184" t="str">
        <f>BA117</f>
        <v>OSI - GIS</v>
      </c>
      <c r="BB315" s="483" t="s">
        <v>103</v>
      </c>
      <c r="BC315" s="185">
        <f t="shared" si="40"/>
        <v>0</v>
      </c>
      <c r="BD315" s="184" t="str">
        <f>BD117</f>
        <v>X</v>
      </c>
      <c r="BE315" s="184" t="str">
        <f>BE117</f>
        <v>El mantenimiento preventivo se adelanto acorde con lo programado en el RFC aprobado.</v>
      </c>
      <c r="BF315" s="186" t="s">
        <v>1362</v>
      </c>
      <c r="BG315" s="184" t="s">
        <v>273</v>
      </c>
      <c r="BH315" s="184"/>
      <c r="BI315" s="184"/>
      <c r="BJ315" s="185"/>
      <c r="BK315" s="185"/>
      <c r="BL315" s="185"/>
      <c r="BM315" s="185"/>
      <c r="BN315" s="186"/>
      <c r="BO315" s="186"/>
      <c r="BP315" s="186"/>
      <c r="BQ315" s="184"/>
      <c r="BR315" s="184"/>
      <c r="BS315" s="185"/>
      <c r="BT315" s="185"/>
      <c r="BU315" s="185"/>
      <c r="BV315" s="185"/>
      <c r="BW315" s="186"/>
      <c r="BX315" s="186"/>
      <c r="BY315" s="186"/>
      <c r="BZ315" s="184"/>
      <c r="CA315" s="184"/>
      <c r="CB315" s="185"/>
      <c r="CC315" s="185"/>
      <c r="CD315" s="185"/>
      <c r="CE315" s="185"/>
      <c r="CF315" s="186"/>
      <c r="CG315" s="186"/>
      <c r="CH315" s="186"/>
      <c r="CI315" s="476"/>
      <c r="CJ315" s="476">
        <v>1</v>
      </c>
      <c r="CK315" s="476"/>
    </row>
    <row r="316" spans="2:89" s="187" customFormat="1" ht="113.25" customHeight="1" x14ac:dyDescent="0.25">
      <c r="B316" s="174" t="s">
        <v>71</v>
      </c>
      <c r="C316" s="175" t="s">
        <v>223</v>
      </c>
      <c r="D316" s="175" t="s">
        <v>223</v>
      </c>
      <c r="E316" s="176" t="s">
        <v>119</v>
      </c>
      <c r="F316" s="176" t="s">
        <v>74</v>
      </c>
      <c r="G316" s="176" t="s">
        <v>223</v>
      </c>
      <c r="H316" s="175" t="s">
        <v>75</v>
      </c>
      <c r="I316" s="175" t="s">
        <v>75</v>
      </c>
      <c r="J316" s="175" t="s">
        <v>75</v>
      </c>
      <c r="K316" s="177" t="s">
        <v>75</v>
      </c>
      <c r="L316" s="175" t="s">
        <v>224</v>
      </c>
      <c r="M316" s="175" t="s">
        <v>225</v>
      </c>
      <c r="N316" s="175" t="s">
        <v>226</v>
      </c>
      <c r="O316" s="176" t="s">
        <v>194</v>
      </c>
      <c r="P316" s="178"/>
      <c r="Q316" s="179" t="s">
        <v>80</v>
      </c>
      <c r="R316" s="179" t="s">
        <v>81</v>
      </c>
      <c r="S316" s="178" t="s">
        <v>82</v>
      </c>
      <c r="T316" s="178" t="s">
        <v>83</v>
      </c>
      <c r="U316" s="176" t="s">
        <v>84</v>
      </c>
      <c r="V316" s="178" t="s">
        <v>85</v>
      </c>
      <c r="W316" s="241" t="s">
        <v>86</v>
      </c>
      <c r="X316" s="254">
        <f>IF(W316="MUY BAJA",20%,IF(W316="BAJA",40%,IF(W316="MEDIA",60%,IF(W316="ALTA",80%,IF(W316="MUY ALTA",100%,)))))</f>
        <v>0.4</v>
      </c>
      <c r="Y316" s="255" t="s">
        <v>87</v>
      </c>
      <c r="Z316" s="254">
        <f>IF(Y316="LEVE",20%,IF(Y316="MENOR",40%,IF(Y316="MODERADO",60%,IF(Y316="MAYOR",80%,IF(Y316="CATASTRÓFICO",100%,)))))</f>
        <v>0.8</v>
      </c>
      <c r="AA316" s="181" t="s">
        <v>88</v>
      </c>
      <c r="AB316" s="180" t="s">
        <v>227</v>
      </c>
      <c r="AC316" s="178" t="s">
        <v>183</v>
      </c>
      <c r="AD316" s="181" t="s">
        <v>91</v>
      </c>
      <c r="AE316" s="181" t="s">
        <v>92</v>
      </c>
      <c r="AF316" s="176" t="s">
        <v>130</v>
      </c>
      <c r="AG316" s="182" t="s">
        <v>94</v>
      </c>
      <c r="AH316" s="182" t="s">
        <v>114</v>
      </c>
      <c r="AI316" s="256">
        <f>IF(AH316="Prevenir",25%, IF(AH316="Detectar",15%,IF(AH316="Corregir",10%,)))</f>
        <v>0.15</v>
      </c>
      <c r="AJ316" s="182" t="s">
        <v>184</v>
      </c>
      <c r="AK316" s="256">
        <f>IF(AJ316="Automático",25%,IF(AJ316="Manual",10%,))</f>
        <v>0.25</v>
      </c>
      <c r="AL316" s="182" t="s">
        <v>97</v>
      </c>
      <c r="AM316" s="175" t="s">
        <v>152</v>
      </c>
      <c r="AN316" s="182" t="s">
        <v>99</v>
      </c>
      <c r="AO316" s="175" t="s">
        <v>153</v>
      </c>
      <c r="AP316" s="257">
        <f>+AI316+AK316</f>
        <v>0.4</v>
      </c>
      <c r="AQ316" s="238" t="str">
        <f>IF(AR316&lt;=20%,"MUY BAJA",IF(AR316&lt;=40%,"BAJA",IF(AR316&lt;=60%,"MEDIA",IF(AR316&lt;=80%,"ALTA","MUY ALTA"))))</f>
        <v>BAJA</v>
      </c>
      <c r="AR316" s="238">
        <f>IF(OR(AH316="Prevenir",AH316="Detectar"),(X316-(X316*AP316)), X316)</f>
        <v>0.24</v>
      </c>
      <c r="AS316" s="238" t="str">
        <f>IF(AT316&lt;=20%,"LEVE",IF(AT316&lt;=40%,"MENOR",IF(AT316&lt;=60%,"MODERADO",IF(AT316&lt;=80%,"MAYOR","CATASTROFICO"))))</f>
        <v>MAYOR</v>
      </c>
      <c r="AT316" s="238">
        <f>IF(AH316="Corregir",(Z316-(Z316*AP316)), Z316)</f>
        <v>0.8</v>
      </c>
      <c r="AU316" s="181" t="s">
        <v>88</v>
      </c>
      <c r="AV316" s="241" t="s">
        <v>101</v>
      </c>
      <c r="AW316" s="183" t="s">
        <v>227</v>
      </c>
      <c r="AX316" s="184" t="s">
        <v>185</v>
      </c>
      <c r="AY316" s="184">
        <f>AY118</f>
        <v>45657</v>
      </c>
      <c r="AZ316" s="184" t="str">
        <f>AZ118</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316" s="184" t="str">
        <f>BA118</f>
        <v>OSI - GIS</v>
      </c>
      <c r="BB316" s="483" t="s">
        <v>103</v>
      </c>
      <c r="BC316" s="185">
        <f t="shared" si="40"/>
        <v>0</v>
      </c>
      <c r="BD316" s="184" t="str">
        <f>BD118</f>
        <v>X</v>
      </c>
      <c r="BE316" s="184" t="str">
        <f>BE118</f>
        <v>El monitoreo permanente permite establecer las acciones de aprovisionamiento de almacenamiento vitualizado, en servidores On premise y en los servicios en nube.</v>
      </c>
      <c r="BF316" s="186" t="s">
        <v>1362</v>
      </c>
      <c r="BG316" s="184" t="str">
        <f>BG118</f>
        <v xml:space="preserve"> </v>
      </c>
      <c r="BH316" s="184"/>
      <c r="BI316" s="184"/>
      <c r="BJ316" s="185"/>
      <c r="BK316" s="185"/>
      <c r="BL316" s="185"/>
      <c r="BM316" s="185"/>
      <c r="BN316" s="186"/>
      <c r="BO316" s="186"/>
      <c r="BP316" s="186"/>
      <c r="BQ316" s="184"/>
      <c r="BR316" s="184"/>
      <c r="BS316" s="185"/>
      <c r="BT316" s="185"/>
      <c r="BU316" s="185"/>
      <c r="BV316" s="185"/>
      <c r="BW316" s="186"/>
      <c r="BX316" s="186"/>
      <c r="BY316" s="186"/>
      <c r="BZ316" s="184"/>
      <c r="CA316" s="184"/>
      <c r="CB316" s="185"/>
      <c r="CC316" s="185"/>
      <c r="CD316" s="185"/>
      <c r="CE316" s="185"/>
      <c r="CF316" s="186"/>
      <c r="CG316" s="186"/>
      <c r="CH316" s="186"/>
      <c r="CI316" s="476"/>
      <c r="CJ316" s="476">
        <v>1</v>
      </c>
      <c r="CK316" s="476"/>
    </row>
    <row r="317" spans="2:89" s="187" customFormat="1" ht="113.25" customHeight="1" x14ac:dyDescent="0.25">
      <c r="B317" s="174" t="s">
        <v>71</v>
      </c>
      <c r="C317" s="175" t="s">
        <v>223</v>
      </c>
      <c r="D317" s="175" t="s">
        <v>223</v>
      </c>
      <c r="E317" s="176" t="s">
        <v>119</v>
      </c>
      <c r="F317" s="176" t="s">
        <v>74</v>
      </c>
      <c r="G317" s="176" t="s">
        <v>223</v>
      </c>
      <c r="H317" s="175" t="s">
        <v>245</v>
      </c>
      <c r="I317" s="175" t="s">
        <v>245</v>
      </c>
      <c r="J317" s="175" t="s">
        <v>245</v>
      </c>
      <c r="K317" s="188" t="s">
        <v>245</v>
      </c>
      <c r="L317" s="175" t="s">
        <v>432</v>
      </c>
      <c r="M317" s="175" t="s">
        <v>433</v>
      </c>
      <c r="N317" s="175" t="s">
        <v>434</v>
      </c>
      <c r="O317" s="176" t="s">
        <v>420</v>
      </c>
      <c r="P317" s="178"/>
      <c r="Q317" s="179" t="s">
        <v>80</v>
      </c>
      <c r="R317" s="179" t="s">
        <v>81</v>
      </c>
      <c r="S317" s="178" t="s">
        <v>82</v>
      </c>
      <c r="T317" s="178" t="s">
        <v>83</v>
      </c>
      <c r="U317" s="176" t="s">
        <v>84</v>
      </c>
      <c r="V317" s="178" t="s">
        <v>125</v>
      </c>
      <c r="W317" s="241" t="s">
        <v>86</v>
      </c>
      <c r="X317" s="254">
        <f>IF(W317="MUY BAJA",20%,IF(W317="BAJA",40%,IF(W317="MEDIA",60%,IF(W317="ALTA",80%,IF(W317="MUY ALTA",100%,)))))</f>
        <v>0.4</v>
      </c>
      <c r="Y317" s="255" t="s">
        <v>87</v>
      </c>
      <c r="Z317" s="254">
        <f>IF(Y317="LEVE",20%,IF(Y317="MENOR",40%,IF(Y317="MODERADO",60%,IF(Y317="MAYOR",80%,IF(Y317="CATASTRÓFICO",100%,)))))</f>
        <v>0.8</v>
      </c>
      <c r="AA317" s="181" t="s">
        <v>88</v>
      </c>
      <c r="AB317" s="180" t="s">
        <v>227</v>
      </c>
      <c r="AC317" s="178" t="s">
        <v>183</v>
      </c>
      <c r="AD317" s="181" t="s">
        <v>91</v>
      </c>
      <c r="AE317" s="181" t="s">
        <v>92</v>
      </c>
      <c r="AF317" s="176" t="s">
        <v>130</v>
      </c>
      <c r="AG317" s="182" t="s">
        <v>94</v>
      </c>
      <c r="AH317" s="182" t="s">
        <v>114</v>
      </c>
      <c r="AI317" s="256">
        <f>IF(AH317="Prevenir",25%, IF(AH317="Detectar",15%,IF(AH317="Corregir",10%,)))</f>
        <v>0.15</v>
      </c>
      <c r="AJ317" s="182" t="s">
        <v>184</v>
      </c>
      <c r="AK317" s="256">
        <f>IF(AJ317="Automático",25%,IF(AJ317="Manual",10%,))</f>
        <v>0.25</v>
      </c>
      <c r="AL317" s="182" t="s">
        <v>97</v>
      </c>
      <c r="AM317" s="175" t="s">
        <v>152</v>
      </c>
      <c r="AN317" s="182" t="s">
        <v>99</v>
      </c>
      <c r="AO317" s="175" t="s">
        <v>153</v>
      </c>
      <c r="AP317" s="257">
        <f>+AI317+AK317</f>
        <v>0.4</v>
      </c>
      <c r="AQ317" s="238" t="str">
        <f>IF(AR317&lt;=20%,"MUY BAJA",IF(AR317&lt;=40%,"BAJA",IF(AR317&lt;=60%,"MEDIA",IF(AR317&lt;=80%,"ALTA","MUY ALTA"))))</f>
        <v>BAJA</v>
      </c>
      <c r="AR317" s="238">
        <f>IF(OR(AH317="Prevenir",AH317="Detectar"),(X317-(X317*AP317)), X317)</f>
        <v>0.24</v>
      </c>
      <c r="AS317" s="238" t="str">
        <f>IF(AT317&lt;=20%,"LEVE",IF(AT317&lt;=40%,"MENOR",IF(AT317&lt;=60%,"MODERADO",IF(AT317&lt;=80%,"MAYOR","CATASTROFICO"))))</f>
        <v>MAYOR</v>
      </c>
      <c r="AT317" s="238">
        <f>IF(AH317="Corregir",(Z317-(Z317*AP317)), Z317)</f>
        <v>0.8</v>
      </c>
      <c r="AU317" s="181" t="s">
        <v>88</v>
      </c>
      <c r="AV317" s="244" t="s">
        <v>133</v>
      </c>
      <c r="AW317" s="183" t="s">
        <v>227</v>
      </c>
      <c r="AX317" s="184" t="s">
        <v>185</v>
      </c>
      <c r="AY317" s="184">
        <f>AY119</f>
        <v>45657</v>
      </c>
      <c r="AZ317" s="184" t="str">
        <f>AZ119</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317" s="184" t="str">
        <f>BA119</f>
        <v>OSI - GIS</v>
      </c>
      <c r="BB317" s="483" t="s">
        <v>103</v>
      </c>
      <c r="BC317" s="185">
        <f t="shared" si="40"/>
        <v>0</v>
      </c>
      <c r="BD317" s="184" t="str">
        <f>BD119</f>
        <v>X</v>
      </c>
      <c r="BE317" s="184" t="str">
        <f>BE119</f>
        <v>El monitoreo permanente permite establecer las acciones de aprovisionamiento de almacenamiento vitualizado, en servidores On premise y en los servicios en nube.</v>
      </c>
      <c r="BF317" s="186" t="s">
        <v>1362</v>
      </c>
      <c r="BG317" s="184" t="str">
        <f>BG119</f>
        <v xml:space="preserve"> </v>
      </c>
      <c r="BH317" s="184"/>
      <c r="BI317" s="184"/>
      <c r="BJ317" s="185"/>
      <c r="BK317" s="185"/>
      <c r="BL317" s="185"/>
      <c r="BM317" s="185"/>
      <c r="BN317" s="186"/>
      <c r="BO317" s="186"/>
      <c r="BP317" s="186"/>
      <c r="BQ317" s="184"/>
      <c r="BR317" s="184"/>
      <c r="BS317" s="185"/>
      <c r="BT317" s="185"/>
      <c r="BU317" s="185"/>
      <c r="BV317" s="185"/>
      <c r="BW317" s="186"/>
      <c r="BX317" s="186"/>
      <c r="BY317" s="186"/>
      <c r="BZ317" s="184"/>
      <c r="CA317" s="184"/>
      <c r="CB317" s="185"/>
      <c r="CC317" s="185"/>
      <c r="CD317" s="185"/>
      <c r="CE317" s="185"/>
      <c r="CF317" s="186"/>
      <c r="CG317" s="186"/>
      <c r="CH317" s="186"/>
      <c r="CI317" s="476"/>
      <c r="CJ317" s="476">
        <v>1</v>
      </c>
      <c r="CK317" s="476"/>
    </row>
    <row r="318" spans="2:89" s="187" customFormat="1" ht="113.25" customHeight="1" x14ac:dyDescent="0.25">
      <c r="B318" s="174" t="s">
        <v>71</v>
      </c>
      <c r="C318" s="175" t="s">
        <v>223</v>
      </c>
      <c r="D318" s="175" t="s">
        <v>223</v>
      </c>
      <c r="E318" s="176" t="s">
        <v>119</v>
      </c>
      <c r="F318" s="176" t="s">
        <v>74</v>
      </c>
      <c r="G318" s="176" t="s">
        <v>223</v>
      </c>
      <c r="H318" s="175" t="s">
        <v>75</v>
      </c>
      <c r="I318" s="175" t="s">
        <v>247</v>
      </c>
      <c r="J318" s="175" t="s">
        <v>75</v>
      </c>
      <c r="K318" s="188" t="s">
        <v>245</v>
      </c>
      <c r="L318" s="175" t="s">
        <v>242</v>
      </c>
      <c r="M318" s="175" t="s">
        <v>482</v>
      </c>
      <c r="N318" s="175" t="s">
        <v>483</v>
      </c>
      <c r="O318" s="176" t="s">
        <v>194</v>
      </c>
      <c r="P318" s="178"/>
      <c r="Q318" s="179" t="s">
        <v>80</v>
      </c>
      <c r="R318" s="179" t="s">
        <v>81</v>
      </c>
      <c r="S318" s="178" t="s">
        <v>82</v>
      </c>
      <c r="T318" s="178" t="s">
        <v>83</v>
      </c>
      <c r="U318" s="176" t="s">
        <v>84</v>
      </c>
      <c r="V318" s="178" t="s">
        <v>125</v>
      </c>
      <c r="W318" s="241" t="s">
        <v>86</v>
      </c>
      <c r="X318" s="254">
        <f>IF(W318="MUY BAJA",20%,IF(W318="BAJA",40%,IF(W318="MEDIA",60%,IF(W318="ALTA",80%,IF(W318="MUY ALTA",100%,)))))</f>
        <v>0.4</v>
      </c>
      <c r="Y318" s="255" t="s">
        <v>87</v>
      </c>
      <c r="Z318" s="254">
        <f>IF(Y318="LEVE",20%,IF(Y318="MENOR",40%,IF(Y318="MODERADO",60%,IF(Y318="MAYOR",80%,IF(Y318="CATASTRÓFICO",100%,)))))</f>
        <v>0.8</v>
      </c>
      <c r="AA318" s="181" t="s">
        <v>88</v>
      </c>
      <c r="AB318" s="180" t="s">
        <v>227</v>
      </c>
      <c r="AC318" s="178" t="s">
        <v>183</v>
      </c>
      <c r="AD318" s="181" t="s">
        <v>91</v>
      </c>
      <c r="AE318" s="181" t="s">
        <v>92</v>
      </c>
      <c r="AF318" s="176" t="s">
        <v>130</v>
      </c>
      <c r="AG318" s="182" t="s">
        <v>94</v>
      </c>
      <c r="AH318" s="182" t="s">
        <v>114</v>
      </c>
      <c r="AI318" s="256">
        <f>IF(AH318="Prevenir",25%, IF(AH318="Detectar",15%,IF(AH318="Corregir",10%,)))</f>
        <v>0.15</v>
      </c>
      <c r="AJ318" s="182" t="s">
        <v>184</v>
      </c>
      <c r="AK318" s="256">
        <f>IF(AJ318="Automático",25%,IF(AJ318="Manual",10%,))</f>
        <v>0.25</v>
      </c>
      <c r="AL318" s="182" t="s">
        <v>97</v>
      </c>
      <c r="AM318" s="175" t="s">
        <v>152</v>
      </c>
      <c r="AN318" s="182" t="s">
        <v>99</v>
      </c>
      <c r="AO318" s="175" t="s">
        <v>153</v>
      </c>
      <c r="AP318" s="257">
        <f>+AI318+AK318</f>
        <v>0.4</v>
      </c>
      <c r="AQ318" s="238" t="str">
        <f>IF(AR318&lt;=20%,"MUY BAJA",IF(AR318&lt;=40%,"BAJA",IF(AR318&lt;=60%,"MEDIA",IF(AR318&lt;=80%,"ALTA","MUY ALTA"))))</f>
        <v>BAJA</v>
      </c>
      <c r="AR318" s="238">
        <f>IF(OR(AH318="Prevenir",AH318="Detectar"),(X318-(X318*AP318)), X318)</f>
        <v>0.24</v>
      </c>
      <c r="AS318" s="238" t="str">
        <f>IF(AT318&lt;=20%,"LEVE",IF(AT318&lt;=40%,"MENOR",IF(AT318&lt;=60%,"MODERADO",IF(AT318&lt;=80%,"MAYOR","CATASTROFICO"))))</f>
        <v>MAYOR</v>
      </c>
      <c r="AT318" s="238">
        <f>IF(AH318="Corregir",(Z318-(Z318*AP318)), Z318)</f>
        <v>0.8</v>
      </c>
      <c r="AU318" s="181" t="s">
        <v>88</v>
      </c>
      <c r="AV318" s="244" t="s">
        <v>133</v>
      </c>
      <c r="AW318" s="183" t="s">
        <v>227</v>
      </c>
      <c r="AX318" s="184" t="s">
        <v>185</v>
      </c>
      <c r="AY318" s="184">
        <f>AY120</f>
        <v>45657</v>
      </c>
      <c r="AZ318" s="184" t="str">
        <f>AZ120</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318" s="184" t="str">
        <f>BA120</f>
        <v>OSI - GIS</v>
      </c>
      <c r="BB318" s="483" t="s">
        <v>103</v>
      </c>
      <c r="BC318" s="185">
        <f t="shared" si="40"/>
        <v>0</v>
      </c>
      <c r="BD318" s="184" t="str">
        <f>BD120</f>
        <v>X</v>
      </c>
      <c r="BE318" s="184" t="str">
        <f>BE120</f>
        <v>El monitoreo permanente permite establecer las acciones de aprovisionamiento de almacenamiento vitualizado, en servidores On premise y en los servicios en nube.</v>
      </c>
      <c r="BF318" s="186" t="s">
        <v>1362</v>
      </c>
      <c r="BG318" s="184" t="str">
        <f>BG120</f>
        <v xml:space="preserve"> </v>
      </c>
      <c r="BH318" s="184"/>
      <c r="BI318" s="184"/>
      <c r="BJ318" s="185"/>
      <c r="BK318" s="185"/>
      <c r="BL318" s="185"/>
      <c r="BM318" s="185"/>
      <c r="BN318" s="186"/>
      <c r="BO318" s="186"/>
      <c r="BP318" s="186"/>
      <c r="BQ318" s="184"/>
      <c r="BR318" s="184"/>
      <c r="BS318" s="185"/>
      <c r="BT318" s="185"/>
      <c r="BU318" s="185"/>
      <c r="BV318" s="185"/>
      <c r="BW318" s="186"/>
      <c r="BX318" s="186"/>
      <c r="BY318" s="186"/>
      <c r="BZ318" s="184"/>
      <c r="CA318" s="184"/>
      <c r="CB318" s="185"/>
      <c r="CC318" s="185"/>
      <c r="CD318" s="185"/>
      <c r="CE318" s="185"/>
      <c r="CF318" s="186"/>
      <c r="CG318" s="186"/>
      <c r="CH318" s="186"/>
      <c r="CI318" s="476"/>
      <c r="CJ318" s="476">
        <v>1</v>
      </c>
      <c r="CK318" s="476"/>
    </row>
    <row r="319" spans="2:89" s="187" customFormat="1" ht="113.25" customHeight="1" x14ac:dyDescent="0.25">
      <c r="B319" s="174" t="s">
        <v>71</v>
      </c>
      <c r="C319" s="175" t="s">
        <v>223</v>
      </c>
      <c r="D319" s="175" t="s">
        <v>223</v>
      </c>
      <c r="E319" s="176" t="s">
        <v>119</v>
      </c>
      <c r="F319" s="176" t="s">
        <v>74</v>
      </c>
      <c r="G319" s="176" t="s">
        <v>223</v>
      </c>
      <c r="H319" s="175" t="s">
        <v>75</v>
      </c>
      <c r="I319" s="175" t="s">
        <v>245</v>
      </c>
      <c r="J319" s="175" t="s">
        <v>245</v>
      </c>
      <c r="K319" s="188" t="s">
        <v>245</v>
      </c>
      <c r="L319" s="175" t="s">
        <v>510</v>
      </c>
      <c r="M319" s="175" t="s">
        <v>510</v>
      </c>
      <c r="N319" s="175" t="s">
        <v>510</v>
      </c>
      <c r="O319" s="176" t="s">
        <v>502</v>
      </c>
      <c r="P319" s="178"/>
      <c r="Q319" s="179" t="s">
        <v>80</v>
      </c>
      <c r="R319" s="179" t="s">
        <v>81</v>
      </c>
      <c r="S319" s="178" t="s">
        <v>82</v>
      </c>
      <c r="T319" s="178" t="s">
        <v>83</v>
      </c>
      <c r="U319" s="176" t="s">
        <v>84</v>
      </c>
      <c r="V319" s="178" t="s">
        <v>125</v>
      </c>
      <c r="W319" s="241" t="s">
        <v>86</v>
      </c>
      <c r="X319" s="254">
        <f>IF(W319="MUY BAJA",20%,IF(W319="BAJA",40%,IF(W319="MEDIA",60%,IF(W319="ALTA",80%,IF(W319="MUY ALTA",100%,)))))</f>
        <v>0.4</v>
      </c>
      <c r="Y319" s="255" t="s">
        <v>87</v>
      </c>
      <c r="Z319" s="254">
        <f>IF(Y319="LEVE",20%,IF(Y319="MENOR",40%,IF(Y319="MODERADO",60%,IF(Y319="MAYOR",80%,IF(Y319="CATASTRÓFICO",100%,)))))</f>
        <v>0.8</v>
      </c>
      <c r="AA319" s="181" t="s">
        <v>88</v>
      </c>
      <c r="AB319" s="180" t="s">
        <v>227</v>
      </c>
      <c r="AC319" s="178" t="s">
        <v>183</v>
      </c>
      <c r="AD319" s="181" t="s">
        <v>91</v>
      </c>
      <c r="AE319" s="181" t="s">
        <v>92</v>
      </c>
      <c r="AF319" s="176" t="s">
        <v>130</v>
      </c>
      <c r="AG319" s="182" t="s">
        <v>94</v>
      </c>
      <c r="AH319" s="182" t="s">
        <v>114</v>
      </c>
      <c r="AI319" s="256">
        <f>IF(AH319="Prevenir",25%, IF(AH319="Detectar",15%,IF(AH319="Corregir",10%,)))</f>
        <v>0.15</v>
      </c>
      <c r="AJ319" s="182" t="s">
        <v>184</v>
      </c>
      <c r="AK319" s="256">
        <f>IF(AJ319="Automático",25%,IF(AJ319="Manual",10%,))</f>
        <v>0.25</v>
      </c>
      <c r="AL319" s="182" t="s">
        <v>97</v>
      </c>
      <c r="AM319" s="175" t="s">
        <v>152</v>
      </c>
      <c r="AN319" s="182" t="s">
        <v>99</v>
      </c>
      <c r="AO319" s="175" t="s">
        <v>153</v>
      </c>
      <c r="AP319" s="257">
        <f>+AI319+AK319</f>
        <v>0.4</v>
      </c>
      <c r="AQ319" s="238" t="str">
        <f>IF(AR319&lt;=20%,"MUY BAJA",IF(AR319&lt;=40%,"BAJA",IF(AR319&lt;=60%,"MEDIA",IF(AR319&lt;=80%,"ALTA","MUY ALTA"))))</f>
        <v>BAJA</v>
      </c>
      <c r="AR319" s="238">
        <f>IF(OR(AH319="Prevenir",AH319="Detectar"),(X319-(X319*AP319)), X319)</f>
        <v>0.24</v>
      </c>
      <c r="AS319" s="238" t="str">
        <f>IF(AT319&lt;=20%,"LEVE",IF(AT319&lt;=40%,"MENOR",IF(AT319&lt;=60%,"MODERADO",IF(AT319&lt;=80%,"MAYOR","CATASTROFICO"))))</f>
        <v>MAYOR</v>
      </c>
      <c r="AT319" s="238">
        <f>IF(AH319="Corregir",(Z319-(Z319*AP319)), Z319)</f>
        <v>0.8</v>
      </c>
      <c r="AU319" s="181" t="s">
        <v>88</v>
      </c>
      <c r="AV319" s="244" t="s">
        <v>133</v>
      </c>
      <c r="AW319" s="183" t="s">
        <v>227</v>
      </c>
      <c r="AX319" s="184" t="s">
        <v>185</v>
      </c>
      <c r="AY319" s="184">
        <f>AY121</f>
        <v>45657</v>
      </c>
      <c r="AZ319" s="184" t="str">
        <f>AZ121</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319" s="184" t="str">
        <f>BA121</f>
        <v>OSI - GIS</v>
      </c>
      <c r="BB319" s="483" t="s">
        <v>103</v>
      </c>
      <c r="BC319" s="185">
        <f t="shared" si="40"/>
        <v>0</v>
      </c>
      <c r="BD319" s="184" t="str">
        <f>BD121</f>
        <v>X</v>
      </c>
      <c r="BE319" s="184" t="str">
        <f>BE121</f>
        <v>El monitoreo permanente permite establecer las acciones de aprovisionamiento de almacenamiento vitualizado, en servidores On premise y en los servicios en nube.</v>
      </c>
      <c r="BF319" s="186" t="s">
        <v>1362</v>
      </c>
      <c r="BG319" s="184" t="str">
        <f>BG121</f>
        <v xml:space="preserve"> </v>
      </c>
      <c r="BH319" s="184"/>
      <c r="BI319" s="184"/>
      <c r="BJ319" s="185"/>
      <c r="BK319" s="185"/>
      <c r="BL319" s="185"/>
      <c r="BM319" s="185"/>
      <c r="BN319" s="186"/>
      <c r="BO319" s="186"/>
      <c r="BP319" s="186"/>
      <c r="BQ319" s="184"/>
      <c r="BR319" s="184"/>
      <c r="BS319" s="185"/>
      <c r="BT319" s="185"/>
      <c r="BU319" s="185"/>
      <c r="BV319" s="185"/>
      <c r="BW319" s="186"/>
      <c r="BX319" s="186"/>
      <c r="BY319" s="186"/>
      <c r="BZ319" s="184"/>
      <c r="CA319" s="184"/>
      <c r="CB319" s="185"/>
      <c r="CC319" s="185"/>
      <c r="CD319" s="185"/>
      <c r="CE319" s="185"/>
      <c r="CF319" s="186"/>
      <c r="CG319" s="186"/>
      <c r="CH319" s="186"/>
      <c r="CI319" s="476"/>
      <c r="CJ319" s="476">
        <v>1</v>
      </c>
      <c r="CK319" s="476"/>
    </row>
    <row r="320" spans="2:89" s="187" customFormat="1" ht="113.25" customHeight="1" x14ac:dyDescent="0.25">
      <c r="B320" s="174" t="s">
        <v>71</v>
      </c>
      <c r="C320" s="175" t="s">
        <v>223</v>
      </c>
      <c r="D320" s="175" t="s">
        <v>223</v>
      </c>
      <c r="E320" s="176" t="s">
        <v>119</v>
      </c>
      <c r="F320" s="176" t="s">
        <v>74</v>
      </c>
      <c r="G320" s="176" t="s">
        <v>223</v>
      </c>
      <c r="H320" s="175" t="s">
        <v>247</v>
      </c>
      <c r="I320" s="175" t="s">
        <v>245</v>
      </c>
      <c r="J320" s="175" t="s">
        <v>245</v>
      </c>
      <c r="K320" s="193" t="s">
        <v>247</v>
      </c>
      <c r="L320" s="175" t="s">
        <v>479</v>
      </c>
      <c r="M320" s="175" t="s">
        <v>480</v>
      </c>
      <c r="N320" s="175" t="s">
        <v>481</v>
      </c>
      <c r="O320" s="176" t="s">
        <v>181</v>
      </c>
      <c r="P320" s="178"/>
      <c r="Q320" s="179" t="s">
        <v>80</v>
      </c>
      <c r="R320" s="179" t="s">
        <v>81</v>
      </c>
      <c r="S320" s="178" t="s">
        <v>82</v>
      </c>
      <c r="T320" s="178" t="s">
        <v>83</v>
      </c>
      <c r="U320" s="176" t="s">
        <v>84</v>
      </c>
      <c r="V320" s="178" t="s">
        <v>125</v>
      </c>
      <c r="W320" s="241" t="s">
        <v>86</v>
      </c>
      <c r="X320" s="254">
        <f>IF(W320="MUY BAJA",20%,IF(W320="BAJA",40%,IF(W320="MEDIA",60%,IF(W320="ALTA",80%,IF(W320="MUY ALTA",100%,)))))</f>
        <v>0.4</v>
      </c>
      <c r="Y320" s="255" t="s">
        <v>87</v>
      </c>
      <c r="Z320" s="254">
        <f>IF(Y320="LEVE",20%,IF(Y320="MENOR",40%,IF(Y320="MODERADO",60%,IF(Y320="MAYOR",80%,IF(Y320="CATASTRÓFICO",100%,)))))</f>
        <v>0.8</v>
      </c>
      <c r="AA320" s="181" t="s">
        <v>88</v>
      </c>
      <c r="AB320" s="180" t="s">
        <v>227</v>
      </c>
      <c r="AC320" s="178" t="s">
        <v>183</v>
      </c>
      <c r="AD320" s="181" t="s">
        <v>91</v>
      </c>
      <c r="AE320" s="181" t="s">
        <v>92</v>
      </c>
      <c r="AF320" s="176" t="s">
        <v>130</v>
      </c>
      <c r="AG320" s="182" t="s">
        <v>94</v>
      </c>
      <c r="AH320" s="182" t="s">
        <v>114</v>
      </c>
      <c r="AI320" s="256">
        <f>IF(AH320="Prevenir",25%, IF(AH320="Detectar",15%,IF(AH320="Corregir",10%,)))</f>
        <v>0.15</v>
      </c>
      <c r="AJ320" s="182" t="s">
        <v>184</v>
      </c>
      <c r="AK320" s="256">
        <f>IF(AJ320="Automático",25%,IF(AJ320="Manual",10%,))</f>
        <v>0.25</v>
      </c>
      <c r="AL320" s="182" t="s">
        <v>97</v>
      </c>
      <c r="AM320" s="175" t="s">
        <v>152</v>
      </c>
      <c r="AN320" s="182" t="s">
        <v>99</v>
      </c>
      <c r="AO320" s="175" t="s">
        <v>153</v>
      </c>
      <c r="AP320" s="257">
        <f>+AI320+AK320</f>
        <v>0.4</v>
      </c>
      <c r="AQ320" s="238" t="str">
        <f>IF(AR320&lt;=20%,"MUY BAJA",IF(AR320&lt;=40%,"BAJA",IF(AR320&lt;=60%,"MEDIA",IF(AR320&lt;=80%,"ALTA","MUY ALTA"))))</f>
        <v>BAJA</v>
      </c>
      <c r="AR320" s="238">
        <f>IF(OR(AH320="Prevenir",AH320="Detectar"),(X320-(X320*AP320)), X320)</f>
        <v>0.24</v>
      </c>
      <c r="AS320" s="238" t="str">
        <f>IF(AT320&lt;=20%,"LEVE",IF(AT320&lt;=40%,"MENOR",IF(AT320&lt;=60%,"MODERADO",IF(AT320&lt;=80%,"MAYOR","CATASTROFICO"))))</f>
        <v>MAYOR</v>
      </c>
      <c r="AT320" s="238">
        <f>IF(AH320="Corregir",(Z320-(Z320*AP320)), Z320)</f>
        <v>0.8</v>
      </c>
      <c r="AU320" s="181" t="s">
        <v>88</v>
      </c>
      <c r="AV320" s="244" t="s">
        <v>133</v>
      </c>
      <c r="AW320" s="183" t="s">
        <v>227</v>
      </c>
      <c r="AX320" s="184" t="s">
        <v>185</v>
      </c>
      <c r="AY320" s="184">
        <f>AY122</f>
        <v>45657</v>
      </c>
      <c r="AZ320" s="184" t="str">
        <f>AZ122</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320" s="184" t="str">
        <f>BA122</f>
        <v>OSI - GIS</v>
      </c>
      <c r="BB320" s="483" t="s">
        <v>103</v>
      </c>
      <c r="BC320" s="185">
        <f t="shared" si="40"/>
        <v>0</v>
      </c>
      <c r="BD320" s="184" t="str">
        <f>BD122</f>
        <v>X</v>
      </c>
      <c r="BE320" s="184" t="str">
        <f>BE122</f>
        <v>El monitoreo permanente permite establecer las acciones de aprovisionamiento de almacenamiento vitualizado, en servidores On premise y en los servicios en nube.</v>
      </c>
      <c r="BF320" s="186" t="s">
        <v>1362</v>
      </c>
      <c r="BG320" s="184" t="str">
        <f>BG122</f>
        <v xml:space="preserve"> </v>
      </c>
      <c r="BH320" s="184"/>
      <c r="BI320" s="184"/>
      <c r="BJ320" s="185"/>
      <c r="BK320" s="185"/>
      <c r="BL320" s="185"/>
      <c r="BM320" s="185"/>
      <c r="BN320" s="186"/>
      <c r="BO320" s="186"/>
      <c r="BP320" s="186"/>
      <c r="BQ320" s="184"/>
      <c r="BR320" s="184"/>
      <c r="BS320" s="185"/>
      <c r="BT320" s="185"/>
      <c r="BU320" s="185"/>
      <c r="BV320" s="185"/>
      <c r="BW320" s="186"/>
      <c r="BX320" s="186"/>
      <c r="BY320" s="186"/>
      <c r="BZ320" s="184"/>
      <c r="CA320" s="184"/>
      <c r="CB320" s="185"/>
      <c r="CC320" s="185"/>
      <c r="CD320" s="185"/>
      <c r="CE320" s="185"/>
      <c r="CF320" s="186"/>
      <c r="CG320" s="186"/>
      <c r="CH320" s="186"/>
      <c r="CI320" s="476"/>
      <c r="CJ320" s="476">
        <v>1</v>
      </c>
      <c r="CK320" s="476"/>
    </row>
    <row r="321" spans="2:89" s="187" customFormat="1" ht="113.25" customHeight="1" x14ac:dyDescent="0.25">
      <c r="B321" s="174" t="s">
        <v>71</v>
      </c>
      <c r="C321" s="175" t="s">
        <v>228</v>
      </c>
      <c r="D321" s="175" t="s">
        <v>228</v>
      </c>
      <c r="E321" s="176" t="s">
        <v>119</v>
      </c>
      <c r="F321" s="176" t="s">
        <v>173</v>
      </c>
      <c r="G321" s="176" t="s">
        <v>228</v>
      </c>
      <c r="H321" s="175" t="s">
        <v>75</v>
      </c>
      <c r="I321" s="175" t="s">
        <v>75</v>
      </c>
      <c r="J321" s="175" t="s">
        <v>75</v>
      </c>
      <c r="K321" s="177" t="s">
        <v>75</v>
      </c>
      <c r="L321" s="175">
        <v>0</v>
      </c>
      <c r="M321" s="175">
        <v>0</v>
      </c>
      <c r="N321" s="175">
        <v>0</v>
      </c>
      <c r="O321" s="176" t="s">
        <v>194</v>
      </c>
      <c r="P321" s="178"/>
      <c r="Q321" s="179" t="s">
        <v>80</v>
      </c>
      <c r="R321" s="179" t="s">
        <v>81</v>
      </c>
      <c r="S321" s="178" t="s">
        <v>82</v>
      </c>
      <c r="T321" s="178" t="s">
        <v>147</v>
      </c>
      <c r="U321" s="176" t="s">
        <v>84</v>
      </c>
      <c r="V321" s="178" t="s">
        <v>125</v>
      </c>
      <c r="W321" s="241" t="s">
        <v>126</v>
      </c>
      <c r="X321" s="254">
        <f>IF(W321="MUY BAJA",20%,IF(W321="BAJA",40%,IF(W321="MEDIA",60%,IF(W321="ALTA",80%,IF(W321="MUY ALTA",100%,)))))</f>
        <v>0.2</v>
      </c>
      <c r="Y321" s="255" t="s">
        <v>87</v>
      </c>
      <c r="Z321" s="254">
        <f>IF(Y321="LEVE",20%,IF(Y321="MENOR",40%,IF(Y321="MODERADO",60%,IF(Y321="MAYOR",80%,IF(Y321="CATASTRÓFICO",100%,)))))</f>
        <v>0.8</v>
      </c>
      <c r="AA321" s="181" t="s">
        <v>88</v>
      </c>
      <c r="AB321" s="180" t="s">
        <v>229</v>
      </c>
      <c r="AC321" s="178" t="s">
        <v>169</v>
      </c>
      <c r="AD321" s="181" t="s">
        <v>91</v>
      </c>
      <c r="AE321" s="181" t="s">
        <v>92</v>
      </c>
      <c r="AF321" s="176" t="s">
        <v>170</v>
      </c>
      <c r="AG321" s="182" t="s">
        <v>94</v>
      </c>
      <c r="AH321" s="182" t="s">
        <v>95</v>
      </c>
      <c r="AI321" s="256">
        <f>IF(AH321="Prevenir",25%, IF(AH321="Detectar",15%,IF(AH321="Corregir",10%,)))</f>
        <v>0.1</v>
      </c>
      <c r="AJ321" s="182" t="s">
        <v>96</v>
      </c>
      <c r="AK321" s="256">
        <f>IF(AJ321="Automático",25%,IF(AJ321="Manual",10%,))</f>
        <v>0.1</v>
      </c>
      <c r="AL321" s="182" t="s">
        <v>97</v>
      </c>
      <c r="AM321" s="175" t="s">
        <v>152</v>
      </c>
      <c r="AN321" s="182" t="s">
        <v>99</v>
      </c>
      <c r="AO321" s="175" t="s">
        <v>153</v>
      </c>
      <c r="AP321" s="257">
        <f>+AI321+AK321</f>
        <v>0.2</v>
      </c>
      <c r="AQ321" s="238" t="str">
        <f>IF(AR321&lt;=20%,"MUY BAJA",IF(AR321&lt;=40%,"BAJA",IF(AR321&lt;=60%,"MEDIA",IF(AR321&lt;=80%,"ALTA","MUY ALTA"))))</f>
        <v>MUY BAJA</v>
      </c>
      <c r="AR321" s="238">
        <f>IF(OR(AH321="Prevenir",AH321="Detectar"),(X321-(X321*AP321)), X321)</f>
        <v>0.2</v>
      </c>
      <c r="AS321" s="238" t="str">
        <f>IF(AT321&lt;=20%,"LEVE",IF(AT321&lt;=40%,"MENOR",IF(AT321&lt;=60%,"MODERADO",IF(AT321&lt;=80%,"MAYOR","CATASTROFICO"))))</f>
        <v>MAYOR</v>
      </c>
      <c r="AT321" s="238">
        <f>IF(AH321="Corregir",(Z321-(Z321*AP321)), Z321)</f>
        <v>0.64</v>
      </c>
      <c r="AU321" s="181" t="s">
        <v>88</v>
      </c>
      <c r="AV321" s="244" t="s">
        <v>133</v>
      </c>
      <c r="AW321" s="183" t="s">
        <v>229</v>
      </c>
      <c r="AX321" s="184" t="s">
        <v>230</v>
      </c>
      <c r="AY321" s="184">
        <v>45657</v>
      </c>
      <c r="AZ321" s="184" t="s">
        <v>1399</v>
      </c>
      <c r="BA321" s="185" t="s">
        <v>1359</v>
      </c>
      <c r="BB321" s="483" t="s">
        <v>103</v>
      </c>
      <c r="BC321" s="185">
        <f t="shared" si="40"/>
        <v>0</v>
      </c>
      <c r="BD321" s="185" t="s">
        <v>1360</v>
      </c>
      <c r="BE321" s="186" t="s">
        <v>1400</v>
      </c>
      <c r="BF321" s="186" t="s">
        <v>1362</v>
      </c>
      <c r="BG321" s="186" t="s">
        <v>273</v>
      </c>
      <c r="BH321" s="184"/>
      <c r="BI321" s="184"/>
      <c r="BJ321" s="185"/>
      <c r="BK321" s="185"/>
      <c r="BL321" s="185"/>
      <c r="BM321" s="185"/>
      <c r="BN321" s="186"/>
      <c r="BO321" s="186"/>
      <c r="BP321" s="186"/>
      <c r="BQ321" s="184"/>
      <c r="BR321" s="184"/>
      <c r="BS321" s="185"/>
      <c r="BT321" s="185"/>
      <c r="BU321" s="185"/>
      <c r="BV321" s="185"/>
      <c r="BW321" s="186"/>
      <c r="BX321" s="186"/>
      <c r="BY321" s="186"/>
      <c r="BZ321" s="184"/>
      <c r="CA321" s="184"/>
      <c r="CB321" s="185"/>
      <c r="CC321" s="185"/>
      <c r="CD321" s="185"/>
      <c r="CE321" s="185"/>
      <c r="CF321" s="186"/>
      <c r="CG321" s="186"/>
      <c r="CH321" s="186"/>
      <c r="CI321" s="476"/>
      <c r="CJ321" s="476">
        <v>1</v>
      </c>
      <c r="CK321" s="476"/>
    </row>
    <row r="322" spans="2:89" s="187" customFormat="1" ht="113.25" customHeight="1" x14ac:dyDescent="0.25">
      <c r="B322" s="174" t="s">
        <v>71</v>
      </c>
      <c r="C322" s="175" t="s">
        <v>228</v>
      </c>
      <c r="D322" s="175" t="s">
        <v>228</v>
      </c>
      <c r="E322" s="176" t="s">
        <v>119</v>
      </c>
      <c r="F322" s="176" t="s">
        <v>74</v>
      </c>
      <c r="G322" s="176" t="s">
        <v>228</v>
      </c>
      <c r="H322" s="175" t="s">
        <v>75</v>
      </c>
      <c r="I322" s="175" t="s">
        <v>75</v>
      </c>
      <c r="J322" s="175" t="s">
        <v>75</v>
      </c>
      <c r="K322" s="177" t="s">
        <v>75</v>
      </c>
      <c r="L322" s="175" t="s">
        <v>231</v>
      </c>
      <c r="M322" s="175" t="s">
        <v>232</v>
      </c>
      <c r="N322" s="175" t="s">
        <v>233</v>
      </c>
      <c r="O322" s="176" t="s">
        <v>194</v>
      </c>
      <c r="P322" s="178"/>
      <c r="Q322" s="179" t="s">
        <v>80</v>
      </c>
      <c r="R322" s="179" t="s">
        <v>81</v>
      </c>
      <c r="S322" s="178" t="s">
        <v>82</v>
      </c>
      <c r="T322" s="178" t="s">
        <v>147</v>
      </c>
      <c r="U322" s="176" t="s">
        <v>84</v>
      </c>
      <c r="V322" s="178" t="s">
        <v>125</v>
      </c>
      <c r="W322" s="241" t="s">
        <v>126</v>
      </c>
      <c r="X322" s="254">
        <f>IF(W322="MUY BAJA",20%,IF(W322="BAJA",40%,IF(W322="MEDIA",60%,IF(W322="ALTA",80%,IF(W322="MUY ALTA",100%,)))))</f>
        <v>0.2</v>
      </c>
      <c r="Y322" s="255" t="s">
        <v>87</v>
      </c>
      <c r="Z322" s="254">
        <f>IF(Y322="LEVE",20%,IF(Y322="MENOR",40%,IF(Y322="MODERADO",60%,IF(Y322="MAYOR",80%,IF(Y322="CATASTRÓFICO",100%,)))))</f>
        <v>0.8</v>
      </c>
      <c r="AA322" s="181" t="s">
        <v>88</v>
      </c>
      <c r="AB322" s="180" t="s">
        <v>229</v>
      </c>
      <c r="AC322" s="178" t="s">
        <v>169</v>
      </c>
      <c r="AD322" s="181" t="s">
        <v>91</v>
      </c>
      <c r="AE322" s="181" t="s">
        <v>92</v>
      </c>
      <c r="AF322" s="176" t="s">
        <v>170</v>
      </c>
      <c r="AG322" s="182" t="s">
        <v>94</v>
      </c>
      <c r="AH322" s="182" t="s">
        <v>95</v>
      </c>
      <c r="AI322" s="256">
        <f>IF(AH322="Prevenir",25%, IF(AH322="Detectar",15%,IF(AH322="Corregir",10%,)))</f>
        <v>0.1</v>
      </c>
      <c r="AJ322" s="182" t="s">
        <v>96</v>
      </c>
      <c r="AK322" s="256">
        <f>IF(AJ322="Automático",25%,IF(AJ322="Manual",10%,))</f>
        <v>0.1</v>
      </c>
      <c r="AL322" s="182" t="s">
        <v>97</v>
      </c>
      <c r="AM322" s="175" t="s">
        <v>152</v>
      </c>
      <c r="AN322" s="182" t="s">
        <v>99</v>
      </c>
      <c r="AO322" s="175" t="s">
        <v>153</v>
      </c>
      <c r="AP322" s="257">
        <f>+AI322+AK322</f>
        <v>0.2</v>
      </c>
      <c r="AQ322" s="238" t="str">
        <f>IF(AR322&lt;=20%,"MUY BAJA",IF(AR322&lt;=40%,"BAJA",IF(AR322&lt;=60%,"MEDIA",IF(AR322&lt;=80%,"ALTA","MUY ALTA"))))</f>
        <v>MUY BAJA</v>
      </c>
      <c r="AR322" s="238">
        <f>IF(OR(AH322="Prevenir",AH322="Detectar"),(X322-(X322*AP322)), X322)</f>
        <v>0.2</v>
      </c>
      <c r="AS322" s="238" t="str">
        <f>IF(AT322&lt;=20%,"LEVE",IF(AT322&lt;=40%,"MENOR",IF(AT322&lt;=60%,"MODERADO",IF(AT322&lt;=80%,"MAYOR","CATASTROFICO"))))</f>
        <v>MAYOR</v>
      </c>
      <c r="AT322" s="238">
        <f>IF(AH322="Corregir",(Z322-(Z322*AP322)), Z322)</f>
        <v>0.64</v>
      </c>
      <c r="AU322" s="181" t="s">
        <v>88</v>
      </c>
      <c r="AV322" s="244" t="s">
        <v>133</v>
      </c>
      <c r="AW322" s="183" t="s">
        <v>229</v>
      </c>
      <c r="AX322" s="184" t="s">
        <v>234</v>
      </c>
      <c r="AY322" s="184">
        <f>AY321</f>
        <v>45657</v>
      </c>
      <c r="AZ322" s="184" t="str">
        <f>AZ321</f>
        <v>En IIIC-2024 Mesa de Ayuda intervinó los equipos y cuentas de usuario final institucioanl que reprotaron alertas de malware o acceso a sitios web con sospecha de malware</v>
      </c>
      <c r="BA322" s="184" t="str">
        <f>BA321</f>
        <v>OSI - GIS</v>
      </c>
      <c r="BB322" s="483" t="s">
        <v>103</v>
      </c>
      <c r="BC322" s="185">
        <f t="shared" si="40"/>
        <v>0</v>
      </c>
      <c r="BD322" s="184" t="str">
        <f>BD321</f>
        <v>X</v>
      </c>
      <c r="BE322" s="184" t="str">
        <f>BE321</f>
        <v>Mesa de Ayuda intervinó los equipos y usuarios finales institucionales que reportaron alertas de incidentes o eventos relacionados con la navegación a sitios web sospechosos o ejecución de cookies</v>
      </c>
      <c r="BF322" s="186" t="s">
        <v>1362</v>
      </c>
      <c r="BG322" s="184" t="str">
        <f>BG321</f>
        <v xml:space="preserve"> </v>
      </c>
      <c r="BH322" s="184"/>
      <c r="BI322" s="184"/>
      <c r="BJ322" s="185"/>
      <c r="BK322" s="185"/>
      <c r="BL322" s="185"/>
      <c r="BM322" s="185"/>
      <c r="BN322" s="186"/>
      <c r="BO322" s="186"/>
      <c r="BP322" s="186"/>
      <c r="BQ322" s="184"/>
      <c r="BR322" s="184"/>
      <c r="BS322" s="185"/>
      <c r="BT322" s="185"/>
      <c r="BU322" s="185"/>
      <c r="BV322" s="185"/>
      <c r="BW322" s="186"/>
      <c r="BX322" s="186"/>
      <c r="BY322" s="186"/>
      <c r="BZ322" s="184"/>
      <c r="CA322" s="184"/>
      <c r="CB322" s="185"/>
      <c r="CC322" s="185"/>
      <c r="CD322" s="185"/>
      <c r="CE322" s="185"/>
      <c r="CF322" s="186"/>
      <c r="CG322" s="186"/>
      <c r="CH322" s="186"/>
      <c r="CI322" s="476"/>
      <c r="CJ322" s="476">
        <v>1</v>
      </c>
      <c r="CK322" s="476"/>
    </row>
    <row r="323" spans="2:89" s="187" customFormat="1" ht="113.25" customHeight="1" x14ac:dyDescent="0.25">
      <c r="B323" s="174" t="s">
        <v>71</v>
      </c>
      <c r="C323" s="175" t="s">
        <v>228</v>
      </c>
      <c r="D323" s="175" t="s">
        <v>228</v>
      </c>
      <c r="E323" s="176" t="s">
        <v>119</v>
      </c>
      <c r="F323" s="176" t="s">
        <v>74</v>
      </c>
      <c r="G323" s="176" t="s">
        <v>228</v>
      </c>
      <c r="H323" s="175" t="s">
        <v>245</v>
      </c>
      <c r="I323" s="175" t="s">
        <v>245</v>
      </c>
      <c r="J323" s="175" t="s">
        <v>245</v>
      </c>
      <c r="K323" s="188" t="s">
        <v>245</v>
      </c>
      <c r="L323" s="175">
        <v>0</v>
      </c>
      <c r="M323" s="175">
        <v>0</v>
      </c>
      <c r="N323" s="175">
        <v>0</v>
      </c>
      <c r="O323" s="176" t="s">
        <v>300</v>
      </c>
      <c r="P323" s="178"/>
      <c r="Q323" s="179" t="s">
        <v>80</v>
      </c>
      <c r="R323" s="179" t="s">
        <v>81</v>
      </c>
      <c r="S323" s="178" t="s">
        <v>82</v>
      </c>
      <c r="T323" s="178" t="s">
        <v>147</v>
      </c>
      <c r="U323" s="176" t="s">
        <v>84</v>
      </c>
      <c r="V323" s="178" t="s">
        <v>125</v>
      </c>
      <c r="W323" s="241" t="s">
        <v>126</v>
      </c>
      <c r="X323" s="254">
        <f>IF(W323="MUY BAJA",20%,IF(W323="BAJA",40%,IF(W323="MEDIA",60%,IF(W323="ALTA",80%,IF(W323="MUY ALTA",100%,)))))</f>
        <v>0.2</v>
      </c>
      <c r="Y323" s="255" t="s">
        <v>87</v>
      </c>
      <c r="Z323" s="254">
        <f>IF(Y323="LEVE",20%,IF(Y323="MENOR",40%,IF(Y323="MODERADO",60%,IF(Y323="MAYOR",80%,IF(Y323="CATASTRÓFICO",100%,)))))</f>
        <v>0.8</v>
      </c>
      <c r="AA323" s="181" t="s">
        <v>88</v>
      </c>
      <c r="AB323" s="180" t="s">
        <v>229</v>
      </c>
      <c r="AC323" s="178" t="s">
        <v>169</v>
      </c>
      <c r="AD323" s="181" t="s">
        <v>91</v>
      </c>
      <c r="AE323" s="181" t="s">
        <v>92</v>
      </c>
      <c r="AF323" s="176" t="s">
        <v>170</v>
      </c>
      <c r="AG323" s="182" t="s">
        <v>94</v>
      </c>
      <c r="AH323" s="182" t="s">
        <v>95</v>
      </c>
      <c r="AI323" s="256">
        <f>IF(AH323="Prevenir",25%, IF(AH323="Detectar",15%,IF(AH323="Corregir",10%,)))</f>
        <v>0.1</v>
      </c>
      <c r="AJ323" s="182" t="s">
        <v>96</v>
      </c>
      <c r="AK323" s="256">
        <f>IF(AJ323="Automático",25%,IF(AJ323="Manual",10%,))</f>
        <v>0.1</v>
      </c>
      <c r="AL323" s="182" t="s">
        <v>97</v>
      </c>
      <c r="AM323" s="175" t="s">
        <v>152</v>
      </c>
      <c r="AN323" s="182" t="s">
        <v>99</v>
      </c>
      <c r="AO323" s="175" t="s">
        <v>153</v>
      </c>
      <c r="AP323" s="257">
        <f>+AI323+AK323</f>
        <v>0.2</v>
      </c>
      <c r="AQ323" s="238" t="str">
        <f>IF(AR323&lt;=20%,"MUY BAJA",IF(AR323&lt;=40%,"BAJA",IF(AR323&lt;=60%,"MEDIA",IF(AR323&lt;=80%,"ALTA","MUY ALTA"))))</f>
        <v>MUY BAJA</v>
      </c>
      <c r="AR323" s="238">
        <f>IF(OR(AH323="Prevenir",AH323="Detectar"),(X323-(X323*AP323)), X323)</f>
        <v>0.2</v>
      </c>
      <c r="AS323" s="238" t="str">
        <f>IF(AT323&lt;=20%,"LEVE",IF(AT323&lt;=40%,"MENOR",IF(AT323&lt;=60%,"MODERADO",IF(AT323&lt;=80%,"MAYOR","CATASTROFICO"))))</f>
        <v>MAYOR</v>
      </c>
      <c r="AT323" s="238">
        <f>IF(AH323="Corregir",(Z323-(Z323*AP323)), Z323)</f>
        <v>0.64</v>
      </c>
      <c r="AU323" s="181" t="s">
        <v>88</v>
      </c>
      <c r="AV323" s="244" t="s">
        <v>133</v>
      </c>
      <c r="AW323" s="183" t="s">
        <v>229</v>
      </c>
      <c r="AX323" s="184" t="s">
        <v>230</v>
      </c>
      <c r="AY323" s="184">
        <f>AY322</f>
        <v>45657</v>
      </c>
      <c r="AZ323" s="184" t="str">
        <f>AZ322</f>
        <v>En IIIC-2024 Mesa de Ayuda intervinó los equipos y cuentas de usuario final institucioanl que reprotaron alertas de malware o acceso a sitios web con sospecha de malware</v>
      </c>
      <c r="BA323" s="184" t="str">
        <f>BA322</f>
        <v>OSI - GIS</v>
      </c>
      <c r="BB323" s="483" t="s">
        <v>103</v>
      </c>
      <c r="BC323" s="185">
        <f t="shared" si="40"/>
        <v>0</v>
      </c>
      <c r="BD323" s="184" t="str">
        <f>BD322</f>
        <v>X</v>
      </c>
      <c r="BE323" s="184" t="str">
        <f>BE322</f>
        <v>Mesa de Ayuda intervinó los equipos y usuarios finales institucionales que reportaron alertas de incidentes o eventos relacionados con la navegación a sitios web sospechosos o ejecución de cookies</v>
      </c>
      <c r="BF323" s="186" t="s">
        <v>1362</v>
      </c>
      <c r="BG323" s="184" t="str">
        <f>BG322</f>
        <v xml:space="preserve"> </v>
      </c>
      <c r="BH323" s="184"/>
      <c r="BI323" s="184"/>
      <c r="BJ323" s="185"/>
      <c r="BK323" s="185"/>
      <c r="BL323" s="185"/>
      <c r="BM323" s="185"/>
      <c r="BN323" s="186"/>
      <c r="BO323" s="186"/>
      <c r="BP323" s="186"/>
      <c r="BQ323" s="184"/>
      <c r="BR323" s="184"/>
      <c r="BS323" s="185"/>
      <c r="BT323" s="185"/>
      <c r="BU323" s="185"/>
      <c r="BV323" s="185"/>
      <c r="BW323" s="186"/>
      <c r="BX323" s="186"/>
      <c r="BY323" s="186"/>
      <c r="BZ323" s="184"/>
      <c r="CA323" s="184"/>
      <c r="CB323" s="185"/>
      <c r="CC323" s="185"/>
      <c r="CD323" s="185"/>
      <c r="CE323" s="185"/>
      <c r="CF323" s="186"/>
      <c r="CG323" s="186"/>
      <c r="CH323" s="186"/>
      <c r="CI323" s="476"/>
      <c r="CJ323" s="476">
        <v>1</v>
      </c>
      <c r="CK323" s="476"/>
    </row>
    <row r="324" spans="2:89" s="187" customFormat="1" ht="113.25" customHeight="1" x14ac:dyDescent="0.25">
      <c r="B324" s="174" t="s">
        <v>71</v>
      </c>
      <c r="C324" s="175" t="s">
        <v>228</v>
      </c>
      <c r="D324" s="175" t="s">
        <v>228</v>
      </c>
      <c r="E324" s="176" t="s">
        <v>119</v>
      </c>
      <c r="F324" s="176" t="s">
        <v>74</v>
      </c>
      <c r="G324" s="176" t="s">
        <v>228</v>
      </c>
      <c r="H324" s="175" t="s">
        <v>245</v>
      </c>
      <c r="I324" s="175" t="s">
        <v>245</v>
      </c>
      <c r="J324" s="175" t="s">
        <v>75</v>
      </c>
      <c r="K324" s="188" t="s">
        <v>245</v>
      </c>
      <c r="L324" s="175" t="s">
        <v>350</v>
      </c>
      <c r="M324" s="175" t="s">
        <v>351</v>
      </c>
      <c r="N324" s="175" t="s">
        <v>351</v>
      </c>
      <c r="O324" s="176" t="s">
        <v>166</v>
      </c>
      <c r="P324" s="178"/>
      <c r="Q324" s="179" t="s">
        <v>80</v>
      </c>
      <c r="R324" s="179" t="s">
        <v>81</v>
      </c>
      <c r="S324" s="178" t="s">
        <v>82</v>
      </c>
      <c r="T324" s="178" t="s">
        <v>147</v>
      </c>
      <c r="U324" s="176" t="s">
        <v>84</v>
      </c>
      <c r="V324" s="178" t="s">
        <v>125</v>
      </c>
      <c r="W324" s="241" t="s">
        <v>126</v>
      </c>
      <c r="X324" s="254">
        <f>IF(W324="MUY BAJA",20%,IF(W324="BAJA",40%,IF(W324="MEDIA",60%,IF(W324="ALTA",80%,IF(W324="MUY ALTA",100%,)))))</f>
        <v>0.2</v>
      </c>
      <c r="Y324" s="255" t="s">
        <v>87</v>
      </c>
      <c r="Z324" s="254">
        <f>IF(Y324="LEVE",20%,IF(Y324="MENOR",40%,IF(Y324="MODERADO",60%,IF(Y324="MAYOR",80%,IF(Y324="CATASTRÓFICO",100%,)))))</f>
        <v>0.8</v>
      </c>
      <c r="AA324" s="181" t="s">
        <v>88</v>
      </c>
      <c r="AB324" s="180" t="s">
        <v>229</v>
      </c>
      <c r="AC324" s="178" t="s">
        <v>169</v>
      </c>
      <c r="AD324" s="181" t="s">
        <v>91</v>
      </c>
      <c r="AE324" s="181" t="s">
        <v>92</v>
      </c>
      <c r="AF324" s="176" t="s">
        <v>170</v>
      </c>
      <c r="AG324" s="182" t="s">
        <v>94</v>
      </c>
      <c r="AH324" s="182" t="s">
        <v>95</v>
      </c>
      <c r="AI324" s="256">
        <f>IF(AH324="Prevenir",25%, IF(AH324="Detectar",15%,IF(AH324="Corregir",10%,)))</f>
        <v>0.1</v>
      </c>
      <c r="AJ324" s="182" t="s">
        <v>96</v>
      </c>
      <c r="AK324" s="256">
        <f>IF(AJ324="Automático",25%,IF(AJ324="Manual",10%,))</f>
        <v>0.1</v>
      </c>
      <c r="AL324" s="182" t="s">
        <v>97</v>
      </c>
      <c r="AM324" s="175" t="s">
        <v>152</v>
      </c>
      <c r="AN324" s="182" t="s">
        <v>99</v>
      </c>
      <c r="AO324" s="175" t="s">
        <v>153</v>
      </c>
      <c r="AP324" s="257">
        <f>+AI324+AK324</f>
        <v>0.2</v>
      </c>
      <c r="AQ324" s="238" t="str">
        <f>IF(AR324&lt;=20%,"MUY BAJA",IF(AR324&lt;=40%,"BAJA",IF(AR324&lt;=60%,"MEDIA",IF(AR324&lt;=80%,"ALTA","MUY ALTA"))))</f>
        <v>MUY BAJA</v>
      </c>
      <c r="AR324" s="238">
        <f>IF(OR(AH324="Prevenir",AH324="Detectar"),(X324-(X324*AP324)), X324)</f>
        <v>0.2</v>
      </c>
      <c r="AS324" s="238" t="str">
        <f>IF(AT324&lt;=20%,"LEVE",IF(AT324&lt;=40%,"MENOR",IF(AT324&lt;=60%,"MODERADO",IF(AT324&lt;=80%,"MAYOR","CATASTROFICO"))))</f>
        <v>MAYOR</v>
      </c>
      <c r="AT324" s="238">
        <f>IF(AH324="Corregir",(Z324-(Z324*AP324)), Z324)</f>
        <v>0.64</v>
      </c>
      <c r="AU324" s="181" t="s">
        <v>88</v>
      </c>
      <c r="AV324" s="244" t="s">
        <v>133</v>
      </c>
      <c r="AW324" s="183" t="s">
        <v>229</v>
      </c>
      <c r="AX324" s="184" t="s">
        <v>230</v>
      </c>
      <c r="AY324" s="184">
        <f>AY323</f>
        <v>45657</v>
      </c>
      <c r="AZ324" s="184" t="str">
        <f>AZ323</f>
        <v>En IIIC-2024 Mesa de Ayuda intervinó los equipos y cuentas de usuario final institucioanl que reprotaron alertas de malware o acceso a sitios web con sospecha de malware</v>
      </c>
      <c r="BA324" s="184" t="str">
        <f>BA323</f>
        <v>OSI - GIS</v>
      </c>
      <c r="BB324" s="483" t="s">
        <v>103</v>
      </c>
      <c r="BC324" s="185">
        <f t="shared" si="40"/>
        <v>0</v>
      </c>
      <c r="BD324" s="184" t="str">
        <f>BD323</f>
        <v>X</v>
      </c>
      <c r="BE324" s="184" t="str">
        <f>BE323</f>
        <v>Mesa de Ayuda intervinó los equipos y usuarios finales institucionales que reportaron alertas de incidentes o eventos relacionados con la navegación a sitios web sospechosos o ejecución de cookies</v>
      </c>
      <c r="BF324" s="186" t="s">
        <v>1362</v>
      </c>
      <c r="BG324" s="184" t="str">
        <f>BG323</f>
        <v xml:space="preserve"> </v>
      </c>
      <c r="BH324" s="184"/>
      <c r="BI324" s="184"/>
      <c r="BJ324" s="185"/>
      <c r="BK324" s="185"/>
      <c r="BL324" s="185"/>
      <c r="BM324" s="185"/>
      <c r="BN324" s="186"/>
      <c r="BO324" s="186"/>
      <c r="BP324" s="186"/>
      <c r="BQ324" s="184"/>
      <c r="BR324" s="184"/>
      <c r="BS324" s="185"/>
      <c r="BT324" s="185"/>
      <c r="BU324" s="185"/>
      <c r="BV324" s="185"/>
      <c r="BW324" s="186"/>
      <c r="BX324" s="186"/>
      <c r="BY324" s="186"/>
      <c r="BZ324" s="184"/>
      <c r="CA324" s="184"/>
      <c r="CB324" s="185"/>
      <c r="CC324" s="185"/>
      <c r="CD324" s="185"/>
      <c r="CE324" s="185"/>
      <c r="CF324" s="186"/>
      <c r="CG324" s="186"/>
      <c r="CH324" s="186"/>
      <c r="CI324" s="476"/>
      <c r="CJ324" s="476">
        <v>1</v>
      </c>
      <c r="CK324" s="476"/>
    </row>
    <row r="325" spans="2:89" s="187" customFormat="1" ht="113.25" customHeight="1" x14ac:dyDescent="0.25">
      <c r="B325" s="174" t="s">
        <v>71</v>
      </c>
      <c r="C325" s="175" t="s">
        <v>228</v>
      </c>
      <c r="D325" s="175" t="s">
        <v>228</v>
      </c>
      <c r="E325" s="176" t="s">
        <v>119</v>
      </c>
      <c r="F325" s="176" t="s">
        <v>173</v>
      </c>
      <c r="G325" s="176" t="s">
        <v>228</v>
      </c>
      <c r="H325" s="175" t="s">
        <v>245</v>
      </c>
      <c r="I325" s="175" t="s">
        <v>245</v>
      </c>
      <c r="J325" s="175" t="s">
        <v>245</v>
      </c>
      <c r="K325" s="188" t="s">
        <v>245</v>
      </c>
      <c r="L325" s="175" t="s">
        <v>388</v>
      </c>
      <c r="M325" s="175" t="s">
        <v>389</v>
      </c>
      <c r="N325" s="175" t="s">
        <v>390</v>
      </c>
      <c r="O325" s="176" t="s">
        <v>368</v>
      </c>
      <c r="P325" s="178"/>
      <c r="Q325" s="179" t="s">
        <v>80</v>
      </c>
      <c r="R325" s="179" t="s">
        <v>81</v>
      </c>
      <c r="S325" s="178" t="s">
        <v>82</v>
      </c>
      <c r="T325" s="178" t="s">
        <v>147</v>
      </c>
      <c r="U325" s="176" t="s">
        <v>84</v>
      </c>
      <c r="V325" s="178" t="s">
        <v>125</v>
      </c>
      <c r="W325" s="241" t="s">
        <v>126</v>
      </c>
      <c r="X325" s="254">
        <f>IF(W325="MUY BAJA",20%,IF(W325="BAJA",40%,IF(W325="MEDIA",60%,IF(W325="ALTA",80%,IF(W325="MUY ALTA",100%,)))))</f>
        <v>0.2</v>
      </c>
      <c r="Y325" s="255" t="s">
        <v>87</v>
      </c>
      <c r="Z325" s="254">
        <f>IF(Y325="LEVE",20%,IF(Y325="MENOR",40%,IF(Y325="MODERADO",60%,IF(Y325="MAYOR",80%,IF(Y325="CATASTRÓFICO",100%,)))))</f>
        <v>0.8</v>
      </c>
      <c r="AA325" s="181" t="s">
        <v>88</v>
      </c>
      <c r="AB325" s="180" t="s">
        <v>229</v>
      </c>
      <c r="AC325" s="178" t="s">
        <v>169</v>
      </c>
      <c r="AD325" s="181" t="s">
        <v>91</v>
      </c>
      <c r="AE325" s="181" t="s">
        <v>92</v>
      </c>
      <c r="AF325" s="176" t="s">
        <v>170</v>
      </c>
      <c r="AG325" s="182" t="s">
        <v>94</v>
      </c>
      <c r="AH325" s="182" t="s">
        <v>95</v>
      </c>
      <c r="AI325" s="256">
        <f>IF(AH325="Prevenir",25%, IF(AH325="Detectar",15%,IF(AH325="Corregir",10%,)))</f>
        <v>0.1</v>
      </c>
      <c r="AJ325" s="182" t="s">
        <v>96</v>
      </c>
      <c r="AK325" s="256">
        <f>IF(AJ325="Automático",25%,IF(AJ325="Manual",10%,))</f>
        <v>0.1</v>
      </c>
      <c r="AL325" s="182" t="s">
        <v>97</v>
      </c>
      <c r="AM325" s="175" t="s">
        <v>152</v>
      </c>
      <c r="AN325" s="182" t="s">
        <v>99</v>
      </c>
      <c r="AO325" s="175" t="s">
        <v>153</v>
      </c>
      <c r="AP325" s="257">
        <f>+AI325+AK325</f>
        <v>0.2</v>
      </c>
      <c r="AQ325" s="238" t="str">
        <f>IF(AR325&lt;=20%,"MUY BAJA",IF(AR325&lt;=40%,"BAJA",IF(AR325&lt;=60%,"MEDIA",IF(AR325&lt;=80%,"ALTA","MUY ALTA"))))</f>
        <v>MUY BAJA</v>
      </c>
      <c r="AR325" s="238">
        <f>IF(OR(AH325="Prevenir",AH325="Detectar"),(X325-(X325*AP325)), X325)</f>
        <v>0.2</v>
      </c>
      <c r="AS325" s="238" t="str">
        <f>IF(AT325&lt;=20%,"LEVE",IF(AT325&lt;=40%,"MENOR",IF(AT325&lt;=60%,"MODERADO",IF(AT325&lt;=80%,"MAYOR","CATASTROFICO"))))</f>
        <v>MAYOR</v>
      </c>
      <c r="AT325" s="238">
        <f>IF(AH325="Corregir",(Z325-(Z325*AP325)), Z325)</f>
        <v>0.64</v>
      </c>
      <c r="AU325" s="181" t="s">
        <v>88</v>
      </c>
      <c r="AV325" s="244" t="s">
        <v>133</v>
      </c>
      <c r="AW325" s="183" t="s">
        <v>229</v>
      </c>
      <c r="AX325" s="184" t="s">
        <v>230</v>
      </c>
      <c r="AY325" s="184">
        <f>AY324</f>
        <v>45657</v>
      </c>
      <c r="AZ325" s="184" t="str">
        <f>AZ324</f>
        <v>En IIIC-2024 Mesa de Ayuda intervinó los equipos y cuentas de usuario final institucioanl que reprotaron alertas de malware o acceso a sitios web con sospecha de malware</v>
      </c>
      <c r="BA325" s="184" t="str">
        <f>BA324</f>
        <v>OSI - GIS</v>
      </c>
      <c r="BB325" s="483" t="s">
        <v>103</v>
      </c>
      <c r="BC325" s="185">
        <f t="shared" si="40"/>
        <v>0</v>
      </c>
      <c r="BD325" s="184" t="str">
        <f>BD324</f>
        <v>X</v>
      </c>
      <c r="BE325" s="184" t="str">
        <f>BE324</f>
        <v>Mesa de Ayuda intervinó los equipos y usuarios finales institucionales que reportaron alertas de incidentes o eventos relacionados con la navegación a sitios web sospechosos o ejecución de cookies</v>
      </c>
      <c r="BF325" s="186" t="s">
        <v>1362</v>
      </c>
      <c r="BG325" s="184" t="str">
        <f>BG324</f>
        <v xml:space="preserve"> </v>
      </c>
      <c r="BH325" s="184"/>
      <c r="BI325" s="184"/>
      <c r="BJ325" s="185"/>
      <c r="BK325" s="185"/>
      <c r="BL325" s="185"/>
      <c r="BM325" s="185"/>
      <c r="BN325" s="186"/>
      <c r="BO325" s="186"/>
      <c r="BP325" s="186"/>
      <c r="BQ325" s="184"/>
      <c r="BR325" s="184"/>
      <c r="BS325" s="185"/>
      <c r="BT325" s="185"/>
      <c r="BU325" s="185"/>
      <c r="BV325" s="185"/>
      <c r="BW325" s="186"/>
      <c r="BX325" s="186"/>
      <c r="BY325" s="186"/>
      <c r="BZ325" s="184"/>
      <c r="CA325" s="184"/>
      <c r="CB325" s="185"/>
      <c r="CC325" s="185"/>
      <c r="CD325" s="185"/>
      <c r="CE325" s="185"/>
      <c r="CF325" s="186"/>
      <c r="CG325" s="186"/>
      <c r="CH325" s="186"/>
      <c r="CI325" s="476"/>
      <c r="CJ325" s="476">
        <v>1</v>
      </c>
      <c r="CK325" s="476"/>
    </row>
    <row r="326" spans="2:89" s="187" customFormat="1" ht="113.25" customHeight="1" x14ac:dyDescent="0.25">
      <c r="B326" s="174" t="s">
        <v>71</v>
      </c>
      <c r="C326" s="175" t="s">
        <v>228</v>
      </c>
      <c r="D326" s="175" t="s">
        <v>228</v>
      </c>
      <c r="E326" s="176" t="s">
        <v>119</v>
      </c>
      <c r="F326" s="176" t="s">
        <v>120</v>
      </c>
      <c r="G326" s="176" t="s">
        <v>228</v>
      </c>
      <c r="H326" s="175" t="s">
        <v>245</v>
      </c>
      <c r="I326" s="175" t="s">
        <v>245</v>
      </c>
      <c r="J326" s="175" t="s">
        <v>245</v>
      </c>
      <c r="K326" s="188" t="s">
        <v>245</v>
      </c>
      <c r="L326" s="175" t="s">
        <v>224</v>
      </c>
      <c r="M326" s="175" t="s">
        <v>484</v>
      </c>
      <c r="N326" s="175" t="s">
        <v>475</v>
      </c>
      <c r="O326" s="176" t="s">
        <v>194</v>
      </c>
      <c r="P326" s="178"/>
      <c r="Q326" s="179" t="s">
        <v>80</v>
      </c>
      <c r="R326" s="179" t="s">
        <v>81</v>
      </c>
      <c r="S326" s="178" t="s">
        <v>82</v>
      </c>
      <c r="T326" s="178" t="s">
        <v>147</v>
      </c>
      <c r="U326" s="176" t="s">
        <v>84</v>
      </c>
      <c r="V326" s="178" t="s">
        <v>125</v>
      </c>
      <c r="W326" s="241" t="s">
        <v>126</v>
      </c>
      <c r="X326" s="254">
        <f>IF(W326="MUY BAJA",20%,IF(W326="BAJA",40%,IF(W326="MEDIA",60%,IF(W326="ALTA",80%,IF(W326="MUY ALTA",100%,)))))</f>
        <v>0.2</v>
      </c>
      <c r="Y326" s="255" t="s">
        <v>87</v>
      </c>
      <c r="Z326" s="254">
        <f>IF(Y326="LEVE",20%,IF(Y326="MENOR",40%,IF(Y326="MODERADO",60%,IF(Y326="MAYOR",80%,IF(Y326="CATASTRÓFICO",100%,)))))</f>
        <v>0.8</v>
      </c>
      <c r="AA326" s="181" t="s">
        <v>88</v>
      </c>
      <c r="AB326" s="180" t="s">
        <v>229</v>
      </c>
      <c r="AC326" s="178" t="s">
        <v>169</v>
      </c>
      <c r="AD326" s="181" t="s">
        <v>91</v>
      </c>
      <c r="AE326" s="181" t="s">
        <v>92</v>
      </c>
      <c r="AF326" s="176" t="s">
        <v>170</v>
      </c>
      <c r="AG326" s="182" t="s">
        <v>94</v>
      </c>
      <c r="AH326" s="182" t="s">
        <v>95</v>
      </c>
      <c r="AI326" s="256">
        <f>IF(AH326="Prevenir",25%, IF(AH326="Detectar",15%,IF(AH326="Corregir",10%,)))</f>
        <v>0.1</v>
      </c>
      <c r="AJ326" s="182" t="s">
        <v>96</v>
      </c>
      <c r="AK326" s="256">
        <f>IF(AJ326="Automático",25%,IF(AJ326="Manual",10%,))</f>
        <v>0.1</v>
      </c>
      <c r="AL326" s="182" t="s">
        <v>97</v>
      </c>
      <c r="AM326" s="175" t="s">
        <v>152</v>
      </c>
      <c r="AN326" s="182" t="s">
        <v>99</v>
      </c>
      <c r="AO326" s="175" t="s">
        <v>153</v>
      </c>
      <c r="AP326" s="257">
        <f>+AI326+AK326</f>
        <v>0.2</v>
      </c>
      <c r="AQ326" s="238" t="str">
        <f>IF(AR326&lt;=20%,"MUY BAJA",IF(AR326&lt;=40%,"BAJA",IF(AR326&lt;=60%,"MEDIA",IF(AR326&lt;=80%,"ALTA","MUY ALTA"))))</f>
        <v>MUY BAJA</v>
      </c>
      <c r="AR326" s="238">
        <f>IF(OR(AH326="Prevenir",AH326="Detectar"),(X326-(X326*AP326)), X326)</f>
        <v>0.2</v>
      </c>
      <c r="AS326" s="238" t="str">
        <f>IF(AT326&lt;=20%,"LEVE",IF(AT326&lt;=40%,"MENOR",IF(AT326&lt;=60%,"MODERADO",IF(AT326&lt;=80%,"MAYOR","CATASTROFICO"))))</f>
        <v>MAYOR</v>
      </c>
      <c r="AT326" s="238">
        <f>IF(AH326="Corregir",(Z326-(Z326*AP326)), Z326)</f>
        <v>0.64</v>
      </c>
      <c r="AU326" s="181" t="s">
        <v>88</v>
      </c>
      <c r="AV326" s="244" t="s">
        <v>133</v>
      </c>
      <c r="AW326" s="183" t="s">
        <v>229</v>
      </c>
      <c r="AX326" s="184" t="s">
        <v>230</v>
      </c>
      <c r="AY326" s="184">
        <f>AY325</f>
        <v>45657</v>
      </c>
      <c r="AZ326" s="184" t="str">
        <f>AZ325</f>
        <v>En IIIC-2024 Mesa de Ayuda intervinó los equipos y cuentas de usuario final institucioanl que reprotaron alertas de malware o acceso a sitios web con sospecha de malware</v>
      </c>
      <c r="BA326" s="184" t="str">
        <f>BA325</f>
        <v>OSI - GIS</v>
      </c>
      <c r="BB326" s="483" t="s">
        <v>103</v>
      </c>
      <c r="BC326" s="185">
        <f t="shared" si="40"/>
        <v>0</v>
      </c>
      <c r="BD326" s="184" t="str">
        <f>BD325</f>
        <v>X</v>
      </c>
      <c r="BE326" s="184" t="str">
        <f>BE325</f>
        <v>Mesa de Ayuda intervinó los equipos y usuarios finales institucionales que reportaron alertas de incidentes o eventos relacionados con la navegación a sitios web sospechosos o ejecución de cookies</v>
      </c>
      <c r="BF326" s="186" t="s">
        <v>1362</v>
      </c>
      <c r="BG326" s="184" t="str">
        <f>BG325</f>
        <v xml:space="preserve"> </v>
      </c>
      <c r="BH326" s="184"/>
      <c r="BI326" s="184"/>
      <c r="BJ326" s="185"/>
      <c r="BK326" s="185"/>
      <c r="BL326" s="185"/>
      <c r="BM326" s="185"/>
      <c r="BN326" s="186"/>
      <c r="BO326" s="186"/>
      <c r="BP326" s="186"/>
      <c r="BQ326" s="184"/>
      <c r="BR326" s="184"/>
      <c r="BS326" s="185"/>
      <c r="BT326" s="185"/>
      <c r="BU326" s="185"/>
      <c r="BV326" s="185"/>
      <c r="BW326" s="186"/>
      <c r="BX326" s="186"/>
      <c r="BY326" s="186"/>
      <c r="BZ326" s="184"/>
      <c r="CA326" s="184"/>
      <c r="CB326" s="185"/>
      <c r="CC326" s="185"/>
      <c r="CD326" s="185"/>
      <c r="CE326" s="185"/>
      <c r="CF326" s="186"/>
      <c r="CG326" s="186"/>
      <c r="CH326" s="186"/>
      <c r="CI326" s="476"/>
      <c r="CJ326" s="476">
        <v>1</v>
      </c>
      <c r="CK326" s="476"/>
    </row>
    <row r="327" spans="2:89" s="187" customFormat="1" ht="113.25" customHeight="1" x14ac:dyDescent="0.25">
      <c r="B327" s="174" t="s">
        <v>71</v>
      </c>
      <c r="C327" s="175" t="s">
        <v>228</v>
      </c>
      <c r="D327" s="175" t="s">
        <v>228</v>
      </c>
      <c r="E327" s="176" t="s">
        <v>119</v>
      </c>
      <c r="F327" s="176" t="s">
        <v>74</v>
      </c>
      <c r="G327" s="176" t="s">
        <v>228</v>
      </c>
      <c r="H327" s="175" t="s">
        <v>245</v>
      </c>
      <c r="I327" s="175" t="s">
        <v>245</v>
      </c>
      <c r="J327" s="175" t="s">
        <v>245</v>
      </c>
      <c r="K327" s="188" t="s">
        <v>245</v>
      </c>
      <c r="L327" s="175">
        <v>0</v>
      </c>
      <c r="M327" s="175">
        <v>0</v>
      </c>
      <c r="N327" s="175">
        <v>0</v>
      </c>
      <c r="O327" s="176" t="s">
        <v>194</v>
      </c>
      <c r="P327" s="178"/>
      <c r="Q327" s="179" t="s">
        <v>80</v>
      </c>
      <c r="R327" s="179" t="s">
        <v>81</v>
      </c>
      <c r="S327" s="178" t="s">
        <v>82</v>
      </c>
      <c r="T327" s="178" t="s">
        <v>147</v>
      </c>
      <c r="U327" s="176" t="s">
        <v>84</v>
      </c>
      <c r="V327" s="178" t="s">
        <v>125</v>
      </c>
      <c r="W327" s="241" t="s">
        <v>126</v>
      </c>
      <c r="X327" s="254">
        <f>IF(W327="MUY BAJA",20%,IF(W327="BAJA",40%,IF(W327="MEDIA",60%,IF(W327="ALTA",80%,IF(W327="MUY ALTA",100%,)))))</f>
        <v>0.2</v>
      </c>
      <c r="Y327" s="255" t="s">
        <v>87</v>
      </c>
      <c r="Z327" s="254">
        <f>IF(Y327="LEVE",20%,IF(Y327="MENOR",40%,IF(Y327="MODERADO",60%,IF(Y327="MAYOR",80%,IF(Y327="CATASTRÓFICO",100%,)))))</f>
        <v>0.8</v>
      </c>
      <c r="AA327" s="181" t="s">
        <v>88</v>
      </c>
      <c r="AB327" s="180" t="s">
        <v>229</v>
      </c>
      <c r="AC327" s="178" t="s">
        <v>169</v>
      </c>
      <c r="AD327" s="181" t="s">
        <v>91</v>
      </c>
      <c r="AE327" s="181" t="s">
        <v>92</v>
      </c>
      <c r="AF327" s="176" t="s">
        <v>170</v>
      </c>
      <c r="AG327" s="182" t="s">
        <v>94</v>
      </c>
      <c r="AH327" s="182" t="s">
        <v>95</v>
      </c>
      <c r="AI327" s="256">
        <f>IF(AH327="Prevenir",25%, IF(AH327="Detectar",15%,IF(AH327="Corregir",10%,)))</f>
        <v>0.1</v>
      </c>
      <c r="AJ327" s="182" t="s">
        <v>96</v>
      </c>
      <c r="AK327" s="256">
        <f>IF(AJ327="Automático",25%,IF(AJ327="Manual",10%,))</f>
        <v>0.1</v>
      </c>
      <c r="AL327" s="182" t="s">
        <v>97</v>
      </c>
      <c r="AM327" s="175" t="s">
        <v>152</v>
      </c>
      <c r="AN327" s="182" t="s">
        <v>99</v>
      </c>
      <c r="AO327" s="175" t="s">
        <v>153</v>
      </c>
      <c r="AP327" s="257">
        <f>+AI327+AK327</f>
        <v>0.2</v>
      </c>
      <c r="AQ327" s="238" t="str">
        <f>IF(AR327&lt;=20%,"MUY BAJA",IF(AR327&lt;=40%,"BAJA",IF(AR327&lt;=60%,"MEDIA",IF(AR327&lt;=80%,"ALTA","MUY ALTA"))))</f>
        <v>MUY BAJA</v>
      </c>
      <c r="AR327" s="238">
        <f>IF(OR(AH327="Prevenir",AH327="Detectar"),(X327-(X327*AP327)), X327)</f>
        <v>0.2</v>
      </c>
      <c r="AS327" s="238" t="str">
        <f>IF(AT327&lt;=20%,"LEVE",IF(AT327&lt;=40%,"MENOR",IF(AT327&lt;=60%,"MODERADO",IF(AT327&lt;=80%,"MAYOR","CATASTROFICO"))))</f>
        <v>MAYOR</v>
      </c>
      <c r="AT327" s="238">
        <f>IF(AH327="Corregir",(Z327-(Z327*AP327)), Z327)</f>
        <v>0.64</v>
      </c>
      <c r="AU327" s="181" t="s">
        <v>88</v>
      </c>
      <c r="AV327" s="244" t="s">
        <v>133</v>
      </c>
      <c r="AW327" s="183" t="s">
        <v>229</v>
      </c>
      <c r="AX327" s="184" t="s">
        <v>230</v>
      </c>
      <c r="AY327" s="184">
        <f>AY326</f>
        <v>45657</v>
      </c>
      <c r="AZ327" s="184" t="str">
        <f>AZ326</f>
        <v>En IIIC-2024 Mesa de Ayuda intervinó los equipos y cuentas de usuario final institucioanl que reprotaron alertas de malware o acceso a sitios web con sospecha de malware</v>
      </c>
      <c r="BA327" s="184" t="str">
        <f>BA326</f>
        <v>OSI - GIS</v>
      </c>
      <c r="BB327" s="483" t="s">
        <v>103</v>
      </c>
      <c r="BC327" s="185">
        <f t="shared" si="40"/>
        <v>0</v>
      </c>
      <c r="BD327" s="184" t="str">
        <f>BD326</f>
        <v>X</v>
      </c>
      <c r="BE327" s="184" t="str">
        <f>BE326</f>
        <v>Mesa de Ayuda intervinó los equipos y usuarios finales institucionales que reportaron alertas de incidentes o eventos relacionados con la navegación a sitios web sospechosos o ejecución de cookies</v>
      </c>
      <c r="BF327" s="186" t="s">
        <v>1362</v>
      </c>
      <c r="BG327" s="184" t="str">
        <f>BG326</f>
        <v xml:space="preserve"> </v>
      </c>
      <c r="BH327" s="184"/>
      <c r="BI327" s="184"/>
      <c r="BJ327" s="185"/>
      <c r="BK327" s="185"/>
      <c r="BL327" s="185"/>
      <c r="BM327" s="185"/>
      <c r="BN327" s="186"/>
      <c r="BO327" s="186"/>
      <c r="BP327" s="186"/>
      <c r="BQ327" s="184"/>
      <c r="BR327" s="184"/>
      <c r="BS327" s="185"/>
      <c r="BT327" s="185"/>
      <c r="BU327" s="185"/>
      <c r="BV327" s="185"/>
      <c r="BW327" s="186"/>
      <c r="BX327" s="186"/>
      <c r="BY327" s="186"/>
      <c r="BZ327" s="184"/>
      <c r="CA327" s="184"/>
      <c r="CB327" s="185"/>
      <c r="CC327" s="185"/>
      <c r="CD327" s="185"/>
      <c r="CE327" s="185"/>
      <c r="CF327" s="186"/>
      <c r="CG327" s="186"/>
      <c r="CH327" s="186"/>
      <c r="CI327" s="476"/>
      <c r="CJ327" s="476">
        <v>1</v>
      </c>
      <c r="CK327" s="476"/>
    </row>
    <row r="328" spans="2:89" s="187" customFormat="1" ht="113.25" customHeight="1" x14ac:dyDescent="0.25">
      <c r="B328" s="174" t="s">
        <v>71</v>
      </c>
      <c r="C328" s="175" t="s">
        <v>228</v>
      </c>
      <c r="D328" s="175" t="s">
        <v>228</v>
      </c>
      <c r="E328" s="176" t="s">
        <v>119</v>
      </c>
      <c r="F328" s="176" t="s">
        <v>173</v>
      </c>
      <c r="G328" s="176" t="s">
        <v>228</v>
      </c>
      <c r="H328" s="175" t="s">
        <v>245</v>
      </c>
      <c r="I328" s="175" t="s">
        <v>245</v>
      </c>
      <c r="J328" s="175" t="s">
        <v>245</v>
      </c>
      <c r="K328" s="188" t="s">
        <v>245</v>
      </c>
      <c r="L328" s="175" t="s">
        <v>511</v>
      </c>
      <c r="M328" s="175" t="s">
        <v>512</v>
      </c>
      <c r="N328" s="175" t="s">
        <v>434</v>
      </c>
      <c r="O328" s="176" t="s">
        <v>502</v>
      </c>
      <c r="P328" s="178"/>
      <c r="Q328" s="179" t="s">
        <v>80</v>
      </c>
      <c r="R328" s="179" t="s">
        <v>81</v>
      </c>
      <c r="S328" s="178" t="s">
        <v>82</v>
      </c>
      <c r="T328" s="178" t="s">
        <v>147</v>
      </c>
      <c r="U328" s="176" t="s">
        <v>84</v>
      </c>
      <c r="V328" s="178" t="s">
        <v>125</v>
      </c>
      <c r="W328" s="241" t="s">
        <v>126</v>
      </c>
      <c r="X328" s="254">
        <f>IF(W328="MUY BAJA",20%,IF(W328="BAJA",40%,IF(W328="MEDIA",60%,IF(W328="ALTA",80%,IF(W328="MUY ALTA",100%,)))))</f>
        <v>0.2</v>
      </c>
      <c r="Y328" s="255" t="s">
        <v>87</v>
      </c>
      <c r="Z328" s="254">
        <f>IF(Y328="LEVE",20%,IF(Y328="MENOR",40%,IF(Y328="MODERADO",60%,IF(Y328="MAYOR",80%,IF(Y328="CATASTRÓFICO",100%,)))))</f>
        <v>0.8</v>
      </c>
      <c r="AA328" s="181" t="s">
        <v>88</v>
      </c>
      <c r="AB328" s="180" t="s">
        <v>229</v>
      </c>
      <c r="AC328" s="178" t="s">
        <v>169</v>
      </c>
      <c r="AD328" s="181" t="s">
        <v>91</v>
      </c>
      <c r="AE328" s="181" t="s">
        <v>92</v>
      </c>
      <c r="AF328" s="176" t="s">
        <v>170</v>
      </c>
      <c r="AG328" s="182" t="s">
        <v>94</v>
      </c>
      <c r="AH328" s="182" t="s">
        <v>95</v>
      </c>
      <c r="AI328" s="256">
        <f>IF(AH328="Prevenir",25%, IF(AH328="Detectar",15%,IF(AH328="Corregir",10%,)))</f>
        <v>0.1</v>
      </c>
      <c r="AJ328" s="182" t="s">
        <v>96</v>
      </c>
      <c r="AK328" s="256">
        <f>IF(AJ328="Automático",25%,IF(AJ328="Manual",10%,))</f>
        <v>0.1</v>
      </c>
      <c r="AL328" s="182" t="s">
        <v>97</v>
      </c>
      <c r="AM328" s="175" t="s">
        <v>152</v>
      </c>
      <c r="AN328" s="182" t="s">
        <v>99</v>
      </c>
      <c r="AO328" s="175" t="s">
        <v>153</v>
      </c>
      <c r="AP328" s="257">
        <f>+AI328+AK328</f>
        <v>0.2</v>
      </c>
      <c r="AQ328" s="238" t="str">
        <f>IF(AR328&lt;=20%,"MUY BAJA",IF(AR328&lt;=40%,"BAJA",IF(AR328&lt;=60%,"MEDIA",IF(AR328&lt;=80%,"ALTA","MUY ALTA"))))</f>
        <v>MUY BAJA</v>
      </c>
      <c r="AR328" s="238">
        <f>IF(OR(AH328="Prevenir",AH328="Detectar"),(X328-(X328*AP328)), X328)</f>
        <v>0.2</v>
      </c>
      <c r="AS328" s="238" t="str">
        <f>IF(AT328&lt;=20%,"LEVE",IF(AT328&lt;=40%,"MENOR",IF(AT328&lt;=60%,"MODERADO",IF(AT328&lt;=80%,"MAYOR","CATASTROFICO"))))</f>
        <v>MAYOR</v>
      </c>
      <c r="AT328" s="238">
        <f>IF(AH328="Corregir",(Z328-(Z328*AP328)), Z328)</f>
        <v>0.64</v>
      </c>
      <c r="AU328" s="181" t="s">
        <v>88</v>
      </c>
      <c r="AV328" s="244" t="s">
        <v>133</v>
      </c>
      <c r="AW328" s="183" t="s">
        <v>229</v>
      </c>
      <c r="AX328" s="184" t="s">
        <v>230</v>
      </c>
      <c r="AY328" s="184">
        <f>AY327</f>
        <v>45657</v>
      </c>
      <c r="AZ328" s="184" t="str">
        <f>AZ327</f>
        <v>En IIIC-2024 Mesa de Ayuda intervinó los equipos y cuentas de usuario final institucioanl que reprotaron alertas de malware o acceso a sitios web con sospecha de malware</v>
      </c>
      <c r="BA328" s="184" t="str">
        <f>BA327</f>
        <v>OSI - GIS</v>
      </c>
      <c r="BB328" s="483" t="s">
        <v>103</v>
      </c>
      <c r="BC328" s="185">
        <f t="shared" si="40"/>
        <v>0</v>
      </c>
      <c r="BD328" s="184" t="str">
        <f>BD327</f>
        <v>X</v>
      </c>
      <c r="BE328" s="184" t="str">
        <f>BE327</f>
        <v>Mesa de Ayuda intervinó los equipos y usuarios finales institucionales que reportaron alertas de incidentes o eventos relacionados con la navegación a sitios web sospechosos o ejecución de cookies</v>
      </c>
      <c r="BF328" s="186" t="s">
        <v>1362</v>
      </c>
      <c r="BG328" s="184" t="str">
        <f>BG327</f>
        <v xml:space="preserve"> </v>
      </c>
      <c r="BH328" s="184"/>
      <c r="BI328" s="184"/>
      <c r="BJ328" s="185"/>
      <c r="BK328" s="185"/>
      <c r="BL328" s="185"/>
      <c r="BM328" s="185"/>
      <c r="BN328" s="186"/>
      <c r="BO328" s="186"/>
      <c r="BP328" s="186"/>
      <c r="BQ328" s="184"/>
      <c r="BR328" s="184"/>
      <c r="BS328" s="185"/>
      <c r="BT328" s="185"/>
      <c r="BU328" s="185"/>
      <c r="BV328" s="185"/>
      <c r="BW328" s="186"/>
      <c r="BX328" s="186"/>
      <c r="BY328" s="186"/>
      <c r="BZ328" s="184"/>
      <c r="CA328" s="184"/>
      <c r="CB328" s="185"/>
      <c r="CC328" s="185"/>
      <c r="CD328" s="185"/>
      <c r="CE328" s="185"/>
      <c r="CF328" s="186"/>
      <c r="CG328" s="186"/>
      <c r="CH328" s="186"/>
      <c r="CI328" s="476"/>
      <c r="CJ328" s="476">
        <v>1</v>
      </c>
      <c r="CK328" s="476"/>
    </row>
    <row r="329" spans="2:89" s="187" customFormat="1" ht="113.25" customHeight="1" x14ac:dyDescent="0.25">
      <c r="B329" s="174" t="s">
        <v>71</v>
      </c>
      <c r="C329" s="175" t="s">
        <v>228</v>
      </c>
      <c r="D329" s="175" t="s">
        <v>228</v>
      </c>
      <c r="E329" s="176" t="s">
        <v>119</v>
      </c>
      <c r="F329" s="176" t="s">
        <v>74</v>
      </c>
      <c r="G329" s="176" t="s">
        <v>228</v>
      </c>
      <c r="H329" s="175" t="s">
        <v>247</v>
      </c>
      <c r="I329" s="175" t="s">
        <v>245</v>
      </c>
      <c r="J329" s="175" t="s">
        <v>247</v>
      </c>
      <c r="K329" s="193" t="s">
        <v>247</v>
      </c>
      <c r="L329" s="175" t="s">
        <v>289</v>
      </c>
      <c r="M329" s="175" t="s">
        <v>289</v>
      </c>
      <c r="N329" s="175" t="s">
        <v>289</v>
      </c>
      <c r="O329" s="176" t="s">
        <v>290</v>
      </c>
      <c r="P329" s="178"/>
      <c r="Q329" s="179" t="s">
        <v>80</v>
      </c>
      <c r="R329" s="179" t="s">
        <v>81</v>
      </c>
      <c r="S329" s="178" t="s">
        <v>82</v>
      </c>
      <c r="T329" s="178" t="s">
        <v>147</v>
      </c>
      <c r="U329" s="176" t="s">
        <v>84</v>
      </c>
      <c r="V329" s="178" t="s">
        <v>125</v>
      </c>
      <c r="W329" s="241" t="s">
        <v>126</v>
      </c>
      <c r="X329" s="254">
        <f>IF(W329="MUY BAJA",20%,IF(W329="BAJA",40%,IF(W329="MEDIA",60%,IF(W329="ALTA",80%,IF(W329="MUY ALTA",100%,)))))</f>
        <v>0.2</v>
      </c>
      <c r="Y329" s="255" t="s">
        <v>87</v>
      </c>
      <c r="Z329" s="254">
        <f>IF(Y329="LEVE",20%,IF(Y329="MENOR",40%,IF(Y329="MODERADO",60%,IF(Y329="MAYOR",80%,IF(Y329="CATASTRÓFICO",100%,)))))</f>
        <v>0.8</v>
      </c>
      <c r="AA329" s="181" t="s">
        <v>88</v>
      </c>
      <c r="AB329" s="180" t="s">
        <v>229</v>
      </c>
      <c r="AC329" s="178" t="s">
        <v>169</v>
      </c>
      <c r="AD329" s="181" t="s">
        <v>91</v>
      </c>
      <c r="AE329" s="181" t="s">
        <v>92</v>
      </c>
      <c r="AF329" s="176" t="s">
        <v>170</v>
      </c>
      <c r="AG329" s="182" t="s">
        <v>94</v>
      </c>
      <c r="AH329" s="182" t="s">
        <v>95</v>
      </c>
      <c r="AI329" s="256">
        <f>IF(AH329="Prevenir",25%, IF(AH329="Detectar",15%,IF(AH329="Corregir",10%,)))</f>
        <v>0.1</v>
      </c>
      <c r="AJ329" s="182" t="s">
        <v>96</v>
      </c>
      <c r="AK329" s="256">
        <f>IF(AJ329="Automático",25%,IF(AJ329="Manual",10%,))</f>
        <v>0.1</v>
      </c>
      <c r="AL329" s="182" t="s">
        <v>97</v>
      </c>
      <c r="AM329" s="175" t="s">
        <v>152</v>
      </c>
      <c r="AN329" s="182" t="s">
        <v>99</v>
      </c>
      <c r="AO329" s="175" t="s">
        <v>153</v>
      </c>
      <c r="AP329" s="257">
        <f>+AI329+AK329</f>
        <v>0.2</v>
      </c>
      <c r="AQ329" s="238" t="str">
        <f>IF(AR329&lt;=20%,"MUY BAJA",IF(AR329&lt;=40%,"BAJA",IF(AR329&lt;=60%,"MEDIA",IF(AR329&lt;=80%,"ALTA","MUY ALTA"))))</f>
        <v>MUY BAJA</v>
      </c>
      <c r="AR329" s="238">
        <f>IF(OR(AH329="Prevenir",AH329="Detectar"),(X329-(X329*AP329)), X329)</f>
        <v>0.2</v>
      </c>
      <c r="AS329" s="238" t="str">
        <f>IF(AT329&lt;=20%,"LEVE",IF(AT329&lt;=40%,"MENOR",IF(AT329&lt;=60%,"MODERADO",IF(AT329&lt;=80%,"MAYOR","CATASTROFICO"))))</f>
        <v>MAYOR</v>
      </c>
      <c r="AT329" s="238">
        <f>IF(AH329="Corregir",(Z329-(Z329*AP329)), Z329)</f>
        <v>0.64</v>
      </c>
      <c r="AU329" s="181" t="s">
        <v>88</v>
      </c>
      <c r="AV329" s="244" t="s">
        <v>133</v>
      </c>
      <c r="AW329" s="183" t="s">
        <v>229</v>
      </c>
      <c r="AX329" s="184" t="s">
        <v>230</v>
      </c>
      <c r="AY329" s="184">
        <f>AY328</f>
        <v>45657</v>
      </c>
      <c r="AZ329" s="184" t="str">
        <f>AZ328</f>
        <v>En IIIC-2024 Mesa de Ayuda intervinó los equipos y cuentas de usuario final institucioanl que reprotaron alertas de malware o acceso a sitios web con sospecha de malware</v>
      </c>
      <c r="BA329" s="184" t="str">
        <f>BA328</f>
        <v>OSI - GIS</v>
      </c>
      <c r="BB329" s="483" t="s">
        <v>103</v>
      </c>
      <c r="BC329" s="185">
        <f t="shared" ref="BC329:BC392" si="97">BC333</f>
        <v>0</v>
      </c>
      <c r="BD329" s="184" t="str">
        <f>BD328</f>
        <v>X</v>
      </c>
      <c r="BE329" s="184" t="str">
        <f>BE328</f>
        <v>Mesa de Ayuda intervinó los equipos y usuarios finales institucionales que reportaron alertas de incidentes o eventos relacionados con la navegación a sitios web sospechosos o ejecución de cookies</v>
      </c>
      <c r="BF329" s="186" t="s">
        <v>1362</v>
      </c>
      <c r="BG329" s="184" t="str">
        <f>BG328</f>
        <v xml:space="preserve"> </v>
      </c>
      <c r="BH329" s="184"/>
      <c r="BI329" s="184"/>
      <c r="BJ329" s="185"/>
      <c r="BK329" s="185"/>
      <c r="BL329" s="185"/>
      <c r="BM329" s="185"/>
      <c r="BN329" s="186"/>
      <c r="BO329" s="186"/>
      <c r="BP329" s="186"/>
      <c r="BQ329" s="184"/>
      <c r="BR329" s="184"/>
      <c r="BS329" s="185"/>
      <c r="BT329" s="185"/>
      <c r="BU329" s="185"/>
      <c r="BV329" s="185"/>
      <c r="BW329" s="186"/>
      <c r="BX329" s="186"/>
      <c r="BY329" s="186"/>
      <c r="BZ329" s="184"/>
      <c r="CA329" s="184"/>
      <c r="CB329" s="185"/>
      <c r="CC329" s="185"/>
      <c r="CD329" s="185"/>
      <c r="CE329" s="185"/>
      <c r="CF329" s="186"/>
      <c r="CG329" s="186"/>
      <c r="CH329" s="186"/>
      <c r="CI329" s="476"/>
      <c r="CJ329" s="476">
        <v>1</v>
      </c>
      <c r="CK329" s="476"/>
    </row>
    <row r="330" spans="2:89" s="187" customFormat="1" ht="113.25" customHeight="1" x14ac:dyDescent="0.25">
      <c r="B330" s="174" t="s">
        <v>71</v>
      </c>
      <c r="C330" s="175" t="s">
        <v>228</v>
      </c>
      <c r="D330" s="175" t="s">
        <v>228</v>
      </c>
      <c r="E330" s="176" t="s">
        <v>119</v>
      </c>
      <c r="F330" s="176" t="s">
        <v>74</v>
      </c>
      <c r="G330" s="176" t="s">
        <v>228</v>
      </c>
      <c r="H330" s="175" t="s">
        <v>245</v>
      </c>
      <c r="I330" s="175" t="s">
        <v>523</v>
      </c>
      <c r="J330" s="175" t="s">
        <v>245</v>
      </c>
      <c r="K330" s="193" t="s">
        <v>247</v>
      </c>
      <c r="L330" s="175" t="s">
        <v>297</v>
      </c>
      <c r="M330" s="175" t="s">
        <v>298</v>
      </c>
      <c r="N330" s="175" t="s">
        <v>299</v>
      </c>
      <c r="O330" s="176" t="s">
        <v>300</v>
      </c>
      <c r="P330" s="178"/>
      <c r="Q330" s="179" t="s">
        <v>80</v>
      </c>
      <c r="R330" s="179" t="s">
        <v>81</v>
      </c>
      <c r="S330" s="178" t="s">
        <v>82</v>
      </c>
      <c r="T330" s="178" t="s">
        <v>147</v>
      </c>
      <c r="U330" s="176" t="s">
        <v>84</v>
      </c>
      <c r="V330" s="178" t="s">
        <v>125</v>
      </c>
      <c r="W330" s="241" t="s">
        <v>126</v>
      </c>
      <c r="X330" s="254">
        <f>IF(W330="MUY BAJA",20%,IF(W330="BAJA",40%,IF(W330="MEDIA",60%,IF(W330="ALTA",80%,IF(W330="MUY ALTA",100%,)))))</f>
        <v>0.2</v>
      </c>
      <c r="Y330" s="255" t="s">
        <v>87</v>
      </c>
      <c r="Z330" s="254">
        <f>IF(Y330="LEVE",20%,IF(Y330="MENOR",40%,IF(Y330="MODERADO",60%,IF(Y330="MAYOR",80%,IF(Y330="CATASTRÓFICO",100%,)))))</f>
        <v>0.8</v>
      </c>
      <c r="AA330" s="181" t="s">
        <v>88</v>
      </c>
      <c r="AB330" s="180" t="s">
        <v>229</v>
      </c>
      <c r="AC330" s="178" t="s">
        <v>169</v>
      </c>
      <c r="AD330" s="181" t="s">
        <v>91</v>
      </c>
      <c r="AE330" s="181" t="s">
        <v>92</v>
      </c>
      <c r="AF330" s="176" t="s">
        <v>170</v>
      </c>
      <c r="AG330" s="182" t="s">
        <v>94</v>
      </c>
      <c r="AH330" s="182" t="s">
        <v>95</v>
      </c>
      <c r="AI330" s="256">
        <f>IF(AH330="Prevenir",25%, IF(AH330="Detectar",15%,IF(AH330="Corregir",10%,)))</f>
        <v>0.1</v>
      </c>
      <c r="AJ330" s="182" t="s">
        <v>96</v>
      </c>
      <c r="AK330" s="256">
        <f>IF(AJ330="Automático",25%,IF(AJ330="Manual",10%,))</f>
        <v>0.1</v>
      </c>
      <c r="AL330" s="182" t="s">
        <v>97</v>
      </c>
      <c r="AM330" s="175" t="s">
        <v>152</v>
      </c>
      <c r="AN330" s="182" t="s">
        <v>99</v>
      </c>
      <c r="AO330" s="175" t="s">
        <v>153</v>
      </c>
      <c r="AP330" s="257">
        <f>+AI330+AK330</f>
        <v>0.2</v>
      </c>
      <c r="AQ330" s="238" t="str">
        <f>IF(AR330&lt;=20%,"MUY BAJA",IF(AR330&lt;=40%,"BAJA",IF(AR330&lt;=60%,"MEDIA",IF(AR330&lt;=80%,"ALTA","MUY ALTA"))))</f>
        <v>MUY BAJA</v>
      </c>
      <c r="AR330" s="238">
        <f>IF(OR(AH330="Prevenir",AH330="Detectar"),(X330-(X330*AP330)), X330)</f>
        <v>0.2</v>
      </c>
      <c r="AS330" s="238" t="str">
        <f>IF(AT330&lt;=20%,"LEVE",IF(AT330&lt;=40%,"MENOR",IF(AT330&lt;=60%,"MODERADO",IF(AT330&lt;=80%,"MAYOR","CATASTROFICO"))))</f>
        <v>MAYOR</v>
      </c>
      <c r="AT330" s="238">
        <f>IF(AH330="Corregir",(Z330-(Z330*AP330)), Z330)</f>
        <v>0.64</v>
      </c>
      <c r="AU330" s="181" t="s">
        <v>88</v>
      </c>
      <c r="AV330" s="244" t="s">
        <v>133</v>
      </c>
      <c r="AW330" s="183" t="s">
        <v>229</v>
      </c>
      <c r="AX330" s="184" t="s">
        <v>230</v>
      </c>
      <c r="AY330" s="184">
        <f>AY329</f>
        <v>45657</v>
      </c>
      <c r="AZ330" s="184" t="str">
        <f>AZ329</f>
        <v>En IIIC-2024 Mesa de Ayuda intervinó los equipos y cuentas de usuario final institucioanl que reprotaron alertas de malware o acceso a sitios web con sospecha de malware</v>
      </c>
      <c r="BA330" s="184" t="str">
        <f>BA329</f>
        <v>OSI - GIS</v>
      </c>
      <c r="BB330" s="483" t="s">
        <v>103</v>
      </c>
      <c r="BC330" s="185">
        <f t="shared" si="97"/>
        <v>0</v>
      </c>
      <c r="BD330" s="184" t="str">
        <f>BD329</f>
        <v>X</v>
      </c>
      <c r="BE330" s="184" t="str">
        <f>BE329</f>
        <v>Mesa de Ayuda intervinó los equipos y usuarios finales institucionales que reportaron alertas de incidentes o eventos relacionados con la navegación a sitios web sospechosos o ejecución de cookies</v>
      </c>
      <c r="BF330" s="186" t="s">
        <v>1362</v>
      </c>
      <c r="BG330" s="184" t="str">
        <f>BG329</f>
        <v xml:space="preserve"> </v>
      </c>
      <c r="BH330" s="184"/>
      <c r="BI330" s="184"/>
      <c r="BJ330" s="185"/>
      <c r="BK330" s="185"/>
      <c r="BL330" s="185"/>
      <c r="BM330" s="185"/>
      <c r="BN330" s="186"/>
      <c r="BO330" s="186"/>
      <c r="BP330" s="186"/>
      <c r="BQ330" s="184"/>
      <c r="BR330" s="184"/>
      <c r="BS330" s="185"/>
      <c r="BT330" s="185"/>
      <c r="BU330" s="185"/>
      <c r="BV330" s="185"/>
      <c r="BW330" s="186"/>
      <c r="BX330" s="186"/>
      <c r="BY330" s="186"/>
      <c r="BZ330" s="184"/>
      <c r="CA330" s="184"/>
      <c r="CB330" s="185"/>
      <c r="CC330" s="185"/>
      <c r="CD330" s="185"/>
      <c r="CE330" s="185"/>
      <c r="CF330" s="186"/>
      <c r="CG330" s="186"/>
      <c r="CH330" s="186"/>
      <c r="CI330" s="476"/>
      <c r="CJ330" s="476">
        <v>1</v>
      </c>
      <c r="CK330" s="476"/>
    </row>
    <row r="331" spans="2:89" s="187" customFormat="1" ht="113.25" customHeight="1" x14ac:dyDescent="0.25">
      <c r="B331" s="174" t="s">
        <v>71</v>
      </c>
      <c r="C331" s="175" t="s">
        <v>228</v>
      </c>
      <c r="D331" s="175" t="s">
        <v>228</v>
      </c>
      <c r="E331" s="176" t="s">
        <v>119</v>
      </c>
      <c r="F331" s="176" t="s">
        <v>173</v>
      </c>
      <c r="G331" s="176" t="s">
        <v>228</v>
      </c>
      <c r="H331" s="175" t="s">
        <v>247</v>
      </c>
      <c r="I331" s="175" t="s">
        <v>247</v>
      </c>
      <c r="J331" s="175" t="s">
        <v>247</v>
      </c>
      <c r="K331" s="193" t="s">
        <v>247</v>
      </c>
      <c r="L331" s="175" t="s">
        <v>358</v>
      </c>
      <c r="M331" s="175" t="s">
        <v>358</v>
      </c>
      <c r="N331" s="175" t="s">
        <v>123</v>
      </c>
      <c r="O331" s="176" t="s">
        <v>172</v>
      </c>
      <c r="P331" s="178"/>
      <c r="Q331" s="179" t="s">
        <v>80</v>
      </c>
      <c r="R331" s="179" t="s">
        <v>81</v>
      </c>
      <c r="S331" s="178" t="s">
        <v>82</v>
      </c>
      <c r="T331" s="178" t="s">
        <v>147</v>
      </c>
      <c r="U331" s="176" t="s">
        <v>84</v>
      </c>
      <c r="V331" s="178" t="s">
        <v>125</v>
      </c>
      <c r="W331" s="241" t="s">
        <v>126</v>
      </c>
      <c r="X331" s="254">
        <f>IF(W331="MUY BAJA",20%,IF(W331="BAJA",40%,IF(W331="MEDIA",60%,IF(W331="ALTA",80%,IF(W331="MUY ALTA",100%,)))))</f>
        <v>0.2</v>
      </c>
      <c r="Y331" s="255" t="s">
        <v>87</v>
      </c>
      <c r="Z331" s="254">
        <f>IF(Y331="LEVE",20%,IF(Y331="MENOR",40%,IF(Y331="MODERADO",60%,IF(Y331="MAYOR",80%,IF(Y331="CATASTRÓFICO",100%,)))))</f>
        <v>0.8</v>
      </c>
      <c r="AA331" s="181" t="s">
        <v>88</v>
      </c>
      <c r="AB331" s="180" t="s">
        <v>229</v>
      </c>
      <c r="AC331" s="178" t="s">
        <v>169</v>
      </c>
      <c r="AD331" s="181" t="s">
        <v>91</v>
      </c>
      <c r="AE331" s="181" t="s">
        <v>92</v>
      </c>
      <c r="AF331" s="176" t="s">
        <v>170</v>
      </c>
      <c r="AG331" s="182" t="s">
        <v>94</v>
      </c>
      <c r="AH331" s="182" t="s">
        <v>95</v>
      </c>
      <c r="AI331" s="256">
        <f>IF(AH331="Prevenir",25%, IF(AH331="Detectar",15%,IF(AH331="Corregir",10%,)))</f>
        <v>0.1</v>
      </c>
      <c r="AJ331" s="182" t="s">
        <v>96</v>
      </c>
      <c r="AK331" s="256">
        <f>IF(AJ331="Automático",25%,IF(AJ331="Manual",10%,))</f>
        <v>0.1</v>
      </c>
      <c r="AL331" s="182" t="s">
        <v>97</v>
      </c>
      <c r="AM331" s="175" t="s">
        <v>152</v>
      </c>
      <c r="AN331" s="182" t="s">
        <v>99</v>
      </c>
      <c r="AO331" s="175" t="s">
        <v>153</v>
      </c>
      <c r="AP331" s="257">
        <f>+AI331+AK331</f>
        <v>0.2</v>
      </c>
      <c r="AQ331" s="238" t="str">
        <f>IF(AR331&lt;=20%,"MUY BAJA",IF(AR331&lt;=40%,"BAJA",IF(AR331&lt;=60%,"MEDIA",IF(AR331&lt;=80%,"ALTA","MUY ALTA"))))</f>
        <v>MUY BAJA</v>
      </c>
      <c r="AR331" s="238">
        <f>IF(OR(AH331="Prevenir",AH331="Detectar"),(X331-(X331*AP331)), X331)</f>
        <v>0.2</v>
      </c>
      <c r="AS331" s="238" t="str">
        <f>IF(AT331&lt;=20%,"LEVE",IF(AT331&lt;=40%,"MENOR",IF(AT331&lt;=60%,"MODERADO",IF(AT331&lt;=80%,"MAYOR","CATASTROFICO"))))</f>
        <v>MAYOR</v>
      </c>
      <c r="AT331" s="238">
        <f>IF(AH331="Corregir",(Z331-(Z331*AP331)), Z331)</f>
        <v>0.64</v>
      </c>
      <c r="AU331" s="181" t="s">
        <v>88</v>
      </c>
      <c r="AV331" s="244" t="s">
        <v>133</v>
      </c>
      <c r="AW331" s="183" t="s">
        <v>229</v>
      </c>
      <c r="AX331" s="184" t="s">
        <v>230</v>
      </c>
      <c r="AY331" s="184">
        <f>AY330</f>
        <v>45657</v>
      </c>
      <c r="AZ331" s="184" t="str">
        <f>AZ330</f>
        <v>En IIIC-2024 Mesa de Ayuda intervinó los equipos y cuentas de usuario final institucioanl que reprotaron alertas de malware o acceso a sitios web con sospecha de malware</v>
      </c>
      <c r="BA331" s="184" t="str">
        <f>BA330</f>
        <v>OSI - GIS</v>
      </c>
      <c r="BB331" s="483" t="s">
        <v>103</v>
      </c>
      <c r="BC331" s="185">
        <f t="shared" si="97"/>
        <v>0</v>
      </c>
      <c r="BD331" s="184" t="str">
        <f>BD330</f>
        <v>X</v>
      </c>
      <c r="BE331" s="184" t="str">
        <f>BE330</f>
        <v>Mesa de Ayuda intervinó los equipos y usuarios finales institucionales que reportaron alertas de incidentes o eventos relacionados con la navegación a sitios web sospechosos o ejecución de cookies</v>
      </c>
      <c r="BF331" s="186" t="s">
        <v>1362</v>
      </c>
      <c r="BG331" s="184" t="str">
        <f>BG330</f>
        <v xml:space="preserve"> </v>
      </c>
      <c r="BH331" s="184"/>
      <c r="BI331" s="184"/>
      <c r="BJ331" s="185"/>
      <c r="BK331" s="185"/>
      <c r="BL331" s="185"/>
      <c r="BM331" s="185"/>
      <c r="BN331" s="186"/>
      <c r="BO331" s="186"/>
      <c r="BP331" s="186"/>
      <c r="BQ331" s="184"/>
      <c r="BR331" s="184"/>
      <c r="BS331" s="185"/>
      <c r="BT331" s="185"/>
      <c r="BU331" s="185"/>
      <c r="BV331" s="185"/>
      <c r="BW331" s="186"/>
      <c r="BX331" s="186"/>
      <c r="BY331" s="186"/>
      <c r="BZ331" s="184"/>
      <c r="CA331" s="184"/>
      <c r="CB331" s="185"/>
      <c r="CC331" s="185"/>
      <c r="CD331" s="185"/>
      <c r="CE331" s="185"/>
      <c r="CF331" s="186"/>
      <c r="CG331" s="186"/>
      <c r="CH331" s="186"/>
      <c r="CI331" s="476"/>
      <c r="CJ331" s="476">
        <v>1</v>
      </c>
      <c r="CK331" s="476"/>
    </row>
    <row r="332" spans="2:89" s="187" customFormat="1" ht="113.25" customHeight="1" x14ac:dyDescent="0.25">
      <c r="B332" s="174" t="s">
        <v>71</v>
      </c>
      <c r="C332" s="175" t="s">
        <v>228</v>
      </c>
      <c r="D332" s="175" t="s">
        <v>228</v>
      </c>
      <c r="E332" s="176" t="s">
        <v>119</v>
      </c>
      <c r="F332" s="176" t="s">
        <v>173</v>
      </c>
      <c r="G332" s="176" t="s">
        <v>228</v>
      </c>
      <c r="H332" s="175" t="s">
        <v>245</v>
      </c>
      <c r="I332" s="175" t="s">
        <v>247</v>
      </c>
      <c r="J332" s="175" t="s">
        <v>245</v>
      </c>
      <c r="K332" s="193" t="s">
        <v>247</v>
      </c>
      <c r="L332" s="175" t="s">
        <v>593</v>
      </c>
      <c r="M332" s="175" t="s">
        <v>594</v>
      </c>
      <c r="N332" s="175" t="s">
        <v>595</v>
      </c>
      <c r="O332" s="176" t="s">
        <v>368</v>
      </c>
      <c r="P332" s="178"/>
      <c r="Q332" s="179" t="s">
        <v>80</v>
      </c>
      <c r="R332" s="179" t="s">
        <v>81</v>
      </c>
      <c r="S332" s="178" t="s">
        <v>82</v>
      </c>
      <c r="T332" s="178" t="s">
        <v>147</v>
      </c>
      <c r="U332" s="176" t="s">
        <v>84</v>
      </c>
      <c r="V332" s="178" t="s">
        <v>125</v>
      </c>
      <c r="W332" s="241" t="s">
        <v>126</v>
      </c>
      <c r="X332" s="254">
        <f>IF(W332="MUY BAJA",20%,IF(W332="BAJA",40%,IF(W332="MEDIA",60%,IF(W332="ALTA",80%,IF(W332="MUY ALTA",100%,)))))</f>
        <v>0.2</v>
      </c>
      <c r="Y332" s="255" t="s">
        <v>87</v>
      </c>
      <c r="Z332" s="254">
        <f>IF(Y332="LEVE",20%,IF(Y332="MENOR",40%,IF(Y332="MODERADO",60%,IF(Y332="MAYOR",80%,IF(Y332="CATASTRÓFICO",100%,)))))</f>
        <v>0.8</v>
      </c>
      <c r="AA332" s="181" t="s">
        <v>88</v>
      </c>
      <c r="AB332" s="180" t="s">
        <v>229</v>
      </c>
      <c r="AC332" s="178" t="s">
        <v>169</v>
      </c>
      <c r="AD332" s="181" t="s">
        <v>91</v>
      </c>
      <c r="AE332" s="181" t="s">
        <v>92</v>
      </c>
      <c r="AF332" s="176" t="s">
        <v>170</v>
      </c>
      <c r="AG332" s="182" t="s">
        <v>94</v>
      </c>
      <c r="AH332" s="182" t="s">
        <v>95</v>
      </c>
      <c r="AI332" s="256">
        <f>IF(AH332="Prevenir",25%, IF(AH332="Detectar",15%,IF(AH332="Corregir",10%,)))</f>
        <v>0.1</v>
      </c>
      <c r="AJ332" s="182" t="s">
        <v>96</v>
      </c>
      <c r="AK332" s="256">
        <f>IF(AJ332="Automático",25%,IF(AJ332="Manual",10%,))</f>
        <v>0.1</v>
      </c>
      <c r="AL332" s="182" t="s">
        <v>97</v>
      </c>
      <c r="AM332" s="175" t="s">
        <v>152</v>
      </c>
      <c r="AN332" s="182" t="s">
        <v>99</v>
      </c>
      <c r="AO332" s="175" t="s">
        <v>153</v>
      </c>
      <c r="AP332" s="257">
        <f>+AI332+AK332</f>
        <v>0.2</v>
      </c>
      <c r="AQ332" s="238" t="str">
        <f>IF(AR332&lt;=20%,"MUY BAJA",IF(AR332&lt;=40%,"BAJA",IF(AR332&lt;=60%,"MEDIA",IF(AR332&lt;=80%,"ALTA","MUY ALTA"))))</f>
        <v>MUY BAJA</v>
      </c>
      <c r="AR332" s="238">
        <f>IF(OR(AH332="Prevenir",AH332="Detectar"),(X332-(X332*AP332)), X332)</f>
        <v>0.2</v>
      </c>
      <c r="AS332" s="238" t="str">
        <f>IF(AT332&lt;=20%,"LEVE",IF(AT332&lt;=40%,"MENOR",IF(AT332&lt;=60%,"MODERADO",IF(AT332&lt;=80%,"MAYOR","CATASTROFICO"))))</f>
        <v>MAYOR</v>
      </c>
      <c r="AT332" s="238">
        <f>IF(AH332="Corregir",(Z332-(Z332*AP332)), Z332)</f>
        <v>0.64</v>
      </c>
      <c r="AU332" s="181" t="s">
        <v>88</v>
      </c>
      <c r="AV332" s="244" t="s">
        <v>133</v>
      </c>
      <c r="AW332" s="183" t="s">
        <v>229</v>
      </c>
      <c r="AX332" s="184" t="s">
        <v>230</v>
      </c>
      <c r="AY332" s="184">
        <f>AY331</f>
        <v>45657</v>
      </c>
      <c r="AZ332" s="184" t="str">
        <f>AZ331</f>
        <v>En IIIC-2024 Mesa de Ayuda intervinó los equipos y cuentas de usuario final institucioanl que reprotaron alertas de malware o acceso a sitios web con sospecha de malware</v>
      </c>
      <c r="BA332" s="184" t="str">
        <f>BA331</f>
        <v>OSI - GIS</v>
      </c>
      <c r="BB332" s="483" t="s">
        <v>103</v>
      </c>
      <c r="BC332" s="185">
        <f t="shared" si="97"/>
        <v>0</v>
      </c>
      <c r="BD332" s="184" t="str">
        <f>BD331</f>
        <v>X</v>
      </c>
      <c r="BE332" s="184" t="str">
        <f>BE331</f>
        <v>Mesa de Ayuda intervinó los equipos y usuarios finales institucionales que reportaron alertas de incidentes o eventos relacionados con la navegación a sitios web sospechosos o ejecución de cookies</v>
      </c>
      <c r="BF332" s="186" t="s">
        <v>1362</v>
      </c>
      <c r="BG332" s="184" t="str">
        <f>BG331</f>
        <v xml:space="preserve"> </v>
      </c>
      <c r="BH332" s="184"/>
      <c r="BI332" s="184"/>
      <c r="BJ332" s="185"/>
      <c r="BK332" s="185"/>
      <c r="BL332" s="185"/>
      <c r="BM332" s="185"/>
      <c r="BN332" s="186"/>
      <c r="BO332" s="186"/>
      <c r="BP332" s="186"/>
      <c r="BQ332" s="184"/>
      <c r="BR332" s="184"/>
      <c r="BS332" s="185"/>
      <c r="BT332" s="185"/>
      <c r="BU332" s="185"/>
      <c r="BV332" s="185"/>
      <c r="BW332" s="186"/>
      <c r="BX332" s="186"/>
      <c r="BY332" s="186"/>
      <c r="BZ332" s="184"/>
      <c r="CA332" s="184"/>
      <c r="CB332" s="185"/>
      <c r="CC332" s="185"/>
      <c r="CD332" s="185"/>
      <c r="CE332" s="185"/>
      <c r="CF332" s="186"/>
      <c r="CG332" s="186"/>
      <c r="CH332" s="186"/>
      <c r="CI332" s="476"/>
      <c r="CJ332" s="476">
        <v>1</v>
      </c>
      <c r="CK332" s="476"/>
    </row>
    <row r="333" spans="2:89" s="187" customFormat="1" ht="113.25" customHeight="1" x14ac:dyDescent="0.25">
      <c r="B333" s="174" t="s">
        <v>71</v>
      </c>
      <c r="C333" s="175" t="s">
        <v>228</v>
      </c>
      <c r="D333" s="175" t="s">
        <v>228</v>
      </c>
      <c r="E333" s="176" t="s">
        <v>119</v>
      </c>
      <c r="F333" s="176" t="s">
        <v>120</v>
      </c>
      <c r="G333" s="176" t="s">
        <v>228</v>
      </c>
      <c r="H333" s="175" t="s">
        <v>245</v>
      </c>
      <c r="I333" s="175" t="s">
        <v>523</v>
      </c>
      <c r="J333" s="175" t="s">
        <v>247</v>
      </c>
      <c r="K333" s="193" t="s">
        <v>247</v>
      </c>
      <c r="L333" s="175">
        <v>0</v>
      </c>
      <c r="M333" s="175">
        <v>0</v>
      </c>
      <c r="N333" s="175">
        <v>0</v>
      </c>
      <c r="O333" s="176" t="s">
        <v>194</v>
      </c>
      <c r="P333" s="178"/>
      <c r="Q333" s="179" t="s">
        <v>80</v>
      </c>
      <c r="R333" s="179" t="s">
        <v>81</v>
      </c>
      <c r="S333" s="178" t="s">
        <v>82</v>
      </c>
      <c r="T333" s="178" t="s">
        <v>147</v>
      </c>
      <c r="U333" s="176" t="s">
        <v>84</v>
      </c>
      <c r="V333" s="178" t="s">
        <v>125</v>
      </c>
      <c r="W333" s="241" t="s">
        <v>126</v>
      </c>
      <c r="X333" s="254">
        <f>IF(W333="MUY BAJA",20%,IF(W333="BAJA",40%,IF(W333="MEDIA",60%,IF(W333="ALTA",80%,IF(W333="MUY ALTA",100%,)))))</f>
        <v>0.2</v>
      </c>
      <c r="Y333" s="255" t="s">
        <v>87</v>
      </c>
      <c r="Z333" s="254">
        <f>IF(Y333="LEVE",20%,IF(Y333="MENOR",40%,IF(Y333="MODERADO",60%,IF(Y333="MAYOR",80%,IF(Y333="CATASTRÓFICO",100%,)))))</f>
        <v>0.8</v>
      </c>
      <c r="AA333" s="181" t="s">
        <v>88</v>
      </c>
      <c r="AB333" s="180" t="s">
        <v>229</v>
      </c>
      <c r="AC333" s="178" t="s">
        <v>169</v>
      </c>
      <c r="AD333" s="181" t="s">
        <v>91</v>
      </c>
      <c r="AE333" s="181" t="s">
        <v>92</v>
      </c>
      <c r="AF333" s="176" t="s">
        <v>170</v>
      </c>
      <c r="AG333" s="182" t="s">
        <v>94</v>
      </c>
      <c r="AH333" s="182" t="s">
        <v>95</v>
      </c>
      <c r="AI333" s="256">
        <f>IF(AH333="Prevenir",25%, IF(AH333="Detectar",15%,IF(AH333="Corregir",10%,)))</f>
        <v>0.1</v>
      </c>
      <c r="AJ333" s="182" t="s">
        <v>96</v>
      </c>
      <c r="AK333" s="256">
        <f>IF(AJ333="Automático",25%,IF(AJ333="Manual",10%,))</f>
        <v>0.1</v>
      </c>
      <c r="AL333" s="182" t="s">
        <v>97</v>
      </c>
      <c r="AM333" s="175" t="s">
        <v>152</v>
      </c>
      <c r="AN333" s="182" t="s">
        <v>99</v>
      </c>
      <c r="AO333" s="175" t="s">
        <v>153</v>
      </c>
      <c r="AP333" s="257">
        <f>+AI333+AK333</f>
        <v>0.2</v>
      </c>
      <c r="AQ333" s="238" t="str">
        <f>IF(AR333&lt;=20%,"MUY BAJA",IF(AR333&lt;=40%,"BAJA",IF(AR333&lt;=60%,"MEDIA",IF(AR333&lt;=80%,"ALTA","MUY ALTA"))))</f>
        <v>MUY BAJA</v>
      </c>
      <c r="AR333" s="238">
        <f>IF(OR(AH333="Prevenir",AH333="Detectar"),(X333-(X333*AP333)), X333)</f>
        <v>0.2</v>
      </c>
      <c r="AS333" s="238" t="str">
        <f>IF(AT333&lt;=20%,"LEVE",IF(AT333&lt;=40%,"MENOR",IF(AT333&lt;=60%,"MODERADO",IF(AT333&lt;=80%,"MAYOR","CATASTROFICO"))))</f>
        <v>MAYOR</v>
      </c>
      <c r="AT333" s="238">
        <f>IF(AH333="Corregir",(Z333-(Z333*AP333)), Z333)</f>
        <v>0.64</v>
      </c>
      <c r="AU333" s="181" t="s">
        <v>88</v>
      </c>
      <c r="AV333" s="244" t="s">
        <v>133</v>
      </c>
      <c r="AW333" s="183" t="s">
        <v>229</v>
      </c>
      <c r="AX333" s="184" t="s">
        <v>230</v>
      </c>
      <c r="AY333" s="184">
        <f>AY332</f>
        <v>45657</v>
      </c>
      <c r="AZ333" s="184" t="str">
        <f>AZ332</f>
        <v>En IIIC-2024 Mesa de Ayuda intervinó los equipos y cuentas de usuario final institucioanl que reprotaron alertas de malware o acceso a sitios web con sospecha de malware</v>
      </c>
      <c r="BA333" s="184" t="str">
        <f>BA332</f>
        <v>OSI - GIS</v>
      </c>
      <c r="BB333" s="483" t="s">
        <v>103</v>
      </c>
      <c r="BC333" s="185">
        <f t="shared" si="97"/>
        <v>0</v>
      </c>
      <c r="BD333" s="184" t="str">
        <f>BD332</f>
        <v>X</v>
      </c>
      <c r="BE333" s="184" t="str">
        <f>BE332</f>
        <v>Mesa de Ayuda intervinó los equipos y usuarios finales institucionales que reportaron alertas de incidentes o eventos relacionados con la navegación a sitios web sospechosos o ejecución de cookies</v>
      </c>
      <c r="BF333" s="186" t="s">
        <v>1362</v>
      </c>
      <c r="BG333" s="184" t="str">
        <f>BG332</f>
        <v xml:space="preserve"> </v>
      </c>
      <c r="BH333" s="184"/>
      <c r="BI333" s="184"/>
      <c r="BJ333" s="185"/>
      <c r="BK333" s="185"/>
      <c r="BL333" s="185"/>
      <c r="BM333" s="185"/>
      <c r="BN333" s="186"/>
      <c r="BO333" s="186"/>
      <c r="BP333" s="186"/>
      <c r="BQ333" s="184"/>
      <c r="BR333" s="184"/>
      <c r="BS333" s="185"/>
      <c r="BT333" s="185"/>
      <c r="BU333" s="185"/>
      <c r="BV333" s="185"/>
      <c r="BW333" s="186"/>
      <c r="BX333" s="186"/>
      <c r="BY333" s="186"/>
      <c r="BZ333" s="184"/>
      <c r="CA333" s="184"/>
      <c r="CB333" s="185"/>
      <c r="CC333" s="185"/>
      <c r="CD333" s="185"/>
      <c r="CE333" s="185"/>
      <c r="CF333" s="186"/>
      <c r="CG333" s="186"/>
      <c r="CH333" s="186"/>
      <c r="CI333" s="476"/>
      <c r="CJ333" s="476">
        <v>1</v>
      </c>
      <c r="CK333" s="476"/>
    </row>
    <row r="334" spans="2:89" s="187" customFormat="1" ht="113.25" customHeight="1" x14ac:dyDescent="0.25">
      <c r="B334" s="174" t="s">
        <v>71</v>
      </c>
      <c r="C334" s="175" t="s">
        <v>228</v>
      </c>
      <c r="D334" s="175" t="s">
        <v>228</v>
      </c>
      <c r="E334" s="176" t="s">
        <v>119</v>
      </c>
      <c r="F334" s="176" t="s">
        <v>74</v>
      </c>
      <c r="G334" s="176" t="s">
        <v>228</v>
      </c>
      <c r="H334" s="175" t="s">
        <v>523</v>
      </c>
      <c r="I334" s="175" t="s">
        <v>523</v>
      </c>
      <c r="J334" s="175" t="s">
        <v>245</v>
      </c>
      <c r="K334" s="194" t="s">
        <v>523</v>
      </c>
      <c r="L334" s="175" t="s">
        <v>550</v>
      </c>
      <c r="M334" s="175" t="s">
        <v>551</v>
      </c>
      <c r="N334" s="175" t="s">
        <v>659</v>
      </c>
      <c r="O334" s="176" t="s">
        <v>79</v>
      </c>
      <c r="P334" s="178"/>
      <c r="Q334" s="179" t="s">
        <v>80</v>
      </c>
      <c r="R334" s="179" t="s">
        <v>81</v>
      </c>
      <c r="S334" s="178" t="s">
        <v>82</v>
      </c>
      <c r="T334" s="178" t="s">
        <v>147</v>
      </c>
      <c r="U334" s="176" t="s">
        <v>84</v>
      </c>
      <c r="V334" s="178" t="s">
        <v>125</v>
      </c>
      <c r="W334" s="241" t="s">
        <v>126</v>
      </c>
      <c r="X334" s="254">
        <f>IF(W334="MUY BAJA",20%,IF(W334="BAJA",40%,IF(W334="MEDIA",60%,IF(W334="ALTA",80%,IF(W334="MUY ALTA",100%,)))))</f>
        <v>0.2</v>
      </c>
      <c r="Y334" s="255" t="s">
        <v>87</v>
      </c>
      <c r="Z334" s="254">
        <f>IF(Y334="LEVE",20%,IF(Y334="MENOR",40%,IF(Y334="MODERADO",60%,IF(Y334="MAYOR",80%,IF(Y334="CATASTRÓFICO",100%,)))))</f>
        <v>0.8</v>
      </c>
      <c r="AA334" s="181" t="s">
        <v>88</v>
      </c>
      <c r="AB334" s="180" t="s">
        <v>229</v>
      </c>
      <c r="AC334" s="178" t="s">
        <v>169</v>
      </c>
      <c r="AD334" s="181" t="s">
        <v>91</v>
      </c>
      <c r="AE334" s="181" t="s">
        <v>92</v>
      </c>
      <c r="AF334" s="176" t="s">
        <v>170</v>
      </c>
      <c r="AG334" s="182" t="s">
        <v>94</v>
      </c>
      <c r="AH334" s="182" t="s">
        <v>95</v>
      </c>
      <c r="AI334" s="256">
        <f>IF(AH334="Prevenir",25%, IF(AH334="Detectar",15%,IF(AH334="Corregir",10%,)))</f>
        <v>0.1</v>
      </c>
      <c r="AJ334" s="182" t="s">
        <v>96</v>
      </c>
      <c r="AK334" s="256">
        <f>IF(AJ334="Automático",25%,IF(AJ334="Manual",10%,))</f>
        <v>0.1</v>
      </c>
      <c r="AL334" s="182" t="s">
        <v>97</v>
      </c>
      <c r="AM334" s="175" t="s">
        <v>152</v>
      </c>
      <c r="AN334" s="182" t="s">
        <v>99</v>
      </c>
      <c r="AO334" s="175" t="s">
        <v>153</v>
      </c>
      <c r="AP334" s="257">
        <f>+AI334+AK334</f>
        <v>0.2</v>
      </c>
      <c r="AQ334" s="238" t="str">
        <f>IF(AR334&lt;=20%,"MUY BAJA",IF(AR334&lt;=40%,"BAJA",IF(AR334&lt;=60%,"MEDIA",IF(AR334&lt;=80%,"ALTA","MUY ALTA"))))</f>
        <v>MUY BAJA</v>
      </c>
      <c r="AR334" s="238">
        <f>IF(OR(AH334="Prevenir",AH334="Detectar"),(X334-(X334*AP334)), X334)</f>
        <v>0.2</v>
      </c>
      <c r="AS334" s="238" t="str">
        <f>IF(AT334&lt;=20%,"LEVE",IF(AT334&lt;=40%,"MENOR",IF(AT334&lt;=60%,"MODERADO",IF(AT334&lt;=80%,"MAYOR","CATASTROFICO"))))</f>
        <v>MAYOR</v>
      </c>
      <c r="AT334" s="238">
        <f>IF(AH334="Corregir",(Z334-(Z334*AP334)), Z334)</f>
        <v>0.64</v>
      </c>
      <c r="AU334" s="181" t="s">
        <v>88</v>
      </c>
      <c r="AV334" s="244" t="s">
        <v>133</v>
      </c>
      <c r="AW334" s="183" t="s">
        <v>229</v>
      </c>
      <c r="AX334" s="184" t="s">
        <v>230</v>
      </c>
      <c r="AY334" s="184">
        <f>AY333</f>
        <v>45657</v>
      </c>
      <c r="AZ334" s="184" t="str">
        <f>AZ333</f>
        <v>En IIIC-2024 Mesa de Ayuda intervinó los equipos y cuentas de usuario final institucioanl que reprotaron alertas de malware o acceso a sitios web con sospecha de malware</v>
      </c>
      <c r="BA334" s="184" t="str">
        <f>BA333</f>
        <v>OSI - GIS</v>
      </c>
      <c r="BB334" s="483" t="s">
        <v>103</v>
      </c>
      <c r="BC334" s="185">
        <f t="shared" si="97"/>
        <v>0</v>
      </c>
      <c r="BD334" s="184" t="str">
        <f>BD333</f>
        <v>X</v>
      </c>
      <c r="BE334" s="184" t="str">
        <f>BE333</f>
        <v>Mesa de Ayuda intervinó los equipos y usuarios finales institucionales que reportaron alertas de incidentes o eventos relacionados con la navegación a sitios web sospechosos o ejecución de cookies</v>
      </c>
      <c r="BF334" s="186" t="s">
        <v>1362</v>
      </c>
      <c r="BG334" s="184" t="str">
        <f>BG333</f>
        <v xml:space="preserve"> </v>
      </c>
      <c r="BH334" s="184"/>
      <c r="BI334" s="184"/>
      <c r="BJ334" s="185"/>
      <c r="BK334" s="185"/>
      <c r="BL334" s="185"/>
      <c r="BM334" s="185"/>
      <c r="BN334" s="186"/>
      <c r="BO334" s="186"/>
      <c r="BP334" s="186"/>
      <c r="BQ334" s="184"/>
      <c r="BR334" s="184"/>
      <c r="BS334" s="185"/>
      <c r="BT334" s="185"/>
      <c r="BU334" s="185"/>
      <c r="BV334" s="185"/>
      <c r="BW334" s="186"/>
      <c r="BX334" s="186"/>
      <c r="BY334" s="186"/>
      <c r="BZ334" s="184"/>
      <c r="CA334" s="184"/>
      <c r="CB334" s="185"/>
      <c r="CC334" s="185"/>
      <c r="CD334" s="185"/>
      <c r="CE334" s="185"/>
      <c r="CF334" s="186"/>
      <c r="CG334" s="186"/>
      <c r="CH334" s="186"/>
      <c r="CI334" s="476"/>
      <c r="CJ334" s="476">
        <v>1</v>
      </c>
      <c r="CK334" s="476"/>
    </row>
    <row r="335" spans="2:89" s="187" customFormat="1" ht="113.25" customHeight="1" x14ac:dyDescent="0.25">
      <c r="B335" s="174" t="s">
        <v>71</v>
      </c>
      <c r="C335" s="175" t="s">
        <v>228</v>
      </c>
      <c r="D335" s="175" t="s">
        <v>228</v>
      </c>
      <c r="E335" s="176" t="s">
        <v>119</v>
      </c>
      <c r="F335" s="176" t="s">
        <v>74</v>
      </c>
      <c r="G335" s="176" t="s">
        <v>228</v>
      </c>
      <c r="H335" s="175" t="s">
        <v>74</v>
      </c>
      <c r="I335" s="175" t="s">
        <v>247</v>
      </c>
      <c r="J335" s="175" t="s">
        <v>247</v>
      </c>
      <c r="K335" s="194" t="s">
        <v>523</v>
      </c>
      <c r="L335" s="175" t="s">
        <v>668</v>
      </c>
      <c r="M335" s="175" t="s">
        <v>669</v>
      </c>
      <c r="N335" s="175" t="s">
        <v>667</v>
      </c>
      <c r="O335" s="176" t="s">
        <v>172</v>
      </c>
      <c r="P335" s="178"/>
      <c r="Q335" s="179" t="s">
        <v>80</v>
      </c>
      <c r="R335" s="179" t="s">
        <v>81</v>
      </c>
      <c r="S335" s="178" t="s">
        <v>82</v>
      </c>
      <c r="T335" s="178" t="s">
        <v>147</v>
      </c>
      <c r="U335" s="176" t="s">
        <v>84</v>
      </c>
      <c r="V335" s="178" t="s">
        <v>125</v>
      </c>
      <c r="W335" s="241" t="s">
        <v>126</v>
      </c>
      <c r="X335" s="254">
        <f>IF(W335="MUY BAJA",20%,IF(W335="BAJA",40%,IF(W335="MEDIA",60%,IF(W335="ALTA",80%,IF(W335="MUY ALTA",100%,)))))</f>
        <v>0.2</v>
      </c>
      <c r="Y335" s="255" t="s">
        <v>87</v>
      </c>
      <c r="Z335" s="254">
        <f>IF(Y335="LEVE",20%,IF(Y335="MENOR",40%,IF(Y335="MODERADO",60%,IF(Y335="MAYOR",80%,IF(Y335="CATASTRÓFICO",100%,)))))</f>
        <v>0.8</v>
      </c>
      <c r="AA335" s="181" t="s">
        <v>88</v>
      </c>
      <c r="AB335" s="180" t="s">
        <v>229</v>
      </c>
      <c r="AC335" s="178" t="s">
        <v>169</v>
      </c>
      <c r="AD335" s="181" t="s">
        <v>91</v>
      </c>
      <c r="AE335" s="181" t="s">
        <v>92</v>
      </c>
      <c r="AF335" s="176" t="s">
        <v>170</v>
      </c>
      <c r="AG335" s="182" t="s">
        <v>94</v>
      </c>
      <c r="AH335" s="182" t="s">
        <v>95</v>
      </c>
      <c r="AI335" s="256">
        <f>IF(AH335="Prevenir",25%, IF(AH335="Detectar",15%,IF(AH335="Corregir",10%,)))</f>
        <v>0.1</v>
      </c>
      <c r="AJ335" s="182" t="s">
        <v>96</v>
      </c>
      <c r="AK335" s="256">
        <f>IF(AJ335="Automático",25%,IF(AJ335="Manual",10%,))</f>
        <v>0.1</v>
      </c>
      <c r="AL335" s="182" t="s">
        <v>97</v>
      </c>
      <c r="AM335" s="175" t="s">
        <v>152</v>
      </c>
      <c r="AN335" s="182" t="s">
        <v>99</v>
      </c>
      <c r="AO335" s="175" t="s">
        <v>153</v>
      </c>
      <c r="AP335" s="257">
        <f>+AI335+AK335</f>
        <v>0.2</v>
      </c>
      <c r="AQ335" s="238" t="str">
        <f>IF(AR335&lt;=20%,"MUY BAJA",IF(AR335&lt;=40%,"BAJA",IF(AR335&lt;=60%,"MEDIA",IF(AR335&lt;=80%,"ALTA","MUY ALTA"))))</f>
        <v>MUY BAJA</v>
      </c>
      <c r="AR335" s="238">
        <f>IF(OR(AH335="Prevenir",AH335="Detectar"),(X335-(X335*AP335)), X335)</f>
        <v>0.2</v>
      </c>
      <c r="AS335" s="238" t="str">
        <f>IF(AT335&lt;=20%,"LEVE",IF(AT335&lt;=40%,"MENOR",IF(AT335&lt;=60%,"MODERADO",IF(AT335&lt;=80%,"MAYOR","CATASTROFICO"))))</f>
        <v>MAYOR</v>
      </c>
      <c r="AT335" s="238">
        <f>IF(AH335="Corregir",(Z335-(Z335*AP335)), Z335)</f>
        <v>0.64</v>
      </c>
      <c r="AU335" s="181" t="s">
        <v>88</v>
      </c>
      <c r="AV335" s="244" t="s">
        <v>133</v>
      </c>
      <c r="AW335" s="183" t="s">
        <v>229</v>
      </c>
      <c r="AX335" s="184" t="s">
        <v>230</v>
      </c>
      <c r="AY335" s="184">
        <f>AY334</f>
        <v>45657</v>
      </c>
      <c r="AZ335" s="184" t="str">
        <f>AZ334</f>
        <v>En IIIC-2024 Mesa de Ayuda intervinó los equipos y cuentas de usuario final institucioanl que reprotaron alertas de malware o acceso a sitios web con sospecha de malware</v>
      </c>
      <c r="BA335" s="184" t="str">
        <f>BA334</f>
        <v>OSI - GIS</v>
      </c>
      <c r="BB335" s="483" t="s">
        <v>103</v>
      </c>
      <c r="BC335" s="185">
        <f t="shared" si="97"/>
        <v>0</v>
      </c>
      <c r="BD335" s="184" t="str">
        <f>BD334</f>
        <v>X</v>
      </c>
      <c r="BE335" s="184" t="str">
        <f>BE334</f>
        <v>Mesa de Ayuda intervinó los equipos y usuarios finales institucionales que reportaron alertas de incidentes o eventos relacionados con la navegación a sitios web sospechosos o ejecución de cookies</v>
      </c>
      <c r="BF335" s="186" t="s">
        <v>1362</v>
      </c>
      <c r="BG335" s="184" t="str">
        <f>BG334</f>
        <v xml:space="preserve"> </v>
      </c>
      <c r="BH335" s="184"/>
      <c r="BI335" s="184"/>
      <c r="BJ335" s="185"/>
      <c r="BK335" s="185"/>
      <c r="BL335" s="185"/>
      <c r="BM335" s="185"/>
      <c r="BN335" s="186"/>
      <c r="BO335" s="186"/>
      <c r="BP335" s="186"/>
      <c r="BQ335" s="184"/>
      <c r="BR335" s="184"/>
      <c r="BS335" s="185"/>
      <c r="BT335" s="185"/>
      <c r="BU335" s="185"/>
      <c r="BV335" s="185"/>
      <c r="BW335" s="186"/>
      <c r="BX335" s="186"/>
      <c r="BY335" s="186"/>
      <c r="BZ335" s="184"/>
      <c r="CA335" s="184"/>
      <c r="CB335" s="185"/>
      <c r="CC335" s="185"/>
      <c r="CD335" s="185"/>
      <c r="CE335" s="185"/>
      <c r="CF335" s="186"/>
      <c r="CG335" s="186"/>
      <c r="CH335" s="186"/>
      <c r="CI335" s="476"/>
      <c r="CJ335" s="476">
        <v>1</v>
      </c>
      <c r="CK335" s="476"/>
    </row>
    <row r="336" spans="2:89" s="187" customFormat="1" ht="113.25" customHeight="1" x14ac:dyDescent="0.25">
      <c r="B336" s="174" t="s">
        <v>71</v>
      </c>
      <c r="C336" s="175" t="s">
        <v>228</v>
      </c>
      <c r="D336" s="175" t="s">
        <v>228</v>
      </c>
      <c r="E336" s="176" t="s">
        <v>119</v>
      </c>
      <c r="F336" s="176" t="s">
        <v>74</v>
      </c>
      <c r="G336" s="176" t="s">
        <v>228</v>
      </c>
      <c r="H336" s="175" t="s">
        <v>523</v>
      </c>
      <c r="I336" s="175" t="s">
        <v>518</v>
      </c>
      <c r="J336" s="175" t="s">
        <v>523</v>
      </c>
      <c r="K336" s="194" t="s">
        <v>518</v>
      </c>
      <c r="L336" s="175" t="s">
        <v>663</v>
      </c>
      <c r="M336" s="175" t="s">
        <v>664</v>
      </c>
      <c r="N336" s="175" t="s">
        <v>665</v>
      </c>
      <c r="O336" s="176" t="s">
        <v>166</v>
      </c>
      <c r="P336" s="178"/>
      <c r="Q336" s="179" t="s">
        <v>80</v>
      </c>
      <c r="R336" s="179" t="s">
        <v>81</v>
      </c>
      <c r="S336" s="178" t="s">
        <v>82</v>
      </c>
      <c r="T336" s="178" t="s">
        <v>147</v>
      </c>
      <c r="U336" s="176" t="s">
        <v>84</v>
      </c>
      <c r="V336" s="178" t="s">
        <v>85</v>
      </c>
      <c r="W336" s="241" t="s">
        <v>126</v>
      </c>
      <c r="X336" s="254">
        <f>IF(W336="MUY BAJA",20%,IF(W336="BAJA",40%,IF(W336="MEDIA",60%,IF(W336="ALTA",80%,IF(W336="MUY ALTA",100%,)))))</f>
        <v>0.2</v>
      </c>
      <c r="Y336" s="255" t="s">
        <v>87</v>
      </c>
      <c r="Z336" s="254">
        <f>IF(Y336="LEVE",20%,IF(Y336="MENOR",40%,IF(Y336="MODERADO",60%,IF(Y336="MAYOR",80%,IF(Y336="CATASTRÓFICO",100%,)))))</f>
        <v>0.8</v>
      </c>
      <c r="AA336" s="181" t="s">
        <v>88</v>
      </c>
      <c r="AB336" s="180" t="s">
        <v>229</v>
      </c>
      <c r="AC336" s="178" t="s">
        <v>169</v>
      </c>
      <c r="AD336" s="181" t="s">
        <v>91</v>
      </c>
      <c r="AE336" s="181" t="s">
        <v>92</v>
      </c>
      <c r="AF336" s="176" t="s">
        <v>170</v>
      </c>
      <c r="AG336" s="182" t="s">
        <v>94</v>
      </c>
      <c r="AH336" s="182" t="s">
        <v>95</v>
      </c>
      <c r="AI336" s="256">
        <f>IF(AH336="Prevenir",25%, IF(AH336="Detectar",15%,IF(AH336="Corregir",10%,)))</f>
        <v>0.1</v>
      </c>
      <c r="AJ336" s="182" t="s">
        <v>96</v>
      </c>
      <c r="AK336" s="256">
        <f>IF(AJ336="Automático",25%,IF(AJ336="Manual",10%,))</f>
        <v>0.1</v>
      </c>
      <c r="AL336" s="182" t="s">
        <v>97</v>
      </c>
      <c r="AM336" s="175" t="s">
        <v>152</v>
      </c>
      <c r="AN336" s="182" t="s">
        <v>99</v>
      </c>
      <c r="AO336" s="175" t="s">
        <v>153</v>
      </c>
      <c r="AP336" s="257">
        <f>+AI336+AK336</f>
        <v>0.2</v>
      </c>
      <c r="AQ336" s="238" t="str">
        <f>IF(AR336&lt;=20%,"MUY BAJA",IF(AR336&lt;=40%,"BAJA",IF(AR336&lt;=60%,"MEDIA",IF(AR336&lt;=80%,"ALTA","MUY ALTA"))))</f>
        <v>MUY BAJA</v>
      </c>
      <c r="AR336" s="238">
        <f>IF(OR(AH336="Prevenir",AH336="Detectar"),(X336-(X336*AP336)), X336)</f>
        <v>0.2</v>
      </c>
      <c r="AS336" s="238" t="str">
        <f>IF(AT336&lt;=20%,"LEVE",IF(AT336&lt;=40%,"MENOR",IF(AT336&lt;=60%,"MODERADO",IF(AT336&lt;=80%,"MAYOR","CATASTROFICO"))))</f>
        <v>MAYOR</v>
      </c>
      <c r="AT336" s="238">
        <f>IF(AH336="Corregir",(Z336-(Z336*AP336)), Z336)</f>
        <v>0.64</v>
      </c>
      <c r="AU336" s="181" t="s">
        <v>88</v>
      </c>
      <c r="AV336" s="244" t="s">
        <v>133</v>
      </c>
      <c r="AW336" s="183" t="s">
        <v>229</v>
      </c>
      <c r="AX336" s="184" t="s">
        <v>230</v>
      </c>
      <c r="AY336" s="184">
        <f>AY335</f>
        <v>45657</v>
      </c>
      <c r="AZ336" s="184" t="str">
        <f>AZ335</f>
        <v>En IIIC-2024 Mesa de Ayuda intervinó los equipos y cuentas de usuario final institucioanl que reprotaron alertas de malware o acceso a sitios web con sospecha de malware</v>
      </c>
      <c r="BA336" s="184" t="str">
        <f>BA335</f>
        <v>OSI - GIS</v>
      </c>
      <c r="BB336" s="483" t="s">
        <v>103</v>
      </c>
      <c r="BC336" s="185">
        <f t="shared" si="97"/>
        <v>0</v>
      </c>
      <c r="BD336" s="184" t="str">
        <f>BD335</f>
        <v>X</v>
      </c>
      <c r="BE336" s="184" t="str">
        <f>BE335</f>
        <v>Mesa de Ayuda intervinó los equipos y usuarios finales institucionales que reportaron alertas de incidentes o eventos relacionados con la navegación a sitios web sospechosos o ejecución de cookies</v>
      </c>
      <c r="BF336" s="186" t="s">
        <v>1362</v>
      </c>
      <c r="BG336" s="184" t="str">
        <f>BG335</f>
        <v xml:space="preserve"> </v>
      </c>
      <c r="BH336" s="184"/>
      <c r="BI336" s="184"/>
      <c r="BJ336" s="185"/>
      <c r="BK336" s="185"/>
      <c r="BL336" s="185"/>
      <c r="BM336" s="185"/>
      <c r="BN336" s="186"/>
      <c r="BO336" s="186"/>
      <c r="BP336" s="186"/>
      <c r="BQ336" s="184"/>
      <c r="BR336" s="184"/>
      <c r="BS336" s="185"/>
      <c r="BT336" s="185"/>
      <c r="BU336" s="185"/>
      <c r="BV336" s="185"/>
      <c r="BW336" s="186"/>
      <c r="BX336" s="186"/>
      <c r="BY336" s="186"/>
      <c r="BZ336" s="184"/>
      <c r="CA336" s="184"/>
      <c r="CB336" s="185"/>
      <c r="CC336" s="185"/>
      <c r="CD336" s="185"/>
      <c r="CE336" s="185"/>
      <c r="CF336" s="186"/>
      <c r="CG336" s="186"/>
      <c r="CH336" s="186"/>
      <c r="CI336" s="476"/>
      <c r="CJ336" s="476">
        <v>1</v>
      </c>
      <c r="CK336" s="476"/>
    </row>
    <row r="337" spans="2:89" s="187" customFormat="1" ht="113.25" customHeight="1" x14ac:dyDescent="0.25">
      <c r="B337" s="174" t="s">
        <v>71</v>
      </c>
      <c r="C337" s="175" t="s">
        <v>228</v>
      </c>
      <c r="D337" s="175" t="s">
        <v>228</v>
      </c>
      <c r="E337" s="176" t="s">
        <v>119</v>
      </c>
      <c r="F337" s="176" t="s">
        <v>74</v>
      </c>
      <c r="G337" s="176" t="s">
        <v>228</v>
      </c>
      <c r="H337" s="175">
        <v>0</v>
      </c>
      <c r="I337" s="175">
        <v>0</v>
      </c>
      <c r="J337" s="175">
        <v>0</v>
      </c>
      <c r="K337" s="175">
        <v>0</v>
      </c>
      <c r="L337" s="175">
        <v>0</v>
      </c>
      <c r="M337" s="175">
        <v>0</v>
      </c>
      <c r="N337" s="175">
        <v>0</v>
      </c>
      <c r="O337" s="176" t="s">
        <v>270</v>
      </c>
      <c r="P337" s="178"/>
      <c r="Q337" s="179" t="s">
        <v>80</v>
      </c>
      <c r="R337" s="179" t="s">
        <v>81</v>
      </c>
      <c r="S337" s="178" t="s">
        <v>82</v>
      </c>
      <c r="T337" s="178" t="s">
        <v>147</v>
      </c>
      <c r="U337" s="176" t="s">
        <v>84</v>
      </c>
      <c r="V337" s="178" t="s">
        <v>149</v>
      </c>
      <c r="W337" s="241" t="s">
        <v>126</v>
      </c>
      <c r="X337" s="254">
        <f>IF(W337="MUY BAJA",20%,IF(W337="BAJA",40%,IF(W337="MEDIA",60%,IF(W337="ALTA",80%,IF(W337="MUY ALTA",100%,)))))</f>
        <v>0.2</v>
      </c>
      <c r="Y337" s="255" t="s">
        <v>87</v>
      </c>
      <c r="Z337" s="254">
        <f>IF(Y337="LEVE",20%,IF(Y337="MENOR",40%,IF(Y337="MODERADO",60%,IF(Y337="MAYOR",80%,IF(Y337="CATASTRÓFICO",100%,)))))</f>
        <v>0.8</v>
      </c>
      <c r="AA337" s="181" t="s">
        <v>88</v>
      </c>
      <c r="AB337" s="180" t="s">
        <v>229</v>
      </c>
      <c r="AC337" s="178" t="s">
        <v>169</v>
      </c>
      <c r="AD337" s="181" t="s">
        <v>91</v>
      </c>
      <c r="AE337" s="181" t="s">
        <v>92</v>
      </c>
      <c r="AF337" s="176" t="s">
        <v>170</v>
      </c>
      <c r="AG337" s="182" t="s">
        <v>94</v>
      </c>
      <c r="AH337" s="182" t="s">
        <v>95</v>
      </c>
      <c r="AI337" s="256">
        <f>IF(AH337="Prevenir",25%, IF(AH337="Detectar",15%,IF(AH337="Corregir",10%,)))</f>
        <v>0.1</v>
      </c>
      <c r="AJ337" s="182" t="s">
        <v>96</v>
      </c>
      <c r="AK337" s="256">
        <f>IF(AJ337="Automático",25%,IF(AJ337="Manual",10%,))</f>
        <v>0.1</v>
      </c>
      <c r="AL337" s="182" t="s">
        <v>97</v>
      </c>
      <c r="AM337" s="175" t="s">
        <v>152</v>
      </c>
      <c r="AN337" s="182" t="s">
        <v>99</v>
      </c>
      <c r="AO337" s="175" t="s">
        <v>153</v>
      </c>
      <c r="AP337" s="257">
        <f>+AI337+AK337</f>
        <v>0.2</v>
      </c>
      <c r="AQ337" s="238" t="str">
        <f>IF(AR337&lt;=20%,"MUY BAJA",IF(AR337&lt;=40%,"BAJA",IF(AR337&lt;=60%,"MEDIA",IF(AR337&lt;=80%,"ALTA","MUY ALTA"))))</f>
        <v>MUY BAJA</v>
      </c>
      <c r="AR337" s="238">
        <f>IF(OR(AH337="Prevenir",AH337="Detectar"),(X337-(X337*AP337)), X337)</f>
        <v>0.2</v>
      </c>
      <c r="AS337" s="238" t="str">
        <f>IF(AT337&lt;=20%,"LEVE",IF(AT337&lt;=40%,"MENOR",IF(AT337&lt;=60%,"MODERADO",IF(AT337&lt;=80%,"MAYOR","CATASTROFICO"))))</f>
        <v>MAYOR</v>
      </c>
      <c r="AT337" s="238">
        <f>IF(AH337="Corregir",(Z337-(Z337*AP337)), Z337)</f>
        <v>0.64</v>
      </c>
      <c r="AU337" s="181" t="s">
        <v>88</v>
      </c>
      <c r="AV337" s="244" t="s">
        <v>133</v>
      </c>
      <c r="AW337" s="183" t="s">
        <v>229</v>
      </c>
      <c r="AX337" s="184" t="s">
        <v>230</v>
      </c>
      <c r="AY337" s="184">
        <f>AY336</f>
        <v>45657</v>
      </c>
      <c r="AZ337" s="184" t="str">
        <f>AZ336</f>
        <v>En IIIC-2024 Mesa de Ayuda intervinó los equipos y cuentas de usuario final institucioanl que reprotaron alertas de malware o acceso a sitios web con sospecha de malware</v>
      </c>
      <c r="BA337" s="184" t="str">
        <f>BA336</f>
        <v>OSI - GIS</v>
      </c>
      <c r="BB337" s="483" t="s">
        <v>103</v>
      </c>
      <c r="BC337" s="185">
        <f t="shared" si="97"/>
        <v>0</v>
      </c>
      <c r="BD337" s="184" t="str">
        <f>BD336</f>
        <v>X</v>
      </c>
      <c r="BE337" s="184" t="str">
        <f>BE336</f>
        <v>Mesa de Ayuda intervinó los equipos y usuarios finales institucionales que reportaron alertas de incidentes o eventos relacionados con la navegación a sitios web sospechosos o ejecución de cookies</v>
      </c>
      <c r="BF337" s="186" t="s">
        <v>1362</v>
      </c>
      <c r="BG337" s="184" t="str">
        <f>BG336</f>
        <v xml:space="preserve"> </v>
      </c>
      <c r="BH337" s="184"/>
      <c r="BI337" s="184"/>
      <c r="BJ337" s="185"/>
      <c r="BK337" s="185"/>
      <c r="BL337" s="185"/>
      <c r="BM337" s="185"/>
      <c r="BN337" s="186"/>
      <c r="BO337" s="186"/>
      <c r="BP337" s="186"/>
      <c r="BQ337" s="184"/>
      <c r="BR337" s="184"/>
      <c r="BS337" s="185"/>
      <c r="BT337" s="185"/>
      <c r="BU337" s="185"/>
      <c r="BV337" s="185"/>
      <c r="BW337" s="186"/>
      <c r="BX337" s="186"/>
      <c r="BY337" s="186"/>
      <c r="BZ337" s="184"/>
      <c r="CA337" s="184"/>
      <c r="CB337" s="185"/>
      <c r="CC337" s="185"/>
      <c r="CD337" s="185"/>
      <c r="CE337" s="185"/>
      <c r="CF337" s="186"/>
      <c r="CG337" s="186"/>
      <c r="CH337" s="186"/>
      <c r="CI337" s="476"/>
      <c r="CJ337" s="476">
        <v>1</v>
      </c>
      <c r="CK337" s="476"/>
    </row>
    <row r="338" spans="2:89" s="187" customFormat="1" ht="113.25" customHeight="1" x14ac:dyDescent="0.25">
      <c r="B338" s="174" t="s">
        <v>71</v>
      </c>
      <c r="C338" s="175" t="s">
        <v>228</v>
      </c>
      <c r="D338" s="175" t="s">
        <v>228</v>
      </c>
      <c r="E338" s="176" t="s">
        <v>119</v>
      </c>
      <c r="F338" s="176" t="s">
        <v>120</v>
      </c>
      <c r="G338" s="176" t="s">
        <v>228</v>
      </c>
      <c r="H338" s="175">
        <v>0</v>
      </c>
      <c r="I338" s="175">
        <v>0</v>
      </c>
      <c r="J338" s="175">
        <v>0</v>
      </c>
      <c r="K338" s="175">
        <v>0</v>
      </c>
      <c r="L338" s="175" t="s">
        <v>709</v>
      </c>
      <c r="M338" s="175" t="s">
        <v>710</v>
      </c>
      <c r="N338" s="175" t="s">
        <v>483</v>
      </c>
      <c r="O338" s="176" t="s">
        <v>194</v>
      </c>
      <c r="P338" s="178"/>
      <c r="Q338" s="179" t="s">
        <v>80</v>
      </c>
      <c r="R338" s="179" t="s">
        <v>81</v>
      </c>
      <c r="S338" s="178" t="s">
        <v>82</v>
      </c>
      <c r="T338" s="178" t="s">
        <v>147</v>
      </c>
      <c r="U338" s="176" t="s">
        <v>84</v>
      </c>
      <c r="V338" s="178" t="s">
        <v>149</v>
      </c>
      <c r="W338" s="241" t="s">
        <v>126</v>
      </c>
      <c r="X338" s="254">
        <f>IF(W338="MUY BAJA",20%,IF(W338="BAJA",40%,IF(W338="MEDIA",60%,IF(W338="ALTA",80%,IF(W338="MUY ALTA",100%,)))))</f>
        <v>0.2</v>
      </c>
      <c r="Y338" s="255" t="s">
        <v>87</v>
      </c>
      <c r="Z338" s="254">
        <f>IF(Y338="LEVE",20%,IF(Y338="MENOR",40%,IF(Y338="MODERADO",60%,IF(Y338="MAYOR",80%,IF(Y338="CATASTRÓFICO",100%,)))))</f>
        <v>0.8</v>
      </c>
      <c r="AA338" s="181" t="s">
        <v>88</v>
      </c>
      <c r="AB338" s="180" t="s">
        <v>229</v>
      </c>
      <c r="AC338" s="178" t="s">
        <v>169</v>
      </c>
      <c r="AD338" s="181" t="s">
        <v>91</v>
      </c>
      <c r="AE338" s="181" t="s">
        <v>92</v>
      </c>
      <c r="AF338" s="176" t="s">
        <v>170</v>
      </c>
      <c r="AG338" s="182" t="s">
        <v>94</v>
      </c>
      <c r="AH338" s="182" t="s">
        <v>95</v>
      </c>
      <c r="AI338" s="256">
        <f>IF(AH338="Prevenir",25%, IF(AH338="Detectar",15%,IF(AH338="Corregir",10%,)))</f>
        <v>0.1</v>
      </c>
      <c r="AJ338" s="182" t="s">
        <v>96</v>
      </c>
      <c r="AK338" s="256">
        <f>IF(AJ338="Automático",25%,IF(AJ338="Manual",10%,))</f>
        <v>0.1</v>
      </c>
      <c r="AL338" s="182" t="s">
        <v>97</v>
      </c>
      <c r="AM338" s="175" t="s">
        <v>152</v>
      </c>
      <c r="AN338" s="182" t="s">
        <v>99</v>
      </c>
      <c r="AO338" s="175" t="s">
        <v>153</v>
      </c>
      <c r="AP338" s="257">
        <f>+AI338+AK338</f>
        <v>0.2</v>
      </c>
      <c r="AQ338" s="238" t="str">
        <f>IF(AR338&lt;=20%,"MUY BAJA",IF(AR338&lt;=40%,"BAJA",IF(AR338&lt;=60%,"MEDIA",IF(AR338&lt;=80%,"ALTA","MUY ALTA"))))</f>
        <v>MUY BAJA</v>
      </c>
      <c r="AR338" s="238">
        <f>IF(OR(AH338="Prevenir",AH338="Detectar"),(X338-(X338*AP338)), X338)</f>
        <v>0.2</v>
      </c>
      <c r="AS338" s="238" t="str">
        <f>IF(AT338&lt;=20%,"LEVE",IF(AT338&lt;=40%,"MENOR",IF(AT338&lt;=60%,"MODERADO",IF(AT338&lt;=80%,"MAYOR","CATASTROFICO"))))</f>
        <v>MAYOR</v>
      </c>
      <c r="AT338" s="238">
        <f>IF(AH338="Corregir",(Z338-(Z338*AP338)), Z338)</f>
        <v>0.64</v>
      </c>
      <c r="AU338" s="181" t="s">
        <v>88</v>
      </c>
      <c r="AV338" s="244" t="s">
        <v>133</v>
      </c>
      <c r="AW338" s="183" t="s">
        <v>229</v>
      </c>
      <c r="AX338" s="184" t="s">
        <v>230</v>
      </c>
      <c r="AY338" s="184">
        <f>AY337</f>
        <v>45657</v>
      </c>
      <c r="AZ338" s="184" t="str">
        <f>AZ337</f>
        <v>En IIIC-2024 Mesa de Ayuda intervinó los equipos y cuentas de usuario final institucioanl que reprotaron alertas de malware o acceso a sitios web con sospecha de malware</v>
      </c>
      <c r="BA338" s="184" t="str">
        <f>BA337</f>
        <v>OSI - GIS</v>
      </c>
      <c r="BB338" s="483" t="s">
        <v>103</v>
      </c>
      <c r="BC338" s="185">
        <f t="shared" si="97"/>
        <v>0</v>
      </c>
      <c r="BD338" s="184" t="str">
        <f>BD337</f>
        <v>X</v>
      </c>
      <c r="BE338" s="184" t="str">
        <f>BE337</f>
        <v>Mesa de Ayuda intervinó los equipos y usuarios finales institucionales que reportaron alertas de incidentes o eventos relacionados con la navegación a sitios web sospechosos o ejecución de cookies</v>
      </c>
      <c r="BF338" s="186" t="s">
        <v>1362</v>
      </c>
      <c r="BG338" s="184" t="str">
        <f>BG337</f>
        <v xml:space="preserve"> </v>
      </c>
      <c r="BH338" s="184"/>
      <c r="BI338" s="184"/>
      <c r="BJ338" s="185"/>
      <c r="BK338" s="185"/>
      <c r="BL338" s="185"/>
      <c r="BM338" s="185"/>
      <c r="BN338" s="186"/>
      <c r="BO338" s="186"/>
      <c r="BP338" s="186"/>
      <c r="BQ338" s="184"/>
      <c r="BR338" s="184"/>
      <c r="BS338" s="185"/>
      <c r="BT338" s="185"/>
      <c r="BU338" s="185"/>
      <c r="BV338" s="185"/>
      <c r="BW338" s="186"/>
      <c r="BX338" s="186"/>
      <c r="BY338" s="186"/>
      <c r="BZ338" s="184"/>
      <c r="CA338" s="184"/>
      <c r="CB338" s="185"/>
      <c r="CC338" s="185"/>
      <c r="CD338" s="185"/>
      <c r="CE338" s="185"/>
      <c r="CF338" s="186"/>
      <c r="CG338" s="186"/>
      <c r="CH338" s="186"/>
      <c r="CI338" s="476"/>
      <c r="CJ338" s="476">
        <v>1</v>
      </c>
      <c r="CK338" s="476"/>
    </row>
    <row r="339" spans="2:89" s="187" customFormat="1" ht="113.25" customHeight="1" x14ac:dyDescent="0.25">
      <c r="B339" s="174" t="s">
        <v>71</v>
      </c>
      <c r="C339" s="175" t="s">
        <v>228</v>
      </c>
      <c r="D339" s="175" t="s">
        <v>228</v>
      </c>
      <c r="E339" s="176" t="s">
        <v>119</v>
      </c>
      <c r="F339" s="176" t="s">
        <v>74</v>
      </c>
      <c r="G339" s="176" t="s">
        <v>228</v>
      </c>
      <c r="H339" s="175">
        <v>0</v>
      </c>
      <c r="I339" s="175">
        <v>0</v>
      </c>
      <c r="J339" s="175">
        <v>0</v>
      </c>
      <c r="K339" s="175">
        <v>0</v>
      </c>
      <c r="L339" s="175">
        <v>0</v>
      </c>
      <c r="M339" s="175">
        <v>0</v>
      </c>
      <c r="N339" s="175">
        <v>0</v>
      </c>
      <c r="O339" s="176" t="s">
        <v>502</v>
      </c>
      <c r="P339" s="178"/>
      <c r="Q339" s="179" t="s">
        <v>80</v>
      </c>
      <c r="R339" s="179" t="s">
        <v>81</v>
      </c>
      <c r="S339" s="178" t="s">
        <v>82</v>
      </c>
      <c r="T339" s="178" t="s">
        <v>147</v>
      </c>
      <c r="U339" s="176" t="s">
        <v>84</v>
      </c>
      <c r="V339" s="178" t="s">
        <v>149</v>
      </c>
      <c r="W339" s="241" t="s">
        <v>126</v>
      </c>
      <c r="X339" s="254">
        <f>IF(W339="MUY BAJA",20%,IF(W339="BAJA",40%,IF(W339="MEDIA",60%,IF(W339="ALTA",80%,IF(W339="MUY ALTA",100%,)))))</f>
        <v>0.2</v>
      </c>
      <c r="Y339" s="255" t="s">
        <v>87</v>
      </c>
      <c r="Z339" s="254">
        <f>IF(Y339="LEVE",20%,IF(Y339="MENOR",40%,IF(Y339="MODERADO",60%,IF(Y339="MAYOR",80%,IF(Y339="CATASTRÓFICO",100%,)))))</f>
        <v>0.8</v>
      </c>
      <c r="AA339" s="181" t="s">
        <v>88</v>
      </c>
      <c r="AB339" s="180" t="s">
        <v>229</v>
      </c>
      <c r="AC339" s="178" t="s">
        <v>169</v>
      </c>
      <c r="AD339" s="181" t="s">
        <v>91</v>
      </c>
      <c r="AE339" s="181" t="s">
        <v>92</v>
      </c>
      <c r="AF339" s="176" t="s">
        <v>170</v>
      </c>
      <c r="AG339" s="182" t="s">
        <v>94</v>
      </c>
      <c r="AH339" s="182" t="s">
        <v>95</v>
      </c>
      <c r="AI339" s="256">
        <f>IF(AH339="Prevenir",25%, IF(AH339="Detectar",15%,IF(AH339="Corregir",10%,)))</f>
        <v>0.1</v>
      </c>
      <c r="AJ339" s="182" t="s">
        <v>96</v>
      </c>
      <c r="AK339" s="256">
        <f>IF(AJ339="Automático",25%,IF(AJ339="Manual",10%,))</f>
        <v>0.1</v>
      </c>
      <c r="AL339" s="182" t="s">
        <v>97</v>
      </c>
      <c r="AM339" s="175" t="s">
        <v>152</v>
      </c>
      <c r="AN339" s="182" t="s">
        <v>99</v>
      </c>
      <c r="AO339" s="175" t="s">
        <v>153</v>
      </c>
      <c r="AP339" s="257">
        <f>+AI339+AK339</f>
        <v>0.2</v>
      </c>
      <c r="AQ339" s="238" t="str">
        <f>IF(AR339&lt;=20%,"MUY BAJA",IF(AR339&lt;=40%,"BAJA",IF(AR339&lt;=60%,"MEDIA",IF(AR339&lt;=80%,"ALTA","MUY ALTA"))))</f>
        <v>MUY BAJA</v>
      </c>
      <c r="AR339" s="238">
        <f>IF(OR(AH339="Prevenir",AH339="Detectar"),(X339-(X339*AP339)), X339)</f>
        <v>0.2</v>
      </c>
      <c r="AS339" s="238" t="str">
        <f>IF(AT339&lt;=20%,"LEVE",IF(AT339&lt;=40%,"MENOR",IF(AT339&lt;=60%,"MODERADO",IF(AT339&lt;=80%,"MAYOR","CATASTROFICO"))))</f>
        <v>MAYOR</v>
      </c>
      <c r="AT339" s="238">
        <f>IF(AH339="Corregir",(Z339-(Z339*AP339)), Z339)</f>
        <v>0.64</v>
      </c>
      <c r="AU339" s="181" t="s">
        <v>88</v>
      </c>
      <c r="AV339" s="244" t="s">
        <v>133</v>
      </c>
      <c r="AW339" s="183" t="s">
        <v>229</v>
      </c>
      <c r="AX339" s="184" t="s">
        <v>230</v>
      </c>
      <c r="AY339" s="184">
        <f>AY338</f>
        <v>45657</v>
      </c>
      <c r="AZ339" s="184" t="str">
        <f>AZ338</f>
        <v>En IIIC-2024 Mesa de Ayuda intervinó los equipos y cuentas de usuario final institucioanl que reprotaron alertas de malware o acceso a sitios web con sospecha de malware</v>
      </c>
      <c r="BA339" s="184" t="str">
        <f>BA338</f>
        <v>OSI - GIS</v>
      </c>
      <c r="BB339" s="483" t="s">
        <v>103</v>
      </c>
      <c r="BC339" s="185">
        <f t="shared" si="97"/>
        <v>0</v>
      </c>
      <c r="BD339" s="184" t="str">
        <f>BD338</f>
        <v>X</v>
      </c>
      <c r="BE339" s="184" t="str">
        <f>BE338</f>
        <v>Mesa de Ayuda intervinó los equipos y usuarios finales institucionales que reportaron alertas de incidentes o eventos relacionados con la navegación a sitios web sospechosos o ejecución de cookies</v>
      </c>
      <c r="BF339" s="186" t="s">
        <v>1362</v>
      </c>
      <c r="BG339" s="184" t="str">
        <f>BG338</f>
        <v xml:space="preserve"> </v>
      </c>
      <c r="BH339" s="184"/>
      <c r="BI339" s="184"/>
      <c r="BJ339" s="185"/>
      <c r="BK339" s="185"/>
      <c r="BL339" s="185"/>
      <c r="BM339" s="185"/>
      <c r="BN339" s="186"/>
      <c r="BO339" s="186"/>
      <c r="BP339" s="186"/>
      <c r="BQ339" s="184"/>
      <c r="BR339" s="184"/>
      <c r="BS339" s="185"/>
      <c r="BT339" s="185"/>
      <c r="BU339" s="185"/>
      <c r="BV339" s="185"/>
      <c r="BW339" s="186"/>
      <c r="BX339" s="186"/>
      <c r="BY339" s="186"/>
      <c r="BZ339" s="184"/>
      <c r="CA339" s="184"/>
      <c r="CB339" s="185"/>
      <c r="CC339" s="185"/>
      <c r="CD339" s="185"/>
      <c r="CE339" s="185"/>
      <c r="CF339" s="186"/>
      <c r="CG339" s="186"/>
      <c r="CH339" s="186"/>
      <c r="CI339" s="476"/>
      <c r="CJ339" s="476">
        <v>1</v>
      </c>
      <c r="CK339" s="476"/>
    </row>
    <row r="340" spans="2:89" s="187" customFormat="1" ht="113.25" customHeight="1" x14ac:dyDescent="0.25">
      <c r="B340" s="174" t="s">
        <v>71</v>
      </c>
      <c r="C340" s="175" t="s">
        <v>241</v>
      </c>
      <c r="D340" s="175" t="s">
        <v>241</v>
      </c>
      <c r="E340" s="176" t="s">
        <v>119</v>
      </c>
      <c r="F340" s="176" t="s">
        <v>74</v>
      </c>
      <c r="G340" s="176" t="s">
        <v>241</v>
      </c>
      <c r="H340" s="175" t="s">
        <v>245</v>
      </c>
      <c r="I340" s="175" t="s">
        <v>245</v>
      </c>
      <c r="J340" s="175" t="s">
        <v>245</v>
      </c>
      <c r="K340" s="188" t="s">
        <v>245</v>
      </c>
      <c r="L340" s="175" t="s">
        <v>506</v>
      </c>
      <c r="M340" s="175" t="s">
        <v>507</v>
      </c>
      <c r="N340" s="175" t="s">
        <v>508</v>
      </c>
      <c r="O340" s="176" t="s">
        <v>502</v>
      </c>
      <c r="P340" s="178"/>
      <c r="Q340" s="179" t="s">
        <v>80</v>
      </c>
      <c r="R340" s="179" t="s">
        <v>81</v>
      </c>
      <c r="S340" s="178" t="s">
        <v>82</v>
      </c>
      <c r="T340" s="178" t="s">
        <v>147</v>
      </c>
      <c r="U340" s="176" t="s">
        <v>84</v>
      </c>
      <c r="V340" s="178" t="s">
        <v>260</v>
      </c>
      <c r="W340" s="241" t="s">
        <v>126</v>
      </c>
      <c r="X340" s="254">
        <f>IF(W340="MUY BAJA",20%,IF(W340="BAJA",40%,IF(W340="MEDIA",60%,IF(W340="ALTA",80%,IF(W340="MUY ALTA",100%,)))))</f>
        <v>0.2</v>
      </c>
      <c r="Y340" s="255" t="s">
        <v>87</v>
      </c>
      <c r="Z340" s="254">
        <f>IF(Y340="LEVE",20%,IF(Y340="MENOR",40%,IF(Y340="MODERADO",60%,IF(Y340="MAYOR",80%,IF(Y340="CATASTRÓFICO",100%,)))))</f>
        <v>0.8</v>
      </c>
      <c r="AA340" s="181" t="s">
        <v>88</v>
      </c>
      <c r="AB340" s="180" t="s">
        <v>168</v>
      </c>
      <c r="AC340" s="178" t="s">
        <v>169</v>
      </c>
      <c r="AD340" s="181" t="s">
        <v>91</v>
      </c>
      <c r="AE340" s="181" t="s">
        <v>92</v>
      </c>
      <c r="AF340" s="176" t="s">
        <v>170</v>
      </c>
      <c r="AG340" s="182" t="s">
        <v>94</v>
      </c>
      <c r="AH340" s="182" t="s">
        <v>95</v>
      </c>
      <c r="AI340" s="256">
        <f>IF(AH340="Prevenir",25%, IF(AH340="Detectar",15%,IF(AH340="Corregir",10%,)))</f>
        <v>0.1</v>
      </c>
      <c r="AJ340" s="182" t="s">
        <v>96</v>
      </c>
      <c r="AK340" s="256">
        <f>IF(AJ340="Automático",25%,IF(AJ340="Manual",10%,))</f>
        <v>0.1</v>
      </c>
      <c r="AL340" s="182" t="s">
        <v>97</v>
      </c>
      <c r="AM340" s="175" t="s">
        <v>152</v>
      </c>
      <c r="AN340" s="182" t="s">
        <v>99</v>
      </c>
      <c r="AO340" s="175" t="s">
        <v>153</v>
      </c>
      <c r="AP340" s="257">
        <f>+AI340+AK340</f>
        <v>0.2</v>
      </c>
      <c r="AQ340" s="238" t="str">
        <f>IF(AR340&lt;=20%,"MUY BAJA",IF(AR340&lt;=40%,"BAJA",IF(AR340&lt;=60%,"MEDIA",IF(AR340&lt;=80%,"ALTA","MUY ALTA"))))</f>
        <v>MUY BAJA</v>
      </c>
      <c r="AR340" s="238">
        <f>IF(OR(AH340="Prevenir",AH340="Detectar"),(X340-(X340*AP340)), X340)</f>
        <v>0.2</v>
      </c>
      <c r="AS340" s="238" t="str">
        <f>IF(AT340&lt;=20%,"LEVE",IF(AT340&lt;=40%,"MENOR",IF(AT340&lt;=60%,"MODERADO",IF(AT340&lt;=80%,"MAYOR","CATASTROFICO"))))</f>
        <v>MAYOR</v>
      </c>
      <c r="AT340" s="238">
        <f>IF(AH340="Corregir",(Z340-(Z340*AP340)), Z340)</f>
        <v>0.64</v>
      </c>
      <c r="AU340" s="181" t="s">
        <v>88</v>
      </c>
      <c r="AV340" s="244" t="s">
        <v>133</v>
      </c>
      <c r="AW340" s="183" t="s">
        <v>168</v>
      </c>
      <c r="AX340" s="184" t="s">
        <v>171</v>
      </c>
      <c r="AY340" s="184">
        <f>AY339</f>
        <v>45657</v>
      </c>
      <c r="AZ340" s="184" t="str">
        <f>AZ339</f>
        <v>En IIIC-2024 Mesa de Ayuda intervinó los equipos y cuentas de usuario final institucioanl que reprotaron alertas de malware o acceso a sitios web con sospecha de malware</v>
      </c>
      <c r="BA340" s="184" t="str">
        <f>BA339</f>
        <v>OSI - GIS</v>
      </c>
      <c r="BB340" s="483" t="s">
        <v>103</v>
      </c>
      <c r="BC340" s="185">
        <f t="shared" si="97"/>
        <v>0</v>
      </c>
      <c r="BD340" s="184" t="str">
        <f>BD339</f>
        <v>X</v>
      </c>
      <c r="BE340" s="184" t="str">
        <f>BE339</f>
        <v>Mesa de Ayuda intervinó los equipos y usuarios finales institucionales que reportaron alertas de incidentes o eventos relacionados con la navegación a sitios web sospechosos o ejecución de cookies</v>
      </c>
      <c r="BF340" s="186" t="s">
        <v>1362</v>
      </c>
      <c r="BG340" s="184" t="str">
        <f>BG339</f>
        <v xml:space="preserve"> </v>
      </c>
      <c r="BH340" s="184"/>
      <c r="BI340" s="184"/>
      <c r="BJ340" s="185"/>
      <c r="BK340" s="185"/>
      <c r="BL340" s="185"/>
      <c r="BM340" s="185"/>
      <c r="BN340" s="186"/>
      <c r="BO340" s="186"/>
      <c r="BP340" s="186"/>
      <c r="BQ340" s="184"/>
      <c r="BR340" s="184"/>
      <c r="BS340" s="185"/>
      <c r="BT340" s="185"/>
      <c r="BU340" s="185"/>
      <c r="BV340" s="185"/>
      <c r="BW340" s="186"/>
      <c r="BX340" s="186"/>
      <c r="BY340" s="186"/>
      <c r="BZ340" s="184"/>
      <c r="CA340" s="184"/>
      <c r="CB340" s="185"/>
      <c r="CC340" s="185"/>
      <c r="CD340" s="185"/>
      <c r="CE340" s="185"/>
      <c r="CF340" s="186"/>
      <c r="CG340" s="186"/>
      <c r="CH340" s="186"/>
      <c r="CI340" s="476"/>
      <c r="CJ340" s="476">
        <v>1</v>
      </c>
      <c r="CK340" s="476"/>
    </row>
    <row r="341" spans="2:89" s="187" customFormat="1" ht="113.25" customHeight="1" x14ac:dyDescent="0.25">
      <c r="B341" s="174" t="s">
        <v>71</v>
      </c>
      <c r="C341" s="175" t="s">
        <v>241</v>
      </c>
      <c r="D341" s="175" t="s">
        <v>241</v>
      </c>
      <c r="E341" s="176" t="s">
        <v>119</v>
      </c>
      <c r="F341" s="176" t="s">
        <v>74</v>
      </c>
      <c r="G341" s="176" t="s">
        <v>241</v>
      </c>
      <c r="H341" s="175" t="s">
        <v>245</v>
      </c>
      <c r="I341" s="175" t="s">
        <v>523</v>
      </c>
      <c r="J341" s="175" t="s">
        <v>245</v>
      </c>
      <c r="K341" s="193" t="s">
        <v>247</v>
      </c>
      <c r="L341" s="175" t="s">
        <v>619</v>
      </c>
      <c r="M341" s="175" t="s">
        <v>620</v>
      </c>
      <c r="N341" s="175" t="s">
        <v>621</v>
      </c>
      <c r="O341" s="176" t="s">
        <v>420</v>
      </c>
      <c r="P341" s="178"/>
      <c r="Q341" s="179" t="s">
        <v>80</v>
      </c>
      <c r="R341" s="179" t="s">
        <v>81</v>
      </c>
      <c r="S341" s="178" t="s">
        <v>82</v>
      </c>
      <c r="T341" s="178" t="s">
        <v>147</v>
      </c>
      <c r="U341" s="176" t="s">
        <v>84</v>
      </c>
      <c r="V341" s="178" t="s">
        <v>125</v>
      </c>
      <c r="W341" s="241" t="s">
        <v>126</v>
      </c>
      <c r="X341" s="254">
        <f>IF(W341="MUY BAJA",20%,IF(W341="BAJA",40%,IF(W341="MEDIA",60%,IF(W341="ALTA",80%,IF(W341="MUY ALTA",100%,)))))</f>
        <v>0.2</v>
      </c>
      <c r="Y341" s="255" t="s">
        <v>87</v>
      </c>
      <c r="Z341" s="254">
        <f>IF(Y341="LEVE",20%,IF(Y341="MENOR",40%,IF(Y341="MODERADO",60%,IF(Y341="MAYOR",80%,IF(Y341="CATASTRÓFICO",100%,)))))</f>
        <v>0.8</v>
      </c>
      <c r="AA341" s="181" t="s">
        <v>88</v>
      </c>
      <c r="AB341" s="180" t="s">
        <v>168</v>
      </c>
      <c r="AC341" s="178" t="s">
        <v>169</v>
      </c>
      <c r="AD341" s="181" t="s">
        <v>91</v>
      </c>
      <c r="AE341" s="181" t="s">
        <v>92</v>
      </c>
      <c r="AF341" s="176" t="s">
        <v>170</v>
      </c>
      <c r="AG341" s="182" t="s">
        <v>94</v>
      </c>
      <c r="AH341" s="182" t="s">
        <v>95</v>
      </c>
      <c r="AI341" s="256">
        <f>IF(AH341="Prevenir",25%, IF(AH341="Detectar",15%,IF(AH341="Corregir",10%,)))</f>
        <v>0.1</v>
      </c>
      <c r="AJ341" s="182" t="s">
        <v>96</v>
      </c>
      <c r="AK341" s="256">
        <f>IF(AJ341="Automático",25%,IF(AJ341="Manual",10%,))</f>
        <v>0.1</v>
      </c>
      <c r="AL341" s="182" t="s">
        <v>97</v>
      </c>
      <c r="AM341" s="175" t="s">
        <v>152</v>
      </c>
      <c r="AN341" s="182" t="s">
        <v>99</v>
      </c>
      <c r="AO341" s="175" t="s">
        <v>153</v>
      </c>
      <c r="AP341" s="257">
        <f>+AI341+AK341</f>
        <v>0.2</v>
      </c>
      <c r="AQ341" s="238" t="str">
        <f>IF(AR341&lt;=20%,"MUY BAJA",IF(AR341&lt;=40%,"BAJA",IF(AR341&lt;=60%,"MEDIA",IF(AR341&lt;=80%,"ALTA","MUY ALTA"))))</f>
        <v>MUY BAJA</v>
      </c>
      <c r="AR341" s="238">
        <f>IF(OR(AH341="Prevenir",AH341="Detectar"),(X341-(X341*AP341)), X341)</f>
        <v>0.2</v>
      </c>
      <c r="AS341" s="238" t="str">
        <f>IF(AT341&lt;=20%,"LEVE",IF(AT341&lt;=40%,"MENOR",IF(AT341&lt;=60%,"MODERADO",IF(AT341&lt;=80%,"MAYOR","CATASTROFICO"))))</f>
        <v>MAYOR</v>
      </c>
      <c r="AT341" s="238">
        <f>IF(AH341="Corregir",(Z341-(Z341*AP341)), Z341)</f>
        <v>0.64</v>
      </c>
      <c r="AU341" s="181" t="s">
        <v>88</v>
      </c>
      <c r="AV341" s="244" t="s">
        <v>133</v>
      </c>
      <c r="AW341" s="183" t="s">
        <v>168</v>
      </c>
      <c r="AX341" s="184" t="s">
        <v>171</v>
      </c>
      <c r="AY341" s="184">
        <f>AY340</f>
        <v>45657</v>
      </c>
      <c r="AZ341" s="184" t="str">
        <f>AZ340</f>
        <v>En IIIC-2024 Mesa de Ayuda intervinó los equipos y cuentas de usuario final institucioanl que reprotaron alertas de malware o acceso a sitios web con sospecha de malware</v>
      </c>
      <c r="BA341" s="184" t="str">
        <f>BA340</f>
        <v>OSI - GIS</v>
      </c>
      <c r="BB341" s="483" t="s">
        <v>103</v>
      </c>
      <c r="BC341" s="185">
        <f t="shared" si="97"/>
        <v>0</v>
      </c>
      <c r="BD341" s="184" t="str">
        <f>BD340</f>
        <v>X</v>
      </c>
      <c r="BE341" s="184" t="str">
        <f>BE340</f>
        <v>Mesa de Ayuda intervinó los equipos y usuarios finales institucionales que reportaron alertas de incidentes o eventos relacionados con la navegación a sitios web sospechosos o ejecución de cookies</v>
      </c>
      <c r="BF341" s="186" t="s">
        <v>1362</v>
      </c>
      <c r="BG341" s="184" t="str">
        <f>BG340</f>
        <v xml:space="preserve"> </v>
      </c>
      <c r="BH341" s="184"/>
      <c r="BI341" s="184"/>
      <c r="BJ341" s="185"/>
      <c r="BK341" s="185"/>
      <c r="BL341" s="185"/>
      <c r="BM341" s="185"/>
      <c r="BN341" s="186"/>
      <c r="BO341" s="186"/>
      <c r="BP341" s="186"/>
      <c r="BQ341" s="184"/>
      <c r="BR341" s="184"/>
      <c r="BS341" s="185"/>
      <c r="BT341" s="185"/>
      <c r="BU341" s="185"/>
      <c r="BV341" s="185"/>
      <c r="BW341" s="186"/>
      <c r="BX341" s="186"/>
      <c r="BY341" s="186"/>
      <c r="BZ341" s="184"/>
      <c r="CA341" s="184"/>
      <c r="CB341" s="185"/>
      <c r="CC341" s="185"/>
      <c r="CD341" s="185"/>
      <c r="CE341" s="185"/>
      <c r="CF341" s="186"/>
      <c r="CG341" s="186"/>
      <c r="CH341" s="186"/>
      <c r="CI341" s="476"/>
      <c r="CJ341" s="476">
        <v>1</v>
      </c>
      <c r="CK341" s="476"/>
    </row>
    <row r="342" spans="2:89" s="187" customFormat="1" ht="113.25" customHeight="1" x14ac:dyDescent="0.25">
      <c r="B342" s="174" t="s">
        <v>71</v>
      </c>
      <c r="C342" s="175" t="s">
        <v>241</v>
      </c>
      <c r="D342" s="175" t="s">
        <v>241</v>
      </c>
      <c r="E342" s="176" t="s">
        <v>119</v>
      </c>
      <c r="F342" s="176" t="s">
        <v>74</v>
      </c>
      <c r="G342" s="176" t="s">
        <v>241</v>
      </c>
      <c r="H342" s="175" t="s">
        <v>247</v>
      </c>
      <c r="I342" s="175" t="s">
        <v>245</v>
      </c>
      <c r="J342" s="175" t="s">
        <v>523</v>
      </c>
      <c r="K342" s="193" t="s">
        <v>247</v>
      </c>
      <c r="L342" s="175" t="s">
        <v>638</v>
      </c>
      <c r="M342" s="175" t="s">
        <v>629</v>
      </c>
      <c r="N342" s="175" t="s">
        <v>355</v>
      </c>
      <c r="O342" s="176" t="s">
        <v>181</v>
      </c>
      <c r="P342" s="178"/>
      <c r="Q342" s="179" t="s">
        <v>80</v>
      </c>
      <c r="R342" s="179" t="s">
        <v>81</v>
      </c>
      <c r="S342" s="178" t="s">
        <v>82</v>
      </c>
      <c r="T342" s="178" t="s">
        <v>147</v>
      </c>
      <c r="U342" s="176" t="s">
        <v>84</v>
      </c>
      <c r="V342" s="178" t="s">
        <v>125</v>
      </c>
      <c r="W342" s="241" t="s">
        <v>126</v>
      </c>
      <c r="X342" s="254">
        <f>IF(W342="MUY BAJA",20%,IF(W342="BAJA",40%,IF(W342="MEDIA",60%,IF(W342="ALTA",80%,IF(W342="MUY ALTA",100%,)))))</f>
        <v>0.2</v>
      </c>
      <c r="Y342" s="255" t="s">
        <v>87</v>
      </c>
      <c r="Z342" s="254">
        <f>IF(Y342="LEVE",20%,IF(Y342="MENOR",40%,IF(Y342="MODERADO",60%,IF(Y342="MAYOR",80%,IF(Y342="CATASTRÓFICO",100%,)))))</f>
        <v>0.8</v>
      </c>
      <c r="AA342" s="181" t="s">
        <v>88</v>
      </c>
      <c r="AB342" s="180" t="s">
        <v>168</v>
      </c>
      <c r="AC342" s="178" t="s">
        <v>169</v>
      </c>
      <c r="AD342" s="181" t="s">
        <v>91</v>
      </c>
      <c r="AE342" s="181" t="s">
        <v>92</v>
      </c>
      <c r="AF342" s="176" t="s">
        <v>170</v>
      </c>
      <c r="AG342" s="182" t="s">
        <v>94</v>
      </c>
      <c r="AH342" s="182" t="s">
        <v>95</v>
      </c>
      <c r="AI342" s="256">
        <f>IF(AH342="Prevenir",25%, IF(AH342="Detectar",15%,IF(AH342="Corregir",10%,)))</f>
        <v>0.1</v>
      </c>
      <c r="AJ342" s="182" t="s">
        <v>96</v>
      </c>
      <c r="AK342" s="256">
        <f>IF(AJ342="Automático",25%,IF(AJ342="Manual",10%,))</f>
        <v>0.1</v>
      </c>
      <c r="AL342" s="182" t="s">
        <v>97</v>
      </c>
      <c r="AM342" s="175" t="s">
        <v>152</v>
      </c>
      <c r="AN342" s="182" t="s">
        <v>99</v>
      </c>
      <c r="AO342" s="175" t="s">
        <v>153</v>
      </c>
      <c r="AP342" s="257">
        <f>+AI342+AK342</f>
        <v>0.2</v>
      </c>
      <c r="AQ342" s="238" t="str">
        <f>IF(AR342&lt;=20%,"MUY BAJA",IF(AR342&lt;=40%,"BAJA",IF(AR342&lt;=60%,"MEDIA",IF(AR342&lt;=80%,"ALTA","MUY ALTA"))))</f>
        <v>MUY BAJA</v>
      </c>
      <c r="AR342" s="238">
        <f>IF(OR(AH342="Prevenir",AH342="Detectar"),(X342-(X342*AP342)), X342)</f>
        <v>0.2</v>
      </c>
      <c r="AS342" s="238" t="str">
        <f>IF(AT342&lt;=20%,"LEVE",IF(AT342&lt;=40%,"MENOR",IF(AT342&lt;=60%,"MODERADO",IF(AT342&lt;=80%,"MAYOR","CATASTROFICO"))))</f>
        <v>MAYOR</v>
      </c>
      <c r="AT342" s="238">
        <f>IF(AH342="Corregir",(Z342-(Z342*AP342)), Z342)</f>
        <v>0.64</v>
      </c>
      <c r="AU342" s="181" t="s">
        <v>88</v>
      </c>
      <c r="AV342" s="244" t="s">
        <v>133</v>
      </c>
      <c r="AW342" s="183" t="s">
        <v>168</v>
      </c>
      <c r="AX342" s="184" t="s">
        <v>171</v>
      </c>
      <c r="AY342" s="184">
        <f>AY341</f>
        <v>45657</v>
      </c>
      <c r="AZ342" s="184" t="str">
        <f>AZ341</f>
        <v>En IIIC-2024 Mesa de Ayuda intervinó los equipos y cuentas de usuario final institucioanl que reprotaron alertas de malware o acceso a sitios web con sospecha de malware</v>
      </c>
      <c r="BA342" s="184" t="str">
        <f>BA341</f>
        <v>OSI - GIS</v>
      </c>
      <c r="BB342" s="483" t="s">
        <v>103</v>
      </c>
      <c r="BC342" s="185">
        <f t="shared" si="97"/>
        <v>0</v>
      </c>
      <c r="BD342" s="184" t="str">
        <f>BD341</f>
        <v>X</v>
      </c>
      <c r="BE342" s="184" t="str">
        <f>BE341</f>
        <v>Mesa de Ayuda intervinó los equipos y usuarios finales institucionales que reportaron alertas de incidentes o eventos relacionados con la navegación a sitios web sospechosos o ejecución de cookies</v>
      </c>
      <c r="BF342" s="186" t="s">
        <v>1362</v>
      </c>
      <c r="BG342" s="184" t="str">
        <f>BG341</f>
        <v xml:space="preserve"> </v>
      </c>
      <c r="BH342" s="184"/>
      <c r="BI342" s="184"/>
      <c r="BJ342" s="185"/>
      <c r="BK342" s="185"/>
      <c r="BL342" s="185"/>
      <c r="BM342" s="185"/>
      <c r="BN342" s="186"/>
      <c r="BO342" s="186"/>
      <c r="BP342" s="186"/>
      <c r="BQ342" s="184"/>
      <c r="BR342" s="184"/>
      <c r="BS342" s="185"/>
      <c r="BT342" s="185"/>
      <c r="BU342" s="185"/>
      <c r="BV342" s="185"/>
      <c r="BW342" s="186"/>
      <c r="BX342" s="186"/>
      <c r="BY342" s="186"/>
      <c r="BZ342" s="184"/>
      <c r="CA342" s="184"/>
      <c r="CB342" s="185"/>
      <c r="CC342" s="185"/>
      <c r="CD342" s="185"/>
      <c r="CE342" s="185"/>
      <c r="CF342" s="186"/>
      <c r="CG342" s="186"/>
      <c r="CH342" s="186"/>
      <c r="CI342" s="476"/>
      <c r="CJ342" s="476">
        <v>1</v>
      </c>
      <c r="CK342" s="476"/>
    </row>
    <row r="343" spans="2:89" s="187" customFormat="1" ht="113.25" customHeight="1" x14ac:dyDescent="0.25">
      <c r="B343" s="174" t="s">
        <v>71</v>
      </c>
      <c r="C343" s="175" t="s">
        <v>162</v>
      </c>
      <c r="D343" s="175" t="s">
        <v>162</v>
      </c>
      <c r="E343" s="176" t="s">
        <v>156</v>
      </c>
      <c r="F343" s="176" t="s">
        <v>74</v>
      </c>
      <c r="G343" s="176" t="s">
        <v>162</v>
      </c>
      <c r="H343" s="175" t="s">
        <v>75</v>
      </c>
      <c r="I343" s="175" t="s">
        <v>75</v>
      </c>
      <c r="J343" s="175" t="s">
        <v>75</v>
      </c>
      <c r="K343" s="177" t="s">
        <v>75</v>
      </c>
      <c r="L343" s="175" t="s">
        <v>163</v>
      </c>
      <c r="M343" s="175" t="s">
        <v>164</v>
      </c>
      <c r="N343" s="175" t="s">
        <v>165</v>
      </c>
      <c r="O343" s="176" t="s">
        <v>166</v>
      </c>
      <c r="P343" s="178"/>
      <c r="Q343" s="179" t="s">
        <v>80</v>
      </c>
      <c r="R343" s="179" t="s">
        <v>81</v>
      </c>
      <c r="S343" s="178" t="s">
        <v>82</v>
      </c>
      <c r="T343" s="178" t="s">
        <v>167</v>
      </c>
      <c r="U343" s="176" t="s">
        <v>84</v>
      </c>
      <c r="V343" s="178" t="s">
        <v>85</v>
      </c>
      <c r="W343" s="241" t="s">
        <v>86</v>
      </c>
      <c r="X343" s="254">
        <f>IF(W343="MUY BAJA",20%,IF(W343="BAJA",40%,IF(W343="MEDIA",60%,IF(W343="ALTA",80%,IF(W343="MUY ALTA",100%,)))))</f>
        <v>0.4</v>
      </c>
      <c r="Y343" s="255" t="s">
        <v>87</v>
      </c>
      <c r="Z343" s="254">
        <f>IF(Y343="LEVE",20%,IF(Y343="MENOR",40%,IF(Y343="MODERADO",60%,IF(Y343="MAYOR",80%,IF(Y343="CATASTRÓFICO",100%,)))))</f>
        <v>0.8</v>
      </c>
      <c r="AA343" s="181" t="s">
        <v>88</v>
      </c>
      <c r="AB343" s="180" t="s">
        <v>168</v>
      </c>
      <c r="AC343" s="178" t="s">
        <v>169</v>
      </c>
      <c r="AD343" s="181" t="s">
        <v>91</v>
      </c>
      <c r="AE343" s="181" t="s">
        <v>92</v>
      </c>
      <c r="AF343" s="176" t="s">
        <v>170</v>
      </c>
      <c r="AG343" s="182" t="s">
        <v>94</v>
      </c>
      <c r="AH343" s="182" t="s">
        <v>95</v>
      </c>
      <c r="AI343" s="256">
        <f>IF(AH343="Prevenir",25%, IF(AH343="Detectar",15%,IF(AH343="Corregir",10%,)))</f>
        <v>0.1</v>
      </c>
      <c r="AJ343" s="182" t="s">
        <v>96</v>
      </c>
      <c r="AK343" s="256">
        <f>IF(AJ343="Automático",25%,IF(AJ343="Manual",10%,))</f>
        <v>0.1</v>
      </c>
      <c r="AL343" s="182" t="s">
        <v>97</v>
      </c>
      <c r="AM343" s="175" t="s">
        <v>152</v>
      </c>
      <c r="AN343" s="182" t="s">
        <v>99</v>
      </c>
      <c r="AO343" s="175" t="s">
        <v>153</v>
      </c>
      <c r="AP343" s="257">
        <f>+AI343+AK343</f>
        <v>0.2</v>
      </c>
      <c r="AQ343" s="238" t="str">
        <f>IF(AR343&lt;=20%,"MUY BAJA",IF(AR343&lt;=40%,"BAJA",IF(AR343&lt;=60%,"MEDIA",IF(AR343&lt;=80%,"ALTA","MUY ALTA"))))</f>
        <v>BAJA</v>
      </c>
      <c r="AR343" s="238">
        <f>IF(OR(AH343="Prevenir",AH343="Detectar"),(X343-(X343*AP343)), X343)</f>
        <v>0.4</v>
      </c>
      <c r="AS343" s="238" t="str">
        <f>IF(AT343&lt;=20%,"LEVE",IF(AT343&lt;=40%,"MENOR",IF(AT343&lt;=60%,"MODERADO",IF(AT343&lt;=80%,"MAYOR","CATASTROFICO"))))</f>
        <v>MAYOR</v>
      </c>
      <c r="AT343" s="238">
        <f>IF(AH343="Corregir",(Z343-(Z343*AP343)), Z343)</f>
        <v>0.64</v>
      </c>
      <c r="AU343" s="181" t="s">
        <v>88</v>
      </c>
      <c r="AV343" s="244" t="s">
        <v>133</v>
      </c>
      <c r="AW343" s="183" t="s">
        <v>168</v>
      </c>
      <c r="AX343" s="184" t="s">
        <v>171</v>
      </c>
      <c r="AY343" s="184">
        <v>45657</v>
      </c>
      <c r="AZ343" s="184" t="s">
        <v>1401</v>
      </c>
      <c r="BA343" s="185" t="s">
        <v>1375</v>
      </c>
      <c r="BB343" s="483" t="s">
        <v>103</v>
      </c>
      <c r="BC343" s="185">
        <f t="shared" si="97"/>
        <v>0</v>
      </c>
      <c r="BD343" s="185" t="s">
        <v>1360</v>
      </c>
      <c r="BE343" s="186" t="s">
        <v>1402</v>
      </c>
      <c r="BF343" s="186" t="s">
        <v>1362</v>
      </c>
      <c r="BG343" s="186" t="s">
        <v>273</v>
      </c>
      <c r="BH343" s="184"/>
      <c r="BI343" s="184"/>
      <c r="BJ343" s="185"/>
      <c r="BK343" s="185"/>
      <c r="BL343" s="185"/>
      <c r="BM343" s="185"/>
      <c r="BN343" s="186"/>
      <c r="BO343" s="186"/>
      <c r="BP343" s="186"/>
      <c r="BQ343" s="184"/>
      <c r="BR343" s="184"/>
      <c r="BS343" s="185"/>
      <c r="BT343" s="185"/>
      <c r="BU343" s="185"/>
      <c r="BV343" s="185"/>
      <c r="BW343" s="186"/>
      <c r="BX343" s="186"/>
      <c r="BY343" s="186"/>
      <c r="BZ343" s="184"/>
      <c r="CA343" s="184"/>
      <c r="CB343" s="185"/>
      <c r="CC343" s="185"/>
      <c r="CD343" s="185"/>
      <c r="CE343" s="185"/>
      <c r="CF343" s="186"/>
      <c r="CG343" s="186"/>
      <c r="CH343" s="186"/>
      <c r="CI343" s="476"/>
      <c r="CJ343" s="476">
        <v>1</v>
      </c>
      <c r="CK343" s="476"/>
    </row>
    <row r="344" spans="2:89" s="187" customFormat="1" ht="113.25" customHeight="1" x14ac:dyDescent="0.25">
      <c r="B344" s="174" t="s">
        <v>71</v>
      </c>
      <c r="C344" s="175" t="s">
        <v>235</v>
      </c>
      <c r="D344" s="175" t="s">
        <v>235</v>
      </c>
      <c r="E344" s="176" t="s">
        <v>156</v>
      </c>
      <c r="F344" s="176" t="s">
        <v>74</v>
      </c>
      <c r="G344" s="176" t="s">
        <v>235</v>
      </c>
      <c r="H344" s="175" t="s">
        <v>75</v>
      </c>
      <c r="I344" s="175" t="s">
        <v>75</v>
      </c>
      <c r="J344" s="175" t="s">
        <v>75</v>
      </c>
      <c r="K344" s="177" t="s">
        <v>75</v>
      </c>
      <c r="L344" s="175" t="s">
        <v>236</v>
      </c>
      <c r="M344" s="175" t="s">
        <v>225</v>
      </c>
      <c r="N344" s="175" t="s">
        <v>237</v>
      </c>
      <c r="O344" s="176" t="s">
        <v>194</v>
      </c>
      <c r="P344" s="178"/>
      <c r="Q344" s="179" t="s">
        <v>80</v>
      </c>
      <c r="R344" s="179" t="s">
        <v>81</v>
      </c>
      <c r="S344" s="178" t="s">
        <v>82</v>
      </c>
      <c r="T344" s="178" t="s">
        <v>167</v>
      </c>
      <c r="U344" s="176" t="s">
        <v>148</v>
      </c>
      <c r="V344" s="178" t="s">
        <v>85</v>
      </c>
      <c r="W344" s="241" t="s">
        <v>86</v>
      </c>
      <c r="X344" s="254">
        <f>IF(W344="MUY BAJA",20%,IF(W344="BAJA",40%,IF(W344="MEDIA",60%,IF(W344="ALTA",80%,IF(W344="MUY ALTA",100%,)))))</f>
        <v>0.4</v>
      </c>
      <c r="Y344" s="255" t="s">
        <v>87</v>
      </c>
      <c r="Z344" s="254">
        <f>IF(Y344="LEVE",20%,IF(Y344="MENOR",40%,IF(Y344="MODERADO",60%,IF(Y344="MAYOR",80%,IF(Y344="CATASTRÓFICO",100%,)))))</f>
        <v>0.8</v>
      </c>
      <c r="AA344" s="181" t="s">
        <v>88</v>
      </c>
      <c r="AB344" s="180" t="s">
        <v>168</v>
      </c>
      <c r="AC344" s="178" t="s">
        <v>169</v>
      </c>
      <c r="AD344" s="181" t="s">
        <v>91</v>
      </c>
      <c r="AE344" s="181" t="s">
        <v>92</v>
      </c>
      <c r="AF344" s="176" t="s">
        <v>170</v>
      </c>
      <c r="AG344" s="182" t="s">
        <v>94</v>
      </c>
      <c r="AH344" s="182" t="s">
        <v>95</v>
      </c>
      <c r="AI344" s="256">
        <f>IF(AH344="Prevenir",25%, IF(AH344="Detectar",15%,IF(AH344="Corregir",10%,)))</f>
        <v>0.1</v>
      </c>
      <c r="AJ344" s="182" t="s">
        <v>96</v>
      </c>
      <c r="AK344" s="256">
        <f>IF(AJ344="Automático",25%,IF(AJ344="Manual",10%,))</f>
        <v>0.1</v>
      </c>
      <c r="AL344" s="182" t="s">
        <v>97</v>
      </c>
      <c r="AM344" s="175" t="s">
        <v>152</v>
      </c>
      <c r="AN344" s="182" t="s">
        <v>99</v>
      </c>
      <c r="AO344" s="175" t="s">
        <v>153</v>
      </c>
      <c r="AP344" s="257">
        <f>+AI344+AK344</f>
        <v>0.2</v>
      </c>
      <c r="AQ344" s="238" t="str">
        <f>IF(AR344&lt;=20%,"MUY BAJA",IF(AR344&lt;=40%,"BAJA",IF(AR344&lt;=60%,"MEDIA",IF(AR344&lt;=80%,"ALTA","MUY ALTA"))))</f>
        <v>BAJA</v>
      </c>
      <c r="AR344" s="238">
        <f>IF(OR(AH344="Prevenir",AH344="Detectar"),(X344-(X344*AP344)), X344)</f>
        <v>0.4</v>
      </c>
      <c r="AS344" s="238" t="str">
        <f>IF(AT344&lt;=20%,"LEVE",IF(AT344&lt;=40%,"MENOR",IF(AT344&lt;=60%,"MODERADO",IF(AT344&lt;=80%,"MAYOR","CATASTROFICO"))))</f>
        <v>MAYOR</v>
      </c>
      <c r="AT344" s="238">
        <f>IF(AH344="Corregir",(Z344-(Z344*AP344)), Z344)</f>
        <v>0.64</v>
      </c>
      <c r="AU344" s="181" t="s">
        <v>88</v>
      </c>
      <c r="AV344" s="244" t="s">
        <v>133</v>
      </c>
      <c r="AW344" s="183" t="s">
        <v>168</v>
      </c>
      <c r="AX344" s="184" t="s">
        <v>171</v>
      </c>
      <c r="AY344" s="184">
        <f>AY343</f>
        <v>45657</v>
      </c>
      <c r="AZ344" s="184" t="str">
        <f>AZ343</f>
        <v>EN IIIC-2024 el Plan de Vulnerabilidades - Intrusión ejecutado resultados informados, remediaciones en ejecución.</v>
      </c>
      <c r="BA344" s="184" t="str">
        <f>BA343</f>
        <v>OSI - GIS - GDMA - SPI</v>
      </c>
      <c r="BB344" s="483" t="s">
        <v>103</v>
      </c>
      <c r="BC344" s="185">
        <f t="shared" si="97"/>
        <v>0</v>
      </c>
      <c r="BD344" s="184" t="str">
        <f>BD343</f>
        <v>X</v>
      </c>
      <c r="BE344" s="184" t="str">
        <f>BE343</f>
        <v>Se encuentra en desarrollo remediaciones que estan coordinadas con proveedores para definir remediación final.</v>
      </c>
      <c r="BF344" s="186" t="s">
        <v>1362</v>
      </c>
      <c r="BG344" s="184" t="str">
        <f>BG343</f>
        <v xml:space="preserve"> </v>
      </c>
      <c r="BH344" s="184"/>
      <c r="BI344" s="184"/>
      <c r="BJ344" s="185"/>
      <c r="BK344" s="185"/>
      <c r="BL344" s="185"/>
      <c r="BM344" s="185"/>
      <c r="BN344" s="186"/>
      <c r="BO344" s="186"/>
      <c r="BP344" s="186"/>
      <c r="BQ344" s="184"/>
      <c r="BR344" s="184"/>
      <c r="BS344" s="185"/>
      <c r="BT344" s="185"/>
      <c r="BU344" s="185"/>
      <c r="BV344" s="185"/>
      <c r="BW344" s="186"/>
      <c r="BX344" s="186"/>
      <c r="BY344" s="186"/>
      <c r="BZ344" s="184"/>
      <c r="CA344" s="184"/>
      <c r="CB344" s="185"/>
      <c r="CC344" s="185"/>
      <c r="CD344" s="185"/>
      <c r="CE344" s="185"/>
      <c r="CF344" s="186"/>
      <c r="CG344" s="186"/>
      <c r="CH344" s="186"/>
      <c r="CI344" s="476"/>
      <c r="CJ344" s="476">
        <v>1</v>
      </c>
      <c r="CK344" s="476"/>
    </row>
    <row r="345" spans="2:89" s="187" customFormat="1" ht="113.25" customHeight="1" x14ac:dyDescent="0.25">
      <c r="B345" s="174" t="s">
        <v>71</v>
      </c>
      <c r="C345" s="175" t="s">
        <v>241</v>
      </c>
      <c r="D345" s="175" t="s">
        <v>241</v>
      </c>
      <c r="E345" s="176" t="s">
        <v>156</v>
      </c>
      <c r="F345" s="176" t="s">
        <v>74</v>
      </c>
      <c r="G345" s="176" t="s">
        <v>241</v>
      </c>
      <c r="H345" s="175" t="s">
        <v>75</v>
      </c>
      <c r="I345" s="175" t="s">
        <v>75</v>
      </c>
      <c r="J345" s="175" t="s">
        <v>75</v>
      </c>
      <c r="K345" s="177" t="s">
        <v>75</v>
      </c>
      <c r="L345" s="175" t="s">
        <v>242</v>
      </c>
      <c r="M345" s="175" t="s">
        <v>243</v>
      </c>
      <c r="N345" s="175" t="s">
        <v>244</v>
      </c>
      <c r="O345" s="176" t="s">
        <v>194</v>
      </c>
      <c r="P345" s="178"/>
      <c r="Q345" s="179" t="s">
        <v>80</v>
      </c>
      <c r="R345" s="179" t="s">
        <v>81</v>
      </c>
      <c r="S345" s="178" t="s">
        <v>82</v>
      </c>
      <c r="T345" s="178" t="s">
        <v>147</v>
      </c>
      <c r="U345" s="176" t="s">
        <v>84</v>
      </c>
      <c r="V345" s="178" t="s">
        <v>85</v>
      </c>
      <c r="W345" s="241" t="s">
        <v>86</v>
      </c>
      <c r="X345" s="254">
        <f>IF(W345="MUY BAJA",20%,IF(W345="BAJA",40%,IF(W345="MEDIA",60%,IF(W345="ALTA",80%,IF(W345="MUY ALTA",100%,)))))</f>
        <v>0.4</v>
      </c>
      <c r="Y345" s="255" t="s">
        <v>87</v>
      </c>
      <c r="Z345" s="254">
        <f>IF(Y345="LEVE",20%,IF(Y345="MENOR",40%,IF(Y345="MODERADO",60%,IF(Y345="MAYOR",80%,IF(Y345="CATASTRÓFICO",100%,)))))</f>
        <v>0.8</v>
      </c>
      <c r="AA345" s="181" t="s">
        <v>88</v>
      </c>
      <c r="AB345" s="180" t="s">
        <v>168</v>
      </c>
      <c r="AC345" s="178" t="s">
        <v>169</v>
      </c>
      <c r="AD345" s="181" t="s">
        <v>91</v>
      </c>
      <c r="AE345" s="181" t="s">
        <v>92</v>
      </c>
      <c r="AF345" s="176" t="s">
        <v>170</v>
      </c>
      <c r="AG345" s="182" t="s">
        <v>94</v>
      </c>
      <c r="AH345" s="182" t="s">
        <v>95</v>
      </c>
      <c r="AI345" s="256">
        <f>IF(AH345="Prevenir",25%, IF(AH345="Detectar",15%,IF(AH345="Corregir",10%,)))</f>
        <v>0.1</v>
      </c>
      <c r="AJ345" s="182" t="s">
        <v>96</v>
      </c>
      <c r="AK345" s="256">
        <f>IF(AJ345="Automático",25%,IF(AJ345="Manual",10%,))</f>
        <v>0.1</v>
      </c>
      <c r="AL345" s="182" t="s">
        <v>97</v>
      </c>
      <c r="AM345" s="175" t="s">
        <v>152</v>
      </c>
      <c r="AN345" s="182" t="s">
        <v>99</v>
      </c>
      <c r="AO345" s="175" t="s">
        <v>153</v>
      </c>
      <c r="AP345" s="257">
        <f>+AI345+AK345</f>
        <v>0.2</v>
      </c>
      <c r="AQ345" s="238" t="str">
        <f>IF(AR345&lt;=20%,"MUY BAJA",IF(AR345&lt;=40%,"BAJA",IF(AR345&lt;=60%,"MEDIA",IF(AR345&lt;=80%,"ALTA","MUY ALTA"))))</f>
        <v>BAJA</v>
      </c>
      <c r="AR345" s="238">
        <f>IF(OR(AH345="Prevenir",AH345="Detectar"),(X345-(X345*AP345)), X345)</f>
        <v>0.4</v>
      </c>
      <c r="AS345" s="238" t="str">
        <f>IF(AT345&lt;=20%,"LEVE",IF(AT345&lt;=40%,"MENOR",IF(AT345&lt;=60%,"MODERADO",IF(AT345&lt;=80%,"MAYOR","CATASTROFICO"))))</f>
        <v>MAYOR</v>
      </c>
      <c r="AT345" s="238">
        <f>IF(AH345="Corregir",(Z345-(Z345*AP345)), Z345)</f>
        <v>0.64</v>
      </c>
      <c r="AU345" s="181" t="s">
        <v>88</v>
      </c>
      <c r="AV345" s="244" t="s">
        <v>133</v>
      </c>
      <c r="AW345" s="183" t="s">
        <v>168</v>
      </c>
      <c r="AX345" s="184" t="s">
        <v>171</v>
      </c>
      <c r="AY345" s="184">
        <f>AY344</f>
        <v>45657</v>
      </c>
      <c r="AZ345" s="184" t="str">
        <f>AZ344</f>
        <v>EN IIIC-2024 el Plan de Vulnerabilidades - Intrusión ejecutado resultados informados, remediaciones en ejecución.</v>
      </c>
      <c r="BA345" s="184" t="str">
        <f>BA344</f>
        <v>OSI - GIS - GDMA - SPI</v>
      </c>
      <c r="BB345" s="483" t="s">
        <v>103</v>
      </c>
      <c r="BC345" s="185">
        <f t="shared" si="97"/>
        <v>0</v>
      </c>
      <c r="BD345" s="184" t="str">
        <f>BD344</f>
        <v>X</v>
      </c>
      <c r="BE345" s="184" t="str">
        <f>BE344</f>
        <v>Se encuentra en desarrollo remediaciones que estan coordinadas con proveedores para definir remediación final.</v>
      </c>
      <c r="BF345" s="186" t="s">
        <v>1362</v>
      </c>
      <c r="BG345" s="184" t="str">
        <f>BG344</f>
        <v xml:space="preserve"> </v>
      </c>
      <c r="BH345" s="184"/>
      <c r="BI345" s="184"/>
      <c r="BJ345" s="185"/>
      <c r="BK345" s="185"/>
      <c r="BL345" s="185"/>
      <c r="BM345" s="185"/>
      <c r="BN345" s="186"/>
      <c r="BO345" s="186"/>
      <c r="BP345" s="186"/>
      <c r="BQ345" s="184"/>
      <c r="BR345" s="184"/>
      <c r="BS345" s="185"/>
      <c r="BT345" s="185"/>
      <c r="BU345" s="185"/>
      <c r="BV345" s="185"/>
      <c r="BW345" s="186"/>
      <c r="BX345" s="186"/>
      <c r="BY345" s="186"/>
      <c r="BZ345" s="184"/>
      <c r="CA345" s="184"/>
      <c r="CB345" s="185"/>
      <c r="CC345" s="185"/>
      <c r="CD345" s="185"/>
      <c r="CE345" s="185"/>
      <c r="CF345" s="186"/>
      <c r="CG345" s="186"/>
      <c r="CH345" s="186"/>
      <c r="CI345" s="476"/>
      <c r="CJ345" s="476">
        <v>1</v>
      </c>
      <c r="CK345" s="476"/>
    </row>
    <row r="346" spans="2:89" s="187" customFormat="1" ht="113.25" customHeight="1" x14ac:dyDescent="0.25">
      <c r="B346" s="174" t="s">
        <v>71</v>
      </c>
      <c r="C346" s="175" t="s">
        <v>235</v>
      </c>
      <c r="D346" s="175" t="s">
        <v>235</v>
      </c>
      <c r="E346" s="176" t="s">
        <v>156</v>
      </c>
      <c r="F346" s="176" t="s">
        <v>74</v>
      </c>
      <c r="G346" s="176" t="s">
        <v>235</v>
      </c>
      <c r="H346" s="175" t="s">
        <v>245</v>
      </c>
      <c r="I346" s="175" t="s">
        <v>245</v>
      </c>
      <c r="J346" s="175" t="s">
        <v>245</v>
      </c>
      <c r="K346" s="188" t="s">
        <v>245</v>
      </c>
      <c r="L346" s="175" t="s">
        <v>257</v>
      </c>
      <c r="M346" s="175" t="s">
        <v>258</v>
      </c>
      <c r="N346" s="175" t="s">
        <v>259</v>
      </c>
      <c r="O346" s="176" t="s">
        <v>246</v>
      </c>
      <c r="P346" s="178"/>
      <c r="Q346" s="179" t="s">
        <v>80</v>
      </c>
      <c r="R346" s="179" t="s">
        <v>81</v>
      </c>
      <c r="S346" s="178" t="s">
        <v>82</v>
      </c>
      <c r="T346" s="178" t="s">
        <v>167</v>
      </c>
      <c r="U346" s="176" t="s">
        <v>84</v>
      </c>
      <c r="V346" s="178" t="s">
        <v>260</v>
      </c>
      <c r="W346" s="241" t="s">
        <v>86</v>
      </c>
      <c r="X346" s="254">
        <f>IF(W346="MUY BAJA",20%,IF(W346="BAJA",40%,IF(W346="MEDIA",60%,IF(W346="ALTA",80%,IF(W346="MUY ALTA",100%,)))))</f>
        <v>0.4</v>
      </c>
      <c r="Y346" s="255" t="s">
        <v>87</v>
      </c>
      <c r="Z346" s="254">
        <f>IF(Y346="LEVE",20%,IF(Y346="MENOR",40%,IF(Y346="MODERADO",60%,IF(Y346="MAYOR",80%,IF(Y346="CATASTRÓFICO",100%,)))))</f>
        <v>0.8</v>
      </c>
      <c r="AA346" s="181" t="s">
        <v>88</v>
      </c>
      <c r="AB346" s="180" t="s">
        <v>168</v>
      </c>
      <c r="AC346" s="178" t="s">
        <v>169</v>
      </c>
      <c r="AD346" s="181" t="s">
        <v>91</v>
      </c>
      <c r="AE346" s="181" t="s">
        <v>92</v>
      </c>
      <c r="AF346" s="176" t="s">
        <v>170</v>
      </c>
      <c r="AG346" s="182" t="s">
        <v>94</v>
      </c>
      <c r="AH346" s="182" t="s">
        <v>95</v>
      </c>
      <c r="AI346" s="256">
        <f>IF(AH346="Prevenir",25%, IF(AH346="Detectar",15%,IF(AH346="Corregir",10%,)))</f>
        <v>0.1</v>
      </c>
      <c r="AJ346" s="182" t="s">
        <v>96</v>
      </c>
      <c r="AK346" s="256">
        <f>IF(AJ346="Automático",25%,IF(AJ346="Manual",10%,))</f>
        <v>0.1</v>
      </c>
      <c r="AL346" s="182" t="s">
        <v>97</v>
      </c>
      <c r="AM346" s="175" t="s">
        <v>152</v>
      </c>
      <c r="AN346" s="182" t="s">
        <v>99</v>
      </c>
      <c r="AO346" s="175" t="s">
        <v>153</v>
      </c>
      <c r="AP346" s="257">
        <f>+AI346+AK346</f>
        <v>0.2</v>
      </c>
      <c r="AQ346" s="238" t="str">
        <f>IF(AR346&lt;=20%,"MUY BAJA",IF(AR346&lt;=40%,"BAJA",IF(AR346&lt;=60%,"MEDIA",IF(AR346&lt;=80%,"ALTA","MUY ALTA"))))</f>
        <v>BAJA</v>
      </c>
      <c r="AR346" s="238">
        <f>IF(OR(AH346="Prevenir",AH346="Detectar"),(X346-(X346*AP346)), X346)</f>
        <v>0.4</v>
      </c>
      <c r="AS346" s="238" t="str">
        <f>IF(AT346&lt;=20%,"LEVE",IF(AT346&lt;=40%,"MENOR",IF(AT346&lt;=60%,"MODERADO",IF(AT346&lt;=80%,"MAYOR","CATASTROFICO"))))</f>
        <v>MAYOR</v>
      </c>
      <c r="AT346" s="238">
        <f>IF(AH346="Corregir",(Z346-(Z346*AP346)), Z346)</f>
        <v>0.64</v>
      </c>
      <c r="AU346" s="181" t="s">
        <v>88</v>
      </c>
      <c r="AV346" s="244" t="s">
        <v>133</v>
      </c>
      <c r="AW346" s="183" t="s">
        <v>168</v>
      </c>
      <c r="AX346" s="184" t="s">
        <v>171</v>
      </c>
      <c r="AY346" s="184">
        <f>AY345</f>
        <v>45657</v>
      </c>
      <c r="AZ346" s="184" t="str">
        <f>AZ345</f>
        <v>EN IIIC-2024 el Plan de Vulnerabilidades - Intrusión ejecutado resultados informados, remediaciones en ejecución.</v>
      </c>
      <c r="BA346" s="184" t="str">
        <f>BA345</f>
        <v>OSI - GIS - GDMA - SPI</v>
      </c>
      <c r="BB346" s="483" t="s">
        <v>103</v>
      </c>
      <c r="BC346" s="185">
        <f t="shared" si="97"/>
        <v>0</v>
      </c>
      <c r="BD346" s="184" t="str">
        <f>BD345</f>
        <v>X</v>
      </c>
      <c r="BE346" s="184" t="str">
        <f>BE345</f>
        <v>Se encuentra en desarrollo remediaciones que estan coordinadas con proveedores para definir remediación final.</v>
      </c>
      <c r="BF346" s="186" t="s">
        <v>1362</v>
      </c>
      <c r="BG346" s="184" t="str">
        <f>BG345</f>
        <v xml:space="preserve"> </v>
      </c>
      <c r="BH346" s="184"/>
      <c r="BI346" s="184"/>
      <c r="BJ346" s="185"/>
      <c r="BK346" s="185"/>
      <c r="BL346" s="185"/>
      <c r="BM346" s="185"/>
      <c r="BN346" s="186"/>
      <c r="BO346" s="186"/>
      <c r="BP346" s="186"/>
      <c r="BQ346" s="184"/>
      <c r="BR346" s="184"/>
      <c r="BS346" s="185"/>
      <c r="BT346" s="185"/>
      <c r="BU346" s="185"/>
      <c r="BV346" s="185"/>
      <c r="BW346" s="186"/>
      <c r="BX346" s="186"/>
      <c r="BY346" s="186"/>
      <c r="BZ346" s="184"/>
      <c r="CA346" s="184"/>
      <c r="CB346" s="185"/>
      <c r="CC346" s="185"/>
      <c r="CD346" s="185"/>
      <c r="CE346" s="185"/>
      <c r="CF346" s="186"/>
      <c r="CG346" s="186"/>
      <c r="CH346" s="186"/>
      <c r="CI346" s="476"/>
      <c r="CJ346" s="476">
        <v>1</v>
      </c>
      <c r="CK346" s="476"/>
    </row>
    <row r="347" spans="2:89" s="187" customFormat="1" ht="113.25" customHeight="1" x14ac:dyDescent="0.25">
      <c r="B347" s="174" t="s">
        <v>71</v>
      </c>
      <c r="C347" s="175" t="s">
        <v>162</v>
      </c>
      <c r="D347" s="175" t="s">
        <v>162</v>
      </c>
      <c r="E347" s="176" t="s">
        <v>156</v>
      </c>
      <c r="F347" s="176" t="s">
        <v>74</v>
      </c>
      <c r="G347" s="176" t="s">
        <v>162</v>
      </c>
      <c r="H347" s="175" t="s">
        <v>75</v>
      </c>
      <c r="I347" s="175" t="s">
        <v>247</v>
      </c>
      <c r="J347" s="175" t="s">
        <v>75</v>
      </c>
      <c r="K347" s="188" t="s">
        <v>245</v>
      </c>
      <c r="L347" s="175" t="s">
        <v>224</v>
      </c>
      <c r="M347" s="175" t="s">
        <v>261</v>
      </c>
      <c r="N347" s="175" t="s">
        <v>262</v>
      </c>
      <c r="O347" s="176" t="s">
        <v>246</v>
      </c>
      <c r="P347" s="178"/>
      <c r="Q347" s="179" t="s">
        <v>80</v>
      </c>
      <c r="R347" s="179" t="s">
        <v>81</v>
      </c>
      <c r="S347" s="178" t="s">
        <v>82</v>
      </c>
      <c r="T347" s="178" t="s">
        <v>167</v>
      </c>
      <c r="U347" s="176" t="s">
        <v>84</v>
      </c>
      <c r="V347" s="178" t="s">
        <v>260</v>
      </c>
      <c r="W347" s="241" t="s">
        <v>86</v>
      </c>
      <c r="X347" s="254">
        <f>IF(W347="MUY BAJA",20%,IF(W347="BAJA",40%,IF(W347="MEDIA",60%,IF(W347="ALTA",80%,IF(W347="MUY ALTA",100%,)))))</f>
        <v>0.4</v>
      </c>
      <c r="Y347" s="255" t="s">
        <v>87</v>
      </c>
      <c r="Z347" s="254">
        <f>IF(Y347="LEVE",20%,IF(Y347="MENOR",40%,IF(Y347="MODERADO",60%,IF(Y347="MAYOR",80%,IF(Y347="CATASTRÓFICO",100%,)))))</f>
        <v>0.8</v>
      </c>
      <c r="AA347" s="181" t="s">
        <v>88</v>
      </c>
      <c r="AB347" s="180" t="s">
        <v>168</v>
      </c>
      <c r="AC347" s="178" t="s">
        <v>169</v>
      </c>
      <c r="AD347" s="181" t="s">
        <v>91</v>
      </c>
      <c r="AE347" s="181" t="s">
        <v>92</v>
      </c>
      <c r="AF347" s="176" t="s">
        <v>170</v>
      </c>
      <c r="AG347" s="182" t="s">
        <v>94</v>
      </c>
      <c r="AH347" s="182" t="s">
        <v>95</v>
      </c>
      <c r="AI347" s="256">
        <f>IF(AH347="Prevenir",25%, IF(AH347="Detectar",15%,IF(AH347="Corregir",10%,)))</f>
        <v>0.1</v>
      </c>
      <c r="AJ347" s="182" t="s">
        <v>96</v>
      </c>
      <c r="AK347" s="256">
        <f>IF(AJ347="Automático",25%,IF(AJ347="Manual",10%,))</f>
        <v>0.1</v>
      </c>
      <c r="AL347" s="182" t="s">
        <v>97</v>
      </c>
      <c r="AM347" s="175" t="s">
        <v>152</v>
      </c>
      <c r="AN347" s="182" t="s">
        <v>99</v>
      </c>
      <c r="AO347" s="175" t="s">
        <v>153</v>
      </c>
      <c r="AP347" s="257">
        <f>+AI347+AK347</f>
        <v>0.2</v>
      </c>
      <c r="AQ347" s="238" t="str">
        <f>IF(AR347&lt;=20%,"MUY BAJA",IF(AR347&lt;=40%,"BAJA",IF(AR347&lt;=60%,"MEDIA",IF(AR347&lt;=80%,"ALTA","MUY ALTA"))))</f>
        <v>BAJA</v>
      </c>
      <c r="AR347" s="238">
        <f>IF(OR(AH347="Prevenir",AH347="Detectar"),(X347-(X347*AP347)), X347)</f>
        <v>0.4</v>
      </c>
      <c r="AS347" s="238" t="str">
        <f>IF(AT347&lt;=20%,"LEVE",IF(AT347&lt;=40%,"MENOR",IF(AT347&lt;=60%,"MODERADO",IF(AT347&lt;=80%,"MAYOR","CATASTROFICO"))))</f>
        <v>MAYOR</v>
      </c>
      <c r="AT347" s="238">
        <f>IF(AH347="Corregir",(Z347-(Z347*AP347)), Z347)</f>
        <v>0.64</v>
      </c>
      <c r="AU347" s="181" t="s">
        <v>88</v>
      </c>
      <c r="AV347" s="244" t="s">
        <v>133</v>
      </c>
      <c r="AW347" s="183" t="s">
        <v>168</v>
      </c>
      <c r="AX347" s="184" t="s">
        <v>171</v>
      </c>
      <c r="AY347" s="184">
        <f>AY346</f>
        <v>45657</v>
      </c>
      <c r="AZ347" s="184" t="str">
        <f>AZ346</f>
        <v>EN IIIC-2024 el Plan de Vulnerabilidades - Intrusión ejecutado resultados informados, remediaciones en ejecución.</v>
      </c>
      <c r="BA347" s="184" t="str">
        <f>BA346</f>
        <v>OSI - GIS - GDMA - SPI</v>
      </c>
      <c r="BB347" s="483" t="s">
        <v>103</v>
      </c>
      <c r="BC347" s="185">
        <f t="shared" si="97"/>
        <v>0</v>
      </c>
      <c r="BD347" s="184" t="str">
        <f>BD346</f>
        <v>X</v>
      </c>
      <c r="BE347" s="184" t="str">
        <f>BE346</f>
        <v>Se encuentra en desarrollo remediaciones que estan coordinadas con proveedores para definir remediación final.</v>
      </c>
      <c r="BF347" s="186" t="s">
        <v>1362</v>
      </c>
      <c r="BG347" s="184" t="str">
        <f>BG346</f>
        <v xml:space="preserve"> </v>
      </c>
      <c r="BH347" s="184"/>
      <c r="BI347" s="184"/>
      <c r="BJ347" s="185"/>
      <c r="BK347" s="185"/>
      <c r="BL347" s="185"/>
      <c r="BM347" s="185"/>
      <c r="BN347" s="186"/>
      <c r="BO347" s="186"/>
      <c r="BP347" s="186"/>
      <c r="BQ347" s="184"/>
      <c r="BR347" s="184"/>
      <c r="BS347" s="185"/>
      <c r="BT347" s="185"/>
      <c r="BU347" s="185"/>
      <c r="BV347" s="185"/>
      <c r="BW347" s="186"/>
      <c r="BX347" s="186"/>
      <c r="BY347" s="186"/>
      <c r="BZ347" s="184"/>
      <c r="CA347" s="184"/>
      <c r="CB347" s="185"/>
      <c r="CC347" s="185"/>
      <c r="CD347" s="185"/>
      <c r="CE347" s="185"/>
      <c r="CF347" s="186"/>
      <c r="CG347" s="186"/>
      <c r="CH347" s="186"/>
      <c r="CI347" s="476"/>
      <c r="CJ347" s="476">
        <v>1</v>
      </c>
      <c r="CK347" s="476"/>
    </row>
    <row r="348" spans="2:89" s="187" customFormat="1" ht="113.25" customHeight="1" x14ac:dyDescent="0.25">
      <c r="B348" s="174" t="s">
        <v>71</v>
      </c>
      <c r="C348" s="175" t="s">
        <v>162</v>
      </c>
      <c r="D348" s="175" t="s">
        <v>162</v>
      </c>
      <c r="E348" s="176" t="s">
        <v>156</v>
      </c>
      <c r="F348" s="176" t="s">
        <v>120</v>
      </c>
      <c r="G348" s="176" t="s">
        <v>162</v>
      </c>
      <c r="H348" s="175" t="s">
        <v>245</v>
      </c>
      <c r="I348" s="175" t="s">
        <v>245</v>
      </c>
      <c r="J348" s="175" t="s">
        <v>245</v>
      </c>
      <c r="K348" s="188" t="s">
        <v>245</v>
      </c>
      <c r="L348" s="175" t="s">
        <v>294</v>
      </c>
      <c r="M348" s="175" t="s">
        <v>289</v>
      </c>
      <c r="N348" s="175" t="s">
        <v>295</v>
      </c>
      <c r="O348" s="176" t="s">
        <v>290</v>
      </c>
      <c r="P348" s="178"/>
      <c r="Q348" s="179" t="s">
        <v>80</v>
      </c>
      <c r="R348" s="179" t="s">
        <v>81</v>
      </c>
      <c r="S348" s="178" t="s">
        <v>82</v>
      </c>
      <c r="T348" s="178" t="s">
        <v>167</v>
      </c>
      <c r="U348" s="176" t="s">
        <v>84</v>
      </c>
      <c r="V348" s="178" t="s">
        <v>260</v>
      </c>
      <c r="W348" s="241" t="s">
        <v>86</v>
      </c>
      <c r="X348" s="254">
        <f>IF(W348="MUY BAJA",20%,IF(W348="BAJA",40%,IF(W348="MEDIA",60%,IF(W348="ALTA",80%,IF(W348="MUY ALTA",100%,)))))</f>
        <v>0.4</v>
      </c>
      <c r="Y348" s="255" t="s">
        <v>87</v>
      </c>
      <c r="Z348" s="254">
        <f>IF(Y348="LEVE",20%,IF(Y348="MENOR",40%,IF(Y348="MODERADO",60%,IF(Y348="MAYOR",80%,IF(Y348="CATASTRÓFICO",100%,)))))</f>
        <v>0.8</v>
      </c>
      <c r="AA348" s="181" t="s">
        <v>88</v>
      </c>
      <c r="AB348" s="180" t="s">
        <v>168</v>
      </c>
      <c r="AC348" s="178" t="s">
        <v>169</v>
      </c>
      <c r="AD348" s="181" t="s">
        <v>91</v>
      </c>
      <c r="AE348" s="181" t="s">
        <v>92</v>
      </c>
      <c r="AF348" s="176" t="s">
        <v>170</v>
      </c>
      <c r="AG348" s="182" t="s">
        <v>94</v>
      </c>
      <c r="AH348" s="182" t="s">
        <v>95</v>
      </c>
      <c r="AI348" s="256">
        <f>IF(AH348="Prevenir",25%, IF(AH348="Detectar",15%,IF(AH348="Corregir",10%,)))</f>
        <v>0.1</v>
      </c>
      <c r="AJ348" s="182" t="s">
        <v>96</v>
      </c>
      <c r="AK348" s="256">
        <f>IF(AJ348="Automático",25%,IF(AJ348="Manual",10%,))</f>
        <v>0.1</v>
      </c>
      <c r="AL348" s="182" t="s">
        <v>97</v>
      </c>
      <c r="AM348" s="175" t="s">
        <v>152</v>
      </c>
      <c r="AN348" s="182" t="s">
        <v>99</v>
      </c>
      <c r="AO348" s="175" t="s">
        <v>153</v>
      </c>
      <c r="AP348" s="257">
        <f>+AI348+AK348</f>
        <v>0.2</v>
      </c>
      <c r="AQ348" s="238" t="str">
        <f>IF(AR348&lt;=20%,"MUY BAJA",IF(AR348&lt;=40%,"BAJA",IF(AR348&lt;=60%,"MEDIA",IF(AR348&lt;=80%,"ALTA","MUY ALTA"))))</f>
        <v>BAJA</v>
      </c>
      <c r="AR348" s="238">
        <f>IF(OR(AH348="Prevenir",AH348="Detectar"),(X348-(X348*AP348)), X348)</f>
        <v>0.4</v>
      </c>
      <c r="AS348" s="238" t="str">
        <f>IF(AT348&lt;=20%,"LEVE",IF(AT348&lt;=40%,"MENOR",IF(AT348&lt;=60%,"MODERADO",IF(AT348&lt;=80%,"MAYOR","CATASTROFICO"))))</f>
        <v>MAYOR</v>
      </c>
      <c r="AT348" s="238">
        <f>IF(AH348="Corregir",(Z348-(Z348*AP348)), Z348)</f>
        <v>0.64</v>
      </c>
      <c r="AU348" s="181" t="s">
        <v>88</v>
      </c>
      <c r="AV348" s="244" t="s">
        <v>133</v>
      </c>
      <c r="AW348" s="183" t="s">
        <v>168</v>
      </c>
      <c r="AX348" s="184" t="s">
        <v>171</v>
      </c>
      <c r="AY348" s="184">
        <f>AY347</f>
        <v>45657</v>
      </c>
      <c r="AZ348" s="184" t="str">
        <f>AZ347</f>
        <v>EN IIIC-2024 el Plan de Vulnerabilidades - Intrusión ejecutado resultados informados, remediaciones en ejecución.</v>
      </c>
      <c r="BA348" s="184" t="str">
        <f>BA347</f>
        <v>OSI - GIS - GDMA - SPI</v>
      </c>
      <c r="BB348" s="483" t="s">
        <v>103</v>
      </c>
      <c r="BC348" s="185">
        <f t="shared" si="97"/>
        <v>0</v>
      </c>
      <c r="BD348" s="184" t="str">
        <f>BD347</f>
        <v>X</v>
      </c>
      <c r="BE348" s="184" t="str">
        <f>BE347</f>
        <v>Se encuentra en desarrollo remediaciones que estan coordinadas con proveedores para definir remediación final.</v>
      </c>
      <c r="BF348" s="186" t="s">
        <v>1362</v>
      </c>
      <c r="BG348" s="184" t="str">
        <f>BG347</f>
        <v xml:space="preserve"> </v>
      </c>
      <c r="BH348" s="184"/>
      <c r="BI348" s="184"/>
      <c r="BJ348" s="185"/>
      <c r="BK348" s="185"/>
      <c r="BL348" s="185"/>
      <c r="BM348" s="185"/>
      <c r="BN348" s="186"/>
      <c r="BO348" s="186"/>
      <c r="BP348" s="186"/>
      <c r="BQ348" s="184"/>
      <c r="BR348" s="184"/>
      <c r="BS348" s="185"/>
      <c r="BT348" s="185"/>
      <c r="BU348" s="185"/>
      <c r="BV348" s="185"/>
      <c r="BW348" s="186"/>
      <c r="BX348" s="186"/>
      <c r="BY348" s="186"/>
      <c r="BZ348" s="184"/>
      <c r="CA348" s="184"/>
      <c r="CB348" s="185"/>
      <c r="CC348" s="185"/>
      <c r="CD348" s="185"/>
      <c r="CE348" s="185"/>
      <c r="CF348" s="186"/>
      <c r="CG348" s="186"/>
      <c r="CH348" s="186"/>
      <c r="CI348" s="476"/>
      <c r="CJ348" s="476">
        <v>1</v>
      </c>
      <c r="CK348" s="476"/>
    </row>
    <row r="349" spans="2:89" s="187" customFormat="1" ht="113.25" customHeight="1" x14ac:dyDescent="0.25">
      <c r="B349" s="174" t="s">
        <v>71</v>
      </c>
      <c r="C349" s="175" t="s">
        <v>162</v>
      </c>
      <c r="D349" s="175" t="s">
        <v>162</v>
      </c>
      <c r="E349" s="176" t="s">
        <v>156</v>
      </c>
      <c r="F349" s="176" t="s">
        <v>74</v>
      </c>
      <c r="G349" s="176" t="s">
        <v>162</v>
      </c>
      <c r="H349" s="175" t="s">
        <v>245</v>
      </c>
      <c r="I349" s="175" t="s">
        <v>245</v>
      </c>
      <c r="J349" s="175" t="s">
        <v>245</v>
      </c>
      <c r="K349" s="188" t="s">
        <v>245</v>
      </c>
      <c r="L349" s="175">
        <v>0</v>
      </c>
      <c r="M349" s="175">
        <v>0</v>
      </c>
      <c r="N349" s="175">
        <v>0</v>
      </c>
      <c r="O349" s="176" t="s">
        <v>300</v>
      </c>
      <c r="P349" s="178"/>
      <c r="Q349" s="179" t="s">
        <v>80</v>
      </c>
      <c r="R349" s="179" t="s">
        <v>81</v>
      </c>
      <c r="S349" s="178" t="s">
        <v>82</v>
      </c>
      <c r="T349" s="178" t="s">
        <v>167</v>
      </c>
      <c r="U349" s="176" t="s">
        <v>84</v>
      </c>
      <c r="V349" s="178" t="s">
        <v>260</v>
      </c>
      <c r="W349" s="241" t="s">
        <v>86</v>
      </c>
      <c r="X349" s="254">
        <f>IF(W349="MUY BAJA",20%,IF(W349="BAJA",40%,IF(W349="MEDIA",60%,IF(W349="ALTA",80%,IF(W349="MUY ALTA",100%,)))))</f>
        <v>0.4</v>
      </c>
      <c r="Y349" s="255" t="s">
        <v>87</v>
      </c>
      <c r="Z349" s="254">
        <f>IF(Y349="LEVE",20%,IF(Y349="MENOR",40%,IF(Y349="MODERADO",60%,IF(Y349="MAYOR",80%,IF(Y349="CATASTRÓFICO",100%,)))))</f>
        <v>0.8</v>
      </c>
      <c r="AA349" s="181" t="s">
        <v>88</v>
      </c>
      <c r="AB349" s="180" t="s">
        <v>168</v>
      </c>
      <c r="AC349" s="178" t="s">
        <v>169</v>
      </c>
      <c r="AD349" s="181" t="s">
        <v>91</v>
      </c>
      <c r="AE349" s="181" t="s">
        <v>92</v>
      </c>
      <c r="AF349" s="176" t="s">
        <v>170</v>
      </c>
      <c r="AG349" s="182" t="s">
        <v>94</v>
      </c>
      <c r="AH349" s="182" t="s">
        <v>95</v>
      </c>
      <c r="AI349" s="256">
        <f>IF(AH349="Prevenir",25%, IF(AH349="Detectar",15%,IF(AH349="Corregir",10%,)))</f>
        <v>0.1</v>
      </c>
      <c r="AJ349" s="182" t="s">
        <v>96</v>
      </c>
      <c r="AK349" s="256">
        <f>IF(AJ349="Automático",25%,IF(AJ349="Manual",10%,))</f>
        <v>0.1</v>
      </c>
      <c r="AL349" s="182" t="s">
        <v>97</v>
      </c>
      <c r="AM349" s="175" t="s">
        <v>152</v>
      </c>
      <c r="AN349" s="182" t="s">
        <v>99</v>
      </c>
      <c r="AO349" s="175" t="s">
        <v>153</v>
      </c>
      <c r="AP349" s="257">
        <f>+AI349+AK349</f>
        <v>0.2</v>
      </c>
      <c r="AQ349" s="238" t="str">
        <f>IF(AR349&lt;=20%,"MUY BAJA",IF(AR349&lt;=40%,"BAJA",IF(AR349&lt;=60%,"MEDIA",IF(AR349&lt;=80%,"ALTA","MUY ALTA"))))</f>
        <v>BAJA</v>
      </c>
      <c r="AR349" s="238">
        <f>IF(OR(AH349="Prevenir",AH349="Detectar"),(X349-(X349*AP349)), X349)</f>
        <v>0.4</v>
      </c>
      <c r="AS349" s="238" t="str">
        <f>IF(AT349&lt;=20%,"LEVE",IF(AT349&lt;=40%,"MENOR",IF(AT349&lt;=60%,"MODERADO",IF(AT349&lt;=80%,"MAYOR","CATASTROFICO"))))</f>
        <v>MAYOR</v>
      </c>
      <c r="AT349" s="238">
        <f>IF(AH349="Corregir",(Z349-(Z349*AP349)), Z349)</f>
        <v>0.64</v>
      </c>
      <c r="AU349" s="181" t="s">
        <v>88</v>
      </c>
      <c r="AV349" s="244" t="s">
        <v>133</v>
      </c>
      <c r="AW349" s="183" t="s">
        <v>168</v>
      </c>
      <c r="AX349" s="184" t="s">
        <v>171</v>
      </c>
      <c r="AY349" s="184">
        <f>AY348</f>
        <v>45657</v>
      </c>
      <c r="AZ349" s="184" t="str">
        <f>AZ348</f>
        <v>EN IIIC-2024 el Plan de Vulnerabilidades - Intrusión ejecutado resultados informados, remediaciones en ejecución.</v>
      </c>
      <c r="BA349" s="184" t="str">
        <f>BA348</f>
        <v>OSI - GIS - GDMA - SPI</v>
      </c>
      <c r="BB349" s="483" t="s">
        <v>103</v>
      </c>
      <c r="BC349" s="185">
        <f t="shared" si="97"/>
        <v>0</v>
      </c>
      <c r="BD349" s="184" t="str">
        <f>BD348</f>
        <v>X</v>
      </c>
      <c r="BE349" s="184" t="str">
        <f>BE348</f>
        <v>Se encuentra en desarrollo remediaciones que estan coordinadas con proveedores para definir remediación final.</v>
      </c>
      <c r="BF349" s="186" t="s">
        <v>1362</v>
      </c>
      <c r="BG349" s="184" t="str">
        <f>BG348</f>
        <v xml:space="preserve"> </v>
      </c>
      <c r="BH349" s="184"/>
      <c r="BI349" s="184"/>
      <c r="BJ349" s="185"/>
      <c r="BK349" s="185"/>
      <c r="BL349" s="185"/>
      <c r="BM349" s="185"/>
      <c r="BN349" s="186"/>
      <c r="BO349" s="186"/>
      <c r="BP349" s="186"/>
      <c r="BQ349" s="184"/>
      <c r="BR349" s="184"/>
      <c r="BS349" s="185"/>
      <c r="BT349" s="185"/>
      <c r="BU349" s="185"/>
      <c r="BV349" s="185"/>
      <c r="BW349" s="186"/>
      <c r="BX349" s="186"/>
      <c r="BY349" s="186"/>
      <c r="BZ349" s="184"/>
      <c r="CA349" s="184"/>
      <c r="CB349" s="185"/>
      <c r="CC349" s="185"/>
      <c r="CD349" s="185"/>
      <c r="CE349" s="185"/>
      <c r="CF349" s="186"/>
      <c r="CG349" s="186"/>
      <c r="CH349" s="186"/>
      <c r="CI349" s="476"/>
      <c r="CJ349" s="476">
        <v>1</v>
      </c>
      <c r="CK349" s="476"/>
    </row>
    <row r="350" spans="2:89" s="187" customFormat="1" ht="113.25" customHeight="1" x14ac:dyDescent="0.25">
      <c r="B350" s="174" t="s">
        <v>71</v>
      </c>
      <c r="C350" s="175" t="s">
        <v>162</v>
      </c>
      <c r="D350" s="175" t="s">
        <v>162</v>
      </c>
      <c r="E350" s="176" t="s">
        <v>156</v>
      </c>
      <c r="F350" s="176" t="s">
        <v>74</v>
      </c>
      <c r="G350" s="176" t="s">
        <v>162</v>
      </c>
      <c r="H350" s="175" t="s">
        <v>245</v>
      </c>
      <c r="I350" s="175" t="s">
        <v>245</v>
      </c>
      <c r="J350" s="175" t="s">
        <v>245</v>
      </c>
      <c r="K350" s="188" t="s">
        <v>245</v>
      </c>
      <c r="L350" s="175" t="s">
        <v>328</v>
      </c>
      <c r="M350" s="175" t="s">
        <v>329</v>
      </c>
      <c r="N350" s="175" t="s">
        <v>311</v>
      </c>
      <c r="O350" s="176" t="s">
        <v>79</v>
      </c>
      <c r="P350" s="178"/>
      <c r="Q350" s="179" t="s">
        <v>80</v>
      </c>
      <c r="R350" s="179" t="s">
        <v>81</v>
      </c>
      <c r="S350" s="178" t="s">
        <v>82</v>
      </c>
      <c r="T350" s="178" t="s">
        <v>167</v>
      </c>
      <c r="U350" s="176" t="s">
        <v>84</v>
      </c>
      <c r="V350" s="178" t="s">
        <v>260</v>
      </c>
      <c r="W350" s="241" t="s">
        <v>86</v>
      </c>
      <c r="X350" s="254">
        <f>IF(W350="MUY BAJA",20%,IF(W350="BAJA",40%,IF(W350="MEDIA",60%,IF(W350="ALTA",80%,IF(W350="MUY ALTA",100%,)))))</f>
        <v>0.4</v>
      </c>
      <c r="Y350" s="255" t="s">
        <v>87</v>
      </c>
      <c r="Z350" s="254">
        <f>IF(Y350="LEVE",20%,IF(Y350="MENOR",40%,IF(Y350="MODERADO",60%,IF(Y350="MAYOR",80%,IF(Y350="CATASTRÓFICO",100%,)))))</f>
        <v>0.8</v>
      </c>
      <c r="AA350" s="181" t="s">
        <v>88</v>
      </c>
      <c r="AB350" s="180" t="s">
        <v>168</v>
      </c>
      <c r="AC350" s="178" t="s">
        <v>169</v>
      </c>
      <c r="AD350" s="181" t="s">
        <v>91</v>
      </c>
      <c r="AE350" s="181" t="s">
        <v>92</v>
      </c>
      <c r="AF350" s="176" t="s">
        <v>170</v>
      </c>
      <c r="AG350" s="182" t="s">
        <v>94</v>
      </c>
      <c r="AH350" s="182" t="s">
        <v>95</v>
      </c>
      <c r="AI350" s="256">
        <f>IF(AH350="Prevenir",25%, IF(AH350="Detectar",15%,IF(AH350="Corregir",10%,)))</f>
        <v>0.1</v>
      </c>
      <c r="AJ350" s="182" t="s">
        <v>96</v>
      </c>
      <c r="AK350" s="256">
        <f>IF(AJ350="Automático",25%,IF(AJ350="Manual",10%,))</f>
        <v>0.1</v>
      </c>
      <c r="AL350" s="182" t="s">
        <v>97</v>
      </c>
      <c r="AM350" s="175" t="s">
        <v>152</v>
      </c>
      <c r="AN350" s="182" t="s">
        <v>99</v>
      </c>
      <c r="AO350" s="175" t="s">
        <v>153</v>
      </c>
      <c r="AP350" s="257">
        <f>+AI350+AK350</f>
        <v>0.2</v>
      </c>
      <c r="AQ350" s="238" t="str">
        <f>IF(AR350&lt;=20%,"MUY BAJA",IF(AR350&lt;=40%,"BAJA",IF(AR350&lt;=60%,"MEDIA",IF(AR350&lt;=80%,"ALTA","MUY ALTA"))))</f>
        <v>BAJA</v>
      </c>
      <c r="AR350" s="238">
        <f>IF(OR(AH350="Prevenir",AH350="Detectar"),(X350-(X350*AP350)), X350)</f>
        <v>0.4</v>
      </c>
      <c r="AS350" s="238" t="str">
        <f>IF(AT350&lt;=20%,"LEVE",IF(AT350&lt;=40%,"MENOR",IF(AT350&lt;=60%,"MODERADO",IF(AT350&lt;=80%,"MAYOR","CATASTROFICO"))))</f>
        <v>MAYOR</v>
      </c>
      <c r="AT350" s="238">
        <f>IF(AH350="Corregir",(Z350-(Z350*AP350)), Z350)</f>
        <v>0.64</v>
      </c>
      <c r="AU350" s="181" t="s">
        <v>88</v>
      </c>
      <c r="AV350" s="244" t="s">
        <v>133</v>
      </c>
      <c r="AW350" s="183" t="s">
        <v>168</v>
      </c>
      <c r="AX350" s="184" t="s">
        <v>171</v>
      </c>
      <c r="AY350" s="184">
        <f>AY349</f>
        <v>45657</v>
      </c>
      <c r="AZ350" s="184" t="str">
        <f>AZ349</f>
        <v>EN IIIC-2024 el Plan de Vulnerabilidades - Intrusión ejecutado resultados informados, remediaciones en ejecución.</v>
      </c>
      <c r="BA350" s="184" t="str">
        <f>BA349</f>
        <v>OSI - GIS - GDMA - SPI</v>
      </c>
      <c r="BB350" s="483" t="s">
        <v>103</v>
      </c>
      <c r="BC350" s="185">
        <f t="shared" si="97"/>
        <v>0</v>
      </c>
      <c r="BD350" s="184" t="str">
        <f>BD349</f>
        <v>X</v>
      </c>
      <c r="BE350" s="184" t="str">
        <f>BE349</f>
        <v>Se encuentra en desarrollo remediaciones que estan coordinadas con proveedores para definir remediación final.</v>
      </c>
      <c r="BF350" s="186" t="s">
        <v>1362</v>
      </c>
      <c r="BG350" s="184" t="str">
        <f>BG349</f>
        <v xml:space="preserve"> </v>
      </c>
      <c r="BH350" s="184"/>
      <c r="BI350" s="184"/>
      <c r="BJ350" s="185"/>
      <c r="BK350" s="185"/>
      <c r="BL350" s="185"/>
      <c r="BM350" s="185"/>
      <c r="BN350" s="186"/>
      <c r="BO350" s="186"/>
      <c r="BP350" s="186"/>
      <c r="BQ350" s="184"/>
      <c r="BR350" s="184"/>
      <c r="BS350" s="185"/>
      <c r="BT350" s="185"/>
      <c r="BU350" s="185"/>
      <c r="BV350" s="185"/>
      <c r="BW350" s="186"/>
      <c r="BX350" s="186"/>
      <c r="BY350" s="186"/>
      <c r="BZ350" s="184"/>
      <c r="CA350" s="184"/>
      <c r="CB350" s="185"/>
      <c r="CC350" s="185"/>
      <c r="CD350" s="185"/>
      <c r="CE350" s="185"/>
      <c r="CF350" s="186"/>
      <c r="CG350" s="186"/>
      <c r="CH350" s="186"/>
      <c r="CI350" s="476"/>
      <c r="CJ350" s="476">
        <v>1</v>
      </c>
      <c r="CK350" s="476"/>
    </row>
    <row r="351" spans="2:89" s="187" customFormat="1" ht="113.25" customHeight="1" x14ac:dyDescent="0.25">
      <c r="B351" s="174" t="s">
        <v>71</v>
      </c>
      <c r="C351" s="175" t="s">
        <v>162</v>
      </c>
      <c r="D351" s="175" t="s">
        <v>162</v>
      </c>
      <c r="E351" s="176" t="s">
        <v>156</v>
      </c>
      <c r="F351" s="176" t="s">
        <v>74</v>
      </c>
      <c r="G351" s="176" t="s">
        <v>162</v>
      </c>
      <c r="H351" s="175" t="s">
        <v>75</v>
      </c>
      <c r="I351" s="175" t="s">
        <v>75</v>
      </c>
      <c r="J351" s="175" t="s">
        <v>245</v>
      </c>
      <c r="K351" s="188" t="s">
        <v>245</v>
      </c>
      <c r="L351" s="175" t="s">
        <v>163</v>
      </c>
      <c r="M351" s="175" t="s">
        <v>164</v>
      </c>
      <c r="N351" s="175" t="s">
        <v>165</v>
      </c>
      <c r="O351" s="176" t="s">
        <v>166</v>
      </c>
      <c r="P351" s="178"/>
      <c r="Q351" s="179" t="s">
        <v>80</v>
      </c>
      <c r="R351" s="179" t="s">
        <v>81</v>
      </c>
      <c r="S351" s="178" t="s">
        <v>82</v>
      </c>
      <c r="T351" s="178" t="s">
        <v>167</v>
      </c>
      <c r="U351" s="176" t="s">
        <v>84</v>
      </c>
      <c r="V351" s="178" t="s">
        <v>260</v>
      </c>
      <c r="W351" s="241" t="s">
        <v>86</v>
      </c>
      <c r="X351" s="254">
        <f>IF(W351="MUY BAJA",20%,IF(W351="BAJA",40%,IF(W351="MEDIA",60%,IF(W351="ALTA",80%,IF(W351="MUY ALTA",100%,)))))</f>
        <v>0.4</v>
      </c>
      <c r="Y351" s="255" t="s">
        <v>87</v>
      </c>
      <c r="Z351" s="254">
        <f>IF(Y351="LEVE",20%,IF(Y351="MENOR",40%,IF(Y351="MODERADO",60%,IF(Y351="MAYOR",80%,IF(Y351="CATASTRÓFICO",100%,)))))</f>
        <v>0.8</v>
      </c>
      <c r="AA351" s="181" t="s">
        <v>88</v>
      </c>
      <c r="AB351" s="180" t="s">
        <v>168</v>
      </c>
      <c r="AC351" s="178" t="s">
        <v>169</v>
      </c>
      <c r="AD351" s="181" t="s">
        <v>91</v>
      </c>
      <c r="AE351" s="181" t="s">
        <v>92</v>
      </c>
      <c r="AF351" s="176" t="s">
        <v>170</v>
      </c>
      <c r="AG351" s="182" t="s">
        <v>94</v>
      </c>
      <c r="AH351" s="182" t="s">
        <v>95</v>
      </c>
      <c r="AI351" s="256">
        <f>IF(AH351="Prevenir",25%, IF(AH351="Detectar",15%,IF(AH351="Corregir",10%,)))</f>
        <v>0.1</v>
      </c>
      <c r="AJ351" s="182" t="s">
        <v>96</v>
      </c>
      <c r="AK351" s="256">
        <f>IF(AJ351="Automático",25%,IF(AJ351="Manual",10%,))</f>
        <v>0.1</v>
      </c>
      <c r="AL351" s="182" t="s">
        <v>97</v>
      </c>
      <c r="AM351" s="175" t="s">
        <v>152</v>
      </c>
      <c r="AN351" s="182" t="s">
        <v>99</v>
      </c>
      <c r="AO351" s="175" t="s">
        <v>153</v>
      </c>
      <c r="AP351" s="257">
        <f>+AI351+AK351</f>
        <v>0.2</v>
      </c>
      <c r="AQ351" s="238" t="str">
        <f>IF(AR351&lt;=20%,"MUY BAJA",IF(AR351&lt;=40%,"BAJA",IF(AR351&lt;=60%,"MEDIA",IF(AR351&lt;=80%,"ALTA","MUY ALTA"))))</f>
        <v>BAJA</v>
      </c>
      <c r="AR351" s="238">
        <f>IF(OR(AH351="Prevenir",AH351="Detectar"),(X351-(X351*AP351)), X351)</f>
        <v>0.4</v>
      </c>
      <c r="AS351" s="238" t="str">
        <f>IF(AT351&lt;=20%,"LEVE",IF(AT351&lt;=40%,"MENOR",IF(AT351&lt;=60%,"MODERADO",IF(AT351&lt;=80%,"MAYOR","CATASTROFICO"))))</f>
        <v>MAYOR</v>
      </c>
      <c r="AT351" s="238">
        <f>IF(AH351="Corregir",(Z351-(Z351*AP351)), Z351)</f>
        <v>0.64</v>
      </c>
      <c r="AU351" s="181" t="s">
        <v>88</v>
      </c>
      <c r="AV351" s="244" t="s">
        <v>133</v>
      </c>
      <c r="AW351" s="183" t="s">
        <v>168</v>
      </c>
      <c r="AX351" s="184" t="s">
        <v>171</v>
      </c>
      <c r="AY351" s="184">
        <f>AY350</f>
        <v>45657</v>
      </c>
      <c r="AZ351" s="184" t="str">
        <f>AZ350</f>
        <v>EN IIIC-2024 el Plan de Vulnerabilidades - Intrusión ejecutado resultados informados, remediaciones en ejecución.</v>
      </c>
      <c r="BA351" s="184" t="str">
        <f>BA350</f>
        <v>OSI - GIS - GDMA - SPI</v>
      </c>
      <c r="BB351" s="483" t="s">
        <v>103</v>
      </c>
      <c r="BC351" s="185">
        <f t="shared" si="97"/>
        <v>0</v>
      </c>
      <c r="BD351" s="184" t="str">
        <f>BD350</f>
        <v>X</v>
      </c>
      <c r="BE351" s="184" t="str">
        <f>BE350</f>
        <v>Se encuentra en desarrollo remediaciones que estan coordinadas con proveedores para definir remediación final.</v>
      </c>
      <c r="BF351" s="186" t="s">
        <v>1362</v>
      </c>
      <c r="BG351" s="184" t="str">
        <f>BG350</f>
        <v xml:space="preserve"> </v>
      </c>
      <c r="BH351" s="184"/>
      <c r="BI351" s="184"/>
      <c r="BJ351" s="185"/>
      <c r="BK351" s="185"/>
      <c r="BL351" s="185"/>
      <c r="BM351" s="185"/>
      <c r="BN351" s="186"/>
      <c r="BO351" s="186"/>
      <c r="BP351" s="186"/>
      <c r="BQ351" s="184"/>
      <c r="BR351" s="184"/>
      <c r="BS351" s="185"/>
      <c r="BT351" s="185"/>
      <c r="BU351" s="185"/>
      <c r="BV351" s="185"/>
      <c r="BW351" s="186"/>
      <c r="BX351" s="186"/>
      <c r="BY351" s="186"/>
      <c r="BZ351" s="184"/>
      <c r="CA351" s="184"/>
      <c r="CB351" s="185"/>
      <c r="CC351" s="185"/>
      <c r="CD351" s="185"/>
      <c r="CE351" s="185"/>
      <c r="CF351" s="186"/>
      <c r="CG351" s="186"/>
      <c r="CH351" s="186"/>
      <c r="CI351" s="476"/>
      <c r="CJ351" s="476">
        <v>1</v>
      </c>
      <c r="CK351" s="476"/>
    </row>
    <row r="352" spans="2:89" s="187" customFormat="1" ht="113.25" customHeight="1" x14ac:dyDescent="0.25">
      <c r="B352" s="174" t="s">
        <v>71</v>
      </c>
      <c r="C352" s="175" t="s">
        <v>162</v>
      </c>
      <c r="D352" s="175" t="s">
        <v>162</v>
      </c>
      <c r="E352" s="176" t="s">
        <v>156</v>
      </c>
      <c r="F352" s="176" t="s">
        <v>74</v>
      </c>
      <c r="G352" s="176" t="s">
        <v>162</v>
      </c>
      <c r="H352" s="175" t="s">
        <v>245</v>
      </c>
      <c r="I352" s="175" t="s">
        <v>245</v>
      </c>
      <c r="J352" s="175" t="s">
        <v>245</v>
      </c>
      <c r="K352" s="188" t="s">
        <v>245</v>
      </c>
      <c r="L352" s="175" t="s">
        <v>358</v>
      </c>
      <c r="M352" s="175" t="s">
        <v>358</v>
      </c>
      <c r="N352" s="175" t="s">
        <v>123</v>
      </c>
      <c r="O352" s="176" t="s">
        <v>172</v>
      </c>
      <c r="P352" s="178"/>
      <c r="Q352" s="179" t="s">
        <v>80</v>
      </c>
      <c r="R352" s="179" t="s">
        <v>81</v>
      </c>
      <c r="S352" s="178" t="s">
        <v>82</v>
      </c>
      <c r="T352" s="178" t="s">
        <v>167</v>
      </c>
      <c r="U352" s="176" t="s">
        <v>84</v>
      </c>
      <c r="V352" s="178" t="s">
        <v>260</v>
      </c>
      <c r="W352" s="241" t="s">
        <v>86</v>
      </c>
      <c r="X352" s="254">
        <f>IF(W352="MUY BAJA",20%,IF(W352="BAJA",40%,IF(W352="MEDIA",60%,IF(W352="ALTA",80%,IF(W352="MUY ALTA",100%,)))))</f>
        <v>0.4</v>
      </c>
      <c r="Y352" s="255" t="s">
        <v>87</v>
      </c>
      <c r="Z352" s="254">
        <f>IF(Y352="LEVE",20%,IF(Y352="MENOR",40%,IF(Y352="MODERADO",60%,IF(Y352="MAYOR",80%,IF(Y352="CATASTRÓFICO",100%,)))))</f>
        <v>0.8</v>
      </c>
      <c r="AA352" s="181" t="s">
        <v>88</v>
      </c>
      <c r="AB352" s="180" t="s">
        <v>168</v>
      </c>
      <c r="AC352" s="178" t="s">
        <v>169</v>
      </c>
      <c r="AD352" s="181" t="s">
        <v>91</v>
      </c>
      <c r="AE352" s="181" t="s">
        <v>92</v>
      </c>
      <c r="AF352" s="176" t="s">
        <v>170</v>
      </c>
      <c r="AG352" s="182" t="s">
        <v>94</v>
      </c>
      <c r="AH352" s="182" t="s">
        <v>95</v>
      </c>
      <c r="AI352" s="256">
        <f>IF(AH352="Prevenir",25%, IF(AH352="Detectar",15%,IF(AH352="Corregir",10%,)))</f>
        <v>0.1</v>
      </c>
      <c r="AJ352" s="182" t="s">
        <v>96</v>
      </c>
      <c r="AK352" s="256">
        <f>IF(AJ352="Automático",25%,IF(AJ352="Manual",10%,))</f>
        <v>0.1</v>
      </c>
      <c r="AL352" s="182" t="s">
        <v>97</v>
      </c>
      <c r="AM352" s="175" t="s">
        <v>152</v>
      </c>
      <c r="AN352" s="182" t="s">
        <v>99</v>
      </c>
      <c r="AO352" s="175" t="s">
        <v>153</v>
      </c>
      <c r="AP352" s="257">
        <f>+AI352+AK352</f>
        <v>0.2</v>
      </c>
      <c r="AQ352" s="238" t="str">
        <f>IF(AR352&lt;=20%,"MUY BAJA",IF(AR352&lt;=40%,"BAJA",IF(AR352&lt;=60%,"MEDIA",IF(AR352&lt;=80%,"ALTA","MUY ALTA"))))</f>
        <v>BAJA</v>
      </c>
      <c r="AR352" s="238">
        <f>IF(OR(AH352="Prevenir",AH352="Detectar"),(X352-(X352*AP352)), X352)</f>
        <v>0.4</v>
      </c>
      <c r="AS352" s="238" t="str">
        <f>IF(AT352&lt;=20%,"LEVE",IF(AT352&lt;=40%,"MENOR",IF(AT352&lt;=60%,"MODERADO",IF(AT352&lt;=80%,"MAYOR","CATASTROFICO"))))</f>
        <v>MAYOR</v>
      </c>
      <c r="AT352" s="238">
        <f>IF(AH352="Corregir",(Z352-(Z352*AP352)), Z352)</f>
        <v>0.64</v>
      </c>
      <c r="AU352" s="181" t="s">
        <v>88</v>
      </c>
      <c r="AV352" s="244" t="s">
        <v>133</v>
      </c>
      <c r="AW352" s="183" t="s">
        <v>168</v>
      </c>
      <c r="AX352" s="184" t="s">
        <v>171</v>
      </c>
      <c r="AY352" s="184">
        <f>AY351</f>
        <v>45657</v>
      </c>
      <c r="AZ352" s="184" t="str">
        <f>AZ351</f>
        <v>EN IIIC-2024 el Plan de Vulnerabilidades - Intrusión ejecutado resultados informados, remediaciones en ejecución.</v>
      </c>
      <c r="BA352" s="184" t="str">
        <f>BA351</f>
        <v>OSI - GIS - GDMA - SPI</v>
      </c>
      <c r="BB352" s="483" t="s">
        <v>103</v>
      </c>
      <c r="BC352" s="185">
        <f t="shared" si="97"/>
        <v>0</v>
      </c>
      <c r="BD352" s="184" t="str">
        <f>BD351</f>
        <v>X</v>
      </c>
      <c r="BE352" s="184" t="str">
        <f>BE351</f>
        <v>Se encuentra en desarrollo remediaciones que estan coordinadas con proveedores para definir remediación final.</v>
      </c>
      <c r="BF352" s="186" t="s">
        <v>1362</v>
      </c>
      <c r="BG352" s="184" t="str">
        <f>BG351</f>
        <v xml:space="preserve"> </v>
      </c>
      <c r="BH352" s="184"/>
      <c r="BI352" s="184"/>
      <c r="BJ352" s="185"/>
      <c r="BK352" s="185"/>
      <c r="BL352" s="185"/>
      <c r="BM352" s="185"/>
      <c r="BN352" s="186"/>
      <c r="BO352" s="186"/>
      <c r="BP352" s="186"/>
      <c r="BQ352" s="184"/>
      <c r="BR352" s="184"/>
      <c r="BS352" s="185"/>
      <c r="BT352" s="185"/>
      <c r="BU352" s="185"/>
      <c r="BV352" s="185"/>
      <c r="BW352" s="186"/>
      <c r="BX352" s="186"/>
      <c r="BY352" s="186"/>
      <c r="BZ352" s="184"/>
      <c r="CA352" s="184"/>
      <c r="CB352" s="185"/>
      <c r="CC352" s="185"/>
      <c r="CD352" s="185"/>
      <c r="CE352" s="185"/>
      <c r="CF352" s="186"/>
      <c r="CG352" s="186"/>
      <c r="CH352" s="186"/>
      <c r="CI352" s="476"/>
      <c r="CJ352" s="476">
        <v>1</v>
      </c>
      <c r="CK352" s="476"/>
    </row>
    <row r="353" spans="2:89" s="187" customFormat="1" ht="113.25" customHeight="1" x14ac:dyDescent="0.25">
      <c r="B353" s="174" t="s">
        <v>71</v>
      </c>
      <c r="C353" s="175" t="s">
        <v>162</v>
      </c>
      <c r="D353" s="175" t="s">
        <v>162</v>
      </c>
      <c r="E353" s="176" t="s">
        <v>156</v>
      </c>
      <c r="F353" s="176" t="s">
        <v>120</v>
      </c>
      <c r="G353" s="176" t="s">
        <v>162</v>
      </c>
      <c r="H353" s="175" t="s">
        <v>245</v>
      </c>
      <c r="I353" s="175" t="s">
        <v>245</v>
      </c>
      <c r="J353" s="175" t="s">
        <v>245</v>
      </c>
      <c r="K353" s="188" t="s">
        <v>245</v>
      </c>
      <c r="L353" s="175" t="s">
        <v>375</v>
      </c>
      <c r="M353" s="175" t="s">
        <v>376</v>
      </c>
      <c r="N353" s="175" t="s">
        <v>402</v>
      </c>
      <c r="O353" s="176" t="s">
        <v>368</v>
      </c>
      <c r="P353" s="178"/>
      <c r="Q353" s="179" t="s">
        <v>80</v>
      </c>
      <c r="R353" s="179" t="s">
        <v>81</v>
      </c>
      <c r="S353" s="178" t="s">
        <v>82</v>
      </c>
      <c r="T353" s="178" t="s">
        <v>167</v>
      </c>
      <c r="U353" s="176" t="s">
        <v>84</v>
      </c>
      <c r="V353" s="178" t="s">
        <v>260</v>
      </c>
      <c r="W353" s="241" t="s">
        <v>86</v>
      </c>
      <c r="X353" s="254">
        <f>IF(W353="MUY BAJA",20%,IF(W353="BAJA",40%,IF(W353="MEDIA",60%,IF(W353="ALTA",80%,IF(W353="MUY ALTA",100%,)))))</f>
        <v>0.4</v>
      </c>
      <c r="Y353" s="255" t="s">
        <v>87</v>
      </c>
      <c r="Z353" s="254">
        <f>IF(Y353="LEVE",20%,IF(Y353="MENOR",40%,IF(Y353="MODERADO",60%,IF(Y353="MAYOR",80%,IF(Y353="CATASTRÓFICO",100%,)))))</f>
        <v>0.8</v>
      </c>
      <c r="AA353" s="181" t="s">
        <v>88</v>
      </c>
      <c r="AB353" s="180" t="s">
        <v>168</v>
      </c>
      <c r="AC353" s="178" t="s">
        <v>169</v>
      </c>
      <c r="AD353" s="181" t="s">
        <v>91</v>
      </c>
      <c r="AE353" s="181" t="s">
        <v>92</v>
      </c>
      <c r="AF353" s="176" t="s">
        <v>170</v>
      </c>
      <c r="AG353" s="182" t="s">
        <v>94</v>
      </c>
      <c r="AH353" s="182" t="s">
        <v>95</v>
      </c>
      <c r="AI353" s="256">
        <f>IF(AH353="Prevenir",25%, IF(AH353="Detectar",15%,IF(AH353="Corregir",10%,)))</f>
        <v>0.1</v>
      </c>
      <c r="AJ353" s="182" t="s">
        <v>96</v>
      </c>
      <c r="AK353" s="256">
        <f>IF(AJ353="Automático",25%,IF(AJ353="Manual",10%,))</f>
        <v>0.1</v>
      </c>
      <c r="AL353" s="182" t="s">
        <v>97</v>
      </c>
      <c r="AM353" s="175" t="s">
        <v>152</v>
      </c>
      <c r="AN353" s="182" t="s">
        <v>99</v>
      </c>
      <c r="AO353" s="175" t="s">
        <v>153</v>
      </c>
      <c r="AP353" s="257">
        <f>+AI353+AK353</f>
        <v>0.2</v>
      </c>
      <c r="AQ353" s="238" t="str">
        <f>IF(AR353&lt;=20%,"MUY BAJA",IF(AR353&lt;=40%,"BAJA",IF(AR353&lt;=60%,"MEDIA",IF(AR353&lt;=80%,"ALTA","MUY ALTA"))))</f>
        <v>BAJA</v>
      </c>
      <c r="AR353" s="238">
        <f>IF(OR(AH353="Prevenir",AH353="Detectar"),(X353-(X353*AP353)), X353)</f>
        <v>0.4</v>
      </c>
      <c r="AS353" s="238" t="str">
        <f>IF(AT353&lt;=20%,"LEVE",IF(AT353&lt;=40%,"MENOR",IF(AT353&lt;=60%,"MODERADO",IF(AT353&lt;=80%,"MAYOR","CATASTROFICO"))))</f>
        <v>MAYOR</v>
      </c>
      <c r="AT353" s="238">
        <f>IF(AH353="Corregir",(Z353-(Z353*AP353)), Z353)</f>
        <v>0.64</v>
      </c>
      <c r="AU353" s="181" t="s">
        <v>88</v>
      </c>
      <c r="AV353" s="244" t="s">
        <v>133</v>
      </c>
      <c r="AW353" s="183" t="s">
        <v>168</v>
      </c>
      <c r="AX353" s="184" t="s">
        <v>171</v>
      </c>
      <c r="AY353" s="184">
        <f>AY352</f>
        <v>45657</v>
      </c>
      <c r="AZ353" s="184" t="str">
        <f>AZ352</f>
        <v>EN IIIC-2024 el Plan de Vulnerabilidades - Intrusión ejecutado resultados informados, remediaciones en ejecución.</v>
      </c>
      <c r="BA353" s="184" t="str">
        <f>BA352</f>
        <v>OSI - GIS - GDMA - SPI</v>
      </c>
      <c r="BB353" s="483" t="s">
        <v>103</v>
      </c>
      <c r="BC353" s="185">
        <f t="shared" si="97"/>
        <v>0</v>
      </c>
      <c r="BD353" s="184" t="str">
        <f>BD352</f>
        <v>X</v>
      </c>
      <c r="BE353" s="184" t="str">
        <f>BE352</f>
        <v>Se encuentra en desarrollo remediaciones que estan coordinadas con proveedores para definir remediación final.</v>
      </c>
      <c r="BF353" s="186" t="s">
        <v>1362</v>
      </c>
      <c r="BG353" s="184" t="str">
        <f>BG352</f>
        <v xml:space="preserve"> </v>
      </c>
      <c r="BH353" s="184"/>
      <c r="BI353" s="184"/>
      <c r="BJ353" s="185"/>
      <c r="BK353" s="185"/>
      <c r="BL353" s="185"/>
      <c r="BM353" s="185"/>
      <c r="BN353" s="186"/>
      <c r="BO353" s="186"/>
      <c r="BP353" s="186"/>
      <c r="BQ353" s="184"/>
      <c r="BR353" s="184"/>
      <c r="BS353" s="185"/>
      <c r="BT353" s="185"/>
      <c r="BU353" s="185"/>
      <c r="BV353" s="185"/>
      <c r="BW353" s="186"/>
      <c r="BX353" s="186"/>
      <c r="BY353" s="186"/>
      <c r="BZ353" s="184"/>
      <c r="CA353" s="184"/>
      <c r="CB353" s="185"/>
      <c r="CC353" s="185"/>
      <c r="CD353" s="185"/>
      <c r="CE353" s="185"/>
      <c r="CF353" s="186"/>
      <c r="CG353" s="186"/>
      <c r="CH353" s="186"/>
      <c r="CI353" s="476"/>
      <c r="CJ353" s="476">
        <v>1</v>
      </c>
      <c r="CK353" s="476"/>
    </row>
    <row r="354" spans="2:89" s="187" customFormat="1" ht="113.25" customHeight="1" x14ac:dyDescent="0.25">
      <c r="B354" s="174" t="s">
        <v>71</v>
      </c>
      <c r="C354" s="175" t="s">
        <v>162</v>
      </c>
      <c r="D354" s="175" t="s">
        <v>162</v>
      </c>
      <c r="E354" s="176" t="s">
        <v>156</v>
      </c>
      <c r="F354" s="176" t="s">
        <v>173</v>
      </c>
      <c r="G354" s="176" t="s">
        <v>162</v>
      </c>
      <c r="H354" s="175" t="s">
        <v>245</v>
      </c>
      <c r="I354" s="175" t="s">
        <v>245</v>
      </c>
      <c r="J354" s="175" t="s">
        <v>245</v>
      </c>
      <c r="K354" s="188" t="s">
        <v>245</v>
      </c>
      <c r="L354" s="175" t="s">
        <v>403</v>
      </c>
      <c r="M354" s="175" t="s">
        <v>404</v>
      </c>
      <c r="N354" s="175" t="s">
        <v>405</v>
      </c>
      <c r="O354" s="176" t="s">
        <v>368</v>
      </c>
      <c r="P354" s="178"/>
      <c r="Q354" s="179" t="s">
        <v>80</v>
      </c>
      <c r="R354" s="179" t="s">
        <v>81</v>
      </c>
      <c r="S354" s="178" t="s">
        <v>82</v>
      </c>
      <c r="T354" s="178" t="s">
        <v>167</v>
      </c>
      <c r="U354" s="176" t="s">
        <v>84</v>
      </c>
      <c r="V354" s="178" t="s">
        <v>260</v>
      </c>
      <c r="W354" s="241" t="s">
        <v>86</v>
      </c>
      <c r="X354" s="254">
        <f>IF(W354="MUY BAJA",20%,IF(W354="BAJA",40%,IF(W354="MEDIA",60%,IF(W354="ALTA",80%,IF(W354="MUY ALTA",100%,)))))</f>
        <v>0.4</v>
      </c>
      <c r="Y354" s="255" t="s">
        <v>87</v>
      </c>
      <c r="Z354" s="254">
        <f>IF(Y354="LEVE",20%,IF(Y354="MENOR",40%,IF(Y354="MODERADO",60%,IF(Y354="MAYOR",80%,IF(Y354="CATASTRÓFICO",100%,)))))</f>
        <v>0.8</v>
      </c>
      <c r="AA354" s="181" t="s">
        <v>88</v>
      </c>
      <c r="AB354" s="180" t="s">
        <v>168</v>
      </c>
      <c r="AC354" s="178" t="s">
        <v>169</v>
      </c>
      <c r="AD354" s="181" t="s">
        <v>91</v>
      </c>
      <c r="AE354" s="181" t="s">
        <v>92</v>
      </c>
      <c r="AF354" s="176" t="s">
        <v>170</v>
      </c>
      <c r="AG354" s="182" t="s">
        <v>94</v>
      </c>
      <c r="AH354" s="182" t="s">
        <v>95</v>
      </c>
      <c r="AI354" s="256">
        <f>IF(AH354="Prevenir",25%, IF(AH354="Detectar",15%,IF(AH354="Corregir",10%,)))</f>
        <v>0.1</v>
      </c>
      <c r="AJ354" s="182" t="s">
        <v>96</v>
      </c>
      <c r="AK354" s="256">
        <f>IF(AJ354="Automático",25%,IF(AJ354="Manual",10%,))</f>
        <v>0.1</v>
      </c>
      <c r="AL354" s="182" t="s">
        <v>97</v>
      </c>
      <c r="AM354" s="175" t="s">
        <v>152</v>
      </c>
      <c r="AN354" s="182" t="s">
        <v>99</v>
      </c>
      <c r="AO354" s="175" t="s">
        <v>153</v>
      </c>
      <c r="AP354" s="257">
        <f>+AI354+AK354</f>
        <v>0.2</v>
      </c>
      <c r="AQ354" s="238" t="str">
        <f>IF(AR354&lt;=20%,"MUY BAJA",IF(AR354&lt;=40%,"BAJA",IF(AR354&lt;=60%,"MEDIA",IF(AR354&lt;=80%,"ALTA","MUY ALTA"))))</f>
        <v>BAJA</v>
      </c>
      <c r="AR354" s="238">
        <f>IF(OR(AH354="Prevenir",AH354="Detectar"),(X354-(X354*AP354)), X354)</f>
        <v>0.4</v>
      </c>
      <c r="AS354" s="238" t="str">
        <f>IF(AT354&lt;=20%,"LEVE",IF(AT354&lt;=40%,"MENOR",IF(AT354&lt;=60%,"MODERADO",IF(AT354&lt;=80%,"MAYOR","CATASTROFICO"))))</f>
        <v>MAYOR</v>
      </c>
      <c r="AT354" s="238">
        <f>IF(AH354="Corregir",(Z354-(Z354*AP354)), Z354)</f>
        <v>0.64</v>
      </c>
      <c r="AU354" s="181" t="s">
        <v>88</v>
      </c>
      <c r="AV354" s="244" t="s">
        <v>133</v>
      </c>
      <c r="AW354" s="183" t="s">
        <v>168</v>
      </c>
      <c r="AX354" s="184" t="s">
        <v>171</v>
      </c>
      <c r="AY354" s="184">
        <f>AY353</f>
        <v>45657</v>
      </c>
      <c r="AZ354" s="184" t="str">
        <f>AZ353</f>
        <v>EN IIIC-2024 el Plan de Vulnerabilidades - Intrusión ejecutado resultados informados, remediaciones en ejecución.</v>
      </c>
      <c r="BA354" s="184" t="str">
        <f>BA353</f>
        <v>OSI - GIS - GDMA - SPI</v>
      </c>
      <c r="BB354" s="483" t="s">
        <v>103</v>
      </c>
      <c r="BC354" s="185">
        <f t="shared" si="97"/>
        <v>0</v>
      </c>
      <c r="BD354" s="184" t="str">
        <f>BD353</f>
        <v>X</v>
      </c>
      <c r="BE354" s="184" t="str">
        <f>BE353</f>
        <v>Se encuentra en desarrollo remediaciones que estan coordinadas con proveedores para definir remediación final.</v>
      </c>
      <c r="BF354" s="186" t="s">
        <v>1362</v>
      </c>
      <c r="BG354" s="184" t="str">
        <f>BG353</f>
        <v xml:space="preserve"> </v>
      </c>
      <c r="BH354" s="184"/>
      <c r="BI354" s="184"/>
      <c r="BJ354" s="185"/>
      <c r="BK354" s="185"/>
      <c r="BL354" s="185"/>
      <c r="BM354" s="185"/>
      <c r="BN354" s="186"/>
      <c r="BO354" s="186"/>
      <c r="BP354" s="186"/>
      <c r="BQ354" s="184"/>
      <c r="BR354" s="184"/>
      <c r="BS354" s="185"/>
      <c r="BT354" s="185"/>
      <c r="BU354" s="185"/>
      <c r="BV354" s="185"/>
      <c r="BW354" s="186"/>
      <c r="BX354" s="186"/>
      <c r="BY354" s="186"/>
      <c r="BZ354" s="184"/>
      <c r="CA354" s="184"/>
      <c r="CB354" s="185"/>
      <c r="CC354" s="185"/>
      <c r="CD354" s="185"/>
      <c r="CE354" s="185"/>
      <c r="CF354" s="186"/>
      <c r="CG354" s="186"/>
      <c r="CH354" s="186"/>
      <c r="CI354" s="476"/>
      <c r="CJ354" s="476">
        <v>1</v>
      </c>
      <c r="CK354" s="476"/>
    </row>
    <row r="355" spans="2:89" s="187" customFormat="1" ht="113.25" customHeight="1" x14ac:dyDescent="0.25">
      <c r="B355" s="174" t="s">
        <v>71</v>
      </c>
      <c r="C355" s="175" t="s">
        <v>162</v>
      </c>
      <c r="D355" s="175" t="s">
        <v>162</v>
      </c>
      <c r="E355" s="176" t="s">
        <v>156</v>
      </c>
      <c r="F355" s="176" t="s">
        <v>74</v>
      </c>
      <c r="G355" s="176" t="s">
        <v>162</v>
      </c>
      <c r="H355" s="175" t="s">
        <v>245</v>
      </c>
      <c r="I355" s="175" t="s">
        <v>245</v>
      </c>
      <c r="J355" s="175" t="s">
        <v>245</v>
      </c>
      <c r="K355" s="188" t="s">
        <v>245</v>
      </c>
      <c r="L355" s="175" t="s">
        <v>406</v>
      </c>
      <c r="M355" s="175" t="s">
        <v>407</v>
      </c>
      <c r="N355" s="175" t="s">
        <v>408</v>
      </c>
      <c r="O355" s="176" t="s">
        <v>368</v>
      </c>
      <c r="P355" s="178"/>
      <c r="Q355" s="179" t="s">
        <v>80</v>
      </c>
      <c r="R355" s="179" t="s">
        <v>81</v>
      </c>
      <c r="S355" s="178" t="s">
        <v>82</v>
      </c>
      <c r="T355" s="178" t="s">
        <v>167</v>
      </c>
      <c r="U355" s="176" t="s">
        <v>84</v>
      </c>
      <c r="V355" s="178" t="s">
        <v>260</v>
      </c>
      <c r="W355" s="241" t="s">
        <v>86</v>
      </c>
      <c r="X355" s="254">
        <f>IF(W355="MUY BAJA",20%,IF(W355="BAJA",40%,IF(W355="MEDIA",60%,IF(W355="ALTA",80%,IF(W355="MUY ALTA",100%,)))))</f>
        <v>0.4</v>
      </c>
      <c r="Y355" s="255" t="s">
        <v>87</v>
      </c>
      <c r="Z355" s="254">
        <f>IF(Y355="LEVE",20%,IF(Y355="MENOR",40%,IF(Y355="MODERADO",60%,IF(Y355="MAYOR",80%,IF(Y355="CATASTRÓFICO",100%,)))))</f>
        <v>0.8</v>
      </c>
      <c r="AA355" s="181" t="s">
        <v>88</v>
      </c>
      <c r="AB355" s="180" t="s">
        <v>168</v>
      </c>
      <c r="AC355" s="178" t="s">
        <v>169</v>
      </c>
      <c r="AD355" s="181" t="s">
        <v>91</v>
      </c>
      <c r="AE355" s="181" t="s">
        <v>92</v>
      </c>
      <c r="AF355" s="176" t="s">
        <v>170</v>
      </c>
      <c r="AG355" s="182" t="s">
        <v>94</v>
      </c>
      <c r="AH355" s="182" t="s">
        <v>95</v>
      </c>
      <c r="AI355" s="256">
        <f>IF(AH355="Prevenir",25%, IF(AH355="Detectar",15%,IF(AH355="Corregir",10%,)))</f>
        <v>0.1</v>
      </c>
      <c r="AJ355" s="182" t="s">
        <v>96</v>
      </c>
      <c r="AK355" s="256">
        <f>IF(AJ355="Automático",25%,IF(AJ355="Manual",10%,))</f>
        <v>0.1</v>
      </c>
      <c r="AL355" s="182" t="s">
        <v>97</v>
      </c>
      <c r="AM355" s="175" t="s">
        <v>152</v>
      </c>
      <c r="AN355" s="182" t="s">
        <v>99</v>
      </c>
      <c r="AO355" s="175" t="s">
        <v>153</v>
      </c>
      <c r="AP355" s="257">
        <f>+AI355+AK355</f>
        <v>0.2</v>
      </c>
      <c r="AQ355" s="238" t="str">
        <f>IF(AR355&lt;=20%,"MUY BAJA",IF(AR355&lt;=40%,"BAJA",IF(AR355&lt;=60%,"MEDIA",IF(AR355&lt;=80%,"ALTA","MUY ALTA"))))</f>
        <v>BAJA</v>
      </c>
      <c r="AR355" s="238">
        <f>IF(OR(AH355="Prevenir",AH355="Detectar"),(X355-(X355*AP355)), X355)</f>
        <v>0.4</v>
      </c>
      <c r="AS355" s="238" t="str">
        <f>IF(AT355&lt;=20%,"LEVE",IF(AT355&lt;=40%,"MENOR",IF(AT355&lt;=60%,"MODERADO",IF(AT355&lt;=80%,"MAYOR","CATASTROFICO"))))</f>
        <v>MAYOR</v>
      </c>
      <c r="AT355" s="238">
        <f>IF(AH355="Corregir",(Z355-(Z355*AP355)), Z355)</f>
        <v>0.64</v>
      </c>
      <c r="AU355" s="181" t="s">
        <v>88</v>
      </c>
      <c r="AV355" s="244" t="s">
        <v>133</v>
      </c>
      <c r="AW355" s="183" t="s">
        <v>168</v>
      </c>
      <c r="AX355" s="184" t="s">
        <v>171</v>
      </c>
      <c r="AY355" s="184">
        <f>AY354</f>
        <v>45657</v>
      </c>
      <c r="AZ355" s="184" t="str">
        <f>AZ354</f>
        <v>EN IIIC-2024 el Plan de Vulnerabilidades - Intrusión ejecutado resultados informados, remediaciones en ejecución.</v>
      </c>
      <c r="BA355" s="184" t="str">
        <f>BA354</f>
        <v>OSI - GIS - GDMA - SPI</v>
      </c>
      <c r="BB355" s="483" t="s">
        <v>103</v>
      </c>
      <c r="BC355" s="185">
        <f t="shared" si="97"/>
        <v>0</v>
      </c>
      <c r="BD355" s="184" t="str">
        <f>BD354</f>
        <v>X</v>
      </c>
      <c r="BE355" s="184" t="str">
        <f>BE354</f>
        <v>Se encuentra en desarrollo remediaciones que estan coordinadas con proveedores para definir remediación final.</v>
      </c>
      <c r="BF355" s="186" t="s">
        <v>1362</v>
      </c>
      <c r="BG355" s="184" t="str">
        <f>BG354</f>
        <v xml:space="preserve"> </v>
      </c>
      <c r="BH355" s="184"/>
      <c r="BI355" s="184"/>
      <c r="BJ355" s="185"/>
      <c r="BK355" s="185"/>
      <c r="BL355" s="185"/>
      <c r="BM355" s="185"/>
      <c r="BN355" s="186"/>
      <c r="BO355" s="186"/>
      <c r="BP355" s="186"/>
      <c r="BQ355" s="184"/>
      <c r="BR355" s="184"/>
      <c r="BS355" s="185"/>
      <c r="BT355" s="185"/>
      <c r="BU355" s="185"/>
      <c r="BV355" s="185"/>
      <c r="BW355" s="186"/>
      <c r="BX355" s="186"/>
      <c r="BY355" s="186"/>
      <c r="BZ355" s="184"/>
      <c r="CA355" s="184"/>
      <c r="CB355" s="185"/>
      <c r="CC355" s="185"/>
      <c r="CD355" s="185"/>
      <c r="CE355" s="185"/>
      <c r="CF355" s="186"/>
      <c r="CG355" s="186"/>
      <c r="CH355" s="186"/>
      <c r="CI355" s="476"/>
      <c r="CJ355" s="476">
        <v>1</v>
      </c>
      <c r="CK355" s="476"/>
    </row>
    <row r="356" spans="2:89" s="187" customFormat="1" ht="113.25" customHeight="1" x14ac:dyDescent="0.25">
      <c r="B356" s="174" t="s">
        <v>71</v>
      </c>
      <c r="C356" s="175" t="s">
        <v>162</v>
      </c>
      <c r="D356" s="175" t="s">
        <v>162</v>
      </c>
      <c r="E356" s="176" t="s">
        <v>156</v>
      </c>
      <c r="F356" s="176" t="s">
        <v>74</v>
      </c>
      <c r="G356" s="176" t="s">
        <v>162</v>
      </c>
      <c r="H356" s="175" t="s">
        <v>245</v>
      </c>
      <c r="I356" s="175" t="s">
        <v>245</v>
      </c>
      <c r="J356" s="175" t="s">
        <v>245</v>
      </c>
      <c r="K356" s="188" t="s">
        <v>245</v>
      </c>
      <c r="L356" s="175" t="s">
        <v>322</v>
      </c>
      <c r="M356" s="175" t="s">
        <v>322</v>
      </c>
      <c r="N356" s="175" t="s">
        <v>322</v>
      </c>
      <c r="O356" s="176" t="s">
        <v>420</v>
      </c>
      <c r="P356" s="178"/>
      <c r="Q356" s="179" t="s">
        <v>80</v>
      </c>
      <c r="R356" s="179" t="s">
        <v>81</v>
      </c>
      <c r="S356" s="178" t="s">
        <v>82</v>
      </c>
      <c r="T356" s="178" t="s">
        <v>167</v>
      </c>
      <c r="U356" s="176" t="s">
        <v>84</v>
      </c>
      <c r="V356" s="178" t="s">
        <v>260</v>
      </c>
      <c r="W356" s="241" t="s">
        <v>86</v>
      </c>
      <c r="X356" s="254">
        <f>IF(W356="MUY BAJA",20%,IF(W356="BAJA",40%,IF(W356="MEDIA",60%,IF(W356="ALTA",80%,IF(W356="MUY ALTA",100%,)))))</f>
        <v>0.4</v>
      </c>
      <c r="Y356" s="255" t="s">
        <v>87</v>
      </c>
      <c r="Z356" s="254">
        <f>IF(Y356="LEVE",20%,IF(Y356="MENOR",40%,IF(Y356="MODERADO",60%,IF(Y356="MAYOR",80%,IF(Y356="CATASTRÓFICO",100%,)))))</f>
        <v>0.8</v>
      </c>
      <c r="AA356" s="181" t="s">
        <v>88</v>
      </c>
      <c r="AB356" s="180" t="s">
        <v>168</v>
      </c>
      <c r="AC356" s="178" t="s">
        <v>169</v>
      </c>
      <c r="AD356" s="181" t="s">
        <v>91</v>
      </c>
      <c r="AE356" s="181" t="s">
        <v>92</v>
      </c>
      <c r="AF356" s="176" t="s">
        <v>170</v>
      </c>
      <c r="AG356" s="182" t="s">
        <v>94</v>
      </c>
      <c r="AH356" s="182" t="s">
        <v>95</v>
      </c>
      <c r="AI356" s="256">
        <f>IF(AH356="Prevenir",25%, IF(AH356="Detectar",15%,IF(AH356="Corregir",10%,)))</f>
        <v>0.1</v>
      </c>
      <c r="AJ356" s="182" t="s">
        <v>96</v>
      </c>
      <c r="AK356" s="256">
        <f>IF(AJ356="Automático",25%,IF(AJ356="Manual",10%,))</f>
        <v>0.1</v>
      </c>
      <c r="AL356" s="182" t="s">
        <v>97</v>
      </c>
      <c r="AM356" s="175" t="s">
        <v>152</v>
      </c>
      <c r="AN356" s="182" t="s">
        <v>99</v>
      </c>
      <c r="AO356" s="175" t="s">
        <v>153</v>
      </c>
      <c r="AP356" s="257">
        <f>+AI356+AK356</f>
        <v>0.2</v>
      </c>
      <c r="AQ356" s="238" t="str">
        <f>IF(AR356&lt;=20%,"MUY BAJA",IF(AR356&lt;=40%,"BAJA",IF(AR356&lt;=60%,"MEDIA",IF(AR356&lt;=80%,"ALTA","MUY ALTA"))))</f>
        <v>BAJA</v>
      </c>
      <c r="AR356" s="238">
        <f>IF(OR(AH356="Prevenir",AH356="Detectar"),(X356-(X356*AP356)), X356)</f>
        <v>0.4</v>
      </c>
      <c r="AS356" s="238" t="str">
        <f>IF(AT356&lt;=20%,"LEVE",IF(AT356&lt;=40%,"MENOR",IF(AT356&lt;=60%,"MODERADO",IF(AT356&lt;=80%,"MAYOR","CATASTROFICO"))))</f>
        <v>MAYOR</v>
      </c>
      <c r="AT356" s="238">
        <f>IF(AH356="Corregir",(Z356-(Z356*AP356)), Z356)</f>
        <v>0.64</v>
      </c>
      <c r="AU356" s="181" t="s">
        <v>88</v>
      </c>
      <c r="AV356" s="244" t="s">
        <v>133</v>
      </c>
      <c r="AW356" s="183" t="s">
        <v>168</v>
      </c>
      <c r="AX356" s="184" t="s">
        <v>171</v>
      </c>
      <c r="AY356" s="184">
        <f>AY355</f>
        <v>45657</v>
      </c>
      <c r="AZ356" s="184" t="str">
        <f>AZ355</f>
        <v>EN IIIC-2024 el Plan de Vulnerabilidades - Intrusión ejecutado resultados informados, remediaciones en ejecución.</v>
      </c>
      <c r="BA356" s="184" t="str">
        <f>BA355</f>
        <v>OSI - GIS - GDMA - SPI</v>
      </c>
      <c r="BB356" s="483" t="s">
        <v>103</v>
      </c>
      <c r="BC356" s="185">
        <f t="shared" si="97"/>
        <v>0</v>
      </c>
      <c r="BD356" s="184" t="str">
        <f>BD355</f>
        <v>X</v>
      </c>
      <c r="BE356" s="184" t="str">
        <f>BE355</f>
        <v>Se encuentra en desarrollo remediaciones que estan coordinadas con proveedores para definir remediación final.</v>
      </c>
      <c r="BF356" s="186" t="s">
        <v>1362</v>
      </c>
      <c r="BG356" s="184" t="str">
        <f>BG355</f>
        <v xml:space="preserve"> </v>
      </c>
      <c r="BH356" s="184"/>
      <c r="BI356" s="184"/>
      <c r="BJ356" s="185"/>
      <c r="BK356" s="185"/>
      <c r="BL356" s="185"/>
      <c r="BM356" s="185"/>
      <c r="BN356" s="186"/>
      <c r="BO356" s="186"/>
      <c r="BP356" s="186"/>
      <c r="BQ356" s="184"/>
      <c r="BR356" s="184"/>
      <c r="BS356" s="185"/>
      <c r="BT356" s="185"/>
      <c r="BU356" s="185"/>
      <c r="BV356" s="185"/>
      <c r="BW356" s="186"/>
      <c r="BX356" s="186"/>
      <c r="BY356" s="186"/>
      <c r="BZ356" s="184"/>
      <c r="CA356" s="184"/>
      <c r="CB356" s="185"/>
      <c r="CC356" s="185"/>
      <c r="CD356" s="185"/>
      <c r="CE356" s="185"/>
      <c r="CF356" s="186"/>
      <c r="CG356" s="186"/>
      <c r="CH356" s="186"/>
      <c r="CI356" s="476"/>
      <c r="CJ356" s="476">
        <v>1</v>
      </c>
      <c r="CK356" s="476"/>
    </row>
    <row r="357" spans="2:89" s="187" customFormat="1" ht="113.25" customHeight="1" x14ac:dyDescent="0.25">
      <c r="B357" s="174" t="s">
        <v>71</v>
      </c>
      <c r="C357" s="175" t="s">
        <v>162</v>
      </c>
      <c r="D357" s="175" t="s">
        <v>162</v>
      </c>
      <c r="E357" s="176" t="s">
        <v>156</v>
      </c>
      <c r="F357" s="176" t="s">
        <v>120</v>
      </c>
      <c r="G357" s="176" t="s">
        <v>162</v>
      </c>
      <c r="H357" s="175" t="s">
        <v>245</v>
      </c>
      <c r="I357" s="175" t="s">
        <v>245</v>
      </c>
      <c r="J357" s="175" t="s">
        <v>245</v>
      </c>
      <c r="K357" s="188" t="s">
        <v>245</v>
      </c>
      <c r="L357" s="175" t="s">
        <v>253</v>
      </c>
      <c r="M357" s="175" t="s">
        <v>254</v>
      </c>
      <c r="N357" s="175" t="s">
        <v>255</v>
      </c>
      <c r="O357" s="176" t="s">
        <v>181</v>
      </c>
      <c r="P357" s="178"/>
      <c r="Q357" s="179" t="s">
        <v>80</v>
      </c>
      <c r="R357" s="179" t="s">
        <v>81</v>
      </c>
      <c r="S357" s="178" t="s">
        <v>82</v>
      </c>
      <c r="T357" s="178" t="s">
        <v>167</v>
      </c>
      <c r="U357" s="176" t="s">
        <v>84</v>
      </c>
      <c r="V357" s="178" t="s">
        <v>260</v>
      </c>
      <c r="W357" s="241" t="s">
        <v>86</v>
      </c>
      <c r="X357" s="254">
        <f>IF(W357="MUY BAJA",20%,IF(W357="BAJA",40%,IF(W357="MEDIA",60%,IF(W357="ALTA",80%,IF(W357="MUY ALTA",100%,)))))</f>
        <v>0.4</v>
      </c>
      <c r="Y357" s="255" t="s">
        <v>87</v>
      </c>
      <c r="Z357" s="254">
        <f>IF(Y357="LEVE",20%,IF(Y357="MENOR",40%,IF(Y357="MODERADO",60%,IF(Y357="MAYOR",80%,IF(Y357="CATASTRÓFICO",100%,)))))</f>
        <v>0.8</v>
      </c>
      <c r="AA357" s="181" t="s">
        <v>88</v>
      </c>
      <c r="AB357" s="180" t="s">
        <v>168</v>
      </c>
      <c r="AC357" s="178" t="s">
        <v>169</v>
      </c>
      <c r="AD357" s="181" t="s">
        <v>91</v>
      </c>
      <c r="AE357" s="181" t="s">
        <v>92</v>
      </c>
      <c r="AF357" s="176" t="s">
        <v>170</v>
      </c>
      <c r="AG357" s="182" t="s">
        <v>94</v>
      </c>
      <c r="AH357" s="182" t="s">
        <v>95</v>
      </c>
      <c r="AI357" s="256">
        <f>IF(AH357="Prevenir",25%, IF(AH357="Detectar",15%,IF(AH357="Corregir",10%,)))</f>
        <v>0.1</v>
      </c>
      <c r="AJ357" s="182" t="s">
        <v>96</v>
      </c>
      <c r="AK357" s="256">
        <f>IF(AJ357="Automático",25%,IF(AJ357="Manual",10%,))</f>
        <v>0.1</v>
      </c>
      <c r="AL357" s="182" t="s">
        <v>97</v>
      </c>
      <c r="AM357" s="175" t="s">
        <v>152</v>
      </c>
      <c r="AN357" s="182" t="s">
        <v>99</v>
      </c>
      <c r="AO357" s="175" t="s">
        <v>153</v>
      </c>
      <c r="AP357" s="257">
        <f>+AI357+AK357</f>
        <v>0.2</v>
      </c>
      <c r="AQ357" s="238" t="str">
        <f>IF(AR357&lt;=20%,"MUY BAJA",IF(AR357&lt;=40%,"BAJA",IF(AR357&lt;=60%,"MEDIA",IF(AR357&lt;=80%,"ALTA","MUY ALTA"))))</f>
        <v>BAJA</v>
      </c>
      <c r="AR357" s="238">
        <f>IF(OR(AH357="Prevenir",AH357="Detectar"),(X357-(X357*AP357)), X357)</f>
        <v>0.4</v>
      </c>
      <c r="AS357" s="238" t="str">
        <f>IF(AT357&lt;=20%,"LEVE",IF(AT357&lt;=40%,"MENOR",IF(AT357&lt;=60%,"MODERADO",IF(AT357&lt;=80%,"MAYOR","CATASTROFICO"))))</f>
        <v>MAYOR</v>
      </c>
      <c r="AT357" s="238">
        <f>IF(AH357="Corregir",(Z357-(Z357*AP357)), Z357)</f>
        <v>0.64</v>
      </c>
      <c r="AU357" s="181" t="s">
        <v>88</v>
      </c>
      <c r="AV357" s="244" t="s">
        <v>133</v>
      </c>
      <c r="AW357" s="183" t="s">
        <v>168</v>
      </c>
      <c r="AX357" s="184" t="s">
        <v>171</v>
      </c>
      <c r="AY357" s="184">
        <f>AY356</f>
        <v>45657</v>
      </c>
      <c r="AZ357" s="184" t="str">
        <f>AZ356</f>
        <v>EN IIIC-2024 el Plan de Vulnerabilidades - Intrusión ejecutado resultados informados, remediaciones en ejecución.</v>
      </c>
      <c r="BA357" s="184" t="str">
        <f>BA356</f>
        <v>OSI - GIS - GDMA - SPI</v>
      </c>
      <c r="BB357" s="483" t="s">
        <v>103</v>
      </c>
      <c r="BC357" s="185">
        <f t="shared" si="97"/>
        <v>0</v>
      </c>
      <c r="BD357" s="184" t="str">
        <f>BD356</f>
        <v>X</v>
      </c>
      <c r="BE357" s="184" t="str">
        <f>BE356</f>
        <v>Se encuentra en desarrollo remediaciones que estan coordinadas con proveedores para definir remediación final.</v>
      </c>
      <c r="BF357" s="186" t="s">
        <v>1362</v>
      </c>
      <c r="BG357" s="184" t="str">
        <f>BG356</f>
        <v xml:space="preserve"> </v>
      </c>
      <c r="BH357" s="184"/>
      <c r="BI357" s="184"/>
      <c r="BJ357" s="185"/>
      <c r="BK357" s="185"/>
      <c r="BL357" s="185"/>
      <c r="BM357" s="185"/>
      <c r="BN357" s="186"/>
      <c r="BO357" s="186"/>
      <c r="BP357" s="186"/>
      <c r="BQ357" s="184"/>
      <c r="BR357" s="184"/>
      <c r="BS357" s="185"/>
      <c r="BT357" s="185"/>
      <c r="BU357" s="185"/>
      <c r="BV357" s="185"/>
      <c r="BW357" s="186"/>
      <c r="BX357" s="186"/>
      <c r="BY357" s="186"/>
      <c r="BZ357" s="184"/>
      <c r="CA357" s="184"/>
      <c r="CB357" s="185"/>
      <c r="CC357" s="185"/>
      <c r="CD357" s="185"/>
      <c r="CE357" s="185"/>
      <c r="CF357" s="186"/>
      <c r="CG357" s="186"/>
      <c r="CH357" s="186"/>
      <c r="CI357" s="476"/>
      <c r="CJ357" s="476">
        <v>1</v>
      </c>
      <c r="CK357" s="476"/>
    </row>
    <row r="358" spans="2:89" s="187" customFormat="1" ht="113.25" customHeight="1" x14ac:dyDescent="0.25">
      <c r="B358" s="174" t="s">
        <v>71</v>
      </c>
      <c r="C358" s="175" t="s">
        <v>162</v>
      </c>
      <c r="D358" s="175" t="s">
        <v>162</v>
      </c>
      <c r="E358" s="176" t="s">
        <v>156</v>
      </c>
      <c r="F358" s="176" t="s">
        <v>74</v>
      </c>
      <c r="G358" s="176" t="s">
        <v>162</v>
      </c>
      <c r="H358" s="175" t="s">
        <v>245</v>
      </c>
      <c r="I358" s="175" t="s">
        <v>245</v>
      </c>
      <c r="J358" s="175" t="s">
        <v>245</v>
      </c>
      <c r="K358" s="188" t="s">
        <v>245</v>
      </c>
      <c r="L358" s="175" t="s">
        <v>458</v>
      </c>
      <c r="M358" s="175" t="s">
        <v>459</v>
      </c>
      <c r="N358" s="175" t="s">
        <v>434</v>
      </c>
      <c r="O358" s="176" t="s">
        <v>181</v>
      </c>
      <c r="P358" s="178"/>
      <c r="Q358" s="179" t="s">
        <v>80</v>
      </c>
      <c r="R358" s="179" t="s">
        <v>81</v>
      </c>
      <c r="S358" s="178" t="s">
        <v>82</v>
      </c>
      <c r="T358" s="178" t="s">
        <v>167</v>
      </c>
      <c r="U358" s="176" t="s">
        <v>84</v>
      </c>
      <c r="V358" s="178" t="s">
        <v>260</v>
      </c>
      <c r="W358" s="241" t="s">
        <v>86</v>
      </c>
      <c r="X358" s="254">
        <f>IF(W358="MUY BAJA",20%,IF(W358="BAJA",40%,IF(W358="MEDIA",60%,IF(W358="ALTA",80%,IF(W358="MUY ALTA",100%,)))))</f>
        <v>0.4</v>
      </c>
      <c r="Y358" s="255" t="s">
        <v>87</v>
      </c>
      <c r="Z358" s="254">
        <f>IF(Y358="LEVE",20%,IF(Y358="MENOR",40%,IF(Y358="MODERADO",60%,IF(Y358="MAYOR",80%,IF(Y358="CATASTRÓFICO",100%,)))))</f>
        <v>0.8</v>
      </c>
      <c r="AA358" s="181" t="s">
        <v>88</v>
      </c>
      <c r="AB358" s="180" t="s">
        <v>168</v>
      </c>
      <c r="AC358" s="178" t="s">
        <v>169</v>
      </c>
      <c r="AD358" s="181" t="s">
        <v>91</v>
      </c>
      <c r="AE358" s="181" t="s">
        <v>92</v>
      </c>
      <c r="AF358" s="176" t="s">
        <v>170</v>
      </c>
      <c r="AG358" s="182" t="s">
        <v>94</v>
      </c>
      <c r="AH358" s="182" t="s">
        <v>95</v>
      </c>
      <c r="AI358" s="256">
        <f>IF(AH358="Prevenir",25%, IF(AH358="Detectar",15%,IF(AH358="Corregir",10%,)))</f>
        <v>0.1</v>
      </c>
      <c r="AJ358" s="182" t="s">
        <v>96</v>
      </c>
      <c r="AK358" s="256">
        <f>IF(AJ358="Automático",25%,IF(AJ358="Manual",10%,))</f>
        <v>0.1</v>
      </c>
      <c r="AL358" s="182" t="s">
        <v>97</v>
      </c>
      <c r="AM358" s="175" t="s">
        <v>152</v>
      </c>
      <c r="AN358" s="182" t="s">
        <v>99</v>
      </c>
      <c r="AO358" s="175" t="s">
        <v>153</v>
      </c>
      <c r="AP358" s="257">
        <f>+AI358+AK358</f>
        <v>0.2</v>
      </c>
      <c r="AQ358" s="238" t="str">
        <f>IF(AR358&lt;=20%,"MUY BAJA",IF(AR358&lt;=40%,"BAJA",IF(AR358&lt;=60%,"MEDIA",IF(AR358&lt;=80%,"ALTA","MUY ALTA"))))</f>
        <v>BAJA</v>
      </c>
      <c r="AR358" s="238">
        <f>IF(OR(AH358="Prevenir",AH358="Detectar"),(X358-(X358*AP358)), X358)</f>
        <v>0.4</v>
      </c>
      <c r="AS358" s="238" t="str">
        <f>IF(AT358&lt;=20%,"LEVE",IF(AT358&lt;=40%,"MENOR",IF(AT358&lt;=60%,"MODERADO",IF(AT358&lt;=80%,"MAYOR","CATASTROFICO"))))</f>
        <v>MAYOR</v>
      </c>
      <c r="AT358" s="238">
        <f>IF(AH358="Corregir",(Z358-(Z358*AP358)), Z358)</f>
        <v>0.64</v>
      </c>
      <c r="AU358" s="181" t="s">
        <v>88</v>
      </c>
      <c r="AV358" s="244" t="s">
        <v>133</v>
      </c>
      <c r="AW358" s="183" t="s">
        <v>168</v>
      </c>
      <c r="AX358" s="184" t="s">
        <v>171</v>
      </c>
      <c r="AY358" s="184">
        <f>AY357</f>
        <v>45657</v>
      </c>
      <c r="AZ358" s="184" t="str">
        <f>AZ357</f>
        <v>EN IIIC-2024 el Plan de Vulnerabilidades - Intrusión ejecutado resultados informados, remediaciones en ejecución.</v>
      </c>
      <c r="BA358" s="184" t="str">
        <f>BA357</f>
        <v>OSI - GIS - GDMA - SPI</v>
      </c>
      <c r="BB358" s="483" t="s">
        <v>103</v>
      </c>
      <c r="BC358" s="185">
        <f t="shared" si="97"/>
        <v>0</v>
      </c>
      <c r="BD358" s="184" t="str">
        <f>BD357</f>
        <v>X</v>
      </c>
      <c r="BE358" s="184" t="str">
        <f>BE357</f>
        <v>Se encuentra en desarrollo remediaciones que estan coordinadas con proveedores para definir remediación final.</v>
      </c>
      <c r="BF358" s="186" t="s">
        <v>1362</v>
      </c>
      <c r="BG358" s="184" t="str">
        <f>BG357</f>
        <v xml:space="preserve"> </v>
      </c>
      <c r="BH358" s="184"/>
      <c r="BI358" s="184"/>
      <c r="BJ358" s="185"/>
      <c r="BK358" s="185"/>
      <c r="BL358" s="185"/>
      <c r="BM358" s="185"/>
      <c r="BN358" s="186"/>
      <c r="BO358" s="186"/>
      <c r="BP358" s="186"/>
      <c r="BQ358" s="184"/>
      <c r="BR358" s="184"/>
      <c r="BS358" s="185"/>
      <c r="BT358" s="185"/>
      <c r="BU358" s="185"/>
      <c r="BV358" s="185"/>
      <c r="BW358" s="186"/>
      <c r="BX358" s="186"/>
      <c r="BY358" s="186"/>
      <c r="BZ358" s="184"/>
      <c r="CA358" s="184"/>
      <c r="CB358" s="185"/>
      <c r="CC358" s="185"/>
      <c r="CD358" s="185"/>
      <c r="CE358" s="185"/>
      <c r="CF358" s="186"/>
      <c r="CG358" s="186"/>
      <c r="CH358" s="186"/>
      <c r="CI358" s="476"/>
      <c r="CJ358" s="476">
        <v>1</v>
      </c>
      <c r="CK358" s="476"/>
    </row>
    <row r="359" spans="2:89" s="187" customFormat="1" ht="113.25" customHeight="1" x14ac:dyDescent="0.25">
      <c r="B359" s="174" t="s">
        <v>71</v>
      </c>
      <c r="C359" s="175" t="s">
        <v>241</v>
      </c>
      <c r="D359" s="175" t="s">
        <v>241</v>
      </c>
      <c r="E359" s="176" t="s">
        <v>156</v>
      </c>
      <c r="F359" s="176" t="s">
        <v>74</v>
      </c>
      <c r="G359" s="176" t="s">
        <v>241</v>
      </c>
      <c r="H359" s="175" t="s">
        <v>245</v>
      </c>
      <c r="I359" s="175" t="s">
        <v>245</v>
      </c>
      <c r="J359" s="175" t="s">
        <v>245</v>
      </c>
      <c r="K359" s="188" t="s">
        <v>245</v>
      </c>
      <c r="L359" s="175" t="s">
        <v>460</v>
      </c>
      <c r="M359" s="175" t="s">
        <v>463</v>
      </c>
      <c r="N359" s="175" t="s">
        <v>462</v>
      </c>
      <c r="O359" s="176" t="s">
        <v>181</v>
      </c>
      <c r="P359" s="178"/>
      <c r="Q359" s="179" t="s">
        <v>80</v>
      </c>
      <c r="R359" s="179" t="s">
        <v>81</v>
      </c>
      <c r="S359" s="178" t="s">
        <v>82</v>
      </c>
      <c r="T359" s="178" t="s">
        <v>147</v>
      </c>
      <c r="U359" s="176" t="s">
        <v>84</v>
      </c>
      <c r="V359" s="178" t="s">
        <v>260</v>
      </c>
      <c r="W359" s="241" t="s">
        <v>213</v>
      </c>
      <c r="X359" s="254">
        <f>IF(W359="MUY BAJA",20%,IF(W359="BAJA",40%,IF(W359="MEDIA",60%,IF(W359="ALTA",80%,IF(W359="MUY ALTA",100%,)))))</f>
        <v>0.6</v>
      </c>
      <c r="Y359" s="255" t="s">
        <v>87</v>
      </c>
      <c r="Z359" s="254">
        <f>IF(Y359="LEVE",20%,IF(Y359="MENOR",40%,IF(Y359="MODERADO",60%,IF(Y359="MAYOR",80%,IF(Y359="CATASTRÓFICO",100%,)))))</f>
        <v>0.8</v>
      </c>
      <c r="AA359" s="181" t="s">
        <v>88</v>
      </c>
      <c r="AB359" s="180" t="s">
        <v>168</v>
      </c>
      <c r="AC359" s="178" t="s">
        <v>169</v>
      </c>
      <c r="AD359" s="181" t="s">
        <v>91</v>
      </c>
      <c r="AE359" s="181" t="s">
        <v>92</v>
      </c>
      <c r="AF359" s="176" t="s">
        <v>170</v>
      </c>
      <c r="AG359" s="182" t="s">
        <v>94</v>
      </c>
      <c r="AH359" s="182" t="s">
        <v>95</v>
      </c>
      <c r="AI359" s="256">
        <f>IF(AH359="Prevenir",25%, IF(AH359="Detectar",15%,IF(AH359="Corregir",10%,)))</f>
        <v>0.1</v>
      </c>
      <c r="AJ359" s="182" t="s">
        <v>96</v>
      </c>
      <c r="AK359" s="256">
        <f>IF(AJ359="Automático",25%,IF(AJ359="Manual",10%,))</f>
        <v>0.1</v>
      </c>
      <c r="AL359" s="182" t="s">
        <v>97</v>
      </c>
      <c r="AM359" s="175" t="s">
        <v>152</v>
      </c>
      <c r="AN359" s="182" t="s">
        <v>99</v>
      </c>
      <c r="AO359" s="175" t="s">
        <v>153</v>
      </c>
      <c r="AP359" s="257">
        <f>+AI359+AK359</f>
        <v>0.2</v>
      </c>
      <c r="AQ359" s="238" t="str">
        <f>IF(AR359&lt;=20%,"MUY BAJA",IF(AR359&lt;=40%,"BAJA",IF(AR359&lt;=60%,"MEDIA",IF(AR359&lt;=80%,"ALTA","MUY ALTA"))))</f>
        <v>MEDIA</v>
      </c>
      <c r="AR359" s="238">
        <f>IF(OR(AH359="Prevenir",AH359="Detectar"),(X359-(X359*AP359)), X359)</f>
        <v>0.6</v>
      </c>
      <c r="AS359" s="238" t="str">
        <f>IF(AT359&lt;=20%,"LEVE",IF(AT359&lt;=40%,"MENOR",IF(AT359&lt;=60%,"MODERADO",IF(AT359&lt;=80%,"MAYOR","CATASTROFICO"))))</f>
        <v>MAYOR</v>
      </c>
      <c r="AT359" s="238">
        <f>IF(AH359="Corregir",(Z359-(Z359*AP359)), Z359)</f>
        <v>0.64</v>
      </c>
      <c r="AU359" s="181" t="s">
        <v>88</v>
      </c>
      <c r="AV359" s="244" t="s">
        <v>133</v>
      </c>
      <c r="AW359" s="183" t="s">
        <v>168</v>
      </c>
      <c r="AX359" s="184" t="s">
        <v>171</v>
      </c>
      <c r="AY359" s="184">
        <f>AY358</f>
        <v>45657</v>
      </c>
      <c r="AZ359" s="184" t="str">
        <f>AZ358</f>
        <v>EN IIIC-2024 el Plan de Vulnerabilidades - Intrusión ejecutado resultados informados, remediaciones en ejecución.</v>
      </c>
      <c r="BA359" s="184" t="str">
        <f>BA358</f>
        <v>OSI - GIS - GDMA - SPI</v>
      </c>
      <c r="BB359" s="483" t="s">
        <v>103</v>
      </c>
      <c r="BC359" s="185">
        <f t="shared" si="97"/>
        <v>0</v>
      </c>
      <c r="BD359" s="184" t="str">
        <f>BD358</f>
        <v>X</v>
      </c>
      <c r="BE359" s="184" t="str">
        <f>BE358</f>
        <v>Se encuentra en desarrollo remediaciones que estan coordinadas con proveedores para definir remediación final.</v>
      </c>
      <c r="BF359" s="186" t="s">
        <v>1362</v>
      </c>
      <c r="BG359" s="184" t="str">
        <f>BG358</f>
        <v xml:space="preserve"> </v>
      </c>
      <c r="BH359" s="184"/>
      <c r="BI359" s="184"/>
      <c r="BJ359" s="185"/>
      <c r="BK359" s="185"/>
      <c r="BL359" s="185"/>
      <c r="BM359" s="185"/>
      <c r="BN359" s="186"/>
      <c r="BO359" s="186"/>
      <c r="BP359" s="186"/>
      <c r="BQ359" s="184"/>
      <c r="BR359" s="184"/>
      <c r="BS359" s="185"/>
      <c r="BT359" s="185"/>
      <c r="BU359" s="185"/>
      <c r="BV359" s="185"/>
      <c r="BW359" s="186"/>
      <c r="BX359" s="186"/>
      <c r="BY359" s="186"/>
      <c r="BZ359" s="184"/>
      <c r="CA359" s="184"/>
      <c r="CB359" s="185"/>
      <c r="CC359" s="185"/>
      <c r="CD359" s="185"/>
      <c r="CE359" s="185"/>
      <c r="CF359" s="186"/>
      <c r="CG359" s="186"/>
      <c r="CH359" s="186"/>
      <c r="CI359" s="476"/>
      <c r="CJ359" s="476">
        <v>1</v>
      </c>
      <c r="CK359" s="476"/>
    </row>
    <row r="360" spans="2:89" s="187" customFormat="1" ht="113.25" customHeight="1" x14ac:dyDescent="0.25">
      <c r="B360" s="174" t="s">
        <v>71</v>
      </c>
      <c r="C360" s="175" t="s">
        <v>235</v>
      </c>
      <c r="D360" s="175" t="s">
        <v>235</v>
      </c>
      <c r="E360" s="176" t="s">
        <v>156</v>
      </c>
      <c r="F360" s="176" t="s">
        <v>74</v>
      </c>
      <c r="G360" s="176" t="s">
        <v>235</v>
      </c>
      <c r="H360" s="175" t="s">
        <v>245</v>
      </c>
      <c r="I360" s="175" t="s">
        <v>245</v>
      </c>
      <c r="J360" s="175" t="s">
        <v>245</v>
      </c>
      <c r="K360" s="188" t="s">
        <v>245</v>
      </c>
      <c r="L360" s="175" t="s">
        <v>491</v>
      </c>
      <c r="M360" s="175" t="s">
        <v>492</v>
      </c>
      <c r="N360" s="175" t="s">
        <v>493</v>
      </c>
      <c r="O360" s="176" t="s">
        <v>194</v>
      </c>
      <c r="P360" s="178"/>
      <c r="Q360" s="179" t="s">
        <v>80</v>
      </c>
      <c r="R360" s="179" t="s">
        <v>81</v>
      </c>
      <c r="S360" s="178" t="s">
        <v>82</v>
      </c>
      <c r="T360" s="178" t="s">
        <v>167</v>
      </c>
      <c r="U360" s="176" t="s">
        <v>84</v>
      </c>
      <c r="V360" s="178" t="s">
        <v>260</v>
      </c>
      <c r="W360" s="241" t="s">
        <v>86</v>
      </c>
      <c r="X360" s="254">
        <f>IF(W360="MUY BAJA",20%,IF(W360="BAJA",40%,IF(W360="MEDIA",60%,IF(W360="ALTA",80%,IF(W360="MUY ALTA",100%,)))))</f>
        <v>0.4</v>
      </c>
      <c r="Y360" s="255" t="s">
        <v>87</v>
      </c>
      <c r="Z360" s="254">
        <f>IF(Y360="LEVE",20%,IF(Y360="MENOR",40%,IF(Y360="MODERADO",60%,IF(Y360="MAYOR",80%,IF(Y360="CATASTRÓFICO",100%,)))))</f>
        <v>0.8</v>
      </c>
      <c r="AA360" s="181" t="s">
        <v>88</v>
      </c>
      <c r="AB360" s="180" t="s">
        <v>168</v>
      </c>
      <c r="AC360" s="178" t="s">
        <v>169</v>
      </c>
      <c r="AD360" s="181" t="s">
        <v>91</v>
      </c>
      <c r="AE360" s="181" t="s">
        <v>92</v>
      </c>
      <c r="AF360" s="176" t="s">
        <v>170</v>
      </c>
      <c r="AG360" s="182" t="s">
        <v>94</v>
      </c>
      <c r="AH360" s="182" t="s">
        <v>95</v>
      </c>
      <c r="AI360" s="256">
        <f>IF(AH360="Prevenir",25%, IF(AH360="Detectar",15%,IF(AH360="Corregir",10%,)))</f>
        <v>0.1</v>
      </c>
      <c r="AJ360" s="182" t="s">
        <v>96</v>
      </c>
      <c r="AK360" s="256">
        <f>IF(AJ360="Automático",25%,IF(AJ360="Manual",10%,))</f>
        <v>0.1</v>
      </c>
      <c r="AL360" s="182" t="s">
        <v>97</v>
      </c>
      <c r="AM360" s="175" t="s">
        <v>152</v>
      </c>
      <c r="AN360" s="182" t="s">
        <v>99</v>
      </c>
      <c r="AO360" s="175" t="s">
        <v>153</v>
      </c>
      <c r="AP360" s="257">
        <f>+AI360+AK360</f>
        <v>0.2</v>
      </c>
      <c r="AQ360" s="238" t="str">
        <f>IF(AR360&lt;=20%,"MUY BAJA",IF(AR360&lt;=40%,"BAJA",IF(AR360&lt;=60%,"MEDIA",IF(AR360&lt;=80%,"ALTA","MUY ALTA"))))</f>
        <v>BAJA</v>
      </c>
      <c r="AR360" s="238">
        <f>IF(OR(AH360="Prevenir",AH360="Detectar"),(X360-(X360*AP360)), X360)</f>
        <v>0.4</v>
      </c>
      <c r="AS360" s="238" t="str">
        <f>IF(AT360&lt;=20%,"LEVE",IF(AT360&lt;=40%,"MENOR",IF(AT360&lt;=60%,"MODERADO",IF(AT360&lt;=80%,"MAYOR","CATASTROFICO"))))</f>
        <v>MAYOR</v>
      </c>
      <c r="AT360" s="238">
        <f>IF(AH360="Corregir",(Z360-(Z360*AP360)), Z360)</f>
        <v>0.64</v>
      </c>
      <c r="AU360" s="181" t="s">
        <v>88</v>
      </c>
      <c r="AV360" s="244" t="s">
        <v>133</v>
      </c>
      <c r="AW360" s="183" t="s">
        <v>168</v>
      </c>
      <c r="AX360" s="184" t="s">
        <v>171</v>
      </c>
      <c r="AY360" s="184">
        <f>AY359</f>
        <v>45657</v>
      </c>
      <c r="AZ360" s="184" t="str">
        <f>AZ359</f>
        <v>EN IIIC-2024 el Plan de Vulnerabilidades - Intrusión ejecutado resultados informados, remediaciones en ejecución.</v>
      </c>
      <c r="BA360" s="184" t="str">
        <f>BA359</f>
        <v>OSI - GIS - GDMA - SPI</v>
      </c>
      <c r="BB360" s="483" t="s">
        <v>103</v>
      </c>
      <c r="BC360" s="185">
        <f t="shared" si="97"/>
        <v>0</v>
      </c>
      <c r="BD360" s="184" t="str">
        <f>BD359</f>
        <v>X</v>
      </c>
      <c r="BE360" s="184" t="str">
        <f>BE359</f>
        <v>Se encuentra en desarrollo remediaciones que estan coordinadas con proveedores para definir remediación final.</v>
      </c>
      <c r="BF360" s="186" t="s">
        <v>1362</v>
      </c>
      <c r="BG360" s="184" t="str">
        <f>BG359</f>
        <v xml:space="preserve"> </v>
      </c>
      <c r="BH360" s="184"/>
      <c r="BI360" s="184"/>
      <c r="BJ360" s="185"/>
      <c r="BK360" s="185"/>
      <c r="BL360" s="185"/>
      <c r="BM360" s="185"/>
      <c r="BN360" s="186"/>
      <c r="BO360" s="186"/>
      <c r="BP360" s="186"/>
      <c r="BQ360" s="184"/>
      <c r="BR360" s="184"/>
      <c r="BS360" s="185"/>
      <c r="BT360" s="185"/>
      <c r="BU360" s="185"/>
      <c r="BV360" s="185"/>
      <c r="BW360" s="186"/>
      <c r="BX360" s="186"/>
      <c r="BY360" s="186"/>
      <c r="BZ360" s="184"/>
      <c r="CA360" s="184"/>
      <c r="CB360" s="185"/>
      <c r="CC360" s="185"/>
      <c r="CD360" s="185"/>
      <c r="CE360" s="185"/>
      <c r="CF360" s="186"/>
      <c r="CG360" s="186"/>
      <c r="CH360" s="186"/>
      <c r="CI360" s="476"/>
      <c r="CJ360" s="476">
        <v>1</v>
      </c>
      <c r="CK360" s="476"/>
    </row>
    <row r="361" spans="2:89" s="187" customFormat="1" ht="113.25" customHeight="1" x14ac:dyDescent="0.25">
      <c r="B361" s="174" t="s">
        <v>71</v>
      </c>
      <c r="C361" s="175" t="s">
        <v>162</v>
      </c>
      <c r="D361" s="175" t="s">
        <v>162</v>
      </c>
      <c r="E361" s="176" t="s">
        <v>156</v>
      </c>
      <c r="F361" s="176" t="s">
        <v>74</v>
      </c>
      <c r="G361" s="176" t="s">
        <v>162</v>
      </c>
      <c r="H361" s="175" t="s">
        <v>245</v>
      </c>
      <c r="I361" s="175" t="s">
        <v>245</v>
      </c>
      <c r="J361" s="175" t="s">
        <v>245</v>
      </c>
      <c r="K361" s="188" t="s">
        <v>245</v>
      </c>
      <c r="L361" s="175" t="s">
        <v>494</v>
      </c>
      <c r="M361" s="175" t="s">
        <v>495</v>
      </c>
      <c r="N361" s="175" t="s">
        <v>496</v>
      </c>
      <c r="O361" s="176" t="s">
        <v>194</v>
      </c>
      <c r="P361" s="178"/>
      <c r="Q361" s="179" t="s">
        <v>80</v>
      </c>
      <c r="R361" s="179" t="s">
        <v>81</v>
      </c>
      <c r="S361" s="178" t="s">
        <v>82</v>
      </c>
      <c r="T361" s="178" t="s">
        <v>167</v>
      </c>
      <c r="U361" s="176" t="s">
        <v>84</v>
      </c>
      <c r="V361" s="178" t="s">
        <v>260</v>
      </c>
      <c r="W361" s="241" t="s">
        <v>86</v>
      </c>
      <c r="X361" s="254">
        <f>IF(W361="MUY BAJA",20%,IF(W361="BAJA",40%,IF(W361="MEDIA",60%,IF(W361="ALTA",80%,IF(W361="MUY ALTA",100%,)))))</f>
        <v>0.4</v>
      </c>
      <c r="Y361" s="255" t="s">
        <v>87</v>
      </c>
      <c r="Z361" s="254">
        <f>IF(Y361="LEVE",20%,IF(Y361="MENOR",40%,IF(Y361="MODERADO",60%,IF(Y361="MAYOR",80%,IF(Y361="CATASTRÓFICO",100%,)))))</f>
        <v>0.8</v>
      </c>
      <c r="AA361" s="181" t="s">
        <v>88</v>
      </c>
      <c r="AB361" s="180" t="s">
        <v>168</v>
      </c>
      <c r="AC361" s="178" t="s">
        <v>169</v>
      </c>
      <c r="AD361" s="181" t="s">
        <v>91</v>
      </c>
      <c r="AE361" s="181" t="s">
        <v>92</v>
      </c>
      <c r="AF361" s="176" t="s">
        <v>170</v>
      </c>
      <c r="AG361" s="182" t="s">
        <v>94</v>
      </c>
      <c r="AH361" s="182" t="s">
        <v>95</v>
      </c>
      <c r="AI361" s="256">
        <f>IF(AH361="Prevenir",25%, IF(AH361="Detectar",15%,IF(AH361="Corregir",10%,)))</f>
        <v>0.1</v>
      </c>
      <c r="AJ361" s="182" t="s">
        <v>96</v>
      </c>
      <c r="AK361" s="256">
        <f>IF(AJ361="Automático",25%,IF(AJ361="Manual",10%,))</f>
        <v>0.1</v>
      </c>
      <c r="AL361" s="182" t="s">
        <v>97</v>
      </c>
      <c r="AM361" s="175" t="s">
        <v>152</v>
      </c>
      <c r="AN361" s="182" t="s">
        <v>99</v>
      </c>
      <c r="AO361" s="175" t="s">
        <v>153</v>
      </c>
      <c r="AP361" s="257">
        <f>+AI361+AK361</f>
        <v>0.2</v>
      </c>
      <c r="AQ361" s="238" t="str">
        <f>IF(AR361&lt;=20%,"MUY BAJA",IF(AR361&lt;=40%,"BAJA",IF(AR361&lt;=60%,"MEDIA",IF(AR361&lt;=80%,"ALTA","MUY ALTA"))))</f>
        <v>BAJA</v>
      </c>
      <c r="AR361" s="238">
        <f>IF(OR(AH361="Prevenir",AH361="Detectar"),(X361-(X361*AP361)), X361)</f>
        <v>0.4</v>
      </c>
      <c r="AS361" s="238" t="str">
        <f>IF(AT361&lt;=20%,"LEVE",IF(AT361&lt;=40%,"MENOR",IF(AT361&lt;=60%,"MODERADO",IF(AT361&lt;=80%,"MAYOR","CATASTROFICO"))))</f>
        <v>MAYOR</v>
      </c>
      <c r="AT361" s="238">
        <f>IF(AH361="Corregir",(Z361-(Z361*AP361)), Z361)</f>
        <v>0.64</v>
      </c>
      <c r="AU361" s="181" t="s">
        <v>88</v>
      </c>
      <c r="AV361" s="244" t="s">
        <v>133</v>
      </c>
      <c r="AW361" s="183" t="s">
        <v>168</v>
      </c>
      <c r="AX361" s="184" t="s">
        <v>171</v>
      </c>
      <c r="AY361" s="184">
        <f>AY360</f>
        <v>45657</v>
      </c>
      <c r="AZ361" s="184" t="str">
        <f>AZ360</f>
        <v>EN IIIC-2024 el Plan de Vulnerabilidades - Intrusión ejecutado resultados informados, remediaciones en ejecución.</v>
      </c>
      <c r="BA361" s="184" t="str">
        <f>BA360</f>
        <v>OSI - GIS - GDMA - SPI</v>
      </c>
      <c r="BB361" s="483" t="s">
        <v>103</v>
      </c>
      <c r="BC361" s="185">
        <f t="shared" si="97"/>
        <v>0</v>
      </c>
      <c r="BD361" s="184" t="str">
        <f>BD360</f>
        <v>X</v>
      </c>
      <c r="BE361" s="184" t="str">
        <f>BE360</f>
        <v>Se encuentra en desarrollo remediaciones que estan coordinadas con proveedores para definir remediación final.</v>
      </c>
      <c r="BF361" s="186" t="s">
        <v>1362</v>
      </c>
      <c r="BG361" s="184" t="str">
        <f>BG360</f>
        <v xml:space="preserve"> </v>
      </c>
      <c r="BH361" s="184"/>
      <c r="BI361" s="184"/>
      <c r="BJ361" s="185"/>
      <c r="BK361" s="185"/>
      <c r="BL361" s="185"/>
      <c r="BM361" s="185"/>
      <c r="BN361" s="186"/>
      <c r="BO361" s="186"/>
      <c r="BP361" s="186"/>
      <c r="BQ361" s="184"/>
      <c r="BR361" s="184"/>
      <c r="BS361" s="185"/>
      <c r="BT361" s="185"/>
      <c r="BU361" s="185"/>
      <c r="BV361" s="185"/>
      <c r="BW361" s="186"/>
      <c r="BX361" s="186"/>
      <c r="BY361" s="186"/>
      <c r="BZ361" s="184"/>
      <c r="CA361" s="184"/>
      <c r="CB361" s="185"/>
      <c r="CC361" s="185"/>
      <c r="CD361" s="185"/>
      <c r="CE361" s="185"/>
      <c r="CF361" s="186"/>
      <c r="CG361" s="186"/>
      <c r="CH361" s="186"/>
      <c r="CI361" s="476"/>
      <c r="CJ361" s="476">
        <v>1</v>
      </c>
      <c r="CK361" s="476"/>
    </row>
    <row r="362" spans="2:89" s="187" customFormat="1" ht="113.25" customHeight="1" x14ac:dyDescent="0.25">
      <c r="B362" s="174" t="s">
        <v>71</v>
      </c>
      <c r="C362" s="175" t="s">
        <v>241</v>
      </c>
      <c r="D362" s="175" t="s">
        <v>241</v>
      </c>
      <c r="E362" s="176" t="s">
        <v>156</v>
      </c>
      <c r="F362" s="176" t="s">
        <v>74</v>
      </c>
      <c r="G362" s="176" t="s">
        <v>241</v>
      </c>
      <c r="H362" s="175" t="s">
        <v>245</v>
      </c>
      <c r="I362" s="175" t="s">
        <v>245</v>
      </c>
      <c r="J362" s="175" t="s">
        <v>245</v>
      </c>
      <c r="K362" s="188" t="s">
        <v>245</v>
      </c>
      <c r="L362" s="175" t="s">
        <v>497</v>
      </c>
      <c r="M362" s="175" t="s">
        <v>498</v>
      </c>
      <c r="N362" s="175" t="s">
        <v>499</v>
      </c>
      <c r="O362" s="176" t="s">
        <v>194</v>
      </c>
      <c r="P362" s="178"/>
      <c r="Q362" s="179" t="s">
        <v>80</v>
      </c>
      <c r="R362" s="179" t="s">
        <v>81</v>
      </c>
      <c r="S362" s="178" t="s">
        <v>82</v>
      </c>
      <c r="T362" s="178" t="s">
        <v>147</v>
      </c>
      <c r="U362" s="176" t="s">
        <v>84</v>
      </c>
      <c r="V362" s="178" t="s">
        <v>260</v>
      </c>
      <c r="W362" s="241" t="s">
        <v>126</v>
      </c>
      <c r="X362" s="254">
        <f>IF(W362="MUY BAJA",20%,IF(W362="BAJA",40%,IF(W362="MEDIA",60%,IF(W362="ALTA",80%,IF(W362="MUY ALTA",100%,)))))</f>
        <v>0.2</v>
      </c>
      <c r="Y362" s="255" t="s">
        <v>87</v>
      </c>
      <c r="Z362" s="254">
        <f>IF(Y362="LEVE",20%,IF(Y362="MENOR",40%,IF(Y362="MODERADO",60%,IF(Y362="MAYOR",80%,IF(Y362="CATASTRÓFICO",100%,)))))</f>
        <v>0.8</v>
      </c>
      <c r="AA362" s="181" t="s">
        <v>88</v>
      </c>
      <c r="AB362" s="180" t="s">
        <v>168</v>
      </c>
      <c r="AC362" s="178" t="s">
        <v>169</v>
      </c>
      <c r="AD362" s="181" t="s">
        <v>91</v>
      </c>
      <c r="AE362" s="181" t="s">
        <v>92</v>
      </c>
      <c r="AF362" s="176" t="s">
        <v>170</v>
      </c>
      <c r="AG362" s="182" t="s">
        <v>94</v>
      </c>
      <c r="AH362" s="182" t="s">
        <v>95</v>
      </c>
      <c r="AI362" s="256">
        <f>IF(AH362="Prevenir",25%, IF(AH362="Detectar",15%,IF(AH362="Corregir",10%,)))</f>
        <v>0.1</v>
      </c>
      <c r="AJ362" s="182" t="s">
        <v>96</v>
      </c>
      <c r="AK362" s="256">
        <f>IF(AJ362="Automático",25%,IF(AJ362="Manual",10%,))</f>
        <v>0.1</v>
      </c>
      <c r="AL362" s="182" t="s">
        <v>97</v>
      </c>
      <c r="AM362" s="175" t="s">
        <v>152</v>
      </c>
      <c r="AN362" s="182" t="s">
        <v>99</v>
      </c>
      <c r="AO362" s="175" t="s">
        <v>153</v>
      </c>
      <c r="AP362" s="257">
        <f>+AI362+AK362</f>
        <v>0.2</v>
      </c>
      <c r="AQ362" s="238" t="str">
        <f>IF(AR362&lt;=20%,"MUY BAJA",IF(AR362&lt;=40%,"BAJA",IF(AR362&lt;=60%,"MEDIA",IF(AR362&lt;=80%,"ALTA","MUY ALTA"))))</f>
        <v>MUY BAJA</v>
      </c>
      <c r="AR362" s="238">
        <f>IF(OR(AH362="Prevenir",AH362="Detectar"),(X362-(X362*AP362)), X362)</f>
        <v>0.2</v>
      </c>
      <c r="AS362" s="238" t="str">
        <f>IF(AT362&lt;=20%,"LEVE",IF(AT362&lt;=40%,"MENOR",IF(AT362&lt;=60%,"MODERADO",IF(AT362&lt;=80%,"MAYOR","CATASTROFICO"))))</f>
        <v>MAYOR</v>
      </c>
      <c r="AT362" s="238">
        <f>IF(AH362="Corregir",(Z362-(Z362*AP362)), Z362)</f>
        <v>0.64</v>
      </c>
      <c r="AU362" s="181" t="s">
        <v>88</v>
      </c>
      <c r="AV362" s="244" t="s">
        <v>133</v>
      </c>
      <c r="AW362" s="183" t="s">
        <v>168</v>
      </c>
      <c r="AX362" s="184" t="s">
        <v>171</v>
      </c>
      <c r="AY362" s="184">
        <f>AY361</f>
        <v>45657</v>
      </c>
      <c r="AZ362" s="184" t="str">
        <f>AZ361</f>
        <v>EN IIIC-2024 el Plan de Vulnerabilidades - Intrusión ejecutado resultados informados, remediaciones en ejecución.</v>
      </c>
      <c r="BA362" s="184" t="str">
        <f>BA361</f>
        <v>OSI - GIS - GDMA - SPI</v>
      </c>
      <c r="BB362" s="483" t="s">
        <v>103</v>
      </c>
      <c r="BC362" s="185">
        <f t="shared" si="97"/>
        <v>0</v>
      </c>
      <c r="BD362" s="184" t="str">
        <f>BD361</f>
        <v>X</v>
      </c>
      <c r="BE362" s="184" t="str">
        <f>BE361</f>
        <v>Se encuentra en desarrollo remediaciones que estan coordinadas con proveedores para definir remediación final.</v>
      </c>
      <c r="BF362" s="186" t="s">
        <v>1362</v>
      </c>
      <c r="BG362" s="184" t="str">
        <f>BG361</f>
        <v xml:space="preserve"> </v>
      </c>
      <c r="BH362" s="184"/>
      <c r="BI362" s="184"/>
      <c r="BJ362" s="185"/>
      <c r="BK362" s="185"/>
      <c r="BL362" s="185"/>
      <c r="BM362" s="185"/>
      <c r="BN362" s="186"/>
      <c r="BO362" s="186"/>
      <c r="BP362" s="186"/>
      <c r="BQ362" s="184"/>
      <c r="BR362" s="184"/>
      <c r="BS362" s="185"/>
      <c r="BT362" s="185"/>
      <c r="BU362" s="185"/>
      <c r="BV362" s="185"/>
      <c r="BW362" s="186"/>
      <c r="BX362" s="186"/>
      <c r="BY362" s="186"/>
      <c r="BZ362" s="184"/>
      <c r="CA362" s="184"/>
      <c r="CB362" s="185"/>
      <c r="CC362" s="185"/>
      <c r="CD362" s="185"/>
      <c r="CE362" s="185"/>
      <c r="CF362" s="186"/>
      <c r="CG362" s="186"/>
      <c r="CH362" s="186"/>
      <c r="CI362" s="476"/>
      <c r="CJ362" s="476">
        <v>1</v>
      </c>
      <c r="CK362" s="476"/>
    </row>
    <row r="363" spans="2:89" s="187" customFormat="1" ht="113.25" customHeight="1" x14ac:dyDescent="0.25">
      <c r="B363" s="174" t="s">
        <v>71</v>
      </c>
      <c r="C363" s="175" t="s">
        <v>162</v>
      </c>
      <c r="D363" s="175" t="s">
        <v>162</v>
      </c>
      <c r="E363" s="176" t="s">
        <v>156</v>
      </c>
      <c r="F363" s="176" t="s">
        <v>74</v>
      </c>
      <c r="G363" s="176" t="s">
        <v>162</v>
      </c>
      <c r="H363" s="175" t="s">
        <v>245</v>
      </c>
      <c r="I363" s="175" t="s">
        <v>245</v>
      </c>
      <c r="J363" s="175" t="s">
        <v>245</v>
      </c>
      <c r="K363" s="188" t="s">
        <v>245</v>
      </c>
      <c r="L363" s="175" t="s">
        <v>506</v>
      </c>
      <c r="M363" s="175" t="s">
        <v>507</v>
      </c>
      <c r="N363" s="175" t="s">
        <v>508</v>
      </c>
      <c r="O363" s="176" t="s">
        <v>502</v>
      </c>
      <c r="P363" s="178"/>
      <c r="Q363" s="179" t="s">
        <v>80</v>
      </c>
      <c r="R363" s="179" t="s">
        <v>81</v>
      </c>
      <c r="S363" s="178" t="s">
        <v>82</v>
      </c>
      <c r="T363" s="178" t="s">
        <v>167</v>
      </c>
      <c r="U363" s="176" t="s">
        <v>84</v>
      </c>
      <c r="V363" s="178" t="s">
        <v>260</v>
      </c>
      <c r="W363" s="241" t="s">
        <v>86</v>
      </c>
      <c r="X363" s="254">
        <f>IF(W363="MUY BAJA",20%,IF(W363="BAJA",40%,IF(W363="MEDIA",60%,IF(W363="ALTA",80%,IF(W363="MUY ALTA",100%,)))))</f>
        <v>0.4</v>
      </c>
      <c r="Y363" s="255" t="s">
        <v>87</v>
      </c>
      <c r="Z363" s="254">
        <f>IF(Y363="LEVE",20%,IF(Y363="MENOR",40%,IF(Y363="MODERADO",60%,IF(Y363="MAYOR",80%,IF(Y363="CATASTRÓFICO",100%,)))))</f>
        <v>0.8</v>
      </c>
      <c r="AA363" s="181" t="s">
        <v>88</v>
      </c>
      <c r="AB363" s="180" t="s">
        <v>168</v>
      </c>
      <c r="AC363" s="178" t="s">
        <v>169</v>
      </c>
      <c r="AD363" s="181" t="s">
        <v>91</v>
      </c>
      <c r="AE363" s="181" t="s">
        <v>92</v>
      </c>
      <c r="AF363" s="176" t="s">
        <v>170</v>
      </c>
      <c r="AG363" s="182" t="s">
        <v>94</v>
      </c>
      <c r="AH363" s="182" t="s">
        <v>95</v>
      </c>
      <c r="AI363" s="256">
        <f>IF(AH363="Prevenir",25%, IF(AH363="Detectar",15%,IF(AH363="Corregir",10%,)))</f>
        <v>0.1</v>
      </c>
      <c r="AJ363" s="182" t="s">
        <v>96</v>
      </c>
      <c r="AK363" s="256">
        <f>IF(AJ363="Automático",25%,IF(AJ363="Manual",10%,))</f>
        <v>0.1</v>
      </c>
      <c r="AL363" s="182" t="s">
        <v>97</v>
      </c>
      <c r="AM363" s="175" t="s">
        <v>152</v>
      </c>
      <c r="AN363" s="182" t="s">
        <v>99</v>
      </c>
      <c r="AO363" s="175" t="s">
        <v>153</v>
      </c>
      <c r="AP363" s="257">
        <f>+AI363+AK363</f>
        <v>0.2</v>
      </c>
      <c r="AQ363" s="238" t="str">
        <f>IF(AR363&lt;=20%,"MUY BAJA",IF(AR363&lt;=40%,"BAJA",IF(AR363&lt;=60%,"MEDIA",IF(AR363&lt;=80%,"ALTA","MUY ALTA"))))</f>
        <v>BAJA</v>
      </c>
      <c r="AR363" s="238">
        <f>IF(OR(AH363="Prevenir",AH363="Detectar"),(X363-(X363*AP363)), X363)</f>
        <v>0.4</v>
      </c>
      <c r="AS363" s="238" t="str">
        <f>IF(AT363&lt;=20%,"LEVE",IF(AT363&lt;=40%,"MENOR",IF(AT363&lt;=60%,"MODERADO",IF(AT363&lt;=80%,"MAYOR","CATASTROFICO"))))</f>
        <v>MAYOR</v>
      </c>
      <c r="AT363" s="238">
        <f>IF(AH363="Corregir",(Z363-(Z363*AP363)), Z363)</f>
        <v>0.64</v>
      </c>
      <c r="AU363" s="181" t="s">
        <v>88</v>
      </c>
      <c r="AV363" s="244" t="s">
        <v>133</v>
      </c>
      <c r="AW363" s="183" t="s">
        <v>168</v>
      </c>
      <c r="AX363" s="184" t="s">
        <v>171</v>
      </c>
      <c r="AY363" s="184">
        <f>AY362</f>
        <v>45657</v>
      </c>
      <c r="AZ363" s="184" t="str">
        <f>AZ362</f>
        <v>EN IIIC-2024 el Plan de Vulnerabilidades - Intrusión ejecutado resultados informados, remediaciones en ejecución.</v>
      </c>
      <c r="BA363" s="184" t="str">
        <f>BA362</f>
        <v>OSI - GIS - GDMA - SPI</v>
      </c>
      <c r="BB363" s="483" t="s">
        <v>103</v>
      </c>
      <c r="BC363" s="185">
        <f t="shared" si="97"/>
        <v>0</v>
      </c>
      <c r="BD363" s="184" t="str">
        <f>BD362</f>
        <v>X</v>
      </c>
      <c r="BE363" s="184" t="str">
        <f>BE362</f>
        <v>Se encuentra en desarrollo remediaciones que estan coordinadas con proveedores para definir remediación final.</v>
      </c>
      <c r="BF363" s="186" t="s">
        <v>1362</v>
      </c>
      <c r="BG363" s="184" t="str">
        <f>BG362</f>
        <v xml:space="preserve"> </v>
      </c>
      <c r="BH363" s="184"/>
      <c r="BI363" s="184"/>
      <c r="BJ363" s="185"/>
      <c r="BK363" s="185"/>
      <c r="BL363" s="185"/>
      <c r="BM363" s="185"/>
      <c r="BN363" s="186"/>
      <c r="BO363" s="186"/>
      <c r="BP363" s="186"/>
      <c r="BQ363" s="184"/>
      <c r="BR363" s="184"/>
      <c r="BS363" s="185"/>
      <c r="BT363" s="185"/>
      <c r="BU363" s="185"/>
      <c r="BV363" s="185"/>
      <c r="BW363" s="186"/>
      <c r="BX363" s="186"/>
      <c r="BY363" s="186"/>
      <c r="BZ363" s="184"/>
      <c r="CA363" s="184"/>
      <c r="CB363" s="185"/>
      <c r="CC363" s="185"/>
      <c r="CD363" s="185"/>
      <c r="CE363" s="185"/>
      <c r="CF363" s="186"/>
      <c r="CG363" s="186"/>
      <c r="CH363" s="186"/>
      <c r="CI363" s="476"/>
      <c r="CJ363" s="476">
        <v>1</v>
      </c>
      <c r="CK363" s="476"/>
    </row>
    <row r="364" spans="2:89" s="187" customFormat="1" ht="113.25" customHeight="1" x14ac:dyDescent="0.25">
      <c r="B364" s="174" t="s">
        <v>71</v>
      </c>
      <c r="C364" s="175" t="s">
        <v>241</v>
      </c>
      <c r="D364" s="175" t="s">
        <v>241</v>
      </c>
      <c r="E364" s="176" t="s">
        <v>156</v>
      </c>
      <c r="F364" s="176" t="s">
        <v>74</v>
      </c>
      <c r="G364" s="176" t="s">
        <v>241</v>
      </c>
      <c r="H364" s="175" t="s">
        <v>245</v>
      </c>
      <c r="I364" s="175" t="s">
        <v>245</v>
      </c>
      <c r="J364" s="175" t="s">
        <v>245</v>
      </c>
      <c r="K364" s="188" t="s">
        <v>245</v>
      </c>
      <c r="L364" s="175" t="s">
        <v>511</v>
      </c>
      <c r="M364" s="175" t="s">
        <v>512</v>
      </c>
      <c r="N364" s="175" t="s">
        <v>434</v>
      </c>
      <c r="O364" s="176" t="s">
        <v>502</v>
      </c>
      <c r="P364" s="178"/>
      <c r="Q364" s="179" t="s">
        <v>80</v>
      </c>
      <c r="R364" s="179" t="s">
        <v>81</v>
      </c>
      <c r="S364" s="178" t="s">
        <v>82</v>
      </c>
      <c r="T364" s="178" t="s">
        <v>147</v>
      </c>
      <c r="U364" s="176" t="s">
        <v>84</v>
      </c>
      <c r="V364" s="178" t="s">
        <v>260</v>
      </c>
      <c r="W364" s="241" t="s">
        <v>126</v>
      </c>
      <c r="X364" s="254">
        <f>IF(W364="MUY BAJA",20%,IF(W364="BAJA",40%,IF(W364="MEDIA",60%,IF(W364="ALTA",80%,IF(W364="MUY ALTA",100%,)))))</f>
        <v>0.2</v>
      </c>
      <c r="Y364" s="255" t="s">
        <v>87</v>
      </c>
      <c r="Z364" s="254">
        <f>IF(Y364="LEVE",20%,IF(Y364="MENOR",40%,IF(Y364="MODERADO",60%,IF(Y364="MAYOR",80%,IF(Y364="CATASTRÓFICO",100%,)))))</f>
        <v>0.8</v>
      </c>
      <c r="AA364" s="181" t="s">
        <v>88</v>
      </c>
      <c r="AB364" s="180" t="s">
        <v>168</v>
      </c>
      <c r="AC364" s="178" t="s">
        <v>169</v>
      </c>
      <c r="AD364" s="181" t="s">
        <v>91</v>
      </c>
      <c r="AE364" s="181" t="s">
        <v>92</v>
      </c>
      <c r="AF364" s="176" t="s">
        <v>170</v>
      </c>
      <c r="AG364" s="182" t="s">
        <v>94</v>
      </c>
      <c r="AH364" s="182" t="s">
        <v>95</v>
      </c>
      <c r="AI364" s="256">
        <f>IF(AH364="Prevenir",25%, IF(AH364="Detectar",15%,IF(AH364="Corregir",10%,)))</f>
        <v>0.1</v>
      </c>
      <c r="AJ364" s="182" t="s">
        <v>96</v>
      </c>
      <c r="AK364" s="256">
        <f>IF(AJ364="Automático",25%,IF(AJ364="Manual",10%,))</f>
        <v>0.1</v>
      </c>
      <c r="AL364" s="182" t="s">
        <v>97</v>
      </c>
      <c r="AM364" s="175" t="s">
        <v>152</v>
      </c>
      <c r="AN364" s="182" t="s">
        <v>99</v>
      </c>
      <c r="AO364" s="175" t="s">
        <v>153</v>
      </c>
      <c r="AP364" s="257">
        <f>+AI364+AK364</f>
        <v>0.2</v>
      </c>
      <c r="AQ364" s="238" t="str">
        <f>IF(AR364&lt;=20%,"MUY BAJA",IF(AR364&lt;=40%,"BAJA",IF(AR364&lt;=60%,"MEDIA",IF(AR364&lt;=80%,"ALTA","MUY ALTA"))))</f>
        <v>MUY BAJA</v>
      </c>
      <c r="AR364" s="238">
        <f>IF(OR(AH364="Prevenir",AH364="Detectar"),(X364-(X364*AP364)), X364)</f>
        <v>0.2</v>
      </c>
      <c r="AS364" s="238" t="str">
        <f>IF(AT364&lt;=20%,"LEVE",IF(AT364&lt;=40%,"MENOR",IF(AT364&lt;=60%,"MODERADO",IF(AT364&lt;=80%,"MAYOR","CATASTROFICO"))))</f>
        <v>MAYOR</v>
      </c>
      <c r="AT364" s="238">
        <f>IF(AH364="Corregir",(Z364-(Z364*AP364)), Z364)</f>
        <v>0.64</v>
      </c>
      <c r="AU364" s="181" t="s">
        <v>88</v>
      </c>
      <c r="AV364" s="244" t="s">
        <v>133</v>
      </c>
      <c r="AW364" s="183" t="s">
        <v>168</v>
      </c>
      <c r="AX364" s="184" t="s">
        <v>171</v>
      </c>
      <c r="AY364" s="184">
        <f>AY363</f>
        <v>45657</v>
      </c>
      <c r="AZ364" s="184" t="str">
        <f>AZ363</f>
        <v>EN IIIC-2024 el Plan de Vulnerabilidades - Intrusión ejecutado resultados informados, remediaciones en ejecución.</v>
      </c>
      <c r="BA364" s="184" t="str">
        <f>BA363</f>
        <v>OSI - GIS - GDMA - SPI</v>
      </c>
      <c r="BB364" s="483" t="s">
        <v>103</v>
      </c>
      <c r="BC364" s="185">
        <f t="shared" si="97"/>
        <v>0</v>
      </c>
      <c r="BD364" s="184" t="str">
        <f>BD363</f>
        <v>X</v>
      </c>
      <c r="BE364" s="184" t="str">
        <f>BE363</f>
        <v>Se encuentra en desarrollo remediaciones que estan coordinadas con proveedores para definir remediación final.</v>
      </c>
      <c r="BF364" s="186" t="s">
        <v>1362</v>
      </c>
      <c r="BG364" s="184" t="str">
        <f>BG363</f>
        <v xml:space="preserve"> </v>
      </c>
      <c r="BH364" s="184"/>
      <c r="BI364" s="184"/>
      <c r="BJ364" s="185"/>
      <c r="BK364" s="185"/>
      <c r="BL364" s="185"/>
      <c r="BM364" s="185"/>
      <c r="BN364" s="186"/>
      <c r="BO364" s="186"/>
      <c r="BP364" s="186"/>
      <c r="BQ364" s="184"/>
      <c r="BR364" s="184"/>
      <c r="BS364" s="185"/>
      <c r="BT364" s="185"/>
      <c r="BU364" s="185"/>
      <c r="BV364" s="185"/>
      <c r="BW364" s="186"/>
      <c r="BX364" s="186"/>
      <c r="BY364" s="186"/>
      <c r="BZ364" s="184"/>
      <c r="CA364" s="184"/>
      <c r="CB364" s="185"/>
      <c r="CC364" s="185"/>
      <c r="CD364" s="185"/>
      <c r="CE364" s="185"/>
      <c r="CF364" s="186"/>
      <c r="CG364" s="186"/>
      <c r="CH364" s="186"/>
      <c r="CI364" s="476"/>
      <c r="CJ364" s="476">
        <v>1</v>
      </c>
      <c r="CK364" s="476"/>
    </row>
    <row r="365" spans="2:89" s="187" customFormat="1" ht="113.25" customHeight="1" x14ac:dyDescent="0.25">
      <c r="B365" s="174" t="s">
        <v>71</v>
      </c>
      <c r="C365" s="175" t="s">
        <v>162</v>
      </c>
      <c r="D365" s="175" t="s">
        <v>162</v>
      </c>
      <c r="E365" s="176" t="s">
        <v>156</v>
      </c>
      <c r="F365" s="176" t="s">
        <v>120</v>
      </c>
      <c r="G365" s="176" t="s">
        <v>162</v>
      </c>
      <c r="H365" s="175" t="s">
        <v>247</v>
      </c>
      <c r="I365" s="175" t="s">
        <v>245</v>
      </c>
      <c r="J365" s="175" t="s">
        <v>247</v>
      </c>
      <c r="K365" s="193" t="s">
        <v>247</v>
      </c>
      <c r="L365" s="175" t="s">
        <v>515</v>
      </c>
      <c r="M365" s="175" t="s">
        <v>516</v>
      </c>
      <c r="N365" s="175" t="s">
        <v>517</v>
      </c>
      <c r="O365" s="176" t="s">
        <v>246</v>
      </c>
      <c r="P365" s="178"/>
      <c r="Q365" s="179" t="s">
        <v>80</v>
      </c>
      <c r="R365" s="179" t="s">
        <v>81</v>
      </c>
      <c r="S365" s="178" t="s">
        <v>82</v>
      </c>
      <c r="T365" s="178" t="s">
        <v>167</v>
      </c>
      <c r="U365" s="176" t="s">
        <v>84</v>
      </c>
      <c r="V365" s="178" t="s">
        <v>125</v>
      </c>
      <c r="W365" s="241" t="s">
        <v>86</v>
      </c>
      <c r="X365" s="254">
        <f>IF(W365="MUY BAJA",20%,IF(W365="BAJA",40%,IF(W365="MEDIA",60%,IF(W365="ALTA",80%,IF(W365="MUY ALTA",100%,)))))</f>
        <v>0.4</v>
      </c>
      <c r="Y365" s="255" t="s">
        <v>87</v>
      </c>
      <c r="Z365" s="254">
        <f>IF(Y365="LEVE",20%,IF(Y365="MENOR",40%,IF(Y365="MODERADO",60%,IF(Y365="MAYOR",80%,IF(Y365="CATASTRÓFICO",100%,)))))</f>
        <v>0.8</v>
      </c>
      <c r="AA365" s="181" t="s">
        <v>88</v>
      </c>
      <c r="AB365" s="180" t="s">
        <v>168</v>
      </c>
      <c r="AC365" s="178" t="s">
        <v>169</v>
      </c>
      <c r="AD365" s="181" t="s">
        <v>91</v>
      </c>
      <c r="AE365" s="181" t="s">
        <v>92</v>
      </c>
      <c r="AF365" s="176" t="s">
        <v>170</v>
      </c>
      <c r="AG365" s="182" t="s">
        <v>94</v>
      </c>
      <c r="AH365" s="182" t="s">
        <v>95</v>
      </c>
      <c r="AI365" s="256">
        <f>IF(AH365="Prevenir",25%, IF(AH365="Detectar",15%,IF(AH365="Corregir",10%,)))</f>
        <v>0.1</v>
      </c>
      <c r="AJ365" s="182" t="s">
        <v>96</v>
      </c>
      <c r="AK365" s="256">
        <f>IF(AJ365="Automático",25%,IF(AJ365="Manual",10%,))</f>
        <v>0.1</v>
      </c>
      <c r="AL365" s="182" t="s">
        <v>97</v>
      </c>
      <c r="AM365" s="175" t="s">
        <v>152</v>
      </c>
      <c r="AN365" s="182" t="s">
        <v>99</v>
      </c>
      <c r="AO365" s="175" t="s">
        <v>153</v>
      </c>
      <c r="AP365" s="257">
        <f>+AI365+AK365</f>
        <v>0.2</v>
      </c>
      <c r="AQ365" s="238" t="str">
        <f>IF(AR365&lt;=20%,"MUY BAJA",IF(AR365&lt;=40%,"BAJA",IF(AR365&lt;=60%,"MEDIA",IF(AR365&lt;=80%,"ALTA","MUY ALTA"))))</f>
        <v>BAJA</v>
      </c>
      <c r="AR365" s="238">
        <f>IF(OR(AH365="Prevenir",AH365="Detectar"),(X365-(X365*AP365)), X365)</f>
        <v>0.4</v>
      </c>
      <c r="AS365" s="238" t="str">
        <f>IF(AT365&lt;=20%,"LEVE",IF(AT365&lt;=40%,"MENOR",IF(AT365&lt;=60%,"MODERADO",IF(AT365&lt;=80%,"MAYOR","CATASTROFICO"))))</f>
        <v>MAYOR</v>
      </c>
      <c r="AT365" s="238">
        <f>IF(AH365="Corregir",(Z365-(Z365*AP365)), Z365)</f>
        <v>0.64</v>
      </c>
      <c r="AU365" s="181" t="s">
        <v>88</v>
      </c>
      <c r="AV365" s="244" t="s">
        <v>133</v>
      </c>
      <c r="AW365" s="183" t="s">
        <v>168</v>
      </c>
      <c r="AX365" s="184" t="s">
        <v>171</v>
      </c>
      <c r="AY365" s="184">
        <f>AY364</f>
        <v>45657</v>
      </c>
      <c r="AZ365" s="184" t="str">
        <f>AZ364</f>
        <v>EN IIIC-2024 el Plan de Vulnerabilidades - Intrusión ejecutado resultados informados, remediaciones en ejecución.</v>
      </c>
      <c r="BA365" s="184" t="str">
        <f>BA364</f>
        <v>OSI - GIS - GDMA - SPI</v>
      </c>
      <c r="BB365" s="483" t="s">
        <v>103</v>
      </c>
      <c r="BC365" s="185">
        <f t="shared" si="97"/>
        <v>0</v>
      </c>
      <c r="BD365" s="184" t="str">
        <f>BD364</f>
        <v>X</v>
      </c>
      <c r="BE365" s="184" t="str">
        <f>BE364</f>
        <v>Se encuentra en desarrollo remediaciones que estan coordinadas con proveedores para definir remediación final.</v>
      </c>
      <c r="BF365" s="186" t="s">
        <v>1362</v>
      </c>
      <c r="BG365" s="184" t="str">
        <f>BG364</f>
        <v xml:space="preserve"> </v>
      </c>
      <c r="BH365" s="184"/>
      <c r="BI365" s="184"/>
      <c r="BJ365" s="185"/>
      <c r="BK365" s="185"/>
      <c r="BL365" s="185"/>
      <c r="BM365" s="185"/>
      <c r="BN365" s="186"/>
      <c r="BO365" s="186"/>
      <c r="BP365" s="186"/>
      <c r="BQ365" s="184"/>
      <c r="BR365" s="184"/>
      <c r="BS365" s="185"/>
      <c r="BT365" s="185"/>
      <c r="BU365" s="185"/>
      <c r="BV365" s="185"/>
      <c r="BW365" s="186"/>
      <c r="BX365" s="186"/>
      <c r="BY365" s="186"/>
      <c r="BZ365" s="184"/>
      <c r="CA365" s="184"/>
      <c r="CB365" s="185"/>
      <c r="CC365" s="185"/>
      <c r="CD365" s="185"/>
      <c r="CE365" s="185"/>
      <c r="CF365" s="186"/>
      <c r="CG365" s="186"/>
      <c r="CH365" s="186"/>
      <c r="CI365" s="476"/>
      <c r="CJ365" s="476">
        <v>1</v>
      </c>
      <c r="CK365" s="476"/>
    </row>
    <row r="366" spans="2:89" s="187" customFormat="1" ht="113.25" customHeight="1" x14ac:dyDescent="0.25">
      <c r="B366" s="174" t="s">
        <v>71</v>
      </c>
      <c r="C366" s="175" t="s">
        <v>162</v>
      </c>
      <c r="D366" s="175" t="s">
        <v>162</v>
      </c>
      <c r="E366" s="176" t="s">
        <v>156</v>
      </c>
      <c r="F366" s="176" t="s">
        <v>74</v>
      </c>
      <c r="G366" s="176" t="s">
        <v>162</v>
      </c>
      <c r="H366" s="175" t="s">
        <v>247</v>
      </c>
      <c r="I366" s="175" t="s">
        <v>245</v>
      </c>
      <c r="J366" s="175" t="s">
        <v>245</v>
      </c>
      <c r="K366" s="193" t="s">
        <v>247</v>
      </c>
      <c r="L366" s="175" t="s">
        <v>513</v>
      </c>
      <c r="M366" s="175" t="s">
        <v>514</v>
      </c>
      <c r="N366" s="175" t="s">
        <v>357</v>
      </c>
      <c r="O366" s="176" t="s">
        <v>246</v>
      </c>
      <c r="P366" s="178"/>
      <c r="Q366" s="179" t="s">
        <v>80</v>
      </c>
      <c r="R366" s="179" t="s">
        <v>81</v>
      </c>
      <c r="S366" s="178" t="s">
        <v>82</v>
      </c>
      <c r="T366" s="178" t="s">
        <v>167</v>
      </c>
      <c r="U366" s="176" t="s">
        <v>84</v>
      </c>
      <c r="V366" s="178" t="s">
        <v>125</v>
      </c>
      <c r="W366" s="241" t="s">
        <v>86</v>
      </c>
      <c r="X366" s="254">
        <f>IF(W366="MUY BAJA",20%,IF(W366="BAJA",40%,IF(W366="MEDIA",60%,IF(W366="ALTA",80%,IF(W366="MUY ALTA",100%,)))))</f>
        <v>0.4</v>
      </c>
      <c r="Y366" s="255" t="s">
        <v>87</v>
      </c>
      <c r="Z366" s="254">
        <f>IF(Y366="LEVE",20%,IF(Y366="MENOR",40%,IF(Y366="MODERADO",60%,IF(Y366="MAYOR",80%,IF(Y366="CATASTRÓFICO",100%,)))))</f>
        <v>0.8</v>
      </c>
      <c r="AA366" s="181" t="s">
        <v>88</v>
      </c>
      <c r="AB366" s="180" t="s">
        <v>168</v>
      </c>
      <c r="AC366" s="178" t="s">
        <v>169</v>
      </c>
      <c r="AD366" s="181" t="s">
        <v>91</v>
      </c>
      <c r="AE366" s="181" t="s">
        <v>92</v>
      </c>
      <c r="AF366" s="176" t="s">
        <v>170</v>
      </c>
      <c r="AG366" s="182" t="s">
        <v>94</v>
      </c>
      <c r="AH366" s="182" t="s">
        <v>95</v>
      </c>
      <c r="AI366" s="256">
        <f>IF(AH366="Prevenir",25%, IF(AH366="Detectar",15%,IF(AH366="Corregir",10%,)))</f>
        <v>0.1</v>
      </c>
      <c r="AJ366" s="182" t="s">
        <v>96</v>
      </c>
      <c r="AK366" s="256">
        <f>IF(AJ366="Automático",25%,IF(AJ366="Manual",10%,))</f>
        <v>0.1</v>
      </c>
      <c r="AL366" s="182" t="s">
        <v>97</v>
      </c>
      <c r="AM366" s="175" t="s">
        <v>152</v>
      </c>
      <c r="AN366" s="182" t="s">
        <v>99</v>
      </c>
      <c r="AO366" s="175" t="s">
        <v>153</v>
      </c>
      <c r="AP366" s="257">
        <f>+AI366+AK366</f>
        <v>0.2</v>
      </c>
      <c r="AQ366" s="238" t="str">
        <f>IF(AR366&lt;=20%,"MUY BAJA",IF(AR366&lt;=40%,"BAJA",IF(AR366&lt;=60%,"MEDIA",IF(AR366&lt;=80%,"ALTA","MUY ALTA"))))</f>
        <v>BAJA</v>
      </c>
      <c r="AR366" s="238">
        <f>IF(OR(AH366="Prevenir",AH366="Detectar"),(X366-(X366*AP366)), X366)</f>
        <v>0.4</v>
      </c>
      <c r="AS366" s="238" t="str">
        <f>IF(AT366&lt;=20%,"LEVE",IF(AT366&lt;=40%,"MENOR",IF(AT366&lt;=60%,"MODERADO",IF(AT366&lt;=80%,"MAYOR","CATASTROFICO"))))</f>
        <v>MAYOR</v>
      </c>
      <c r="AT366" s="238">
        <f>IF(AH366="Corregir",(Z366-(Z366*AP366)), Z366)</f>
        <v>0.64</v>
      </c>
      <c r="AU366" s="181" t="s">
        <v>88</v>
      </c>
      <c r="AV366" s="244" t="s">
        <v>133</v>
      </c>
      <c r="AW366" s="183" t="s">
        <v>168</v>
      </c>
      <c r="AX366" s="184" t="s">
        <v>171</v>
      </c>
      <c r="AY366" s="184">
        <f>AY365</f>
        <v>45657</v>
      </c>
      <c r="AZ366" s="184" t="str">
        <f>AZ365</f>
        <v>EN IIIC-2024 el Plan de Vulnerabilidades - Intrusión ejecutado resultados informados, remediaciones en ejecución.</v>
      </c>
      <c r="BA366" s="184" t="str">
        <f>BA365</f>
        <v>OSI - GIS - GDMA - SPI</v>
      </c>
      <c r="BB366" s="483" t="s">
        <v>103</v>
      </c>
      <c r="BC366" s="185">
        <f t="shared" si="97"/>
        <v>0</v>
      </c>
      <c r="BD366" s="184" t="str">
        <f>BD365</f>
        <v>X</v>
      </c>
      <c r="BE366" s="184" t="str">
        <f>BE365</f>
        <v>Se encuentra en desarrollo remediaciones que estan coordinadas con proveedores para definir remediación final.</v>
      </c>
      <c r="BF366" s="186" t="s">
        <v>1362</v>
      </c>
      <c r="BG366" s="184" t="str">
        <f>BG365</f>
        <v xml:space="preserve"> </v>
      </c>
      <c r="BH366" s="184"/>
      <c r="BI366" s="184"/>
      <c r="BJ366" s="185"/>
      <c r="BK366" s="185"/>
      <c r="BL366" s="185"/>
      <c r="BM366" s="185"/>
      <c r="BN366" s="186"/>
      <c r="BO366" s="186"/>
      <c r="BP366" s="186"/>
      <c r="BQ366" s="184"/>
      <c r="BR366" s="184"/>
      <c r="BS366" s="185"/>
      <c r="BT366" s="185"/>
      <c r="BU366" s="185"/>
      <c r="BV366" s="185"/>
      <c r="BW366" s="186"/>
      <c r="BX366" s="186"/>
      <c r="BY366" s="186"/>
      <c r="BZ366" s="184"/>
      <c r="CA366" s="184"/>
      <c r="CB366" s="185"/>
      <c r="CC366" s="185"/>
      <c r="CD366" s="185"/>
      <c r="CE366" s="185"/>
      <c r="CF366" s="186"/>
      <c r="CG366" s="186"/>
      <c r="CH366" s="186"/>
      <c r="CI366" s="476"/>
      <c r="CJ366" s="476">
        <v>1</v>
      </c>
      <c r="CK366" s="476"/>
    </row>
    <row r="367" spans="2:89" s="187" customFormat="1" ht="113.25" customHeight="1" x14ac:dyDescent="0.25">
      <c r="B367" s="174" t="s">
        <v>71</v>
      </c>
      <c r="C367" s="175" t="s">
        <v>235</v>
      </c>
      <c r="D367" s="175" t="s">
        <v>235</v>
      </c>
      <c r="E367" s="176" t="s">
        <v>156</v>
      </c>
      <c r="F367" s="176" t="s">
        <v>74</v>
      </c>
      <c r="G367" s="176" t="s">
        <v>235</v>
      </c>
      <c r="H367" s="175" t="s">
        <v>245</v>
      </c>
      <c r="I367" s="175" t="s">
        <v>247</v>
      </c>
      <c r="J367" s="175" t="s">
        <v>245</v>
      </c>
      <c r="K367" s="193" t="s">
        <v>247</v>
      </c>
      <c r="L367" s="175" t="s">
        <v>526</v>
      </c>
      <c r="M367" s="175" t="s">
        <v>529</v>
      </c>
      <c r="N367" s="175" t="s">
        <v>530</v>
      </c>
      <c r="O367" s="176" t="s">
        <v>270</v>
      </c>
      <c r="P367" s="178"/>
      <c r="Q367" s="179" t="s">
        <v>80</v>
      </c>
      <c r="R367" s="179" t="s">
        <v>81</v>
      </c>
      <c r="S367" s="178" t="s">
        <v>82</v>
      </c>
      <c r="T367" s="178" t="s">
        <v>167</v>
      </c>
      <c r="U367" s="176" t="s">
        <v>148</v>
      </c>
      <c r="V367" s="178" t="s">
        <v>125</v>
      </c>
      <c r="W367" s="241" t="s">
        <v>86</v>
      </c>
      <c r="X367" s="254">
        <f>IF(W367="MUY BAJA",20%,IF(W367="BAJA",40%,IF(W367="MEDIA",60%,IF(W367="ALTA",80%,IF(W367="MUY ALTA",100%,)))))</f>
        <v>0.4</v>
      </c>
      <c r="Y367" s="255" t="s">
        <v>87</v>
      </c>
      <c r="Z367" s="254">
        <f>IF(Y367="LEVE",20%,IF(Y367="MENOR",40%,IF(Y367="MODERADO",60%,IF(Y367="MAYOR",80%,IF(Y367="CATASTRÓFICO",100%,)))))</f>
        <v>0.8</v>
      </c>
      <c r="AA367" s="181" t="s">
        <v>88</v>
      </c>
      <c r="AB367" s="180" t="s">
        <v>168</v>
      </c>
      <c r="AC367" s="178" t="s">
        <v>169</v>
      </c>
      <c r="AD367" s="181" t="s">
        <v>91</v>
      </c>
      <c r="AE367" s="181" t="s">
        <v>92</v>
      </c>
      <c r="AF367" s="176" t="s">
        <v>170</v>
      </c>
      <c r="AG367" s="182" t="s">
        <v>94</v>
      </c>
      <c r="AH367" s="182" t="s">
        <v>95</v>
      </c>
      <c r="AI367" s="256">
        <f>IF(AH367="Prevenir",25%, IF(AH367="Detectar",15%,IF(AH367="Corregir",10%,)))</f>
        <v>0.1</v>
      </c>
      <c r="AJ367" s="182" t="s">
        <v>96</v>
      </c>
      <c r="AK367" s="256">
        <f>IF(AJ367="Automático",25%,IF(AJ367="Manual",10%,))</f>
        <v>0.1</v>
      </c>
      <c r="AL367" s="182" t="s">
        <v>97</v>
      </c>
      <c r="AM367" s="175" t="s">
        <v>152</v>
      </c>
      <c r="AN367" s="182" t="s">
        <v>99</v>
      </c>
      <c r="AO367" s="175" t="s">
        <v>153</v>
      </c>
      <c r="AP367" s="257">
        <f>+AI367+AK367</f>
        <v>0.2</v>
      </c>
      <c r="AQ367" s="238" t="str">
        <f>IF(AR367&lt;=20%,"MUY BAJA",IF(AR367&lt;=40%,"BAJA",IF(AR367&lt;=60%,"MEDIA",IF(AR367&lt;=80%,"ALTA","MUY ALTA"))))</f>
        <v>BAJA</v>
      </c>
      <c r="AR367" s="238">
        <f>IF(OR(AH367="Prevenir",AH367="Detectar"),(X367-(X367*AP367)), X367)</f>
        <v>0.4</v>
      </c>
      <c r="AS367" s="238" t="str">
        <f>IF(AT367&lt;=20%,"LEVE",IF(AT367&lt;=40%,"MENOR",IF(AT367&lt;=60%,"MODERADO",IF(AT367&lt;=80%,"MAYOR","CATASTROFICO"))))</f>
        <v>MAYOR</v>
      </c>
      <c r="AT367" s="238">
        <f>IF(AH367="Corregir",(Z367-(Z367*AP367)), Z367)</f>
        <v>0.64</v>
      </c>
      <c r="AU367" s="181" t="s">
        <v>88</v>
      </c>
      <c r="AV367" s="244" t="s">
        <v>133</v>
      </c>
      <c r="AW367" s="183" t="s">
        <v>168</v>
      </c>
      <c r="AX367" s="184" t="s">
        <v>171</v>
      </c>
      <c r="AY367" s="184">
        <f>AY366</f>
        <v>45657</v>
      </c>
      <c r="AZ367" s="184" t="str">
        <f>AZ366</f>
        <v>EN IIIC-2024 el Plan de Vulnerabilidades - Intrusión ejecutado resultados informados, remediaciones en ejecución.</v>
      </c>
      <c r="BA367" s="184" t="str">
        <f>BA366</f>
        <v>OSI - GIS - GDMA - SPI</v>
      </c>
      <c r="BB367" s="483" t="s">
        <v>103</v>
      </c>
      <c r="BC367" s="185">
        <f t="shared" si="97"/>
        <v>0</v>
      </c>
      <c r="BD367" s="184" t="str">
        <f>BD366</f>
        <v>X</v>
      </c>
      <c r="BE367" s="184" t="str">
        <f>BE366</f>
        <v>Se encuentra en desarrollo remediaciones que estan coordinadas con proveedores para definir remediación final.</v>
      </c>
      <c r="BF367" s="186" t="s">
        <v>1362</v>
      </c>
      <c r="BG367" s="184" t="str">
        <f>BG366</f>
        <v xml:space="preserve"> </v>
      </c>
      <c r="BH367" s="184"/>
      <c r="BI367" s="184"/>
      <c r="BJ367" s="185"/>
      <c r="BK367" s="185"/>
      <c r="BL367" s="185"/>
      <c r="BM367" s="185"/>
      <c r="BN367" s="186"/>
      <c r="BO367" s="186"/>
      <c r="BP367" s="186"/>
      <c r="BQ367" s="184"/>
      <c r="BR367" s="184"/>
      <c r="BS367" s="185"/>
      <c r="BT367" s="185"/>
      <c r="BU367" s="185"/>
      <c r="BV367" s="185"/>
      <c r="BW367" s="186"/>
      <c r="BX367" s="186"/>
      <c r="BY367" s="186"/>
      <c r="BZ367" s="184"/>
      <c r="CA367" s="184"/>
      <c r="CB367" s="185"/>
      <c r="CC367" s="185"/>
      <c r="CD367" s="185"/>
      <c r="CE367" s="185"/>
      <c r="CF367" s="186"/>
      <c r="CG367" s="186"/>
      <c r="CH367" s="186"/>
      <c r="CI367" s="476"/>
      <c r="CJ367" s="476">
        <v>1</v>
      </c>
      <c r="CK367" s="476"/>
    </row>
    <row r="368" spans="2:89" s="187" customFormat="1" ht="113.25" customHeight="1" x14ac:dyDescent="0.25">
      <c r="B368" s="174" t="s">
        <v>71</v>
      </c>
      <c r="C368" s="175" t="s">
        <v>162</v>
      </c>
      <c r="D368" s="175" t="s">
        <v>162</v>
      </c>
      <c r="E368" s="176" t="s">
        <v>156</v>
      </c>
      <c r="F368" s="176" t="s">
        <v>74</v>
      </c>
      <c r="G368" s="176" t="s">
        <v>162</v>
      </c>
      <c r="H368" s="175" t="s">
        <v>245</v>
      </c>
      <c r="I368" s="175" t="s">
        <v>518</v>
      </c>
      <c r="J368" s="175" t="s">
        <v>245</v>
      </c>
      <c r="K368" s="193" t="s">
        <v>247</v>
      </c>
      <c r="L368" s="175" t="s">
        <v>283</v>
      </c>
      <c r="M368" s="175" t="s">
        <v>284</v>
      </c>
      <c r="N368" s="175" t="s">
        <v>522</v>
      </c>
      <c r="O368" s="176" t="s">
        <v>270</v>
      </c>
      <c r="P368" s="178"/>
      <c r="Q368" s="179" t="s">
        <v>80</v>
      </c>
      <c r="R368" s="179" t="s">
        <v>81</v>
      </c>
      <c r="S368" s="178" t="s">
        <v>82</v>
      </c>
      <c r="T368" s="178" t="s">
        <v>167</v>
      </c>
      <c r="U368" s="176" t="s">
        <v>84</v>
      </c>
      <c r="V368" s="178" t="s">
        <v>125</v>
      </c>
      <c r="W368" s="241" t="s">
        <v>86</v>
      </c>
      <c r="X368" s="254">
        <f>IF(W368="MUY BAJA",20%,IF(W368="BAJA",40%,IF(W368="MEDIA",60%,IF(W368="ALTA",80%,IF(W368="MUY ALTA",100%,)))))</f>
        <v>0.4</v>
      </c>
      <c r="Y368" s="255" t="s">
        <v>87</v>
      </c>
      <c r="Z368" s="254">
        <f>IF(Y368="LEVE",20%,IF(Y368="MENOR",40%,IF(Y368="MODERADO",60%,IF(Y368="MAYOR",80%,IF(Y368="CATASTRÓFICO",100%,)))))</f>
        <v>0.8</v>
      </c>
      <c r="AA368" s="181" t="s">
        <v>88</v>
      </c>
      <c r="AB368" s="180" t="s">
        <v>168</v>
      </c>
      <c r="AC368" s="178" t="s">
        <v>169</v>
      </c>
      <c r="AD368" s="181" t="s">
        <v>91</v>
      </c>
      <c r="AE368" s="181" t="s">
        <v>92</v>
      </c>
      <c r="AF368" s="176" t="s">
        <v>170</v>
      </c>
      <c r="AG368" s="182" t="s">
        <v>94</v>
      </c>
      <c r="AH368" s="182" t="s">
        <v>95</v>
      </c>
      <c r="AI368" s="256">
        <f>IF(AH368="Prevenir",25%, IF(AH368="Detectar",15%,IF(AH368="Corregir",10%,)))</f>
        <v>0.1</v>
      </c>
      <c r="AJ368" s="182" t="s">
        <v>96</v>
      </c>
      <c r="AK368" s="256">
        <f>IF(AJ368="Automático",25%,IF(AJ368="Manual",10%,))</f>
        <v>0.1</v>
      </c>
      <c r="AL368" s="182" t="s">
        <v>97</v>
      </c>
      <c r="AM368" s="175" t="s">
        <v>152</v>
      </c>
      <c r="AN368" s="182" t="s">
        <v>99</v>
      </c>
      <c r="AO368" s="175" t="s">
        <v>153</v>
      </c>
      <c r="AP368" s="257">
        <f>+AI368+AK368</f>
        <v>0.2</v>
      </c>
      <c r="AQ368" s="238" t="str">
        <f>IF(AR368&lt;=20%,"MUY BAJA",IF(AR368&lt;=40%,"BAJA",IF(AR368&lt;=60%,"MEDIA",IF(AR368&lt;=80%,"ALTA","MUY ALTA"))))</f>
        <v>BAJA</v>
      </c>
      <c r="AR368" s="238">
        <f>IF(OR(AH368="Prevenir",AH368="Detectar"),(X368-(X368*AP368)), X368)</f>
        <v>0.4</v>
      </c>
      <c r="AS368" s="238" t="str">
        <f>IF(AT368&lt;=20%,"LEVE",IF(AT368&lt;=40%,"MENOR",IF(AT368&lt;=60%,"MODERADO",IF(AT368&lt;=80%,"MAYOR","CATASTROFICO"))))</f>
        <v>MAYOR</v>
      </c>
      <c r="AT368" s="238">
        <f>IF(AH368="Corregir",(Z368-(Z368*AP368)), Z368)</f>
        <v>0.64</v>
      </c>
      <c r="AU368" s="181" t="s">
        <v>88</v>
      </c>
      <c r="AV368" s="244" t="s">
        <v>133</v>
      </c>
      <c r="AW368" s="183" t="s">
        <v>168</v>
      </c>
      <c r="AX368" s="184" t="s">
        <v>171</v>
      </c>
      <c r="AY368" s="184">
        <f>AY367</f>
        <v>45657</v>
      </c>
      <c r="AZ368" s="184" t="str">
        <f>AZ367</f>
        <v>EN IIIC-2024 el Plan de Vulnerabilidades - Intrusión ejecutado resultados informados, remediaciones en ejecución.</v>
      </c>
      <c r="BA368" s="184" t="str">
        <f>BA367</f>
        <v>OSI - GIS - GDMA - SPI</v>
      </c>
      <c r="BB368" s="483" t="s">
        <v>103</v>
      </c>
      <c r="BC368" s="185">
        <f t="shared" si="97"/>
        <v>0</v>
      </c>
      <c r="BD368" s="184" t="str">
        <f>BD367</f>
        <v>X</v>
      </c>
      <c r="BE368" s="184" t="str">
        <f>BE367</f>
        <v>Se encuentra en desarrollo remediaciones que estan coordinadas con proveedores para definir remediación final.</v>
      </c>
      <c r="BF368" s="186" t="s">
        <v>1362</v>
      </c>
      <c r="BG368" s="184" t="str">
        <f>BG367</f>
        <v xml:space="preserve"> </v>
      </c>
      <c r="BH368" s="184"/>
      <c r="BI368" s="184"/>
      <c r="BJ368" s="185"/>
      <c r="BK368" s="185"/>
      <c r="BL368" s="185"/>
      <c r="BM368" s="185"/>
      <c r="BN368" s="186"/>
      <c r="BO368" s="186"/>
      <c r="BP368" s="186"/>
      <c r="BQ368" s="184"/>
      <c r="BR368" s="184"/>
      <c r="BS368" s="185"/>
      <c r="BT368" s="185"/>
      <c r="BU368" s="185"/>
      <c r="BV368" s="185"/>
      <c r="BW368" s="186"/>
      <c r="BX368" s="186"/>
      <c r="BY368" s="186"/>
      <c r="BZ368" s="184"/>
      <c r="CA368" s="184"/>
      <c r="CB368" s="185"/>
      <c r="CC368" s="185"/>
      <c r="CD368" s="185"/>
      <c r="CE368" s="185"/>
      <c r="CF368" s="186"/>
      <c r="CG368" s="186"/>
      <c r="CH368" s="186"/>
      <c r="CI368" s="476"/>
      <c r="CJ368" s="476">
        <v>1</v>
      </c>
      <c r="CK368" s="476"/>
    </row>
    <row r="369" spans="2:89" s="187" customFormat="1" ht="113.25" customHeight="1" x14ac:dyDescent="0.25">
      <c r="B369" s="174" t="s">
        <v>71</v>
      </c>
      <c r="C369" s="175" t="s">
        <v>162</v>
      </c>
      <c r="D369" s="175" t="s">
        <v>162</v>
      </c>
      <c r="E369" s="176" t="s">
        <v>156</v>
      </c>
      <c r="F369" s="176" t="s">
        <v>74</v>
      </c>
      <c r="G369" s="176" t="s">
        <v>162</v>
      </c>
      <c r="H369" s="175" t="s">
        <v>247</v>
      </c>
      <c r="I369" s="175" t="s">
        <v>247</v>
      </c>
      <c r="J369" s="175" t="s">
        <v>75</v>
      </c>
      <c r="K369" s="193" t="s">
        <v>247</v>
      </c>
      <c r="L369" s="175" t="s">
        <v>536</v>
      </c>
      <c r="M369" s="175" t="s">
        <v>537</v>
      </c>
      <c r="N369" s="175" t="s">
        <v>538</v>
      </c>
      <c r="O369" s="176" t="s">
        <v>296</v>
      </c>
      <c r="P369" s="178"/>
      <c r="Q369" s="179" t="s">
        <v>80</v>
      </c>
      <c r="R369" s="179" t="s">
        <v>81</v>
      </c>
      <c r="S369" s="178" t="s">
        <v>82</v>
      </c>
      <c r="T369" s="178" t="s">
        <v>167</v>
      </c>
      <c r="U369" s="176" t="s">
        <v>84</v>
      </c>
      <c r="V369" s="178" t="s">
        <v>125</v>
      </c>
      <c r="W369" s="241" t="s">
        <v>86</v>
      </c>
      <c r="X369" s="254">
        <f>IF(W369="MUY BAJA",20%,IF(W369="BAJA",40%,IF(W369="MEDIA",60%,IF(W369="ALTA",80%,IF(W369="MUY ALTA",100%,)))))</f>
        <v>0.4</v>
      </c>
      <c r="Y369" s="255" t="s">
        <v>87</v>
      </c>
      <c r="Z369" s="254">
        <f>IF(Y369="LEVE",20%,IF(Y369="MENOR",40%,IF(Y369="MODERADO",60%,IF(Y369="MAYOR",80%,IF(Y369="CATASTRÓFICO",100%,)))))</f>
        <v>0.8</v>
      </c>
      <c r="AA369" s="181" t="s">
        <v>88</v>
      </c>
      <c r="AB369" s="180" t="s">
        <v>168</v>
      </c>
      <c r="AC369" s="178" t="s">
        <v>169</v>
      </c>
      <c r="AD369" s="181" t="s">
        <v>91</v>
      </c>
      <c r="AE369" s="181" t="s">
        <v>92</v>
      </c>
      <c r="AF369" s="176" t="s">
        <v>170</v>
      </c>
      <c r="AG369" s="182" t="s">
        <v>94</v>
      </c>
      <c r="AH369" s="182" t="s">
        <v>95</v>
      </c>
      <c r="AI369" s="256">
        <f>IF(AH369="Prevenir",25%, IF(AH369="Detectar",15%,IF(AH369="Corregir",10%,)))</f>
        <v>0.1</v>
      </c>
      <c r="AJ369" s="182" t="s">
        <v>96</v>
      </c>
      <c r="AK369" s="256">
        <f>IF(AJ369="Automático",25%,IF(AJ369="Manual",10%,))</f>
        <v>0.1</v>
      </c>
      <c r="AL369" s="182" t="s">
        <v>97</v>
      </c>
      <c r="AM369" s="175" t="s">
        <v>152</v>
      </c>
      <c r="AN369" s="182" t="s">
        <v>99</v>
      </c>
      <c r="AO369" s="175" t="s">
        <v>153</v>
      </c>
      <c r="AP369" s="257">
        <f>+AI369+AK369</f>
        <v>0.2</v>
      </c>
      <c r="AQ369" s="238" t="str">
        <f>IF(AR369&lt;=20%,"MUY BAJA",IF(AR369&lt;=40%,"BAJA",IF(AR369&lt;=60%,"MEDIA",IF(AR369&lt;=80%,"ALTA","MUY ALTA"))))</f>
        <v>BAJA</v>
      </c>
      <c r="AR369" s="238">
        <f>IF(OR(AH369="Prevenir",AH369="Detectar"),(X369-(X369*AP369)), X369)</f>
        <v>0.4</v>
      </c>
      <c r="AS369" s="238" t="str">
        <f>IF(AT369&lt;=20%,"LEVE",IF(AT369&lt;=40%,"MENOR",IF(AT369&lt;=60%,"MODERADO",IF(AT369&lt;=80%,"MAYOR","CATASTROFICO"))))</f>
        <v>MAYOR</v>
      </c>
      <c r="AT369" s="238">
        <f>IF(AH369="Corregir",(Z369-(Z369*AP369)), Z369)</f>
        <v>0.64</v>
      </c>
      <c r="AU369" s="181" t="s">
        <v>88</v>
      </c>
      <c r="AV369" s="244" t="s">
        <v>133</v>
      </c>
      <c r="AW369" s="183" t="s">
        <v>168</v>
      </c>
      <c r="AX369" s="184" t="s">
        <v>171</v>
      </c>
      <c r="AY369" s="184">
        <f>AY368</f>
        <v>45657</v>
      </c>
      <c r="AZ369" s="184" t="str">
        <f>AZ368</f>
        <v>EN IIIC-2024 el Plan de Vulnerabilidades - Intrusión ejecutado resultados informados, remediaciones en ejecución.</v>
      </c>
      <c r="BA369" s="184" t="str">
        <f>BA368</f>
        <v>OSI - GIS - GDMA - SPI</v>
      </c>
      <c r="BB369" s="483" t="s">
        <v>103</v>
      </c>
      <c r="BC369" s="185">
        <f t="shared" si="97"/>
        <v>0</v>
      </c>
      <c r="BD369" s="184" t="str">
        <f>BD368</f>
        <v>X</v>
      </c>
      <c r="BE369" s="184" t="str">
        <f>BE368</f>
        <v>Se encuentra en desarrollo remediaciones que estan coordinadas con proveedores para definir remediación final.</v>
      </c>
      <c r="BF369" s="186" t="s">
        <v>1362</v>
      </c>
      <c r="BG369" s="184" t="str">
        <f>BG368</f>
        <v xml:space="preserve"> </v>
      </c>
      <c r="BH369" s="184"/>
      <c r="BI369" s="184"/>
      <c r="BJ369" s="185"/>
      <c r="BK369" s="185"/>
      <c r="BL369" s="185"/>
      <c r="BM369" s="185"/>
      <c r="BN369" s="186"/>
      <c r="BO369" s="186"/>
      <c r="BP369" s="186"/>
      <c r="BQ369" s="184"/>
      <c r="BR369" s="184"/>
      <c r="BS369" s="185"/>
      <c r="BT369" s="185"/>
      <c r="BU369" s="185"/>
      <c r="BV369" s="185"/>
      <c r="BW369" s="186"/>
      <c r="BX369" s="186"/>
      <c r="BY369" s="186"/>
      <c r="BZ369" s="184"/>
      <c r="CA369" s="184"/>
      <c r="CB369" s="185"/>
      <c r="CC369" s="185"/>
      <c r="CD369" s="185"/>
      <c r="CE369" s="185"/>
      <c r="CF369" s="186"/>
      <c r="CG369" s="186"/>
      <c r="CH369" s="186"/>
      <c r="CI369" s="476"/>
      <c r="CJ369" s="476">
        <v>1</v>
      </c>
      <c r="CK369" s="476"/>
    </row>
    <row r="370" spans="2:89" s="187" customFormat="1" ht="113.25" customHeight="1" x14ac:dyDescent="0.25">
      <c r="B370" s="174" t="s">
        <v>71</v>
      </c>
      <c r="C370" s="175" t="s">
        <v>162</v>
      </c>
      <c r="D370" s="175" t="s">
        <v>162</v>
      </c>
      <c r="E370" s="176" t="s">
        <v>156</v>
      </c>
      <c r="F370" s="176" t="s">
        <v>74</v>
      </c>
      <c r="G370" s="176" t="s">
        <v>162</v>
      </c>
      <c r="H370" s="175" t="s">
        <v>247</v>
      </c>
      <c r="I370" s="175" t="s">
        <v>247</v>
      </c>
      <c r="J370" s="175" t="s">
        <v>245</v>
      </c>
      <c r="K370" s="193" t="s">
        <v>247</v>
      </c>
      <c r="L370" s="175" t="s">
        <v>106</v>
      </c>
      <c r="M370" s="175" t="s">
        <v>106</v>
      </c>
      <c r="N370" s="175" t="s">
        <v>567</v>
      </c>
      <c r="O370" s="176" t="s">
        <v>172</v>
      </c>
      <c r="P370" s="178"/>
      <c r="Q370" s="179" t="s">
        <v>80</v>
      </c>
      <c r="R370" s="179" t="s">
        <v>81</v>
      </c>
      <c r="S370" s="178" t="s">
        <v>82</v>
      </c>
      <c r="T370" s="178" t="s">
        <v>167</v>
      </c>
      <c r="U370" s="176" t="s">
        <v>84</v>
      </c>
      <c r="V370" s="178" t="s">
        <v>125</v>
      </c>
      <c r="W370" s="241" t="s">
        <v>86</v>
      </c>
      <c r="X370" s="254">
        <f>IF(W370="MUY BAJA",20%,IF(W370="BAJA",40%,IF(W370="MEDIA",60%,IF(W370="ALTA",80%,IF(W370="MUY ALTA",100%,)))))</f>
        <v>0.4</v>
      </c>
      <c r="Y370" s="255" t="s">
        <v>87</v>
      </c>
      <c r="Z370" s="254">
        <f>IF(Y370="LEVE",20%,IF(Y370="MENOR",40%,IF(Y370="MODERADO",60%,IF(Y370="MAYOR",80%,IF(Y370="CATASTRÓFICO",100%,)))))</f>
        <v>0.8</v>
      </c>
      <c r="AA370" s="181" t="s">
        <v>88</v>
      </c>
      <c r="AB370" s="180" t="s">
        <v>168</v>
      </c>
      <c r="AC370" s="178" t="s">
        <v>169</v>
      </c>
      <c r="AD370" s="181" t="s">
        <v>91</v>
      </c>
      <c r="AE370" s="181" t="s">
        <v>92</v>
      </c>
      <c r="AF370" s="176" t="s">
        <v>170</v>
      </c>
      <c r="AG370" s="182" t="s">
        <v>94</v>
      </c>
      <c r="AH370" s="182" t="s">
        <v>95</v>
      </c>
      <c r="AI370" s="256">
        <f>IF(AH370="Prevenir",25%, IF(AH370="Detectar",15%,IF(AH370="Corregir",10%,)))</f>
        <v>0.1</v>
      </c>
      <c r="AJ370" s="182" t="s">
        <v>96</v>
      </c>
      <c r="AK370" s="256">
        <f>IF(AJ370="Automático",25%,IF(AJ370="Manual",10%,))</f>
        <v>0.1</v>
      </c>
      <c r="AL370" s="182" t="s">
        <v>97</v>
      </c>
      <c r="AM370" s="175" t="s">
        <v>152</v>
      </c>
      <c r="AN370" s="182" t="s">
        <v>99</v>
      </c>
      <c r="AO370" s="175" t="s">
        <v>153</v>
      </c>
      <c r="AP370" s="257">
        <f>+AI370+AK370</f>
        <v>0.2</v>
      </c>
      <c r="AQ370" s="238" t="str">
        <f>IF(AR370&lt;=20%,"MUY BAJA",IF(AR370&lt;=40%,"BAJA",IF(AR370&lt;=60%,"MEDIA",IF(AR370&lt;=80%,"ALTA","MUY ALTA"))))</f>
        <v>BAJA</v>
      </c>
      <c r="AR370" s="238">
        <f>IF(OR(AH370="Prevenir",AH370="Detectar"),(X370-(X370*AP370)), X370)</f>
        <v>0.4</v>
      </c>
      <c r="AS370" s="238" t="str">
        <f>IF(AT370&lt;=20%,"LEVE",IF(AT370&lt;=40%,"MENOR",IF(AT370&lt;=60%,"MODERADO",IF(AT370&lt;=80%,"MAYOR","CATASTROFICO"))))</f>
        <v>MAYOR</v>
      </c>
      <c r="AT370" s="238">
        <f>IF(AH370="Corregir",(Z370-(Z370*AP370)), Z370)</f>
        <v>0.64</v>
      </c>
      <c r="AU370" s="181" t="s">
        <v>88</v>
      </c>
      <c r="AV370" s="244" t="s">
        <v>133</v>
      </c>
      <c r="AW370" s="183" t="s">
        <v>168</v>
      </c>
      <c r="AX370" s="184" t="s">
        <v>171</v>
      </c>
      <c r="AY370" s="184">
        <f>AY369</f>
        <v>45657</v>
      </c>
      <c r="AZ370" s="184" t="str">
        <f>AZ369</f>
        <v>EN IIIC-2024 el Plan de Vulnerabilidades - Intrusión ejecutado resultados informados, remediaciones en ejecución.</v>
      </c>
      <c r="BA370" s="184" t="str">
        <f>BA369</f>
        <v>OSI - GIS - GDMA - SPI</v>
      </c>
      <c r="BB370" s="483" t="s">
        <v>103</v>
      </c>
      <c r="BC370" s="185">
        <f t="shared" si="97"/>
        <v>0</v>
      </c>
      <c r="BD370" s="184" t="str">
        <f>BD369</f>
        <v>X</v>
      </c>
      <c r="BE370" s="184" t="str">
        <f>BE369</f>
        <v>Se encuentra en desarrollo remediaciones que estan coordinadas con proveedores para definir remediación final.</v>
      </c>
      <c r="BF370" s="186" t="s">
        <v>1362</v>
      </c>
      <c r="BG370" s="184" t="str">
        <f>BG369</f>
        <v xml:space="preserve"> </v>
      </c>
      <c r="BH370" s="184"/>
      <c r="BI370" s="184"/>
      <c r="BJ370" s="185"/>
      <c r="BK370" s="185"/>
      <c r="BL370" s="185"/>
      <c r="BM370" s="185"/>
      <c r="BN370" s="186"/>
      <c r="BO370" s="186"/>
      <c r="BP370" s="186"/>
      <c r="BQ370" s="184"/>
      <c r="BR370" s="184"/>
      <c r="BS370" s="185"/>
      <c r="BT370" s="185"/>
      <c r="BU370" s="185"/>
      <c r="BV370" s="185"/>
      <c r="BW370" s="186"/>
      <c r="BX370" s="186"/>
      <c r="BY370" s="186"/>
      <c r="BZ370" s="184"/>
      <c r="CA370" s="184"/>
      <c r="CB370" s="185"/>
      <c r="CC370" s="185"/>
      <c r="CD370" s="185"/>
      <c r="CE370" s="185"/>
      <c r="CF370" s="186"/>
      <c r="CG370" s="186"/>
      <c r="CH370" s="186"/>
      <c r="CI370" s="476"/>
      <c r="CJ370" s="476">
        <v>1</v>
      </c>
      <c r="CK370" s="476"/>
    </row>
    <row r="371" spans="2:89" s="187" customFormat="1" ht="113.25" customHeight="1" x14ac:dyDescent="0.25">
      <c r="B371" s="174" t="s">
        <v>71</v>
      </c>
      <c r="C371" s="175" t="s">
        <v>241</v>
      </c>
      <c r="D371" s="175" t="s">
        <v>241</v>
      </c>
      <c r="E371" s="176" t="s">
        <v>156</v>
      </c>
      <c r="F371" s="176" t="s">
        <v>173</v>
      </c>
      <c r="G371" s="176" t="s">
        <v>241</v>
      </c>
      <c r="H371" s="175" t="s">
        <v>247</v>
      </c>
      <c r="I371" s="175" t="s">
        <v>247</v>
      </c>
      <c r="J371" s="175" t="s">
        <v>247</v>
      </c>
      <c r="K371" s="193" t="s">
        <v>247</v>
      </c>
      <c r="L371" s="175" t="s">
        <v>603</v>
      </c>
      <c r="M371" s="175" t="s">
        <v>604</v>
      </c>
      <c r="N371" s="175" t="s">
        <v>605</v>
      </c>
      <c r="O371" s="176" t="s">
        <v>368</v>
      </c>
      <c r="P371" s="178"/>
      <c r="Q371" s="179" t="s">
        <v>80</v>
      </c>
      <c r="R371" s="179" t="s">
        <v>81</v>
      </c>
      <c r="S371" s="178" t="s">
        <v>82</v>
      </c>
      <c r="T371" s="178" t="s">
        <v>147</v>
      </c>
      <c r="U371" s="176" t="s">
        <v>84</v>
      </c>
      <c r="V371" s="178" t="s">
        <v>125</v>
      </c>
      <c r="W371" s="241" t="s">
        <v>126</v>
      </c>
      <c r="X371" s="254">
        <f>IF(W371="MUY BAJA",20%,IF(W371="BAJA",40%,IF(W371="MEDIA",60%,IF(W371="ALTA",80%,IF(W371="MUY ALTA",100%,)))))</f>
        <v>0.2</v>
      </c>
      <c r="Y371" s="255" t="s">
        <v>87</v>
      </c>
      <c r="Z371" s="254">
        <f>IF(Y371="LEVE",20%,IF(Y371="MENOR",40%,IF(Y371="MODERADO",60%,IF(Y371="MAYOR",80%,IF(Y371="CATASTRÓFICO",100%,)))))</f>
        <v>0.8</v>
      </c>
      <c r="AA371" s="181" t="s">
        <v>88</v>
      </c>
      <c r="AB371" s="180" t="s">
        <v>168</v>
      </c>
      <c r="AC371" s="178" t="s">
        <v>169</v>
      </c>
      <c r="AD371" s="181" t="s">
        <v>91</v>
      </c>
      <c r="AE371" s="181" t="s">
        <v>92</v>
      </c>
      <c r="AF371" s="176" t="s">
        <v>170</v>
      </c>
      <c r="AG371" s="182" t="s">
        <v>94</v>
      </c>
      <c r="AH371" s="182" t="s">
        <v>95</v>
      </c>
      <c r="AI371" s="256">
        <f>IF(AH371="Prevenir",25%, IF(AH371="Detectar",15%,IF(AH371="Corregir",10%,)))</f>
        <v>0.1</v>
      </c>
      <c r="AJ371" s="182" t="s">
        <v>96</v>
      </c>
      <c r="AK371" s="256">
        <f>IF(AJ371="Automático",25%,IF(AJ371="Manual",10%,))</f>
        <v>0.1</v>
      </c>
      <c r="AL371" s="182" t="s">
        <v>97</v>
      </c>
      <c r="AM371" s="175" t="s">
        <v>152</v>
      </c>
      <c r="AN371" s="182" t="s">
        <v>99</v>
      </c>
      <c r="AO371" s="175" t="s">
        <v>153</v>
      </c>
      <c r="AP371" s="257">
        <f>+AI371+AK371</f>
        <v>0.2</v>
      </c>
      <c r="AQ371" s="238" t="str">
        <f>IF(AR371&lt;=20%,"MUY BAJA",IF(AR371&lt;=40%,"BAJA",IF(AR371&lt;=60%,"MEDIA",IF(AR371&lt;=80%,"ALTA","MUY ALTA"))))</f>
        <v>MUY BAJA</v>
      </c>
      <c r="AR371" s="238">
        <f>IF(OR(AH371="Prevenir",AH371="Detectar"),(X371-(X371*AP371)), X371)</f>
        <v>0.2</v>
      </c>
      <c r="AS371" s="238" t="str">
        <f>IF(AT371&lt;=20%,"LEVE",IF(AT371&lt;=40%,"MENOR",IF(AT371&lt;=60%,"MODERADO",IF(AT371&lt;=80%,"MAYOR","CATASTROFICO"))))</f>
        <v>MAYOR</v>
      </c>
      <c r="AT371" s="238">
        <f>IF(AH371="Corregir",(Z371-(Z371*AP371)), Z371)</f>
        <v>0.64</v>
      </c>
      <c r="AU371" s="181" t="s">
        <v>88</v>
      </c>
      <c r="AV371" s="244" t="s">
        <v>133</v>
      </c>
      <c r="AW371" s="183" t="s">
        <v>168</v>
      </c>
      <c r="AX371" s="184" t="s">
        <v>171</v>
      </c>
      <c r="AY371" s="184">
        <f>AY370</f>
        <v>45657</v>
      </c>
      <c r="AZ371" s="184" t="str">
        <f>AZ370</f>
        <v>EN IIIC-2024 el Plan de Vulnerabilidades - Intrusión ejecutado resultados informados, remediaciones en ejecución.</v>
      </c>
      <c r="BA371" s="184" t="str">
        <f>BA370</f>
        <v>OSI - GIS - GDMA - SPI</v>
      </c>
      <c r="BB371" s="483" t="s">
        <v>103</v>
      </c>
      <c r="BC371" s="185">
        <f t="shared" si="97"/>
        <v>0</v>
      </c>
      <c r="BD371" s="184" t="str">
        <f>BD370</f>
        <v>X</v>
      </c>
      <c r="BE371" s="184" t="str">
        <f>BE370</f>
        <v>Se encuentra en desarrollo remediaciones que estan coordinadas con proveedores para definir remediación final.</v>
      </c>
      <c r="BF371" s="186" t="s">
        <v>1362</v>
      </c>
      <c r="BG371" s="184" t="str">
        <f>BG370</f>
        <v xml:space="preserve"> </v>
      </c>
      <c r="BH371" s="184"/>
      <c r="BI371" s="184"/>
      <c r="BJ371" s="185"/>
      <c r="BK371" s="185"/>
      <c r="BL371" s="185"/>
      <c r="BM371" s="185"/>
      <c r="BN371" s="186"/>
      <c r="BO371" s="186"/>
      <c r="BP371" s="186"/>
      <c r="BQ371" s="184"/>
      <c r="BR371" s="184"/>
      <c r="BS371" s="185"/>
      <c r="BT371" s="185"/>
      <c r="BU371" s="185"/>
      <c r="BV371" s="185"/>
      <c r="BW371" s="186"/>
      <c r="BX371" s="186"/>
      <c r="BY371" s="186"/>
      <c r="BZ371" s="184"/>
      <c r="CA371" s="184"/>
      <c r="CB371" s="185"/>
      <c r="CC371" s="185"/>
      <c r="CD371" s="185"/>
      <c r="CE371" s="185"/>
      <c r="CF371" s="186"/>
      <c r="CG371" s="186"/>
      <c r="CH371" s="186"/>
      <c r="CI371" s="476"/>
      <c r="CJ371" s="476">
        <v>1</v>
      </c>
      <c r="CK371" s="476"/>
    </row>
    <row r="372" spans="2:89" s="187" customFormat="1" ht="113.25" customHeight="1" x14ac:dyDescent="0.25">
      <c r="B372" s="174" t="s">
        <v>71</v>
      </c>
      <c r="C372" s="175" t="s">
        <v>235</v>
      </c>
      <c r="D372" s="175" t="s">
        <v>235</v>
      </c>
      <c r="E372" s="176" t="s">
        <v>156</v>
      </c>
      <c r="F372" s="176" t="s">
        <v>74</v>
      </c>
      <c r="G372" s="176" t="s">
        <v>235</v>
      </c>
      <c r="H372" s="175" t="s">
        <v>245</v>
      </c>
      <c r="I372" s="175" t="s">
        <v>523</v>
      </c>
      <c r="J372" s="175" t="s">
        <v>245</v>
      </c>
      <c r="K372" s="193" t="s">
        <v>247</v>
      </c>
      <c r="L372" s="175" t="s">
        <v>322</v>
      </c>
      <c r="M372" s="175" t="s">
        <v>322</v>
      </c>
      <c r="N372" s="175" t="s">
        <v>322</v>
      </c>
      <c r="O372" s="176" t="s">
        <v>420</v>
      </c>
      <c r="P372" s="178"/>
      <c r="Q372" s="179" t="s">
        <v>80</v>
      </c>
      <c r="R372" s="179" t="s">
        <v>81</v>
      </c>
      <c r="S372" s="178" t="s">
        <v>82</v>
      </c>
      <c r="T372" s="178" t="s">
        <v>167</v>
      </c>
      <c r="U372" s="176" t="s">
        <v>148</v>
      </c>
      <c r="V372" s="178" t="s">
        <v>125</v>
      </c>
      <c r="W372" s="241" t="s">
        <v>86</v>
      </c>
      <c r="X372" s="254">
        <f>IF(W372="MUY BAJA",20%,IF(W372="BAJA",40%,IF(W372="MEDIA",60%,IF(W372="ALTA",80%,IF(W372="MUY ALTA",100%,)))))</f>
        <v>0.4</v>
      </c>
      <c r="Y372" s="255" t="s">
        <v>87</v>
      </c>
      <c r="Z372" s="254">
        <f>IF(Y372="LEVE",20%,IF(Y372="MENOR",40%,IF(Y372="MODERADO",60%,IF(Y372="MAYOR",80%,IF(Y372="CATASTRÓFICO",100%,)))))</f>
        <v>0.8</v>
      </c>
      <c r="AA372" s="181" t="s">
        <v>88</v>
      </c>
      <c r="AB372" s="180" t="s">
        <v>168</v>
      </c>
      <c r="AC372" s="178" t="s">
        <v>169</v>
      </c>
      <c r="AD372" s="181" t="s">
        <v>91</v>
      </c>
      <c r="AE372" s="181" t="s">
        <v>92</v>
      </c>
      <c r="AF372" s="176" t="s">
        <v>170</v>
      </c>
      <c r="AG372" s="182" t="s">
        <v>94</v>
      </c>
      <c r="AH372" s="182" t="s">
        <v>95</v>
      </c>
      <c r="AI372" s="256">
        <f>IF(AH372="Prevenir",25%, IF(AH372="Detectar",15%,IF(AH372="Corregir",10%,)))</f>
        <v>0.1</v>
      </c>
      <c r="AJ372" s="182" t="s">
        <v>96</v>
      </c>
      <c r="AK372" s="256">
        <f>IF(AJ372="Automático",25%,IF(AJ372="Manual",10%,))</f>
        <v>0.1</v>
      </c>
      <c r="AL372" s="182" t="s">
        <v>97</v>
      </c>
      <c r="AM372" s="175" t="s">
        <v>152</v>
      </c>
      <c r="AN372" s="182" t="s">
        <v>99</v>
      </c>
      <c r="AO372" s="175" t="s">
        <v>153</v>
      </c>
      <c r="AP372" s="257">
        <f>+AI372+AK372</f>
        <v>0.2</v>
      </c>
      <c r="AQ372" s="238" t="str">
        <f>IF(AR372&lt;=20%,"MUY BAJA",IF(AR372&lt;=40%,"BAJA",IF(AR372&lt;=60%,"MEDIA",IF(AR372&lt;=80%,"ALTA","MUY ALTA"))))</f>
        <v>BAJA</v>
      </c>
      <c r="AR372" s="238">
        <f>IF(OR(AH372="Prevenir",AH372="Detectar"),(X372-(X372*AP372)), X372)</f>
        <v>0.4</v>
      </c>
      <c r="AS372" s="238" t="str">
        <f>IF(AT372&lt;=20%,"LEVE",IF(AT372&lt;=40%,"MENOR",IF(AT372&lt;=60%,"MODERADO",IF(AT372&lt;=80%,"MAYOR","CATASTROFICO"))))</f>
        <v>MAYOR</v>
      </c>
      <c r="AT372" s="238">
        <f>IF(AH372="Corregir",(Z372-(Z372*AP372)), Z372)</f>
        <v>0.64</v>
      </c>
      <c r="AU372" s="181" t="s">
        <v>88</v>
      </c>
      <c r="AV372" s="244" t="s">
        <v>133</v>
      </c>
      <c r="AW372" s="183" t="s">
        <v>168</v>
      </c>
      <c r="AX372" s="184" t="s">
        <v>171</v>
      </c>
      <c r="AY372" s="184">
        <f>AY371</f>
        <v>45657</v>
      </c>
      <c r="AZ372" s="184" t="str">
        <f>AZ371</f>
        <v>EN IIIC-2024 el Plan de Vulnerabilidades - Intrusión ejecutado resultados informados, remediaciones en ejecución.</v>
      </c>
      <c r="BA372" s="184" t="str">
        <f>BA371</f>
        <v>OSI - GIS - GDMA - SPI</v>
      </c>
      <c r="BB372" s="483" t="s">
        <v>103</v>
      </c>
      <c r="BC372" s="185">
        <f t="shared" si="97"/>
        <v>0</v>
      </c>
      <c r="BD372" s="184" t="str">
        <f>BD371</f>
        <v>X</v>
      </c>
      <c r="BE372" s="184" t="str">
        <f>BE371</f>
        <v>Se encuentra en desarrollo remediaciones que estan coordinadas con proveedores para definir remediación final.</v>
      </c>
      <c r="BF372" s="186" t="s">
        <v>1362</v>
      </c>
      <c r="BG372" s="184" t="str">
        <f>BG371</f>
        <v xml:space="preserve"> </v>
      </c>
      <c r="BH372" s="184"/>
      <c r="BI372" s="184"/>
      <c r="BJ372" s="185"/>
      <c r="BK372" s="185"/>
      <c r="BL372" s="185"/>
      <c r="BM372" s="185"/>
      <c r="BN372" s="186"/>
      <c r="BO372" s="186"/>
      <c r="BP372" s="186"/>
      <c r="BQ372" s="184"/>
      <c r="BR372" s="184"/>
      <c r="BS372" s="185"/>
      <c r="BT372" s="185"/>
      <c r="BU372" s="185"/>
      <c r="BV372" s="185"/>
      <c r="BW372" s="186"/>
      <c r="BX372" s="186"/>
      <c r="BY372" s="186"/>
      <c r="BZ372" s="184"/>
      <c r="CA372" s="184"/>
      <c r="CB372" s="185"/>
      <c r="CC372" s="185"/>
      <c r="CD372" s="185"/>
      <c r="CE372" s="185"/>
      <c r="CF372" s="186"/>
      <c r="CG372" s="186"/>
      <c r="CH372" s="186"/>
      <c r="CI372" s="476"/>
      <c r="CJ372" s="476">
        <v>1</v>
      </c>
      <c r="CK372" s="476"/>
    </row>
    <row r="373" spans="2:89" s="187" customFormat="1" ht="113.25" customHeight="1" x14ac:dyDescent="0.25">
      <c r="B373" s="174" t="s">
        <v>71</v>
      </c>
      <c r="C373" s="175" t="s">
        <v>162</v>
      </c>
      <c r="D373" s="175" t="s">
        <v>162</v>
      </c>
      <c r="E373" s="176" t="s">
        <v>156</v>
      </c>
      <c r="F373" s="176" t="s">
        <v>74</v>
      </c>
      <c r="G373" s="176" t="s">
        <v>162</v>
      </c>
      <c r="H373" s="175" t="s">
        <v>245</v>
      </c>
      <c r="I373" s="175" t="s">
        <v>247</v>
      </c>
      <c r="J373" s="175" t="s">
        <v>245</v>
      </c>
      <c r="K373" s="193" t="s">
        <v>247</v>
      </c>
      <c r="L373" s="175" t="s">
        <v>625</v>
      </c>
      <c r="M373" s="175" t="s">
        <v>626</v>
      </c>
      <c r="N373" s="175" t="s">
        <v>627</v>
      </c>
      <c r="O373" s="176" t="s">
        <v>420</v>
      </c>
      <c r="P373" s="178"/>
      <c r="Q373" s="179" t="s">
        <v>80</v>
      </c>
      <c r="R373" s="179" t="s">
        <v>81</v>
      </c>
      <c r="S373" s="178" t="s">
        <v>82</v>
      </c>
      <c r="T373" s="178" t="s">
        <v>167</v>
      </c>
      <c r="U373" s="176" t="s">
        <v>84</v>
      </c>
      <c r="V373" s="178" t="s">
        <v>125</v>
      </c>
      <c r="W373" s="241" t="s">
        <v>86</v>
      </c>
      <c r="X373" s="254">
        <f>IF(W373="MUY BAJA",20%,IF(W373="BAJA",40%,IF(W373="MEDIA",60%,IF(W373="ALTA",80%,IF(W373="MUY ALTA",100%,)))))</f>
        <v>0.4</v>
      </c>
      <c r="Y373" s="255" t="s">
        <v>87</v>
      </c>
      <c r="Z373" s="254">
        <f>IF(Y373="LEVE",20%,IF(Y373="MENOR",40%,IF(Y373="MODERADO",60%,IF(Y373="MAYOR",80%,IF(Y373="CATASTRÓFICO",100%,)))))</f>
        <v>0.8</v>
      </c>
      <c r="AA373" s="181" t="s">
        <v>88</v>
      </c>
      <c r="AB373" s="180" t="s">
        <v>168</v>
      </c>
      <c r="AC373" s="178" t="s">
        <v>169</v>
      </c>
      <c r="AD373" s="181" t="s">
        <v>91</v>
      </c>
      <c r="AE373" s="181" t="s">
        <v>92</v>
      </c>
      <c r="AF373" s="176" t="s">
        <v>170</v>
      </c>
      <c r="AG373" s="182" t="s">
        <v>94</v>
      </c>
      <c r="AH373" s="182" t="s">
        <v>95</v>
      </c>
      <c r="AI373" s="256">
        <f>IF(AH373="Prevenir",25%, IF(AH373="Detectar",15%,IF(AH373="Corregir",10%,)))</f>
        <v>0.1</v>
      </c>
      <c r="AJ373" s="182" t="s">
        <v>96</v>
      </c>
      <c r="AK373" s="256">
        <f>IF(AJ373="Automático",25%,IF(AJ373="Manual",10%,))</f>
        <v>0.1</v>
      </c>
      <c r="AL373" s="182" t="s">
        <v>97</v>
      </c>
      <c r="AM373" s="175" t="s">
        <v>152</v>
      </c>
      <c r="AN373" s="182" t="s">
        <v>99</v>
      </c>
      <c r="AO373" s="175" t="s">
        <v>153</v>
      </c>
      <c r="AP373" s="257">
        <f>+AI373+AK373</f>
        <v>0.2</v>
      </c>
      <c r="AQ373" s="238" t="str">
        <f>IF(AR373&lt;=20%,"MUY BAJA",IF(AR373&lt;=40%,"BAJA",IF(AR373&lt;=60%,"MEDIA",IF(AR373&lt;=80%,"ALTA","MUY ALTA"))))</f>
        <v>BAJA</v>
      </c>
      <c r="AR373" s="238">
        <f>IF(OR(AH373="Prevenir",AH373="Detectar"),(X373-(X373*AP373)), X373)</f>
        <v>0.4</v>
      </c>
      <c r="AS373" s="238" t="str">
        <f>IF(AT373&lt;=20%,"LEVE",IF(AT373&lt;=40%,"MENOR",IF(AT373&lt;=60%,"MODERADO",IF(AT373&lt;=80%,"MAYOR","CATASTROFICO"))))</f>
        <v>MAYOR</v>
      </c>
      <c r="AT373" s="238">
        <f>IF(AH373="Corregir",(Z373-(Z373*AP373)), Z373)</f>
        <v>0.64</v>
      </c>
      <c r="AU373" s="181" t="s">
        <v>88</v>
      </c>
      <c r="AV373" s="244" t="s">
        <v>133</v>
      </c>
      <c r="AW373" s="183" t="s">
        <v>168</v>
      </c>
      <c r="AX373" s="184" t="s">
        <v>171</v>
      </c>
      <c r="AY373" s="184">
        <f>AY372</f>
        <v>45657</v>
      </c>
      <c r="AZ373" s="184" t="str">
        <f>AZ372</f>
        <v>EN IIIC-2024 el Plan de Vulnerabilidades - Intrusión ejecutado resultados informados, remediaciones en ejecución.</v>
      </c>
      <c r="BA373" s="184" t="str">
        <f>BA372</f>
        <v>OSI - GIS - GDMA - SPI</v>
      </c>
      <c r="BB373" s="483" t="s">
        <v>103</v>
      </c>
      <c r="BC373" s="185">
        <f t="shared" si="97"/>
        <v>0</v>
      </c>
      <c r="BD373" s="184" t="str">
        <f>BD372</f>
        <v>X</v>
      </c>
      <c r="BE373" s="184" t="str">
        <f>BE372</f>
        <v>Se encuentra en desarrollo remediaciones que estan coordinadas con proveedores para definir remediación final.</v>
      </c>
      <c r="BF373" s="186" t="s">
        <v>1362</v>
      </c>
      <c r="BG373" s="184" t="str">
        <f>BG372</f>
        <v xml:space="preserve"> </v>
      </c>
      <c r="BH373" s="184"/>
      <c r="BI373" s="184"/>
      <c r="BJ373" s="185"/>
      <c r="BK373" s="185"/>
      <c r="BL373" s="185"/>
      <c r="BM373" s="185"/>
      <c r="BN373" s="186"/>
      <c r="BO373" s="186"/>
      <c r="BP373" s="186"/>
      <c r="BQ373" s="184"/>
      <c r="BR373" s="184"/>
      <c r="BS373" s="185"/>
      <c r="BT373" s="185"/>
      <c r="BU373" s="185"/>
      <c r="BV373" s="185"/>
      <c r="BW373" s="186"/>
      <c r="BX373" s="186"/>
      <c r="BY373" s="186"/>
      <c r="BZ373" s="184"/>
      <c r="CA373" s="184"/>
      <c r="CB373" s="185"/>
      <c r="CC373" s="185"/>
      <c r="CD373" s="185"/>
      <c r="CE373" s="185"/>
      <c r="CF373" s="186"/>
      <c r="CG373" s="186"/>
      <c r="CH373" s="186"/>
      <c r="CI373" s="476"/>
      <c r="CJ373" s="476">
        <v>1</v>
      </c>
      <c r="CK373" s="476"/>
    </row>
    <row r="374" spans="2:89" s="187" customFormat="1" ht="113.25" customHeight="1" x14ac:dyDescent="0.25">
      <c r="B374" s="174" t="s">
        <v>71</v>
      </c>
      <c r="C374" s="175" t="s">
        <v>162</v>
      </c>
      <c r="D374" s="175" t="s">
        <v>162</v>
      </c>
      <c r="E374" s="176" t="s">
        <v>156</v>
      </c>
      <c r="F374" s="176" t="s">
        <v>74</v>
      </c>
      <c r="G374" s="176" t="s">
        <v>162</v>
      </c>
      <c r="H374" s="175" t="s">
        <v>247</v>
      </c>
      <c r="I374" s="175" t="s">
        <v>247</v>
      </c>
      <c r="J374" s="175" t="s">
        <v>245</v>
      </c>
      <c r="K374" s="193" t="s">
        <v>247</v>
      </c>
      <c r="L374" s="175" t="s">
        <v>639</v>
      </c>
      <c r="M374" s="175" t="s">
        <v>106</v>
      </c>
      <c r="N374" s="175" t="s">
        <v>106</v>
      </c>
      <c r="O374" s="176" t="s">
        <v>181</v>
      </c>
      <c r="P374" s="178"/>
      <c r="Q374" s="179" t="s">
        <v>80</v>
      </c>
      <c r="R374" s="179" t="s">
        <v>81</v>
      </c>
      <c r="S374" s="178" t="s">
        <v>82</v>
      </c>
      <c r="T374" s="178" t="s">
        <v>167</v>
      </c>
      <c r="U374" s="176" t="s">
        <v>84</v>
      </c>
      <c r="V374" s="178" t="s">
        <v>125</v>
      </c>
      <c r="W374" s="241" t="s">
        <v>86</v>
      </c>
      <c r="X374" s="254">
        <f>IF(W374="MUY BAJA",20%,IF(W374="BAJA",40%,IF(W374="MEDIA",60%,IF(W374="ALTA",80%,IF(W374="MUY ALTA",100%,)))))</f>
        <v>0.4</v>
      </c>
      <c r="Y374" s="255" t="s">
        <v>87</v>
      </c>
      <c r="Z374" s="254">
        <f>IF(Y374="LEVE",20%,IF(Y374="MENOR",40%,IF(Y374="MODERADO",60%,IF(Y374="MAYOR",80%,IF(Y374="CATASTRÓFICO",100%,)))))</f>
        <v>0.8</v>
      </c>
      <c r="AA374" s="181" t="s">
        <v>88</v>
      </c>
      <c r="AB374" s="180" t="s">
        <v>168</v>
      </c>
      <c r="AC374" s="178" t="s">
        <v>169</v>
      </c>
      <c r="AD374" s="181" t="s">
        <v>91</v>
      </c>
      <c r="AE374" s="181" t="s">
        <v>92</v>
      </c>
      <c r="AF374" s="176" t="s">
        <v>170</v>
      </c>
      <c r="AG374" s="182" t="s">
        <v>94</v>
      </c>
      <c r="AH374" s="182" t="s">
        <v>95</v>
      </c>
      <c r="AI374" s="256">
        <f>IF(AH374="Prevenir",25%, IF(AH374="Detectar",15%,IF(AH374="Corregir",10%,)))</f>
        <v>0.1</v>
      </c>
      <c r="AJ374" s="182" t="s">
        <v>96</v>
      </c>
      <c r="AK374" s="256">
        <f>IF(AJ374="Automático",25%,IF(AJ374="Manual",10%,))</f>
        <v>0.1</v>
      </c>
      <c r="AL374" s="182" t="s">
        <v>97</v>
      </c>
      <c r="AM374" s="175" t="s">
        <v>152</v>
      </c>
      <c r="AN374" s="182" t="s">
        <v>99</v>
      </c>
      <c r="AO374" s="175" t="s">
        <v>153</v>
      </c>
      <c r="AP374" s="257">
        <f>+AI374+AK374</f>
        <v>0.2</v>
      </c>
      <c r="AQ374" s="238" t="str">
        <f>IF(AR374&lt;=20%,"MUY BAJA",IF(AR374&lt;=40%,"BAJA",IF(AR374&lt;=60%,"MEDIA",IF(AR374&lt;=80%,"ALTA","MUY ALTA"))))</f>
        <v>BAJA</v>
      </c>
      <c r="AR374" s="238">
        <f>IF(OR(AH374="Prevenir",AH374="Detectar"),(X374-(X374*AP374)), X374)</f>
        <v>0.4</v>
      </c>
      <c r="AS374" s="238" t="str">
        <f>IF(AT374&lt;=20%,"LEVE",IF(AT374&lt;=40%,"MENOR",IF(AT374&lt;=60%,"MODERADO",IF(AT374&lt;=80%,"MAYOR","CATASTROFICO"))))</f>
        <v>MAYOR</v>
      </c>
      <c r="AT374" s="238">
        <f>IF(AH374="Corregir",(Z374-(Z374*AP374)), Z374)</f>
        <v>0.64</v>
      </c>
      <c r="AU374" s="181" t="s">
        <v>88</v>
      </c>
      <c r="AV374" s="244" t="s">
        <v>133</v>
      </c>
      <c r="AW374" s="183" t="s">
        <v>168</v>
      </c>
      <c r="AX374" s="184" t="s">
        <v>171</v>
      </c>
      <c r="AY374" s="184">
        <f>AY373</f>
        <v>45657</v>
      </c>
      <c r="AZ374" s="184" t="str">
        <f>AZ373</f>
        <v>EN IIIC-2024 el Plan de Vulnerabilidades - Intrusión ejecutado resultados informados, remediaciones en ejecución.</v>
      </c>
      <c r="BA374" s="184" t="str">
        <f>BA373</f>
        <v>OSI - GIS - GDMA - SPI</v>
      </c>
      <c r="BB374" s="483" t="s">
        <v>103</v>
      </c>
      <c r="BC374" s="185">
        <f t="shared" si="97"/>
        <v>0</v>
      </c>
      <c r="BD374" s="184" t="str">
        <f>BD373</f>
        <v>X</v>
      </c>
      <c r="BE374" s="184" t="str">
        <f>BE373</f>
        <v>Se encuentra en desarrollo remediaciones que estan coordinadas con proveedores para definir remediación final.</v>
      </c>
      <c r="BF374" s="186" t="s">
        <v>1362</v>
      </c>
      <c r="BG374" s="184" t="str">
        <f>BG373</f>
        <v xml:space="preserve"> </v>
      </c>
      <c r="BH374" s="184"/>
      <c r="BI374" s="184"/>
      <c r="BJ374" s="185"/>
      <c r="BK374" s="185"/>
      <c r="BL374" s="185"/>
      <c r="BM374" s="185"/>
      <c r="BN374" s="186"/>
      <c r="BO374" s="186"/>
      <c r="BP374" s="186"/>
      <c r="BQ374" s="184"/>
      <c r="BR374" s="184"/>
      <c r="BS374" s="185"/>
      <c r="BT374" s="185"/>
      <c r="BU374" s="185"/>
      <c r="BV374" s="185"/>
      <c r="BW374" s="186"/>
      <c r="BX374" s="186"/>
      <c r="BY374" s="186"/>
      <c r="BZ374" s="184"/>
      <c r="CA374" s="184"/>
      <c r="CB374" s="185"/>
      <c r="CC374" s="185"/>
      <c r="CD374" s="185"/>
      <c r="CE374" s="185"/>
      <c r="CF374" s="186"/>
      <c r="CG374" s="186"/>
      <c r="CH374" s="186"/>
      <c r="CI374" s="476"/>
      <c r="CJ374" s="476">
        <v>1</v>
      </c>
      <c r="CK374" s="476"/>
    </row>
    <row r="375" spans="2:89" s="187" customFormat="1" ht="113.25" customHeight="1" x14ac:dyDescent="0.25">
      <c r="B375" s="174" t="s">
        <v>71</v>
      </c>
      <c r="C375" s="175" t="s">
        <v>235</v>
      </c>
      <c r="D375" s="175" t="s">
        <v>235</v>
      </c>
      <c r="E375" s="176" t="s">
        <v>156</v>
      </c>
      <c r="F375" s="176" t="s">
        <v>74</v>
      </c>
      <c r="G375" s="176" t="s">
        <v>235</v>
      </c>
      <c r="H375" s="175" t="s">
        <v>245</v>
      </c>
      <c r="I375" s="175" t="s">
        <v>247</v>
      </c>
      <c r="J375" s="175" t="s">
        <v>247</v>
      </c>
      <c r="K375" s="193" t="s">
        <v>247</v>
      </c>
      <c r="L375" s="175" t="s">
        <v>644</v>
      </c>
      <c r="M375" s="175" t="s">
        <v>645</v>
      </c>
      <c r="N375" s="175" t="s">
        <v>646</v>
      </c>
      <c r="O375" s="176" t="s">
        <v>194</v>
      </c>
      <c r="P375" s="178"/>
      <c r="Q375" s="179" t="s">
        <v>80</v>
      </c>
      <c r="R375" s="179" t="s">
        <v>81</v>
      </c>
      <c r="S375" s="178" t="s">
        <v>82</v>
      </c>
      <c r="T375" s="178" t="s">
        <v>167</v>
      </c>
      <c r="U375" s="176" t="s">
        <v>148</v>
      </c>
      <c r="V375" s="178" t="s">
        <v>125</v>
      </c>
      <c r="W375" s="241" t="s">
        <v>86</v>
      </c>
      <c r="X375" s="254">
        <f>IF(W375="MUY BAJA",20%,IF(W375="BAJA",40%,IF(W375="MEDIA",60%,IF(W375="ALTA",80%,IF(W375="MUY ALTA",100%,)))))</f>
        <v>0.4</v>
      </c>
      <c r="Y375" s="255" t="s">
        <v>87</v>
      </c>
      <c r="Z375" s="254">
        <f>IF(Y375="LEVE",20%,IF(Y375="MENOR",40%,IF(Y375="MODERADO",60%,IF(Y375="MAYOR",80%,IF(Y375="CATASTRÓFICO",100%,)))))</f>
        <v>0.8</v>
      </c>
      <c r="AA375" s="181" t="s">
        <v>88</v>
      </c>
      <c r="AB375" s="180" t="s">
        <v>168</v>
      </c>
      <c r="AC375" s="178" t="s">
        <v>169</v>
      </c>
      <c r="AD375" s="181" t="s">
        <v>91</v>
      </c>
      <c r="AE375" s="181" t="s">
        <v>92</v>
      </c>
      <c r="AF375" s="176" t="s">
        <v>170</v>
      </c>
      <c r="AG375" s="182" t="s">
        <v>94</v>
      </c>
      <c r="AH375" s="182" t="s">
        <v>95</v>
      </c>
      <c r="AI375" s="256">
        <f>IF(AH375="Prevenir",25%, IF(AH375="Detectar",15%,IF(AH375="Corregir",10%,)))</f>
        <v>0.1</v>
      </c>
      <c r="AJ375" s="182" t="s">
        <v>96</v>
      </c>
      <c r="AK375" s="256">
        <f>IF(AJ375="Automático",25%,IF(AJ375="Manual",10%,))</f>
        <v>0.1</v>
      </c>
      <c r="AL375" s="182" t="s">
        <v>97</v>
      </c>
      <c r="AM375" s="175" t="s">
        <v>152</v>
      </c>
      <c r="AN375" s="182" t="s">
        <v>99</v>
      </c>
      <c r="AO375" s="175" t="s">
        <v>153</v>
      </c>
      <c r="AP375" s="257">
        <f>+AI375+AK375</f>
        <v>0.2</v>
      </c>
      <c r="AQ375" s="238" t="str">
        <f>IF(AR375&lt;=20%,"MUY BAJA",IF(AR375&lt;=40%,"BAJA",IF(AR375&lt;=60%,"MEDIA",IF(AR375&lt;=80%,"ALTA","MUY ALTA"))))</f>
        <v>BAJA</v>
      </c>
      <c r="AR375" s="238">
        <f>IF(OR(AH375="Prevenir",AH375="Detectar"),(X375-(X375*AP375)), X375)</f>
        <v>0.4</v>
      </c>
      <c r="AS375" s="238" t="str">
        <f>IF(AT375&lt;=20%,"LEVE",IF(AT375&lt;=40%,"MENOR",IF(AT375&lt;=60%,"MODERADO",IF(AT375&lt;=80%,"MAYOR","CATASTROFICO"))))</f>
        <v>MAYOR</v>
      </c>
      <c r="AT375" s="238">
        <f>IF(AH375="Corregir",(Z375-(Z375*AP375)), Z375)</f>
        <v>0.64</v>
      </c>
      <c r="AU375" s="181" t="s">
        <v>88</v>
      </c>
      <c r="AV375" s="244" t="s">
        <v>133</v>
      </c>
      <c r="AW375" s="183" t="s">
        <v>168</v>
      </c>
      <c r="AX375" s="184" t="s">
        <v>171</v>
      </c>
      <c r="AY375" s="184">
        <f>AY374</f>
        <v>45657</v>
      </c>
      <c r="AZ375" s="184" t="str">
        <f>AZ374</f>
        <v>EN IIIC-2024 el Plan de Vulnerabilidades - Intrusión ejecutado resultados informados, remediaciones en ejecución.</v>
      </c>
      <c r="BA375" s="184" t="str">
        <f>BA374</f>
        <v>OSI - GIS - GDMA - SPI</v>
      </c>
      <c r="BB375" s="483" t="s">
        <v>103</v>
      </c>
      <c r="BC375" s="185">
        <f t="shared" si="97"/>
        <v>0</v>
      </c>
      <c r="BD375" s="184" t="str">
        <f>BD374</f>
        <v>X</v>
      </c>
      <c r="BE375" s="184" t="str">
        <f>BE374</f>
        <v>Se encuentra en desarrollo remediaciones que estan coordinadas con proveedores para definir remediación final.</v>
      </c>
      <c r="BF375" s="186" t="s">
        <v>1362</v>
      </c>
      <c r="BG375" s="184" t="str">
        <f>BG374</f>
        <v xml:space="preserve"> </v>
      </c>
      <c r="BH375" s="184"/>
      <c r="BI375" s="184"/>
      <c r="BJ375" s="185"/>
      <c r="BK375" s="185"/>
      <c r="BL375" s="185"/>
      <c r="BM375" s="185"/>
      <c r="BN375" s="186"/>
      <c r="BO375" s="186"/>
      <c r="BP375" s="186"/>
      <c r="BQ375" s="184"/>
      <c r="BR375" s="184"/>
      <c r="BS375" s="185"/>
      <c r="BT375" s="185"/>
      <c r="BU375" s="185"/>
      <c r="BV375" s="185"/>
      <c r="BW375" s="186"/>
      <c r="BX375" s="186"/>
      <c r="BY375" s="186"/>
      <c r="BZ375" s="184"/>
      <c r="CA375" s="184"/>
      <c r="CB375" s="185"/>
      <c r="CC375" s="185"/>
      <c r="CD375" s="185"/>
      <c r="CE375" s="185"/>
      <c r="CF375" s="186"/>
      <c r="CG375" s="186"/>
      <c r="CH375" s="186"/>
      <c r="CI375" s="476"/>
      <c r="CJ375" s="476">
        <v>1</v>
      </c>
      <c r="CK375" s="476"/>
    </row>
    <row r="376" spans="2:89" s="187" customFormat="1" ht="113.25" customHeight="1" x14ac:dyDescent="0.25">
      <c r="B376" s="174" t="s">
        <v>71</v>
      </c>
      <c r="C376" s="175" t="s">
        <v>162</v>
      </c>
      <c r="D376" s="175" t="s">
        <v>162</v>
      </c>
      <c r="E376" s="176" t="s">
        <v>156</v>
      </c>
      <c r="F376" s="176" t="s">
        <v>74</v>
      </c>
      <c r="G376" s="176" t="s">
        <v>162</v>
      </c>
      <c r="H376" s="175" t="s">
        <v>247</v>
      </c>
      <c r="I376" s="175" t="s">
        <v>245</v>
      </c>
      <c r="J376" s="175" t="s">
        <v>247</v>
      </c>
      <c r="K376" s="193" t="s">
        <v>247</v>
      </c>
      <c r="L376" s="175" t="s">
        <v>506</v>
      </c>
      <c r="M376" s="175" t="s">
        <v>656</v>
      </c>
      <c r="N376" s="175" t="s">
        <v>657</v>
      </c>
      <c r="O376" s="176" t="s">
        <v>502</v>
      </c>
      <c r="P376" s="178"/>
      <c r="Q376" s="179" t="s">
        <v>80</v>
      </c>
      <c r="R376" s="179" t="s">
        <v>81</v>
      </c>
      <c r="S376" s="178" t="s">
        <v>82</v>
      </c>
      <c r="T376" s="178" t="s">
        <v>167</v>
      </c>
      <c r="U376" s="176" t="s">
        <v>84</v>
      </c>
      <c r="V376" s="178" t="s">
        <v>125</v>
      </c>
      <c r="W376" s="241" t="s">
        <v>86</v>
      </c>
      <c r="X376" s="254">
        <f>IF(W376="MUY BAJA",20%,IF(W376="BAJA",40%,IF(W376="MEDIA",60%,IF(W376="ALTA",80%,IF(W376="MUY ALTA",100%,)))))</f>
        <v>0.4</v>
      </c>
      <c r="Y376" s="255" t="s">
        <v>87</v>
      </c>
      <c r="Z376" s="254">
        <f>IF(Y376="LEVE",20%,IF(Y376="MENOR",40%,IF(Y376="MODERADO",60%,IF(Y376="MAYOR",80%,IF(Y376="CATASTRÓFICO",100%,)))))</f>
        <v>0.8</v>
      </c>
      <c r="AA376" s="181" t="s">
        <v>88</v>
      </c>
      <c r="AB376" s="180" t="s">
        <v>168</v>
      </c>
      <c r="AC376" s="178" t="s">
        <v>169</v>
      </c>
      <c r="AD376" s="181" t="s">
        <v>91</v>
      </c>
      <c r="AE376" s="181" t="s">
        <v>92</v>
      </c>
      <c r="AF376" s="176" t="s">
        <v>170</v>
      </c>
      <c r="AG376" s="182" t="s">
        <v>94</v>
      </c>
      <c r="AH376" s="182" t="s">
        <v>95</v>
      </c>
      <c r="AI376" s="256">
        <f>IF(AH376="Prevenir",25%, IF(AH376="Detectar",15%,IF(AH376="Corregir",10%,)))</f>
        <v>0.1</v>
      </c>
      <c r="AJ376" s="182" t="s">
        <v>96</v>
      </c>
      <c r="AK376" s="256">
        <f>IF(AJ376="Automático",25%,IF(AJ376="Manual",10%,))</f>
        <v>0.1</v>
      </c>
      <c r="AL376" s="182" t="s">
        <v>97</v>
      </c>
      <c r="AM376" s="175" t="s">
        <v>152</v>
      </c>
      <c r="AN376" s="182" t="s">
        <v>99</v>
      </c>
      <c r="AO376" s="175" t="s">
        <v>153</v>
      </c>
      <c r="AP376" s="257">
        <f>+AI376+AK376</f>
        <v>0.2</v>
      </c>
      <c r="AQ376" s="238" t="str">
        <f>IF(AR376&lt;=20%,"MUY BAJA",IF(AR376&lt;=40%,"BAJA",IF(AR376&lt;=60%,"MEDIA",IF(AR376&lt;=80%,"ALTA","MUY ALTA"))))</f>
        <v>BAJA</v>
      </c>
      <c r="AR376" s="238">
        <f>IF(OR(AH376="Prevenir",AH376="Detectar"),(X376-(X376*AP376)), X376)</f>
        <v>0.4</v>
      </c>
      <c r="AS376" s="238" t="str">
        <f>IF(AT376&lt;=20%,"LEVE",IF(AT376&lt;=40%,"MENOR",IF(AT376&lt;=60%,"MODERADO",IF(AT376&lt;=80%,"MAYOR","CATASTROFICO"))))</f>
        <v>MAYOR</v>
      </c>
      <c r="AT376" s="238">
        <f>IF(AH376="Corregir",(Z376-(Z376*AP376)), Z376)</f>
        <v>0.64</v>
      </c>
      <c r="AU376" s="181" t="s">
        <v>88</v>
      </c>
      <c r="AV376" s="244" t="s">
        <v>133</v>
      </c>
      <c r="AW376" s="183" t="s">
        <v>168</v>
      </c>
      <c r="AX376" s="184" t="s">
        <v>171</v>
      </c>
      <c r="AY376" s="184">
        <f>AY375</f>
        <v>45657</v>
      </c>
      <c r="AZ376" s="184" t="str">
        <f>AZ375</f>
        <v>EN IIIC-2024 el Plan de Vulnerabilidades - Intrusión ejecutado resultados informados, remediaciones en ejecución.</v>
      </c>
      <c r="BA376" s="184" t="str">
        <f>BA375</f>
        <v>OSI - GIS - GDMA - SPI</v>
      </c>
      <c r="BB376" s="483" t="s">
        <v>103</v>
      </c>
      <c r="BC376" s="185">
        <f t="shared" si="97"/>
        <v>0</v>
      </c>
      <c r="BD376" s="184" t="str">
        <f>BD375</f>
        <v>X</v>
      </c>
      <c r="BE376" s="184" t="str">
        <f>BE375</f>
        <v>Se encuentra en desarrollo remediaciones que estan coordinadas con proveedores para definir remediación final.</v>
      </c>
      <c r="BF376" s="186" t="s">
        <v>1362</v>
      </c>
      <c r="BG376" s="184" t="str">
        <f>BG375</f>
        <v xml:space="preserve"> </v>
      </c>
      <c r="BH376" s="184"/>
      <c r="BI376" s="184"/>
      <c r="BJ376" s="185"/>
      <c r="BK376" s="185"/>
      <c r="BL376" s="185"/>
      <c r="BM376" s="185"/>
      <c r="BN376" s="186"/>
      <c r="BO376" s="186"/>
      <c r="BP376" s="186"/>
      <c r="BQ376" s="184"/>
      <c r="BR376" s="184"/>
      <c r="BS376" s="185"/>
      <c r="BT376" s="185"/>
      <c r="BU376" s="185"/>
      <c r="BV376" s="185"/>
      <c r="BW376" s="186"/>
      <c r="BX376" s="186"/>
      <c r="BY376" s="186"/>
      <c r="BZ376" s="184"/>
      <c r="CA376" s="184"/>
      <c r="CB376" s="185"/>
      <c r="CC376" s="185"/>
      <c r="CD376" s="185"/>
      <c r="CE376" s="185"/>
      <c r="CF376" s="186"/>
      <c r="CG376" s="186"/>
      <c r="CH376" s="186"/>
      <c r="CI376" s="476"/>
      <c r="CJ376" s="476">
        <v>1</v>
      </c>
      <c r="CK376" s="476"/>
    </row>
    <row r="377" spans="2:89" s="187" customFormat="1" ht="113.25" customHeight="1" x14ac:dyDescent="0.25">
      <c r="B377" s="174" t="s">
        <v>71</v>
      </c>
      <c r="C377" s="175" t="s">
        <v>241</v>
      </c>
      <c r="D377" s="175" t="s">
        <v>241</v>
      </c>
      <c r="E377" s="176" t="s">
        <v>156</v>
      </c>
      <c r="F377" s="176" t="s">
        <v>74</v>
      </c>
      <c r="G377" s="176" t="s">
        <v>241</v>
      </c>
      <c r="H377" s="175" t="s">
        <v>247</v>
      </c>
      <c r="I377" s="175" t="s">
        <v>247</v>
      </c>
      <c r="J377" s="175" t="s">
        <v>247</v>
      </c>
      <c r="K377" s="193" t="s">
        <v>247</v>
      </c>
      <c r="L377" s="175">
        <v>0</v>
      </c>
      <c r="M377" s="175">
        <v>0</v>
      </c>
      <c r="N377" s="175">
        <v>0</v>
      </c>
      <c r="O377" s="176" t="s">
        <v>502</v>
      </c>
      <c r="P377" s="178"/>
      <c r="Q377" s="179" t="s">
        <v>80</v>
      </c>
      <c r="R377" s="179" t="s">
        <v>81</v>
      </c>
      <c r="S377" s="178" t="s">
        <v>82</v>
      </c>
      <c r="T377" s="178" t="s">
        <v>147</v>
      </c>
      <c r="U377" s="176" t="s">
        <v>84</v>
      </c>
      <c r="V377" s="178" t="s">
        <v>125</v>
      </c>
      <c r="W377" s="241" t="s">
        <v>126</v>
      </c>
      <c r="X377" s="254">
        <f>IF(W377="MUY BAJA",20%,IF(W377="BAJA",40%,IF(W377="MEDIA",60%,IF(W377="ALTA",80%,IF(W377="MUY ALTA",100%,)))))</f>
        <v>0.2</v>
      </c>
      <c r="Y377" s="255" t="s">
        <v>87</v>
      </c>
      <c r="Z377" s="254">
        <f>IF(Y377="LEVE",20%,IF(Y377="MENOR",40%,IF(Y377="MODERADO",60%,IF(Y377="MAYOR",80%,IF(Y377="CATASTRÓFICO",100%,)))))</f>
        <v>0.8</v>
      </c>
      <c r="AA377" s="181" t="s">
        <v>88</v>
      </c>
      <c r="AB377" s="180" t="s">
        <v>168</v>
      </c>
      <c r="AC377" s="178" t="s">
        <v>169</v>
      </c>
      <c r="AD377" s="181" t="s">
        <v>91</v>
      </c>
      <c r="AE377" s="181" t="s">
        <v>92</v>
      </c>
      <c r="AF377" s="176" t="s">
        <v>170</v>
      </c>
      <c r="AG377" s="182" t="s">
        <v>94</v>
      </c>
      <c r="AH377" s="182" t="s">
        <v>95</v>
      </c>
      <c r="AI377" s="256">
        <f>IF(AH377="Prevenir",25%, IF(AH377="Detectar",15%,IF(AH377="Corregir",10%,)))</f>
        <v>0.1</v>
      </c>
      <c r="AJ377" s="182" t="s">
        <v>96</v>
      </c>
      <c r="AK377" s="256">
        <f>IF(AJ377="Automático",25%,IF(AJ377="Manual",10%,))</f>
        <v>0.1</v>
      </c>
      <c r="AL377" s="182" t="s">
        <v>97</v>
      </c>
      <c r="AM377" s="175" t="s">
        <v>152</v>
      </c>
      <c r="AN377" s="182" t="s">
        <v>99</v>
      </c>
      <c r="AO377" s="175" t="s">
        <v>153</v>
      </c>
      <c r="AP377" s="257">
        <f>+AI377+AK377</f>
        <v>0.2</v>
      </c>
      <c r="AQ377" s="238" t="str">
        <f>IF(AR377&lt;=20%,"MUY BAJA",IF(AR377&lt;=40%,"BAJA",IF(AR377&lt;=60%,"MEDIA",IF(AR377&lt;=80%,"ALTA","MUY ALTA"))))</f>
        <v>MUY BAJA</v>
      </c>
      <c r="AR377" s="238">
        <f>IF(OR(AH377="Prevenir",AH377="Detectar"),(X377-(X377*AP377)), X377)</f>
        <v>0.2</v>
      </c>
      <c r="AS377" s="238" t="str">
        <f>IF(AT377&lt;=20%,"LEVE",IF(AT377&lt;=40%,"MENOR",IF(AT377&lt;=60%,"MODERADO",IF(AT377&lt;=80%,"MAYOR","CATASTROFICO"))))</f>
        <v>MAYOR</v>
      </c>
      <c r="AT377" s="238">
        <f>IF(AH377="Corregir",(Z377-(Z377*AP377)), Z377)</f>
        <v>0.64</v>
      </c>
      <c r="AU377" s="181" t="s">
        <v>88</v>
      </c>
      <c r="AV377" s="244" t="s">
        <v>133</v>
      </c>
      <c r="AW377" s="183" t="s">
        <v>168</v>
      </c>
      <c r="AX377" s="184" t="s">
        <v>171</v>
      </c>
      <c r="AY377" s="184">
        <f>AY376</f>
        <v>45657</v>
      </c>
      <c r="AZ377" s="184" t="str">
        <f>AZ376</f>
        <v>EN IIIC-2024 el Plan de Vulnerabilidades - Intrusión ejecutado resultados informados, remediaciones en ejecución.</v>
      </c>
      <c r="BA377" s="184" t="str">
        <f>BA376</f>
        <v>OSI - GIS - GDMA - SPI</v>
      </c>
      <c r="BB377" s="483" t="s">
        <v>103</v>
      </c>
      <c r="BC377" s="185">
        <f t="shared" si="97"/>
        <v>0</v>
      </c>
      <c r="BD377" s="184" t="str">
        <f>BD376</f>
        <v>X</v>
      </c>
      <c r="BE377" s="184" t="str">
        <f>BE376</f>
        <v>Se encuentra en desarrollo remediaciones que estan coordinadas con proveedores para definir remediación final.</v>
      </c>
      <c r="BF377" s="186" t="s">
        <v>1362</v>
      </c>
      <c r="BG377" s="184" t="str">
        <f>BG376</f>
        <v xml:space="preserve"> </v>
      </c>
      <c r="BH377" s="184"/>
      <c r="BI377" s="184"/>
      <c r="BJ377" s="185"/>
      <c r="BK377" s="185"/>
      <c r="BL377" s="185"/>
      <c r="BM377" s="185"/>
      <c r="BN377" s="186"/>
      <c r="BO377" s="186"/>
      <c r="BP377" s="186"/>
      <c r="BQ377" s="184"/>
      <c r="BR377" s="184"/>
      <c r="BS377" s="185"/>
      <c r="BT377" s="185"/>
      <c r="BU377" s="185"/>
      <c r="BV377" s="185"/>
      <c r="BW377" s="186"/>
      <c r="BX377" s="186"/>
      <c r="BY377" s="186"/>
      <c r="BZ377" s="184"/>
      <c r="CA377" s="184"/>
      <c r="CB377" s="185"/>
      <c r="CC377" s="185"/>
      <c r="CD377" s="185"/>
      <c r="CE377" s="185"/>
      <c r="CF377" s="186"/>
      <c r="CG377" s="186"/>
      <c r="CH377" s="186"/>
      <c r="CI377" s="476"/>
      <c r="CJ377" s="476">
        <v>1</v>
      </c>
      <c r="CK377" s="476"/>
    </row>
    <row r="378" spans="2:89" s="187" customFormat="1" ht="113.25" customHeight="1" x14ac:dyDescent="0.25">
      <c r="B378" s="174" t="s">
        <v>71</v>
      </c>
      <c r="C378" s="175" t="s">
        <v>162</v>
      </c>
      <c r="D378" s="175" t="s">
        <v>162</v>
      </c>
      <c r="E378" s="176" t="s">
        <v>156</v>
      </c>
      <c r="F378" s="176" t="s">
        <v>74</v>
      </c>
      <c r="G378" s="176" t="s">
        <v>162</v>
      </c>
      <c r="H378" s="175" t="s">
        <v>247</v>
      </c>
      <c r="I378" s="175" t="s">
        <v>523</v>
      </c>
      <c r="J378" s="175" t="s">
        <v>518</v>
      </c>
      <c r="K378" s="194" t="s">
        <v>523</v>
      </c>
      <c r="L378" s="175" t="s">
        <v>660</v>
      </c>
      <c r="M378" s="175" t="s">
        <v>661</v>
      </c>
      <c r="N378" s="175" t="s">
        <v>662</v>
      </c>
      <c r="O378" s="176" t="s">
        <v>166</v>
      </c>
      <c r="P378" s="178"/>
      <c r="Q378" s="179" t="s">
        <v>80</v>
      </c>
      <c r="R378" s="179" t="s">
        <v>81</v>
      </c>
      <c r="S378" s="178" t="s">
        <v>82</v>
      </c>
      <c r="T378" s="178" t="s">
        <v>167</v>
      </c>
      <c r="U378" s="176" t="s">
        <v>84</v>
      </c>
      <c r="V378" s="178" t="s">
        <v>85</v>
      </c>
      <c r="W378" s="241" t="s">
        <v>86</v>
      </c>
      <c r="X378" s="254">
        <f>IF(W378="MUY BAJA",20%,IF(W378="BAJA",40%,IF(W378="MEDIA",60%,IF(W378="ALTA",80%,IF(W378="MUY ALTA",100%,)))))</f>
        <v>0.4</v>
      </c>
      <c r="Y378" s="255" t="s">
        <v>87</v>
      </c>
      <c r="Z378" s="254">
        <f>IF(Y378="LEVE",20%,IF(Y378="MENOR",40%,IF(Y378="MODERADO",60%,IF(Y378="MAYOR",80%,IF(Y378="CATASTRÓFICO",100%,)))))</f>
        <v>0.8</v>
      </c>
      <c r="AA378" s="181" t="s">
        <v>88</v>
      </c>
      <c r="AB378" s="180" t="s">
        <v>168</v>
      </c>
      <c r="AC378" s="178" t="s">
        <v>169</v>
      </c>
      <c r="AD378" s="181" t="s">
        <v>91</v>
      </c>
      <c r="AE378" s="181" t="s">
        <v>92</v>
      </c>
      <c r="AF378" s="176" t="s">
        <v>170</v>
      </c>
      <c r="AG378" s="182" t="s">
        <v>94</v>
      </c>
      <c r="AH378" s="182" t="s">
        <v>95</v>
      </c>
      <c r="AI378" s="256">
        <f>IF(AH378="Prevenir",25%, IF(AH378="Detectar",15%,IF(AH378="Corregir",10%,)))</f>
        <v>0.1</v>
      </c>
      <c r="AJ378" s="182" t="s">
        <v>96</v>
      </c>
      <c r="AK378" s="256">
        <f>IF(AJ378="Automático",25%,IF(AJ378="Manual",10%,))</f>
        <v>0.1</v>
      </c>
      <c r="AL378" s="182" t="s">
        <v>97</v>
      </c>
      <c r="AM378" s="175" t="s">
        <v>152</v>
      </c>
      <c r="AN378" s="182" t="s">
        <v>99</v>
      </c>
      <c r="AO378" s="175" t="s">
        <v>153</v>
      </c>
      <c r="AP378" s="257">
        <f>+AI378+AK378</f>
        <v>0.2</v>
      </c>
      <c r="AQ378" s="238" t="str">
        <f>IF(AR378&lt;=20%,"MUY BAJA",IF(AR378&lt;=40%,"BAJA",IF(AR378&lt;=60%,"MEDIA",IF(AR378&lt;=80%,"ALTA","MUY ALTA"))))</f>
        <v>BAJA</v>
      </c>
      <c r="AR378" s="238">
        <f>IF(OR(AH378="Prevenir",AH378="Detectar"),(X378-(X378*AP378)), X378)</f>
        <v>0.4</v>
      </c>
      <c r="AS378" s="238" t="str">
        <f>IF(AT378&lt;=20%,"LEVE",IF(AT378&lt;=40%,"MENOR",IF(AT378&lt;=60%,"MODERADO",IF(AT378&lt;=80%,"MAYOR","CATASTROFICO"))))</f>
        <v>MAYOR</v>
      </c>
      <c r="AT378" s="238">
        <f>IF(AH378="Corregir",(Z378-(Z378*AP378)), Z378)</f>
        <v>0.64</v>
      </c>
      <c r="AU378" s="181" t="s">
        <v>88</v>
      </c>
      <c r="AV378" s="244" t="s">
        <v>133</v>
      </c>
      <c r="AW378" s="183" t="s">
        <v>168</v>
      </c>
      <c r="AX378" s="184" t="s">
        <v>171</v>
      </c>
      <c r="AY378" s="184">
        <f>AY377</f>
        <v>45657</v>
      </c>
      <c r="AZ378" s="184" t="str">
        <f>AZ377</f>
        <v>EN IIIC-2024 el Plan de Vulnerabilidades - Intrusión ejecutado resultados informados, remediaciones en ejecución.</v>
      </c>
      <c r="BA378" s="184" t="str">
        <f>BA377</f>
        <v>OSI - GIS - GDMA - SPI</v>
      </c>
      <c r="BB378" s="483" t="s">
        <v>103</v>
      </c>
      <c r="BC378" s="185">
        <f t="shared" si="97"/>
        <v>0</v>
      </c>
      <c r="BD378" s="184" t="str">
        <f>BD377</f>
        <v>X</v>
      </c>
      <c r="BE378" s="184" t="str">
        <f>BE377</f>
        <v>Se encuentra en desarrollo remediaciones que estan coordinadas con proveedores para definir remediación final.</v>
      </c>
      <c r="BF378" s="186" t="s">
        <v>1362</v>
      </c>
      <c r="BG378" s="184" t="str">
        <f>BG377</f>
        <v xml:space="preserve"> </v>
      </c>
      <c r="BH378" s="184"/>
      <c r="BI378" s="184"/>
      <c r="BJ378" s="185"/>
      <c r="BK378" s="185"/>
      <c r="BL378" s="185"/>
      <c r="BM378" s="185"/>
      <c r="BN378" s="186"/>
      <c r="BO378" s="186"/>
      <c r="BP378" s="186"/>
      <c r="BQ378" s="184"/>
      <c r="BR378" s="184"/>
      <c r="BS378" s="185"/>
      <c r="BT378" s="185"/>
      <c r="BU378" s="185"/>
      <c r="BV378" s="185"/>
      <c r="BW378" s="186"/>
      <c r="BX378" s="186"/>
      <c r="BY378" s="186"/>
      <c r="BZ378" s="184"/>
      <c r="CA378" s="184"/>
      <c r="CB378" s="185"/>
      <c r="CC378" s="185"/>
      <c r="CD378" s="185"/>
      <c r="CE378" s="185"/>
      <c r="CF378" s="186"/>
      <c r="CG378" s="186"/>
      <c r="CH378" s="186"/>
      <c r="CI378" s="476"/>
      <c r="CJ378" s="476">
        <v>1</v>
      </c>
      <c r="CK378" s="476"/>
    </row>
    <row r="379" spans="2:89" s="187" customFormat="1" ht="113.25" customHeight="1" x14ac:dyDescent="0.25">
      <c r="B379" s="174" t="s">
        <v>71</v>
      </c>
      <c r="C379" s="175" t="s">
        <v>162</v>
      </c>
      <c r="D379" s="175" t="s">
        <v>162</v>
      </c>
      <c r="E379" s="176" t="s">
        <v>156</v>
      </c>
      <c r="F379" s="176" t="s">
        <v>74</v>
      </c>
      <c r="G379" s="176" t="s">
        <v>162</v>
      </c>
      <c r="H379" s="175" t="s">
        <v>74</v>
      </c>
      <c r="I379" s="175" t="s">
        <v>523</v>
      </c>
      <c r="J379" s="175" t="s">
        <v>245</v>
      </c>
      <c r="K379" s="194" t="s">
        <v>523</v>
      </c>
      <c r="L379" s="175" t="s">
        <v>362</v>
      </c>
      <c r="M379" s="175">
        <v>0</v>
      </c>
      <c r="N379" s="175" t="s">
        <v>670</v>
      </c>
      <c r="O379" s="176" t="s">
        <v>172</v>
      </c>
      <c r="P379" s="178"/>
      <c r="Q379" s="179" t="s">
        <v>80</v>
      </c>
      <c r="R379" s="179" t="s">
        <v>81</v>
      </c>
      <c r="S379" s="178" t="s">
        <v>82</v>
      </c>
      <c r="T379" s="178" t="s">
        <v>167</v>
      </c>
      <c r="U379" s="176" t="s">
        <v>84</v>
      </c>
      <c r="V379" s="178" t="s">
        <v>85</v>
      </c>
      <c r="W379" s="241" t="s">
        <v>86</v>
      </c>
      <c r="X379" s="254">
        <f>IF(W379="MUY BAJA",20%,IF(W379="BAJA",40%,IF(W379="MEDIA",60%,IF(W379="ALTA",80%,IF(W379="MUY ALTA",100%,)))))</f>
        <v>0.4</v>
      </c>
      <c r="Y379" s="255" t="s">
        <v>87</v>
      </c>
      <c r="Z379" s="254">
        <f>IF(Y379="LEVE",20%,IF(Y379="MENOR",40%,IF(Y379="MODERADO",60%,IF(Y379="MAYOR",80%,IF(Y379="CATASTRÓFICO",100%,)))))</f>
        <v>0.8</v>
      </c>
      <c r="AA379" s="181" t="s">
        <v>88</v>
      </c>
      <c r="AB379" s="180" t="s">
        <v>168</v>
      </c>
      <c r="AC379" s="178" t="s">
        <v>169</v>
      </c>
      <c r="AD379" s="181" t="s">
        <v>91</v>
      </c>
      <c r="AE379" s="181" t="s">
        <v>92</v>
      </c>
      <c r="AF379" s="176" t="s">
        <v>170</v>
      </c>
      <c r="AG379" s="182" t="s">
        <v>94</v>
      </c>
      <c r="AH379" s="182" t="s">
        <v>95</v>
      </c>
      <c r="AI379" s="256">
        <f>IF(AH379="Prevenir",25%, IF(AH379="Detectar",15%,IF(AH379="Corregir",10%,)))</f>
        <v>0.1</v>
      </c>
      <c r="AJ379" s="182" t="s">
        <v>96</v>
      </c>
      <c r="AK379" s="256">
        <f>IF(AJ379="Automático",25%,IF(AJ379="Manual",10%,))</f>
        <v>0.1</v>
      </c>
      <c r="AL379" s="182" t="s">
        <v>97</v>
      </c>
      <c r="AM379" s="175" t="s">
        <v>152</v>
      </c>
      <c r="AN379" s="182" t="s">
        <v>99</v>
      </c>
      <c r="AO379" s="175" t="s">
        <v>153</v>
      </c>
      <c r="AP379" s="257">
        <f>+AI379+AK379</f>
        <v>0.2</v>
      </c>
      <c r="AQ379" s="238" t="str">
        <f>IF(AR379&lt;=20%,"MUY BAJA",IF(AR379&lt;=40%,"BAJA",IF(AR379&lt;=60%,"MEDIA",IF(AR379&lt;=80%,"ALTA","MUY ALTA"))))</f>
        <v>BAJA</v>
      </c>
      <c r="AR379" s="238">
        <f>IF(OR(AH379="Prevenir",AH379="Detectar"),(X379-(X379*AP379)), X379)</f>
        <v>0.4</v>
      </c>
      <c r="AS379" s="238" t="str">
        <f>IF(AT379&lt;=20%,"LEVE",IF(AT379&lt;=40%,"MENOR",IF(AT379&lt;=60%,"MODERADO",IF(AT379&lt;=80%,"MAYOR","CATASTROFICO"))))</f>
        <v>MAYOR</v>
      </c>
      <c r="AT379" s="238">
        <f>IF(AH379="Corregir",(Z379-(Z379*AP379)), Z379)</f>
        <v>0.64</v>
      </c>
      <c r="AU379" s="181" t="s">
        <v>88</v>
      </c>
      <c r="AV379" s="244" t="s">
        <v>133</v>
      </c>
      <c r="AW379" s="183" t="s">
        <v>168</v>
      </c>
      <c r="AX379" s="184" t="s">
        <v>171</v>
      </c>
      <c r="AY379" s="184">
        <f>AY378</f>
        <v>45657</v>
      </c>
      <c r="AZ379" s="184" t="str">
        <f>AZ378</f>
        <v>EN IIIC-2024 el Plan de Vulnerabilidades - Intrusión ejecutado resultados informados, remediaciones en ejecución.</v>
      </c>
      <c r="BA379" s="184" t="str">
        <f>BA378</f>
        <v>OSI - GIS - GDMA - SPI</v>
      </c>
      <c r="BB379" s="483" t="s">
        <v>103</v>
      </c>
      <c r="BC379" s="185">
        <f t="shared" si="97"/>
        <v>0</v>
      </c>
      <c r="BD379" s="184" t="str">
        <f>BD378</f>
        <v>X</v>
      </c>
      <c r="BE379" s="184" t="str">
        <f>BE378</f>
        <v>Se encuentra en desarrollo remediaciones que estan coordinadas con proveedores para definir remediación final.</v>
      </c>
      <c r="BF379" s="186" t="s">
        <v>1362</v>
      </c>
      <c r="BG379" s="184" t="str">
        <f>BG378</f>
        <v xml:space="preserve"> </v>
      </c>
      <c r="BH379" s="184"/>
      <c r="BI379" s="184"/>
      <c r="BJ379" s="185"/>
      <c r="BK379" s="185"/>
      <c r="BL379" s="185"/>
      <c r="BM379" s="185"/>
      <c r="BN379" s="186"/>
      <c r="BO379" s="186"/>
      <c r="BP379" s="186"/>
      <c r="BQ379" s="184"/>
      <c r="BR379" s="184"/>
      <c r="BS379" s="185"/>
      <c r="BT379" s="185"/>
      <c r="BU379" s="185"/>
      <c r="BV379" s="185"/>
      <c r="BW379" s="186"/>
      <c r="BX379" s="186"/>
      <c r="BY379" s="186"/>
      <c r="BZ379" s="184"/>
      <c r="CA379" s="184"/>
      <c r="CB379" s="185"/>
      <c r="CC379" s="185"/>
      <c r="CD379" s="185"/>
      <c r="CE379" s="185"/>
      <c r="CF379" s="186"/>
      <c r="CG379" s="186"/>
      <c r="CH379" s="186"/>
      <c r="CI379" s="476"/>
      <c r="CJ379" s="476">
        <v>1</v>
      </c>
      <c r="CK379" s="476"/>
    </row>
    <row r="380" spans="2:89" s="187" customFormat="1" ht="113.25" customHeight="1" x14ac:dyDescent="0.25">
      <c r="B380" s="174" t="s">
        <v>71</v>
      </c>
      <c r="C380" s="175" t="s">
        <v>241</v>
      </c>
      <c r="D380" s="175" t="s">
        <v>241</v>
      </c>
      <c r="E380" s="176" t="s">
        <v>156</v>
      </c>
      <c r="F380" s="176" t="s">
        <v>173</v>
      </c>
      <c r="G380" s="176" t="s">
        <v>241</v>
      </c>
      <c r="H380" s="175" t="s">
        <v>247</v>
      </c>
      <c r="I380" s="175" t="s">
        <v>523</v>
      </c>
      <c r="J380" s="175" t="s">
        <v>247</v>
      </c>
      <c r="K380" s="194" t="s">
        <v>523</v>
      </c>
      <c r="L380" s="175" t="s">
        <v>634</v>
      </c>
      <c r="M380" s="175" t="s">
        <v>450</v>
      </c>
      <c r="N380" s="175" t="s">
        <v>451</v>
      </c>
      <c r="O380" s="176" t="s">
        <v>181</v>
      </c>
      <c r="P380" s="178"/>
      <c r="Q380" s="179" t="s">
        <v>80</v>
      </c>
      <c r="R380" s="179" t="s">
        <v>81</v>
      </c>
      <c r="S380" s="178" t="s">
        <v>82</v>
      </c>
      <c r="T380" s="178" t="s">
        <v>147</v>
      </c>
      <c r="U380" s="176" t="s">
        <v>84</v>
      </c>
      <c r="V380" s="178" t="s">
        <v>85</v>
      </c>
      <c r="W380" s="241" t="s">
        <v>126</v>
      </c>
      <c r="X380" s="254">
        <f>IF(W380="MUY BAJA",20%,IF(W380="BAJA",40%,IF(W380="MEDIA",60%,IF(W380="ALTA",80%,IF(W380="MUY ALTA",100%,)))))</f>
        <v>0.2</v>
      </c>
      <c r="Y380" s="255" t="s">
        <v>87</v>
      </c>
      <c r="Z380" s="254">
        <f>IF(Y380="LEVE",20%,IF(Y380="MENOR",40%,IF(Y380="MODERADO",60%,IF(Y380="MAYOR",80%,IF(Y380="CATASTRÓFICO",100%,)))))</f>
        <v>0.8</v>
      </c>
      <c r="AA380" s="181" t="s">
        <v>88</v>
      </c>
      <c r="AB380" s="180" t="s">
        <v>168</v>
      </c>
      <c r="AC380" s="178" t="s">
        <v>169</v>
      </c>
      <c r="AD380" s="181" t="s">
        <v>91</v>
      </c>
      <c r="AE380" s="181" t="s">
        <v>92</v>
      </c>
      <c r="AF380" s="176" t="s">
        <v>170</v>
      </c>
      <c r="AG380" s="182" t="s">
        <v>94</v>
      </c>
      <c r="AH380" s="182" t="s">
        <v>95</v>
      </c>
      <c r="AI380" s="256">
        <f>IF(AH380="Prevenir",25%, IF(AH380="Detectar",15%,IF(AH380="Corregir",10%,)))</f>
        <v>0.1</v>
      </c>
      <c r="AJ380" s="182" t="s">
        <v>96</v>
      </c>
      <c r="AK380" s="256">
        <f>IF(AJ380="Automático",25%,IF(AJ380="Manual",10%,))</f>
        <v>0.1</v>
      </c>
      <c r="AL380" s="182" t="s">
        <v>97</v>
      </c>
      <c r="AM380" s="175" t="s">
        <v>152</v>
      </c>
      <c r="AN380" s="182" t="s">
        <v>99</v>
      </c>
      <c r="AO380" s="175" t="s">
        <v>153</v>
      </c>
      <c r="AP380" s="257">
        <f>+AI380+AK380</f>
        <v>0.2</v>
      </c>
      <c r="AQ380" s="238" t="str">
        <f>IF(AR380&lt;=20%,"MUY BAJA",IF(AR380&lt;=40%,"BAJA",IF(AR380&lt;=60%,"MEDIA",IF(AR380&lt;=80%,"ALTA","MUY ALTA"))))</f>
        <v>MUY BAJA</v>
      </c>
      <c r="AR380" s="238">
        <f>IF(OR(AH380="Prevenir",AH380="Detectar"),(X380-(X380*AP380)), X380)</f>
        <v>0.2</v>
      </c>
      <c r="AS380" s="238" t="str">
        <f>IF(AT380&lt;=20%,"LEVE",IF(AT380&lt;=40%,"MENOR",IF(AT380&lt;=60%,"MODERADO",IF(AT380&lt;=80%,"MAYOR","CATASTROFICO"))))</f>
        <v>MAYOR</v>
      </c>
      <c r="AT380" s="238">
        <f>IF(AH380="Corregir",(Z380-(Z380*AP380)), Z380)</f>
        <v>0.64</v>
      </c>
      <c r="AU380" s="181" t="s">
        <v>88</v>
      </c>
      <c r="AV380" s="244" t="s">
        <v>133</v>
      </c>
      <c r="AW380" s="183" t="s">
        <v>168</v>
      </c>
      <c r="AX380" s="184" t="s">
        <v>171</v>
      </c>
      <c r="AY380" s="184">
        <f>AY379</f>
        <v>45657</v>
      </c>
      <c r="AZ380" s="184" t="str">
        <f>AZ379</f>
        <v>EN IIIC-2024 el Plan de Vulnerabilidades - Intrusión ejecutado resultados informados, remediaciones en ejecución.</v>
      </c>
      <c r="BA380" s="184" t="str">
        <f>BA379</f>
        <v>OSI - GIS - GDMA - SPI</v>
      </c>
      <c r="BB380" s="483" t="s">
        <v>103</v>
      </c>
      <c r="BC380" s="185">
        <f t="shared" si="97"/>
        <v>0</v>
      </c>
      <c r="BD380" s="184" t="str">
        <f>BD379</f>
        <v>X</v>
      </c>
      <c r="BE380" s="184" t="str">
        <f>BE379</f>
        <v>Se encuentra en desarrollo remediaciones que estan coordinadas con proveedores para definir remediación final.</v>
      </c>
      <c r="BF380" s="186" t="s">
        <v>1362</v>
      </c>
      <c r="BG380" s="184" t="str">
        <f>BG379</f>
        <v xml:space="preserve"> </v>
      </c>
      <c r="BH380" s="184"/>
      <c r="BI380" s="184"/>
      <c r="BJ380" s="185"/>
      <c r="BK380" s="185"/>
      <c r="BL380" s="185"/>
      <c r="BM380" s="185"/>
      <c r="BN380" s="186"/>
      <c r="BO380" s="186"/>
      <c r="BP380" s="186"/>
      <c r="BQ380" s="184"/>
      <c r="BR380" s="184"/>
      <c r="BS380" s="185"/>
      <c r="BT380" s="185"/>
      <c r="BU380" s="185"/>
      <c r="BV380" s="185"/>
      <c r="BW380" s="186"/>
      <c r="BX380" s="186"/>
      <c r="BY380" s="186"/>
      <c r="BZ380" s="184"/>
      <c r="CA380" s="184"/>
      <c r="CB380" s="185"/>
      <c r="CC380" s="185"/>
      <c r="CD380" s="185"/>
      <c r="CE380" s="185"/>
      <c r="CF380" s="186"/>
      <c r="CG380" s="186"/>
      <c r="CH380" s="186"/>
      <c r="CI380" s="476"/>
      <c r="CJ380" s="476">
        <v>1</v>
      </c>
      <c r="CK380" s="476"/>
    </row>
    <row r="381" spans="2:89" s="187" customFormat="1" ht="113.25" customHeight="1" x14ac:dyDescent="0.25">
      <c r="B381" s="174" t="s">
        <v>71</v>
      </c>
      <c r="C381" s="175" t="s">
        <v>241</v>
      </c>
      <c r="D381" s="175" t="s">
        <v>241</v>
      </c>
      <c r="E381" s="176" t="s">
        <v>156</v>
      </c>
      <c r="F381" s="176" t="s">
        <v>74</v>
      </c>
      <c r="G381" s="176" t="s">
        <v>241</v>
      </c>
      <c r="H381" s="175" t="s">
        <v>247</v>
      </c>
      <c r="I381" s="175" t="s">
        <v>523</v>
      </c>
      <c r="J381" s="175" t="s">
        <v>247</v>
      </c>
      <c r="K381" s="194" t="s">
        <v>523</v>
      </c>
      <c r="L381" s="175" t="s">
        <v>677</v>
      </c>
      <c r="M381" s="175" t="s">
        <v>678</v>
      </c>
      <c r="N381" s="175" t="s">
        <v>440</v>
      </c>
      <c r="O381" s="176" t="s">
        <v>181</v>
      </c>
      <c r="P381" s="178"/>
      <c r="Q381" s="179" t="s">
        <v>80</v>
      </c>
      <c r="R381" s="179" t="s">
        <v>81</v>
      </c>
      <c r="S381" s="178" t="s">
        <v>82</v>
      </c>
      <c r="T381" s="178" t="s">
        <v>147</v>
      </c>
      <c r="U381" s="176" t="s">
        <v>84</v>
      </c>
      <c r="V381" s="178" t="s">
        <v>85</v>
      </c>
      <c r="W381" s="241" t="s">
        <v>126</v>
      </c>
      <c r="X381" s="254">
        <f>IF(W381="MUY BAJA",20%,IF(W381="BAJA",40%,IF(W381="MEDIA",60%,IF(W381="ALTA",80%,IF(W381="MUY ALTA",100%,)))))</f>
        <v>0.2</v>
      </c>
      <c r="Y381" s="255" t="s">
        <v>87</v>
      </c>
      <c r="Z381" s="254">
        <f>IF(Y381="LEVE",20%,IF(Y381="MENOR",40%,IF(Y381="MODERADO",60%,IF(Y381="MAYOR",80%,IF(Y381="CATASTRÓFICO",100%,)))))</f>
        <v>0.8</v>
      </c>
      <c r="AA381" s="181" t="s">
        <v>88</v>
      </c>
      <c r="AB381" s="180" t="s">
        <v>168</v>
      </c>
      <c r="AC381" s="178" t="s">
        <v>169</v>
      </c>
      <c r="AD381" s="181" t="s">
        <v>91</v>
      </c>
      <c r="AE381" s="181" t="s">
        <v>92</v>
      </c>
      <c r="AF381" s="176" t="s">
        <v>170</v>
      </c>
      <c r="AG381" s="182" t="s">
        <v>94</v>
      </c>
      <c r="AH381" s="182" t="s">
        <v>95</v>
      </c>
      <c r="AI381" s="256">
        <f>IF(AH381="Prevenir",25%, IF(AH381="Detectar",15%,IF(AH381="Corregir",10%,)))</f>
        <v>0.1</v>
      </c>
      <c r="AJ381" s="182" t="s">
        <v>96</v>
      </c>
      <c r="AK381" s="256">
        <f>IF(AJ381="Automático",25%,IF(AJ381="Manual",10%,))</f>
        <v>0.1</v>
      </c>
      <c r="AL381" s="182" t="s">
        <v>97</v>
      </c>
      <c r="AM381" s="175" t="s">
        <v>152</v>
      </c>
      <c r="AN381" s="182" t="s">
        <v>99</v>
      </c>
      <c r="AO381" s="175" t="s">
        <v>153</v>
      </c>
      <c r="AP381" s="257">
        <f>+AI381+AK381</f>
        <v>0.2</v>
      </c>
      <c r="AQ381" s="238" t="str">
        <f>IF(AR381&lt;=20%,"MUY BAJA",IF(AR381&lt;=40%,"BAJA",IF(AR381&lt;=60%,"MEDIA",IF(AR381&lt;=80%,"ALTA","MUY ALTA"))))</f>
        <v>MUY BAJA</v>
      </c>
      <c r="AR381" s="238">
        <f>IF(OR(AH381="Prevenir",AH381="Detectar"),(X381-(X381*AP381)), X381)</f>
        <v>0.2</v>
      </c>
      <c r="AS381" s="238" t="str">
        <f>IF(AT381&lt;=20%,"LEVE",IF(AT381&lt;=40%,"MENOR",IF(AT381&lt;=60%,"MODERADO",IF(AT381&lt;=80%,"MAYOR","CATASTROFICO"))))</f>
        <v>MAYOR</v>
      </c>
      <c r="AT381" s="238">
        <f>IF(AH381="Corregir",(Z381-(Z381*AP381)), Z381)</f>
        <v>0.64</v>
      </c>
      <c r="AU381" s="181" t="s">
        <v>88</v>
      </c>
      <c r="AV381" s="244" t="s">
        <v>133</v>
      </c>
      <c r="AW381" s="183" t="s">
        <v>168</v>
      </c>
      <c r="AX381" s="184" t="s">
        <v>171</v>
      </c>
      <c r="AY381" s="184">
        <f>AY380</f>
        <v>45657</v>
      </c>
      <c r="AZ381" s="184" t="str">
        <f>AZ380</f>
        <v>EN IIIC-2024 el Plan de Vulnerabilidades - Intrusión ejecutado resultados informados, remediaciones en ejecución.</v>
      </c>
      <c r="BA381" s="184" t="str">
        <f>BA380</f>
        <v>OSI - GIS - GDMA - SPI</v>
      </c>
      <c r="BB381" s="483" t="s">
        <v>103</v>
      </c>
      <c r="BC381" s="185">
        <f t="shared" si="97"/>
        <v>0</v>
      </c>
      <c r="BD381" s="184" t="str">
        <f>BD380</f>
        <v>X</v>
      </c>
      <c r="BE381" s="184" t="str">
        <f>BE380</f>
        <v>Se encuentra en desarrollo remediaciones que estan coordinadas con proveedores para definir remediación final.</v>
      </c>
      <c r="BF381" s="186" t="s">
        <v>1362</v>
      </c>
      <c r="BG381" s="184" t="str">
        <f>BG380</f>
        <v xml:space="preserve"> </v>
      </c>
      <c r="BH381" s="184"/>
      <c r="BI381" s="184"/>
      <c r="BJ381" s="185"/>
      <c r="BK381" s="185"/>
      <c r="BL381" s="185"/>
      <c r="BM381" s="185"/>
      <c r="BN381" s="186"/>
      <c r="BO381" s="186"/>
      <c r="BP381" s="186"/>
      <c r="BQ381" s="184"/>
      <c r="BR381" s="184"/>
      <c r="BS381" s="185"/>
      <c r="BT381" s="185"/>
      <c r="BU381" s="185"/>
      <c r="BV381" s="185"/>
      <c r="BW381" s="186"/>
      <c r="BX381" s="186"/>
      <c r="BY381" s="186"/>
      <c r="BZ381" s="184"/>
      <c r="CA381" s="184"/>
      <c r="CB381" s="185"/>
      <c r="CC381" s="185"/>
      <c r="CD381" s="185"/>
      <c r="CE381" s="185"/>
      <c r="CF381" s="186"/>
      <c r="CG381" s="186"/>
      <c r="CH381" s="186"/>
      <c r="CI381" s="476"/>
      <c r="CJ381" s="476">
        <v>1</v>
      </c>
      <c r="CK381" s="476"/>
    </row>
    <row r="382" spans="2:89" s="187" customFormat="1" ht="113.25" customHeight="1" x14ac:dyDescent="0.25">
      <c r="B382" s="174" t="s">
        <v>71</v>
      </c>
      <c r="C382" s="175" t="s">
        <v>235</v>
      </c>
      <c r="D382" s="175" t="s">
        <v>235</v>
      </c>
      <c r="E382" s="176" t="s">
        <v>156</v>
      </c>
      <c r="F382" s="176" t="s">
        <v>74</v>
      </c>
      <c r="G382" s="176" t="s">
        <v>235</v>
      </c>
      <c r="H382" s="175" t="s">
        <v>523</v>
      </c>
      <c r="I382" s="175" t="s">
        <v>523</v>
      </c>
      <c r="J382" s="175" t="s">
        <v>523</v>
      </c>
      <c r="K382" s="194" t="s">
        <v>523</v>
      </c>
      <c r="L382" s="175" t="s">
        <v>644</v>
      </c>
      <c r="M382" s="175" t="s">
        <v>645</v>
      </c>
      <c r="N382" s="175" t="s">
        <v>646</v>
      </c>
      <c r="O382" s="176" t="s">
        <v>194</v>
      </c>
      <c r="P382" s="178"/>
      <c r="Q382" s="179" t="s">
        <v>80</v>
      </c>
      <c r="R382" s="179" t="s">
        <v>81</v>
      </c>
      <c r="S382" s="178" t="s">
        <v>82</v>
      </c>
      <c r="T382" s="178" t="s">
        <v>167</v>
      </c>
      <c r="U382" s="176" t="s">
        <v>84</v>
      </c>
      <c r="V382" s="178" t="s">
        <v>85</v>
      </c>
      <c r="W382" s="241" t="s">
        <v>86</v>
      </c>
      <c r="X382" s="254">
        <f>IF(W382="MUY BAJA",20%,IF(W382="BAJA",40%,IF(W382="MEDIA",60%,IF(W382="ALTA",80%,IF(W382="MUY ALTA",100%,)))))</f>
        <v>0.4</v>
      </c>
      <c r="Y382" s="255" t="s">
        <v>87</v>
      </c>
      <c r="Z382" s="254">
        <f>IF(Y382="LEVE",20%,IF(Y382="MENOR",40%,IF(Y382="MODERADO",60%,IF(Y382="MAYOR",80%,IF(Y382="CATASTRÓFICO",100%,)))))</f>
        <v>0.8</v>
      </c>
      <c r="AA382" s="181" t="s">
        <v>88</v>
      </c>
      <c r="AB382" s="180" t="s">
        <v>168</v>
      </c>
      <c r="AC382" s="178" t="s">
        <v>169</v>
      </c>
      <c r="AD382" s="181" t="s">
        <v>91</v>
      </c>
      <c r="AE382" s="181" t="s">
        <v>92</v>
      </c>
      <c r="AF382" s="176" t="s">
        <v>170</v>
      </c>
      <c r="AG382" s="182" t="s">
        <v>94</v>
      </c>
      <c r="AH382" s="182" t="s">
        <v>95</v>
      </c>
      <c r="AI382" s="256">
        <f>IF(AH382="Prevenir",25%, IF(AH382="Detectar",15%,IF(AH382="Corregir",10%,)))</f>
        <v>0.1</v>
      </c>
      <c r="AJ382" s="182" t="s">
        <v>96</v>
      </c>
      <c r="AK382" s="256">
        <f>IF(AJ382="Automático",25%,IF(AJ382="Manual",10%,))</f>
        <v>0.1</v>
      </c>
      <c r="AL382" s="182" t="s">
        <v>97</v>
      </c>
      <c r="AM382" s="175" t="s">
        <v>152</v>
      </c>
      <c r="AN382" s="182" t="s">
        <v>99</v>
      </c>
      <c r="AO382" s="175" t="s">
        <v>153</v>
      </c>
      <c r="AP382" s="257">
        <f>+AI382+AK382</f>
        <v>0.2</v>
      </c>
      <c r="AQ382" s="238" t="str">
        <f>IF(AR382&lt;=20%,"MUY BAJA",IF(AR382&lt;=40%,"BAJA",IF(AR382&lt;=60%,"MEDIA",IF(AR382&lt;=80%,"ALTA","MUY ALTA"))))</f>
        <v>BAJA</v>
      </c>
      <c r="AR382" s="238">
        <f>IF(OR(AH382="Prevenir",AH382="Detectar"),(X382-(X382*AP382)), X382)</f>
        <v>0.4</v>
      </c>
      <c r="AS382" s="238" t="str">
        <f>IF(AT382&lt;=20%,"LEVE",IF(AT382&lt;=40%,"MENOR",IF(AT382&lt;=60%,"MODERADO",IF(AT382&lt;=80%,"MAYOR","CATASTROFICO"))))</f>
        <v>MAYOR</v>
      </c>
      <c r="AT382" s="238">
        <f>IF(AH382="Corregir",(Z382-(Z382*AP382)), Z382)</f>
        <v>0.64</v>
      </c>
      <c r="AU382" s="181" t="s">
        <v>88</v>
      </c>
      <c r="AV382" s="244" t="s">
        <v>133</v>
      </c>
      <c r="AW382" s="183" t="s">
        <v>168</v>
      </c>
      <c r="AX382" s="184" t="s">
        <v>171</v>
      </c>
      <c r="AY382" s="184">
        <f>AY381</f>
        <v>45657</v>
      </c>
      <c r="AZ382" s="184" t="str">
        <f>AZ381</f>
        <v>EN IIIC-2024 el Plan de Vulnerabilidades - Intrusión ejecutado resultados informados, remediaciones en ejecución.</v>
      </c>
      <c r="BA382" s="184" t="str">
        <f>BA381</f>
        <v>OSI - GIS - GDMA - SPI</v>
      </c>
      <c r="BB382" s="483" t="s">
        <v>103</v>
      </c>
      <c r="BC382" s="185">
        <f t="shared" si="97"/>
        <v>0</v>
      </c>
      <c r="BD382" s="184" t="str">
        <f>BD381</f>
        <v>X</v>
      </c>
      <c r="BE382" s="184" t="str">
        <f>BE381</f>
        <v>Se encuentra en desarrollo remediaciones que estan coordinadas con proveedores para definir remediación final.</v>
      </c>
      <c r="BF382" s="186" t="s">
        <v>1362</v>
      </c>
      <c r="BG382" s="184" t="str">
        <f>BG381</f>
        <v xml:space="preserve"> </v>
      </c>
      <c r="BH382" s="184"/>
      <c r="BI382" s="184"/>
      <c r="BJ382" s="185"/>
      <c r="BK382" s="185"/>
      <c r="BL382" s="185"/>
      <c r="BM382" s="185"/>
      <c r="BN382" s="186"/>
      <c r="BO382" s="186"/>
      <c r="BP382" s="186"/>
      <c r="BQ382" s="184"/>
      <c r="BR382" s="184"/>
      <c r="BS382" s="185"/>
      <c r="BT382" s="185"/>
      <c r="BU382" s="185"/>
      <c r="BV382" s="185"/>
      <c r="BW382" s="186"/>
      <c r="BX382" s="186"/>
      <c r="BY382" s="186"/>
      <c r="BZ382" s="184"/>
      <c r="CA382" s="184"/>
      <c r="CB382" s="185"/>
      <c r="CC382" s="185"/>
      <c r="CD382" s="185"/>
      <c r="CE382" s="185"/>
      <c r="CF382" s="186"/>
      <c r="CG382" s="186"/>
      <c r="CH382" s="186"/>
      <c r="CI382" s="476"/>
      <c r="CJ382" s="476">
        <v>1</v>
      </c>
      <c r="CK382" s="476"/>
    </row>
    <row r="383" spans="2:89" s="187" customFormat="1" ht="113.25" customHeight="1" x14ac:dyDescent="0.25">
      <c r="B383" s="174" t="s">
        <v>71</v>
      </c>
      <c r="C383" s="175" t="s">
        <v>162</v>
      </c>
      <c r="D383" s="175" t="s">
        <v>162</v>
      </c>
      <c r="E383" s="176" t="s">
        <v>156</v>
      </c>
      <c r="F383" s="176" t="s">
        <v>120</v>
      </c>
      <c r="G383" s="176" t="s">
        <v>162</v>
      </c>
      <c r="H383" s="175" t="s">
        <v>247</v>
      </c>
      <c r="I383" s="175">
        <v>0</v>
      </c>
      <c r="J383" s="175" t="s">
        <v>247</v>
      </c>
      <c r="K383" s="194" t="s">
        <v>523</v>
      </c>
      <c r="L383" s="175" t="s">
        <v>506</v>
      </c>
      <c r="M383" s="175" t="s">
        <v>507</v>
      </c>
      <c r="N383" s="175" t="s">
        <v>508</v>
      </c>
      <c r="O383" s="176" t="s">
        <v>502</v>
      </c>
      <c r="P383" s="178"/>
      <c r="Q383" s="179" t="s">
        <v>80</v>
      </c>
      <c r="R383" s="179" t="s">
        <v>81</v>
      </c>
      <c r="S383" s="178" t="s">
        <v>82</v>
      </c>
      <c r="T383" s="178" t="s">
        <v>167</v>
      </c>
      <c r="U383" s="176" t="s">
        <v>84</v>
      </c>
      <c r="V383" s="178" t="s">
        <v>85</v>
      </c>
      <c r="W383" s="241" t="s">
        <v>86</v>
      </c>
      <c r="X383" s="254">
        <f>IF(W383="MUY BAJA",20%,IF(W383="BAJA",40%,IF(W383="MEDIA",60%,IF(W383="ALTA",80%,IF(W383="MUY ALTA",100%,)))))</f>
        <v>0.4</v>
      </c>
      <c r="Y383" s="255" t="s">
        <v>87</v>
      </c>
      <c r="Z383" s="254">
        <f>IF(Y383="LEVE",20%,IF(Y383="MENOR",40%,IF(Y383="MODERADO",60%,IF(Y383="MAYOR",80%,IF(Y383="CATASTRÓFICO",100%,)))))</f>
        <v>0.8</v>
      </c>
      <c r="AA383" s="181" t="s">
        <v>88</v>
      </c>
      <c r="AB383" s="180" t="s">
        <v>168</v>
      </c>
      <c r="AC383" s="178" t="s">
        <v>169</v>
      </c>
      <c r="AD383" s="181" t="s">
        <v>91</v>
      </c>
      <c r="AE383" s="181" t="s">
        <v>92</v>
      </c>
      <c r="AF383" s="176" t="s">
        <v>170</v>
      </c>
      <c r="AG383" s="182" t="s">
        <v>94</v>
      </c>
      <c r="AH383" s="182" t="s">
        <v>95</v>
      </c>
      <c r="AI383" s="256">
        <f>IF(AH383="Prevenir",25%, IF(AH383="Detectar",15%,IF(AH383="Corregir",10%,)))</f>
        <v>0.1</v>
      </c>
      <c r="AJ383" s="182" t="s">
        <v>96</v>
      </c>
      <c r="AK383" s="256">
        <f>IF(AJ383="Automático",25%,IF(AJ383="Manual",10%,))</f>
        <v>0.1</v>
      </c>
      <c r="AL383" s="182" t="s">
        <v>97</v>
      </c>
      <c r="AM383" s="175" t="s">
        <v>152</v>
      </c>
      <c r="AN383" s="182" t="s">
        <v>99</v>
      </c>
      <c r="AO383" s="175" t="s">
        <v>153</v>
      </c>
      <c r="AP383" s="257">
        <f>+AI383+AK383</f>
        <v>0.2</v>
      </c>
      <c r="AQ383" s="238" t="str">
        <f>IF(AR383&lt;=20%,"MUY BAJA",IF(AR383&lt;=40%,"BAJA",IF(AR383&lt;=60%,"MEDIA",IF(AR383&lt;=80%,"ALTA","MUY ALTA"))))</f>
        <v>BAJA</v>
      </c>
      <c r="AR383" s="238">
        <f>IF(OR(AH383="Prevenir",AH383="Detectar"),(X383-(X383*AP383)), X383)</f>
        <v>0.4</v>
      </c>
      <c r="AS383" s="238" t="str">
        <f>IF(AT383&lt;=20%,"LEVE",IF(AT383&lt;=40%,"MENOR",IF(AT383&lt;=60%,"MODERADO",IF(AT383&lt;=80%,"MAYOR","CATASTROFICO"))))</f>
        <v>MAYOR</v>
      </c>
      <c r="AT383" s="238">
        <f>IF(AH383="Corregir",(Z383-(Z383*AP383)), Z383)</f>
        <v>0.64</v>
      </c>
      <c r="AU383" s="181" t="s">
        <v>88</v>
      </c>
      <c r="AV383" s="244" t="s">
        <v>133</v>
      </c>
      <c r="AW383" s="183" t="s">
        <v>168</v>
      </c>
      <c r="AX383" s="184" t="s">
        <v>171</v>
      </c>
      <c r="AY383" s="184">
        <f>AY382</f>
        <v>45657</v>
      </c>
      <c r="AZ383" s="184" t="str">
        <f>AZ382</f>
        <v>EN IIIC-2024 el Plan de Vulnerabilidades - Intrusión ejecutado resultados informados, remediaciones en ejecución.</v>
      </c>
      <c r="BA383" s="184" t="str">
        <f>BA382</f>
        <v>OSI - GIS - GDMA - SPI</v>
      </c>
      <c r="BB383" s="483" t="s">
        <v>103</v>
      </c>
      <c r="BC383" s="185">
        <f t="shared" si="97"/>
        <v>0</v>
      </c>
      <c r="BD383" s="184" t="str">
        <f>BD382</f>
        <v>X</v>
      </c>
      <c r="BE383" s="184" t="str">
        <f>BE382</f>
        <v>Se encuentra en desarrollo remediaciones que estan coordinadas con proveedores para definir remediación final.</v>
      </c>
      <c r="BF383" s="186" t="s">
        <v>1362</v>
      </c>
      <c r="BG383" s="184" t="str">
        <f>BG382</f>
        <v xml:space="preserve"> </v>
      </c>
      <c r="BH383" s="184"/>
      <c r="BI383" s="184"/>
      <c r="BJ383" s="185"/>
      <c r="BK383" s="185"/>
      <c r="BL383" s="185"/>
      <c r="BM383" s="185"/>
      <c r="BN383" s="186"/>
      <c r="BO383" s="186"/>
      <c r="BP383" s="186"/>
      <c r="BQ383" s="184"/>
      <c r="BR383" s="184"/>
      <c r="BS383" s="185"/>
      <c r="BT383" s="185"/>
      <c r="BU383" s="185"/>
      <c r="BV383" s="185"/>
      <c r="BW383" s="186"/>
      <c r="BX383" s="186"/>
      <c r="BY383" s="186"/>
      <c r="BZ383" s="184"/>
      <c r="CA383" s="184"/>
      <c r="CB383" s="185"/>
      <c r="CC383" s="185"/>
      <c r="CD383" s="185"/>
      <c r="CE383" s="185"/>
      <c r="CF383" s="186"/>
      <c r="CG383" s="186"/>
      <c r="CH383" s="186"/>
      <c r="CI383" s="476"/>
      <c r="CJ383" s="476">
        <v>1</v>
      </c>
      <c r="CK383" s="476"/>
    </row>
    <row r="384" spans="2:89" s="187" customFormat="1" ht="113.25" customHeight="1" x14ac:dyDescent="0.25">
      <c r="B384" s="174" t="s">
        <v>71</v>
      </c>
      <c r="C384" s="175" t="s">
        <v>162</v>
      </c>
      <c r="D384" s="175" t="s">
        <v>162</v>
      </c>
      <c r="E384" s="176" t="s">
        <v>156</v>
      </c>
      <c r="F384" s="176" t="s">
        <v>74</v>
      </c>
      <c r="G384" s="176" t="s">
        <v>162</v>
      </c>
      <c r="H384" s="175" t="s">
        <v>247</v>
      </c>
      <c r="I384" s="175" t="s">
        <v>523</v>
      </c>
      <c r="J384" s="175" t="s">
        <v>247</v>
      </c>
      <c r="K384" s="194" t="s">
        <v>523</v>
      </c>
      <c r="L384" s="175" t="s">
        <v>687</v>
      </c>
      <c r="M384" s="175" t="s">
        <v>504</v>
      </c>
      <c r="N384" s="175" t="s">
        <v>505</v>
      </c>
      <c r="O384" s="176" t="s">
        <v>502</v>
      </c>
      <c r="P384" s="178"/>
      <c r="Q384" s="179" t="s">
        <v>80</v>
      </c>
      <c r="R384" s="179" t="s">
        <v>81</v>
      </c>
      <c r="S384" s="178" t="s">
        <v>82</v>
      </c>
      <c r="T384" s="178" t="s">
        <v>167</v>
      </c>
      <c r="U384" s="176" t="s">
        <v>84</v>
      </c>
      <c r="V384" s="178" t="s">
        <v>85</v>
      </c>
      <c r="W384" s="241" t="s">
        <v>86</v>
      </c>
      <c r="X384" s="254">
        <f>IF(W384="MUY BAJA",20%,IF(W384="BAJA",40%,IF(W384="MEDIA",60%,IF(W384="ALTA",80%,IF(W384="MUY ALTA",100%,)))))</f>
        <v>0.4</v>
      </c>
      <c r="Y384" s="255" t="s">
        <v>87</v>
      </c>
      <c r="Z384" s="254">
        <f>IF(Y384="LEVE",20%,IF(Y384="MENOR",40%,IF(Y384="MODERADO",60%,IF(Y384="MAYOR",80%,IF(Y384="CATASTRÓFICO",100%,)))))</f>
        <v>0.8</v>
      </c>
      <c r="AA384" s="181" t="s">
        <v>88</v>
      </c>
      <c r="AB384" s="180" t="s">
        <v>168</v>
      </c>
      <c r="AC384" s="178" t="s">
        <v>169</v>
      </c>
      <c r="AD384" s="181" t="s">
        <v>91</v>
      </c>
      <c r="AE384" s="181" t="s">
        <v>92</v>
      </c>
      <c r="AF384" s="176" t="s">
        <v>170</v>
      </c>
      <c r="AG384" s="182" t="s">
        <v>94</v>
      </c>
      <c r="AH384" s="182" t="s">
        <v>95</v>
      </c>
      <c r="AI384" s="256">
        <f>IF(AH384="Prevenir",25%, IF(AH384="Detectar",15%,IF(AH384="Corregir",10%,)))</f>
        <v>0.1</v>
      </c>
      <c r="AJ384" s="182" t="s">
        <v>96</v>
      </c>
      <c r="AK384" s="256">
        <f>IF(AJ384="Automático",25%,IF(AJ384="Manual",10%,))</f>
        <v>0.1</v>
      </c>
      <c r="AL384" s="182" t="s">
        <v>97</v>
      </c>
      <c r="AM384" s="175" t="s">
        <v>152</v>
      </c>
      <c r="AN384" s="182" t="s">
        <v>99</v>
      </c>
      <c r="AO384" s="175" t="s">
        <v>153</v>
      </c>
      <c r="AP384" s="257">
        <f>+AI384+AK384</f>
        <v>0.2</v>
      </c>
      <c r="AQ384" s="238" t="str">
        <f>IF(AR384&lt;=20%,"MUY BAJA",IF(AR384&lt;=40%,"BAJA",IF(AR384&lt;=60%,"MEDIA",IF(AR384&lt;=80%,"ALTA","MUY ALTA"))))</f>
        <v>BAJA</v>
      </c>
      <c r="AR384" s="238">
        <f>IF(OR(AH384="Prevenir",AH384="Detectar"),(X384-(X384*AP384)), X384)</f>
        <v>0.4</v>
      </c>
      <c r="AS384" s="238" t="str">
        <f>IF(AT384&lt;=20%,"LEVE",IF(AT384&lt;=40%,"MENOR",IF(AT384&lt;=60%,"MODERADO",IF(AT384&lt;=80%,"MAYOR","CATASTROFICO"))))</f>
        <v>MAYOR</v>
      </c>
      <c r="AT384" s="238">
        <f>IF(AH384="Corregir",(Z384-(Z384*AP384)), Z384)</f>
        <v>0.64</v>
      </c>
      <c r="AU384" s="181" t="s">
        <v>88</v>
      </c>
      <c r="AV384" s="244" t="s">
        <v>133</v>
      </c>
      <c r="AW384" s="183" t="s">
        <v>168</v>
      </c>
      <c r="AX384" s="184" t="s">
        <v>171</v>
      </c>
      <c r="AY384" s="184">
        <f>AY383</f>
        <v>45657</v>
      </c>
      <c r="AZ384" s="184" t="str">
        <f>AZ383</f>
        <v>EN IIIC-2024 el Plan de Vulnerabilidades - Intrusión ejecutado resultados informados, remediaciones en ejecución.</v>
      </c>
      <c r="BA384" s="184" t="str">
        <f>BA383</f>
        <v>OSI - GIS - GDMA - SPI</v>
      </c>
      <c r="BB384" s="483" t="s">
        <v>103</v>
      </c>
      <c r="BC384" s="185">
        <f t="shared" si="97"/>
        <v>0</v>
      </c>
      <c r="BD384" s="184" t="str">
        <f>BD383</f>
        <v>X</v>
      </c>
      <c r="BE384" s="184" t="str">
        <f>BE383</f>
        <v>Se encuentra en desarrollo remediaciones que estan coordinadas con proveedores para definir remediación final.</v>
      </c>
      <c r="BF384" s="186" t="s">
        <v>1362</v>
      </c>
      <c r="BG384" s="184" t="str">
        <f>BG383</f>
        <v xml:space="preserve"> </v>
      </c>
      <c r="BH384" s="184"/>
      <c r="BI384" s="184"/>
      <c r="BJ384" s="185"/>
      <c r="BK384" s="185"/>
      <c r="BL384" s="185"/>
      <c r="BM384" s="185"/>
      <c r="BN384" s="186"/>
      <c r="BO384" s="186"/>
      <c r="BP384" s="186"/>
      <c r="BQ384" s="184"/>
      <c r="BR384" s="184"/>
      <c r="BS384" s="185"/>
      <c r="BT384" s="185"/>
      <c r="BU384" s="185"/>
      <c r="BV384" s="185"/>
      <c r="BW384" s="186"/>
      <c r="BX384" s="186"/>
      <c r="BY384" s="186"/>
      <c r="BZ384" s="184"/>
      <c r="CA384" s="184"/>
      <c r="CB384" s="185"/>
      <c r="CC384" s="185"/>
      <c r="CD384" s="185"/>
      <c r="CE384" s="185"/>
      <c r="CF384" s="186"/>
      <c r="CG384" s="186"/>
      <c r="CH384" s="186"/>
      <c r="CI384" s="476"/>
      <c r="CJ384" s="476">
        <v>1</v>
      </c>
      <c r="CK384" s="476"/>
    </row>
    <row r="385" spans="2:89" s="187" customFormat="1" ht="113.25" customHeight="1" x14ac:dyDescent="0.25">
      <c r="B385" s="174" t="s">
        <v>71</v>
      </c>
      <c r="C385" s="175" t="s">
        <v>241</v>
      </c>
      <c r="D385" s="175" t="s">
        <v>241</v>
      </c>
      <c r="E385" s="176" t="s">
        <v>156</v>
      </c>
      <c r="F385" s="176" t="s">
        <v>120</v>
      </c>
      <c r="G385" s="176" t="s">
        <v>241</v>
      </c>
      <c r="H385" s="175" t="s">
        <v>247</v>
      </c>
      <c r="I385" s="175">
        <v>0</v>
      </c>
      <c r="J385" s="175" t="s">
        <v>247</v>
      </c>
      <c r="K385" s="194" t="s">
        <v>523</v>
      </c>
      <c r="L385" s="175" t="s">
        <v>506</v>
      </c>
      <c r="M385" s="175" t="s">
        <v>507</v>
      </c>
      <c r="N385" s="175" t="s">
        <v>508</v>
      </c>
      <c r="O385" s="176" t="s">
        <v>502</v>
      </c>
      <c r="P385" s="178"/>
      <c r="Q385" s="179" t="s">
        <v>80</v>
      </c>
      <c r="R385" s="179" t="s">
        <v>81</v>
      </c>
      <c r="S385" s="178" t="s">
        <v>82</v>
      </c>
      <c r="T385" s="178" t="s">
        <v>147</v>
      </c>
      <c r="U385" s="176" t="s">
        <v>84</v>
      </c>
      <c r="V385" s="178" t="s">
        <v>85</v>
      </c>
      <c r="W385" s="241" t="s">
        <v>126</v>
      </c>
      <c r="X385" s="254">
        <f>IF(W385="MUY BAJA",20%,IF(W385="BAJA",40%,IF(W385="MEDIA",60%,IF(W385="ALTA",80%,IF(W385="MUY ALTA",100%,)))))</f>
        <v>0.2</v>
      </c>
      <c r="Y385" s="255" t="s">
        <v>87</v>
      </c>
      <c r="Z385" s="254">
        <f>IF(Y385="LEVE",20%,IF(Y385="MENOR",40%,IF(Y385="MODERADO",60%,IF(Y385="MAYOR",80%,IF(Y385="CATASTRÓFICO",100%,)))))</f>
        <v>0.8</v>
      </c>
      <c r="AA385" s="181" t="s">
        <v>88</v>
      </c>
      <c r="AB385" s="180" t="s">
        <v>168</v>
      </c>
      <c r="AC385" s="178" t="s">
        <v>169</v>
      </c>
      <c r="AD385" s="181" t="s">
        <v>91</v>
      </c>
      <c r="AE385" s="181" t="s">
        <v>92</v>
      </c>
      <c r="AF385" s="176" t="s">
        <v>170</v>
      </c>
      <c r="AG385" s="182" t="s">
        <v>94</v>
      </c>
      <c r="AH385" s="182" t="s">
        <v>95</v>
      </c>
      <c r="AI385" s="256">
        <f>IF(AH385="Prevenir",25%, IF(AH385="Detectar",15%,IF(AH385="Corregir",10%,)))</f>
        <v>0.1</v>
      </c>
      <c r="AJ385" s="182" t="s">
        <v>96</v>
      </c>
      <c r="AK385" s="256">
        <f>IF(AJ385="Automático",25%,IF(AJ385="Manual",10%,))</f>
        <v>0.1</v>
      </c>
      <c r="AL385" s="182" t="s">
        <v>97</v>
      </c>
      <c r="AM385" s="175" t="s">
        <v>152</v>
      </c>
      <c r="AN385" s="182" t="s">
        <v>99</v>
      </c>
      <c r="AO385" s="175" t="s">
        <v>153</v>
      </c>
      <c r="AP385" s="257">
        <f>+AI385+AK385</f>
        <v>0.2</v>
      </c>
      <c r="AQ385" s="238" t="str">
        <f>IF(AR385&lt;=20%,"MUY BAJA",IF(AR385&lt;=40%,"BAJA",IF(AR385&lt;=60%,"MEDIA",IF(AR385&lt;=80%,"ALTA","MUY ALTA"))))</f>
        <v>MUY BAJA</v>
      </c>
      <c r="AR385" s="238">
        <f>IF(OR(AH385="Prevenir",AH385="Detectar"),(X385-(X385*AP385)), X385)</f>
        <v>0.2</v>
      </c>
      <c r="AS385" s="238" t="str">
        <f>IF(AT385&lt;=20%,"LEVE",IF(AT385&lt;=40%,"MENOR",IF(AT385&lt;=60%,"MODERADO",IF(AT385&lt;=80%,"MAYOR","CATASTROFICO"))))</f>
        <v>MAYOR</v>
      </c>
      <c r="AT385" s="238">
        <f>IF(AH385="Corregir",(Z385-(Z385*AP385)), Z385)</f>
        <v>0.64</v>
      </c>
      <c r="AU385" s="181" t="s">
        <v>88</v>
      </c>
      <c r="AV385" s="244" t="s">
        <v>133</v>
      </c>
      <c r="AW385" s="183" t="s">
        <v>168</v>
      </c>
      <c r="AX385" s="184" t="s">
        <v>171</v>
      </c>
      <c r="AY385" s="184">
        <f>AY384</f>
        <v>45657</v>
      </c>
      <c r="AZ385" s="184" t="str">
        <f>AZ384</f>
        <v>EN IIIC-2024 el Plan de Vulnerabilidades - Intrusión ejecutado resultados informados, remediaciones en ejecución.</v>
      </c>
      <c r="BA385" s="184" t="str">
        <f>BA384</f>
        <v>OSI - GIS - GDMA - SPI</v>
      </c>
      <c r="BB385" s="483" t="s">
        <v>103</v>
      </c>
      <c r="BC385" s="185">
        <f t="shared" si="97"/>
        <v>0</v>
      </c>
      <c r="BD385" s="184" t="str">
        <f>BD384</f>
        <v>X</v>
      </c>
      <c r="BE385" s="184" t="str">
        <f>BE384</f>
        <v>Se encuentra en desarrollo remediaciones que estan coordinadas con proveedores para definir remediación final.</v>
      </c>
      <c r="BF385" s="186" t="s">
        <v>1362</v>
      </c>
      <c r="BG385" s="184" t="str">
        <f>BG384</f>
        <v xml:space="preserve"> </v>
      </c>
      <c r="BH385" s="184"/>
      <c r="BI385" s="184"/>
      <c r="BJ385" s="185"/>
      <c r="BK385" s="185"/>
      <c r="BL385" s="185"/>
      <c r="BM385" s="185"/>
      <c r="BN385" s="186"/>
      <c r="BO385" s="186"/>
      <c r="BP385" s="186"/>
      <c r="BQ385" s="184"/>
      <c r="BR385" s="184"/>
      <c r="BS385" s="185"/>
      <c r="BT385" s="185"/>
      <c r="BU385" s="185"/>
      <c r="BV385" s="185"/>
      <c r="BW385" s="186"/>
      <c r="BX385" s="186"/>
      <c r="BY385" s="186"/>
      <c r="BZ385" s="184"/>
      <c r="CA385" s="184"/>
      <c r="CB385" s="185"/>
      <c r="CC385" s="185"/>
      <c r="CD385" s="185"/>
      <c r="CE385" s="185"/>
      <c r="CF385" s="186"/>
      <c r="CG385" s="186"/>
      <c r="CH385" s="186"/>
      <c r="CI385" s="476"/>
      <c r="CJ385" s="476">
        <v>1</v>
      </c>
      <c r="CK385" s="476"/>
    </row>
    <row r="386" spans="2:89" s="187" customFormat="1" ht="113.25" customHeight="1" x14ac:dyDescent="0.25">
      <c r="B386" s="174" t="s">
        <v>71</v>
      </c>
      <c r="C386" s="175" t="s">
        <v>241</v>
      </c>
      <c r="D386" s="175" t="s">
        <v>241</v>
      </c>
      <c r="E386" s="176" t="s">
        <v>156</v>
      </c>
      <c r="F386" s="176" t="s">
        <v>74</v>
      </c>
      <c r="G386" s="176" t="s">
        <v>241</v>
      </c>
      <c r="H386" s="175" t="s">
        <v>518</v>
      </c>
      <c r="I386" s="175" t="s">
        <v>518</v>
      </c>
      <c r="J386" s="175" t="s">
        <v>518</v>
      </c>
      <c r="K386" s="194" t="s">
        <v>518</v>
      </c>
      <c r="L386" s="175" t="s">
        <v>692</v>
      </c>
      <c r="M386" s="175" t="s">
        <v>692</v>
      </c>
      <c r="N386" s="175" t="s">
        <v>693</v>
      </c>
      <c r="O386" s="176" t="s">
        <v>166</v>
      </c>
      <c r="P386" s="178"/>
      <c r="Q386" s="179" t="s">
        <v>80</v>
      </c>
      <c r="R386" s="179" t="s">
        <v>81</v>
      </c>
      <c r="S386" s="178" t="s">
        <v>82</v>
      </c>
      <c r="T386" s="178" t="s">
        <v>147</v>
      </c>
      <c r="U386" s="176" t="s">
        <v>84</v>
      </c>
      <c r="V386" s="178" t="s">
        <v>149</v>
      </c>
      <c r="W386" s="241" t="s">
        <v>126</v>
      </c>
      <c r="X386" s="254">
        <f>IF(W386="MUY BAJA",20%,IF(W386="BAJA",40%,IF(W386="MEDIA",60%,IF(W386="ALTA",80%,IF(W386="MUY ALTA",100%,)))))</f>
        <v>0.2</v>
      </c>
      <c r="Y386" s="255" t="s">
        <v>87</v>
      </c>
      <c r="Z386" s="254">
        <f>IF(Y386="LEVE",20%,IF(Y386="MENOR",40%,IF(Y386="MODERADO",60%,IF(Y386="MAYOR",80%,IF(Y386="CATASTRÓFICO",100%,)))))</f>
        <v>0.8</v>
      </c>
      <c r="AA386" s="181" t="s">
        <v>88</v>
      </c>
      <c r="AB386" s="180" t="s">
        <v>168</v>
      </c>
      <c r="AC386" s="178" t="s">
        <v>169</v>
      </c>
      <c r="AD386" s="181" t="s">
        <v>91</v>
      </c>
      <c r="AE386" s="181" t="s">
        <v>92</v>
      </c>
      <c r="AF386" s="176" t="s">
        <v>170</v>
      </c>
      <c r="AG386" s="182" t="s">
        <v>94</v>
      </c>
      <c r="AH386" s="182" t="s">
        <v>95</v>
      </c>
      <c r="AI386" s="256">
        <f>IF(AH386="Prevenir",25%, IF(AH386="Detectar",15%,IF(AH386="Corregir",10%,)))</f>
        <v>0.1</v>
      </c>
      <c r="AJ386" s="182" t="s">
        <v>96</v>
      </c>
      <c r="AK386" s="256">
        <f>IF(AJ386="Automático",25%,IF(AJ386="Manual",10%,))</f>
        <v>0.1</v>
      </c>
      <c r="AL386" s="182" t="s">
        <v>97</v>
      </c>
      <c r="AM386" s="175" t="s">
        <v>152</v>
      </c>
      <c r="AN386" s="182" t="s">
        <v>99</v>
      </c>
      <c r="AO386" s="175" t="s">
        <v>153</v>
      </c>
      <c r="AP386" s="257">
        <f>+AI386+AK386</f>
        <v>0.2</v>
      </c>
      <c r="AQ386" s="238" t="str">
        <f>IF(AR386&lt;=20%,"MUY BAJA",IF(AR386&lt;=40%,"BAJA",IF(AR386&lt;=60%,"MEDIA",IF(AR386&lt;=80%,"ALTA","MUY ALTA"))))</f>
        <v>MUY BAJA</v>
      </c>
      <c r="AR386" s="238">
        <f>IF(OR(AH386="Prevenir",AH386="Detectar"),(X386-(X386*AP386)), X386)</f>
        <v>0.2</v>
      </c>
      <c r="AS386" s="238" t="str">
        <f>IF(AT386&lt;=20%,"LEVE",IF(AT386&lt;=40%,"MENOR",IF(AT386&lt;=60%,"MODERADO",IF(AT386&lt;=80%,"MAYOR","CATASTROFICO"))))</f>
        <v>MAYOR</v>
      </c>
      <c r="AT386" s="238">
        <f>IF(AH386="Corregir",(Z386-(Z386*AP386)), Z386)</f>
        <v>0.64</v>
      </c>
      <c r="AU386" s="181" t="s">
        <v>88</v>
      </c>
      <c r="AV386" s="244" t="s">
        <v>133</v>
      </c>
      <c r="AW386" s="183" t="s">
        <v>168</v>
      </c>
      <c r="AX386" s="184" t="s">
        <v>171</v>
      </c>
      <c r="AY386" s="184">
        <f>AY385</f>
        <v>45657</v>
      </c>
      <c r="AZ386" s="184" t="str">
        <f>AZ385</f>
        <v>EN IIIC-2024 el Plan de Vulnerabilidades - Intrusión ejecutado resultados informados, remediaciones en ejecución.</v>
      </c>
      <c r="BA386" s="184" t="str">
        <f>BA385</f>
        <v>OSI - GIS - GDMA - SPI</v>
      </c>
      <c r="BB386" s="483" t="s">
        <v>103</v>
      </c>
      <c r="BC386" s="185">
        <f t="shared" si="97"/>
        <v>0</v>
      </c>
      <c r="BD386" s="184" t="str">
        <f>BD385</f>
        <v>X</v>
      </c>
      <c r="BE386" s="184" t="str">
        <f>BE385</f>
        <v>Se encuentra en desarrollo remediaciones que estan coordinadas con proveedores para definir remediación final.</v>
      </c>
      <c r="BF386" s="186" t="s">
        <v>1362</v>
      </c>
      <c r="BG386" s="184" t="str">
        <f>BG385</f>
        <v xml:space="preserve"> </v>
      </c>
      <c r="BH386" s="184"/>
      <c r="BI386" s="184"/>
      <c r="BJ386" s="185"/>
      <c r="BK386" s="185"/>
      <c r="BL386" s="185"/>
      <c r="BM386" s="185"/>
      <c r="BN386" s="186"/>
      <c r="BO386" s="186"/>
      <c r="BP386" s="186"/>
      <c r="BQ386" s="184"/>
      <c r="BR386" s="184"/>
      <c r="BS386" s="185"/>
      <c r="BT386" s="185"/>
      <c r="BU386" s="185"/>
      <c r="BV386" s="185"/>
      <c r="BW386" s="186"/>
      <c r="BX386" s="186"/>
      <c r="BY386" s="186"/>
      <c r="BZ386" s="184"/>
      <c r="CA386" s="184"/>
      <c r="CB386" s="185"/>
      <c r="CC386" s="185"/>
      <c r="CD386" s="185"/>
      <c r="CE386" s="185"/>
      <c r="CF386" s="186"/>
      <c r="CG386" s="186"/>
      <c r="CH386" s="186"/>
      <c r="CI386" s="476"/>
      <c r="CJ386" s="476">
        <v>1</v>
      </c>
      <c r="CK386" s="476"/>
    </row>
    <row r="387" spans="2:89" s="187" customFormat="1" ht="113.25" customHeight="1" x14ac:dyDescent="0.25">
      <c r="B387" s="174" t="s">
        <v>71</v>
      </c>
      <c r="C387" s="175" t="s">
        <v>162</v>
      </c>
      <c r="D387" s="175" t="s">
        <v>162</v>
      </c>
      <c r="E387" s="176" t="s">
        <v>156</v>
      </c>
      <c r="F387" s="176" t="s">
        <v>74</v>
      </c>
      <c r="G387" s="176" t="s">
        <v>162</v>
      </c>
      <c r="H387" s="175">
        <v>0</v>
      </c>
      <c r="I387" s="175">
        <v>0</v>
      </c>
      <c r="J387" s="175">
        <v>0</v>
      </c>
      <c r="K387" s="175">
        <v>0</v>
      </c>
      <c r="L387" s="175">
        <v>0</v>
      </c>
      <c r="M387" s="175">
        <v>0</v>
      </c>
      <c r="N387" s="175">
        <v>0</v>
      </c>
      <c r="O387" s="176" t="s">
        <v>246</v>
      </c>
      <c r="P387" s="178"/>
      <c r="Q387" s="179" t="s">
        <v>80</v>
      </c>
      <c r="R387" s="179" t="s">
        <v>81</v>
      </c>
      <c r="S387" s="178" t="s">
        <v>82</v>
      </c>
      <c r="T387" s="178" t="s">
        <v>167</v>
      </c>
      <c r="U387" s="176" t="s">
        <v>84</v>
      </c>
      <c r="V387" s="178" t="s">
        <v>149</v>
      </c>
      <c r="W387" s="241" t="s">
        <v>86</v>
      </c>
      <c r="X387" s="254">
        <f>IF(W387="MUY BAJA",20%,IF(W387="BAJA",40%,IF(W387="MEDIA",60%,IF(W387="ALTA",80%,IF(W387="MUY ALTA",100%,)))))</f>
        <v>0.4</v>
      </c>
      <c r="Y387" s="255" t="s">
        <v>87</v>
      </c>
      <c r="Z387" s="254">
        <f>IF(Y387="LEVE",20%,IF(Y387="MENOR",40%,IF(Y387="MODERADO",60%,IF(Y387="MAYOR",80%,IF(Y387="CATASTRÓFICO",100%,)))))</f>
        <v>0.8</v>
      </c>
      <c r="AA387" s="181" t="s">
        <v>88</v>
      </c>
      <c r="AB387" s="180" t="s">
        <v>168</v>
      </c>
      <c r="AC387" s="178" t="s">
        <v>169</v>
      </c>
      <c r="AD387" s="181" t="s">
        <v>91</v>
      </c>
      <c r="AE387" s="181" t="s">
        <v>92</v>
      </c>
      <c r="AF387" s="176" t="s">
        <v>170</v>
      </c>
      <c r="AG387" s="182" t="s">
        <v>94</v>
      </c>
      <c r="AH387" s="182" t="s">
        <v>95</v>
      </c>
      <c r="AI387" s="256">
        <f>IF(AH387="Prevenir",25%, IF(AH387="Detectar",15%,IF(AH387="Corregir",10%,)))</f>
        <v>0.1</v>
      </c>
      <c r="AJ387" s="182" t="s">
        <v>96</v>
      </c>
      <c r="AK387" s="256">
        <f>IF(AJ387="Automático",25%,IF(AJ387="Manual",10%,))</f>
        <v>0.1</v>
      </c>
      <c r="AL387" s="182" t="s">
        <v>97</v>
      </c>
      <c r="AM387" s="175" t="s">
        <v>152</v>
      </c>
      <c r="AN387" s="182" t="s">
        <v>99</v>
      </c>
      <c r="AO387" s="175" t="s">
        <v>153</v>
      </c>
      <c r="AP387" s="257">
        <f>+AI387+AK387</f>
        <v>0.2</v>
      </c>
      <c r="AQ387" s="238" t="str">
        <f>IF(AR387&lt;=20%,"MUY BAJA",IF(AR387&lt;=40%,"BAJA",IF(AR387&lt;=60%,"MEDIA",IF(AR387&lt;=80%,"ALTA","MUY ALTA"))))</f>
        <v>BAJA</v>
      </c>
      <c r="AR387" s="238">
        <f>IF(OR(AH387="Prevenir",AH387="Detectar"),(X387-(X387*AP387)), X387)</f>
        <v>0.4</v>
      </c>
      <c r="AS387" s="238" t="str">
        <f>IF(AT387&lt;=20%,"LEVE",IF(AT387&lt;=40%,"MENOR",IF(AT387&lt;=60%,"MODERADO",IF(AT387&lt;=80%,"MAYOR","CATASTROFICO"))))</f>
        <v>MAYOR</v>
      </c>
      <c r="AT387" s="238">
        <f>IF(AH387="Corregir",(Z387-(Z387*AP387)), Z387)</f>
        <v>0.64</v>
      </c>
      <c r="AU387" s="181" t="s">
        <v>88</v>
      </c>
      <c r="AV387" s="244" t="s">
        <v>133</v>
      </c>
      <c r="AW387" s="183" t="s">
        <v>168</v>
      </c>
      <c r="AX387" s="184" t="s">
        <v>171</v>
      </c>
      <c r="AY387" s="184">
        <f>AY386</f>
        <v>45657</v>
      </c>
      <c r="AZ387" s="184" t="str">
        <f>AZ386</f>
        <v>EN IIIC-2024 el Plan de Vulnerabilidades - Intrusión ejecutado resultados informados, remediaciones en ejecución.</v>
      </c>
      <c r="BA387" s="184" t="str">
        <f>BA386</f>
        <v>OSI - GIS - GDMA - SPI</v>
      </c>
      <c r="BB387" s="483" t="s">
        <v>103</v>
      </c>
      <c r="BC387" s="185">
        <f t="shared" si="97"/>
        <v>0</v>
      </c>
      <c r="BD387" s="184" t="str">
        <f>BD386</f>
        <v>X</v>
      </c>
      <c r="BE387" s="184" t="str">
        <f>BE386</f>
        <v>Se encuentra en desarrollo remediaciones que estan coordinadas con proveedores para definir remediación final.</v>
      </c>
      <c r="BF387" s="186" t="s">
        <v>1362</v>
      </c>
      <c r="BG387" s="184" t="str">
        <f>BG386</f>
        <v xml:space="preserve"> </v>
      </c>
      <c r="BH387" s="184"/>
      <c r="BI387" s="184"/>
      <c r="BJ387" s="185"/>
      <c r="BK387" s="185"/>
      <c r="BL387" s="185"/>
      <c r="BM387" s="185"/>
      <c r="BN387" s="186"/>
      <c r="BO387" s="186"/>
      <c r="BP387" s="186"/>
      <c r="BQ387" s="184"/>
      <c r="BR387" s="184"/>
      <c r="BS387" s="185"/>
      <c r="BT387" s="185"/>
      <c r="BU387" s="185"/>
      <c r="BV387" s="185"/>
      <c r="BW387" s="186"/>
      <c r="BX387" s="186"/>
      <c r="BY387" s="186"/>
      <c r="BZ387" s="184"/>
      <c r="CA387" s="184"/>
      <c r="CB387" s="185"/>
      <c r="CC387" s="185"/>
      <c r="CD387" s="185"/>
      <c r="CE387" s="185"/>
      <c r="CF387" s="186"/>
      <c r="CG387" s="186"/>
      <c r="CH387" s="186"/>
      <c r="CI387" s="476"/>
      <c r="CJ387" s="476">
        <v>1</v>
      </c>
      <c r="CK387" s="476"/>
    </row>
    <row r="388" spans="2:89" s="187" customFormat="1" ht="113.25" customHeight="1" x14ac:dyDescent="0.25">
      <c r="B388" s="174" t="s">
        <v>71</v>
      </c>
      <c r="C388" s="175" t="s">
        <v>162</v>
      </c>
      <c r="D388" s="175" t="s">
        <v>162</v>
      </c>
      <c r="E388" s="176" t="s">
        <v>156</v>
      </c>
      <c r="F388" s="176" t="s">
        <v>74</v>
      </c>
      <c r="G388" s="176" t="s">
        <v>162</v>
      </c>
      <c r="H388" s="175">
        <v>0</v>
      </c>
      <c r="I388" s="175">
        <v>0</v>
      </c>
      <c r="J388" s="175">
        <v>0</v>
      </c>
      <c r="K388" s="175">
        <v>0</v>
      </c>
      <c r="L388" s="175">
        <v>0</v>
      </c>
      <c r="M388" s="175">
        <v>0</v>
      </c>
      <c r="N388" s="175">
        <v>0</v>
      </c>
      <c r="O388" s="176" t="s">
        <v>181</v>
      </c>
      <c r="P388" s="178"/>
      <c r="Q388" s="179" t="s">
        <v>80</v>
      </c>
      <c r="R388" s="179" t="s">
        <v>81</v>
      </c>
      <c r="S388" s="178" t="s">
        <v>82</v>
      </c>
      <c r="T388" s="178" t="s">
        <v>167</v>
      </c>
      <c r="U388" s="176" t="s">
        <v>84</v>
      </c>
      <c r="V388" s="178" t="s">
        <v>149</v>
      </c>
      <c r="W388" s="241" t="s">
        <v>86</v>
      </c>
      <c r="X388" s="254">
        <f>IF(W388="MUY BAJA",20%,IF(W388="BAJA",40%,IF(W388="MEDIA",60%,IF(W388="ALTA",80%,IF(W388="MUY ALTA",100%,)))))</f>
        <v>0.4</v>
      </c>
      <c r="Y388" s="255" t="s">
        <v>87</v>
      </c>
      <c r="Z388" s="254">
        <f>IF(Y388="LEVE",20%,IF(Y388="MENOR",40%,IF(Y388="MODERADO",60%,IF(Y388="MAYOR",80%,IF(Y388="CATASTRÓFICO",100%,)))))</f>
        <v>0.8</v>
      </c>
      <c r="AA388" s="181" t="s">
        <v>88</v>
      </c>
      <c r="AB388" s="180" t="s">
        <v>168</v>
      </c>
      <c r="AC388" s="178" t="s">
        <v>169</v>
      </c>
      <c r="AD388" s="181" t="s">
        <v>91</v>
      </c>
      <c r="AE388" s="181" t="s">
        <v>92</v>
      </c>
      <c r="AF388" s="176" t="s">
        <v>170</v>
      </c>
      <c r="AG388" s="182" t="s">
        <v>94</v>
      </c>
      <c r="AH388" s="182" t="s">
        <v>95</v>
      </c>
      <c r="AI388" s="256">
        <f>IF(AH388="Prevenir",25%, IF(AH388="Detectar",15%,IF(AH388="Corregir",10%,)))</f>
        <v>0.1</v>
      </c>
      <c r="AJ388" s="182" t="s">
        <v>96</v>
      </c>
      <c r="AK388" s="256">
        <f>IF(AJ388="Automático",25%,IF(AJ388="Manual",10%,))</f>
        <v>0.1</v>
      </c>
      <c r="AL388" s="182" t="s">
        <v>97</v>
      </c>
      <c r="AM388" s="175" t="s">
        <v>152</v>
      </c>
      <c r="AN388" s="182" t="s">
        <v>99</v>
      </c>
      <c r="AO388" s="175" t="s">
        <v>153</v>
      </c>
      <c r="AP388" s="257">
        <f>+AI388+AK388</f>
        <v>0.2</v>
      </c>
      <c r="AQ388" s="238" t="str">
        <f>IF(AR388&lt;=20%,"MUY BAJA",IF(AR388&lt;=40%,"BAJA",IF(AR388&lt;=60%,"MEDIA",IF(AR388&lt;=80%,"ALTA","MUY ALTA"))))</f>
        <v>BAJA</v>
      </c>
      <c r="AR388" s="238">
        <f>IF(OR(AH388="Prevenir",AH388="Detectar"),(X388-(X388*AP388)), X388)</f>
        <v>0.4</v>
      </c>
      <c r="AS388" s="238" t="str">
        <f>IF(AT388&lt;=20%,"LEVE",IF(AT388&lt;=40%,"MENOR",IF(AT388&lt;=60%,"MODERADO",IF(AT388&lt;=80%,"MAYOR","CATASTROFICO"))))</f>
        <v>MAYOR</v>
      </c>
      <c r="AT388" s="238">
        <f>IF(AH388="Corregir",(Z388-(Z388*AP388)), Z388)</f>
        <v>0.64</v>
      </c>
      <c r="AU388" s="181" t="s">
        <v>88</v>
      </c>
      <c r="AV388" s="244" t="s">
        <v>133</v>
      </c>
      <c r="AW388" s="183" t="s">
        <v>168</v>
      </c>
      <c r="AX388" s="184" t="s">
        <v>171</v>
      </c>
      <c r="AY388" s="184">
        <f>AY387</f>
        <v>45657</v>
      </c>
      <c r="AZ388" s="184" t="str">
        <f>AZ387</f>
        <v>EN IIIC-2024 el Plan de Vulnerabilidades - Intrusión ejecutado resultados informados, remediaciones en ejecución.</v>
      </c>
      <c r="BA388" s="184" t="str">
        <f>BA387</f>
        <v>OSI - GIS - GDMA - SPI</v>
      </c>
      <c r="BB388" s="483" t="s">
        <v>103</v>
      </c>
      <c r="BC388" s="185">
        <f t="shared" si="97"/>
        <v>0</v>
      </c>
      <c r="BD388" s="184" t="str">
        <f>BD387</f>
        <v>X</v>
      </c>
      <c r="BE388" s="184" t="str">
        <f>BE387</f>
        <v>Se encuentra en desarrollo remediaciones que estan coordinadas con proveedores para definir remediación final.</v>
      </c>
      <c r="BF388" s="186" t="s">
        <v>1362</v>
      </c>
      <c r="BG388" s="184" t="str">
        <f>BG387</f>
        <v xml:space="preserve"> </v>
      </c>
      <c r="BH388" s="184"/>
      <c r="BI388" s="184"/>
      <c r="BJ388" s="185"/>
      <c r="BK388" s="185"/>
      <c r="BL388" s="185"/>
      <c r="BM388" s="185"/>
      <c r="BN388" s="186"/>
      <c r="BO388" s="186"/>
      <c r="BP388" s="186"/>
      <c r="BQ388" s="184"/>
      <c r="BR388" s="184"/>
      <c r="BS388" s="185"/>
      <c r="BT388" s="185"/>
      <c r="BU388" s="185"/>
      <c r="BV388" s="185"/>
      <c r="BW388" s="186"/>
      <c r="BX388" s="186"/>
      <c r="BY388" s="186"/>
      <c r="BZ388" s="184"/>
      <c r="CA388" s="184"/>
      <c r="CB388" s="185"/>
      <c r="CC388" s="185"/>
      <c r="CD388" s="185"/>
      <c r="CE388" s="185"/>
      <c r="CF388" s="186"/>
      <c r="CG388" s="186"/>
      <c r="CH388" s="186"/>
      <c r="CI388" s="476"/>
      <c r="CJ388" s="476">
        <v>1</v>
      </c>
      <c r="CK388" s="476"/>
    </row>
    <row r="389" spans="2:89" s="187" customFormat="1" ht="113.25" customHeight="1" x14ac:dyDescent="0.25">
      <c r="B389" s="174" t="s">
        <v>71</v>
      </c>
      <c r="C389" s="175" t="s">
        <v>235</v>
      </c>
      <c r="D389" s="175" t="s">
        <v>235</v>
      </c>
      <c r="E389" s="176" t="s">
        <v>156</v>
      </c>
      <c r="F389" s="176" t="s">
        <v>120</v>
      </c>
      <c r="G389" s="176" t="s">
        <v>235</v>
      </c>
      <c r="H389" s="175">
        <v>0</v>
      </c>
      <c r="I389" s="175">
        <v>0</v>
      </c>
      <c r="J389" s="175">
        <v>0</v>
      </c>
      <c r="K389" s="175">
        <v>0</v>
      </c>
      <c r="L389" s="175">
        <v>0</v>
      </c>
      <c r="M389" s="175">
        <v>0</v>
      </c>
      <c r="N389" s="175">
        <v>0</v>
      </c>
      <c r="O389" s="176" t="s">
        <v>194</v>
      </c>
      <c r="P389" s="178"/>
      <c r="Q389" s="179" t="s">
        <v>80</v>
      </c>
      <c r="R389" s="179" t="s">
        <v>81</v>
      </c>
      <c r="S389" s="178" t="s">
        <v>82</v>
      </c>
      <c r="T389" s="178" t="s">
        <v>167</v>
      </c>
      <c r="U389" s="176" t="s">
        <v>148</v>
      </c>
      <c r="V389" s="178" t="s">
        <v>149</v>
      </c>
      <c r="W389" s="241" t="s">
        <v>86</v>
      </c>
      <c r="X389" s="254">
        <f>IF(W389="MUY BAJA",20%,IF(W389="BAJA",40%,IF(W389="MEDIA",60%,IF(W389="ALTA",80%,IF(W389="MUY ALTA",100%,)))))</f>
        <v>0.4</v>
      </c>
      <c r="Y389" s="255" t="s">
        <v>87</v>
      </c>
      <c r="Z389" s="254">
        <f>IF(Y389="LEVE",20%,IF(Y389="MENOR",40%,IF(Y389="MODERADO",60%,IF(Y389="MAYOR",80%,IF(Y389="CATASTRÓFICO",100%,)))))</f>
        <v>0.8</v>
      </c>
      <c r="AA389" s="181" t="s">
        <v>88</v>
      </c>
      <c r="AB389" s="180" t="s">
        <v>168</v>
      </c>
      <c r="AC389" s="178" t="s">
        <v>169</v>
      </c>
      <c r="AD389" s="181" t="s">
        <v>91</v>
      </c>
      <c r="AE389" s="181" t="s">
        <v>92</v>
      </c>
      <c r="AF389" s="176" t="s">
        <v>170</v>
      </c>
      <c r="AG389" s="182" t="s">
        <v>94</v>
      </c>
      <c r="AH389" s="182" t="s">
        <v>95</v>
      </c>
      <c r="AI389" s="256">
        <f>IF(AH389="Prevenir",25%, IF(AH389="Detectar",15%,IF(AH389="Corregir",10%,)))</f>
        <v>0.1</v>
      </c>
      <c r="AJ389" s="182" t="s">
        <v>96</v>
      </c>
      <c r="AK389" s="256">
        <f>IF(AJ389="Automático",25%,IF(AJ389="Manual",10%,))</f>
        <v>0.1</v>
      </c>
      <c r="AL389" s="182" t="s">
        <v>97</v>
      </c>
      <c r="AM389" s="175" t="s">
        <v>152</v>
      </c>
      <c r="AN389" s="182" t="s">
        <v>99</v>
      </c>
      <c r="AO389" s="175" t="s">
        <v>153</v>
      </c>
      <c r="AP389" s="257">
        <f>+AI389+AK389</f>
        <v>0.2</v>
      </c>
      <c r="AQ389" s="238" t="str">
        <f>IF(AR389&lt;=20%,"MUY BAJA",IF(AR389&lt;=40%,"BAJA",IF(AR389&lt;=60%,"MEDIA",IF(AR389&lt;=80%,"ALTA","MUY ALTA"))))</f>
        <v>BAJA</v>
      </c>
      <c r="AR389" s="238">
        <f>IF(OR(AH389="Prevenir",AH389="Detectar"),(X389-(X389*AP389)), X389)</f>
        <v>0.4</v>
      </c>
      <c r="AS389" s="238" t="str">
        <f>IF(AT389&lt;=20%,"LEVE",IF(AT389&lt;=40%,"MENOR",IF(AT389&lt;=60%,"MODERADO",IF(AT389&lt;=80%,"MAYOR","CATASTROFICO"))))</f>
        <v>MAYOR</v>
      </c>
      <c r="AT389" s="238">
        <f>IF(AH389="Corregir",(Z389-(Z389*AP389)), Z389)</f>
        <v>0.64</v>
      </c>
      <c r="AU389" s="181" t="s">
        <v>88</v>
      </c>
      <c r="AV389" s="244" t="s">
        <v>133</v>
      </c>
      <c r="AW389" s="183" t="s">
        <v>168</v>
      </c>
      <c r="AX389" s="184" t="s">
        <v>171</v>
      </c>
      <c r="AY389" s="184">
        <f>AY388</f>
        <v>45657</v>
      </c>
      <c r="AZ389" s="184" t="str">
        <f>AZ388</f>
        <v>EN IIIC-2024 el Plan de Vulnerabilidades - Intrusión ejecutado resultados informados, remediaciones en ejecución.</v>
      </c>
      <c r="BA389" s="184" t="str">
        <f>BA388</f>
        <v>OSI - GIS - GDMA - SPI</v>
      </c>
      <c r="BB389" s="483" t="s">
        <v>103</v>
      </c>
      <c r="BC389" s="185">
        <f t="shared" si="97"/>
        <v>0</v>
      </c>
      <c r="BD389" s="184" t="str">
        <f>BD388</f>
        <v>X</v>
      </c>
      <c r="BE389" s="184" t="str">
        <f>BE388</f>
        <v>Se encuentra en desarrollo remediaciones que estan coordinadas con proveedores para definir remediación final.</v>
      </c>
      <c r="BF389" s="186" t="s">
        <v>1362</v>
      </c>
      <c r="BG389" s="184" t="str">
        <f>BG388</f>
        <v xml:space="preserve"> </v>
      </c>
      <c r="BH389" s="184"/>
      <c r="BI389" s="184"/>
      <c r="BJ389" s="185"/>
      <c r="BK389" s="185"/>
      <c r="BL389" s="185"/>
      <c r="BM389" s="185"/>
      <c r="BN389" s="186"/>
      <c r="BO389" s="186"/>
      <c r="BP389" s="186"/>
      <c r="BQ389" s="184"/>
      <c r="BR389" s="184"/>
      <c r="BS389" s="185"/>
      <c r="BT389" s="185"/>
      <c r="BU389" s="185"/>
      <c r="BV389" s="185"/>
      <c r="BW389" s="186"/>
      <c r="BX389" s="186"/>
      <c r="BY389" s="186"/>
      <c r="BZ389" s="184"/>
      <c r="CA389" s="184"/>
      <c r="CB389" s="185"/>
      <c r="CC389" s="185"/>
      <c r="CD389" s="185"/>
      <c r="CE389" s="185"/>
      <c r="CF389" s="186"/>
      <c r="CG389" s="186"/>
      <c r="CH389" s="186"/>
      <c r="CI389" s="476"/>
      <c r="CJ389" s="476">
        <v>1</v>
      </c>
      <c r="CK389" s="476"/>
    </row>
    <row r="390" spans="2:89" s="187" customFormat="1" ht="113.25" customHeight="1" x14ac:dyDescent="0.25">
      <c r="B390" s="174" t="s">
        <v>71</v>
      </c>
      <c r="C390" s="175" t="s">
        <v>235</v>
      </c>
      <c r="D390" s="175" t="s">
        <v>235</v>
      </c>
      <c r="E390" s="176" t="s">
        <v>156</v>
      </c>
      <c r="F390" s="176" t="s">
        <v>74</v>
      </c>
      <c r="G390" s="176" t="s">
        <v>235</v>
      </c>
      <c r="H390" s="175">
        <v>0</v>
      </c>
      <c r="I390" s="175">
        <v>0</v>
      </c>
      <c r="J390" s="175">
        <v>0</v>
      </c>
      <c r="K390" s="175">
        <v>0</v>
      </c>
      <c r="L390" s="175">
        <v>0</v>
      </c>
      <c r="M390" s="175">
        <v>0</v>
      </c>
      <c r="N390" s="175">
        <v>0</v>
      </c>
      <c r="O390" s="176" t="s">
        <v>194</v>
      </c>
      <c r="P390" s="178"/>
      <c r="Q390" s="179" t="s">
        <v>80</v>
      </c>
      <c r="R390" s="179" t="s">
        <v>81</v>
      </c>
      <c r="S390" s="178" t="s">
        <v>82</v>
      </c>
      <c r="T390" s="178" t="s">
        <v>167</v>
      </c>
      <c r="U390" s="176" t="s">
        <v>148</v>
      </c>
      <c r="V390" s="178" t="s">
        <v>149</v>
      </c>
      <c r="W390" s="241" t="s">
        <v>86</v>
      </c>
      <c r="X390" s="254">
        <f>IF(W390="MUY BAJA",20%,IF(W390="BAJA",40%,IF(W390="MEDIA",60%,IF(W390="ALTA",80%,IF(W390="MUY ALTA",100%,)))))</f>
        <v>0.4</v>
      </c>
      <c r="Y390" s="255" t="s">
        <v>87</v>
      </c>
      <c r="Z390" s="254">
        <f>IF(Y390="LEVE",20%,IF(Y390="MENOR",40%,IF(Y390="MODERADO",60%,IF(Y390="MAYOR",80%,IF(Y390="CATASTRÓFICO",100%,)))))</f>
        <v>0.8</v>
      </c>
      <c r="AA390" s="181" t="s">
        <v>88</v>
      </c>
      <c r="AB390" s="180" t="s">
        <v>168</v>
      </c>
      <c r="AC390" s="178" t="s">
        <v>169</v>
      </c>
      <c r="AD390" s="181" t="s">
        <v>91</v>
      </c>
      <c r="AE390" s="181" t="s">
        <v>92</v>
      </c>
      <c r="AF390" s="176" t="s">
        <v>170</v>
      </c>
      <c r="AG390" s="182" t="s">
        <v>94</v>
      </c>
      <c r="AH390" s="182" t="s">
        <v>95</v>
      </c>
      <c r="AI390" s="256">
        <f>IF(AH390="Prevenir",25%, IF(AH390="Detectar",15%,IF(AH390="Corregir",10%,)))</f>
        <v>0.1</v>
      </c>
      <c r="AJ390" s="182" t="s">
        <v>96</v>
      </c>
      <c r="AK390" s="256">
        <f>IF(AJ390="Automático",25%,IF(AJ390="Manual",10%,))</f>
        <v>0.1</v>
      </c>
      <c r="AL390" s="182" t="s">
        <v>97</v>
      </c>
      <c r="AM390" s="175" t="s">
        <v>152</v>
      </c>
      <c r="AN390" s="182" t="s">
        <v>99</v>
      </c>
      <c r="AO390" s="175" t="s">
        <v>153</v>
      </c>
      <c r="AP390" s="257">
        <f>+AI390+AK390</f>
        <v>0.2</v>
      </c>
      <c r="AQ390" s="238" t="str">
        <f>IF(AR390&lt;=20%,"MUY BAJA",IF(AR390&lt;=40%,"BAJA",IF(AR390&lt;=60%,"MEDIA",IF(AR390&lt;=80%,"ALTA","MUY ALTA"))))</f>
        <v>BAJA</v>
      </c>
      <c r="AR390" s="238">
        <f>IF(OR(AH390="Prevenir",AH390="Detectar"),(X390-(X390*AP390)), X390)</f>
        <v>0.4</v>
      </c>
      <c r="AS390" s="238" t="str">
        <f>IF(AT390&lt;=20%,"LEVE",IF(AT390&lt;=40%,"MENOR",IF(AT390&lt;=60%,"MODERADO",IF(AT390&lt;=80%,"MAYOR","CATASTROFICO"))))</f>
        <v>MAYOR</v>
      </c>
      <c r="AT390" s="238">
        <f>IF(AH390="Corregir",(Z390-(Z390*AP390)), Z390)</f>
        <v>0.64</v>
      </c>
      <c r="AU390" s="181" t="s">
        <v>88</v>
      </c>
      <c r="AV390" s="244" t="s">
        <v>133</v>
      </c>
      <c r="AW390" s="183" t="s">
        <v>168</v>
      </c>
      <c r="AX390" s="184" t="s">
        <v>171</v>
      </c>
      <c r="AY390" s="184">
        <f>AY389</f>
        <v>45657</v>
      </c>
      <c r="AZ390" s="184" t="str">
        <f>AZ389</f>
        <v>EN IIIC-2024 el Plan de Vulnerabilidades - Intrusión ejecutado resultados informados, remediaciones en ejecución.</v>
      </c>
      <c r="BA390" s="184" t="str">
        <f>BA389</f>
        <v>OSI - GIS - GDMA - SPI</v>
      </c>
      <c r="BB390" s="483" t="s">
        <v>103</v>
      </c>
      <c r="BC390" s="185">
        <f t="shared" si="97"/>
        <v>0</v>
      </c>
      <c r="BD390" s="184" t="str">
        <f>BD389</f>
        <v>X</v>
      </c>
      <c r="BE390" s="184" t="str">
        <f>BE389</f>
        <v>Se encuentra en desarrollo remediaciones que estan coordinadas con proveedores para definir remediación final.</v>
      </c>
      <c r="BF390" s="186" t="s">
        <v>1362</v>
      </c>
      <c r="BG390" s="184" t="str">
        <f>BG389</f>
        <v xml:space="preserve"> </v>
      </c>
      <c r="BH390" s="184"/>
      <c r="BI390" s="184"/>
      <c r="BJ390" s="185"/>
      <c r="BK390" s="185"/>
      <c r="BL390" s="185"/>
      <c r="BM390" s="185"/>
      <c r="BN390" s="186"/>
      <c r="BO390" s="186"/>
      <c r="BP390" s="186"/>
      <c r="BQ390" s="184"/>
      <c r="BR390" s="184"/>
      <c r="BS390" s="185"/>
      <c r="BT390" s="185"/>
      <c r="BU390" s="185"/>
      <c r="BV390" s="185"/>
      <c r="BW390" s="186"/>
      <c r="BX390" s="186"/>
      <c r="BY390" s="186"/>
      <c r="BZ390" s="184"/>
      <c r="CA390" s="184"/>
      <c r="CB390" s="185"/>
      <c r="CC390" s="185"/>
      <c r="CD390" s="185"/>
      <c r="CE390" s="185"/>
      <c r="CF390" s="186"/>
      <c r="CG390" s="186"/>
      <c r="CH390" s="186"/>
      <c r="CI390" s="476"/>
      <c r="CJ390" s="476">
        <v>1</v>
      </c>
      <c r="CK390" s="476"/>
    </row>
    <row r="391" spans="2:89" s="187" customFormat="1" ht="113.25" customHeight="1" x14ac:dyDescent="0.25">
      <c r="B391" s="174" t="s">
        <v>71</v>
      </c>
      <c r="C391" s="175" t="s">
        <v>162</v>
      </c>
      <c r="D391" s="175" t="s">
        <v>162</v>
      </c>
      <c r="E391" s="176" t="s">
        <v>156</v>
      </c>
      <c r="F391" s="176" t="s">
        <v>120</v>
      </c>
      <c r="G391" s="176" t="s">
        <v>162</v>
      </c>
      <c r="H391" s="175">
        <v>0</v>
      </c>
      <c r="I391" s="175">
        <v>0</v>
      </c>
      <c r="J391" s="175">
        <v>0</v>
      </c>
      <c r="K391" s="175">
        <v>0</v>
      </c>
      <c r="L391" s="175">
        <v>0</v>
      </c>
      <c r="M391" s="175">
        <v>0</v>
      </c>
      <c r="N391" s="175">
        <v>0</v>
      </c>
      <c r="O391" s="176" t="s">
        <v>502</v>
      </c>
      <c r="P391" s="178"/>
      <c r="Q391" s="179" t="s">
        <v>80</v>
      </c>
      <c r="R391" s="179" t="s">
        <v>81</v>
      </c>
      <c r="S391" s="178" t="s">
        <v>82</v>
      </c>
      <c r="T391" s="178" t="s">
        <v>167</v>
      </c>
      <c r="U391" s="176" t="s">
        <v>84</v>
      </c>
      <c r="V391" s="178" t="s">
        <v>149</v>
      </c>
      <c r="W391" s="241" t="s">
        <v>86</v>
      </c>
      <c r="X391" s="254">
        <f>IF(W391="MUY BAJA",20%,IF(W391="BAJA",40%,IF(W391="MEDIA",60%,IF(W391="ALTA",80%,IF(W391="MUY ALTA",100%,)))))</f>
        <v>0.4</v>
      </c>
      <c r="Y391" s="255" t="s">
        <v>87</v>
      </c>
      <c r="Z391" s="254">
        <f>IF(Y391="LEVE",20%,IF(Y391="MENOR",40%,IF(Y391="MODERADO",60%,IF(Y391="MAYOR",80%,IF(Y391="CATASTRÓFICO",100%,)))))</f>
        <v>0.8</v>
      </c>
      <c r="AA391" s="181" t="s">
        <v>88</v>
      </c>
      <c r="AB391" s="180" t="s">
        <v>168</v>
      </c>
      <c r="AC391" s="178" t="s">
        <v>169</v>
      </c>
      <c r="AD391" s="181" t="s">
        <v>91</v>
      </c>
      <c r="AE391" s="181" t="s">
        <v>92</v>
      </c>
      <c r="AF391" s="176" t="s">
        <v>170</v>
      </c>
      <c r="AG391" s="182" t="s">
        <v>94</v>
      </c>
      <c r="AH391" s="182" t="s">
        <v>95</v>
      </c>
      <c r="AI391" s="256">
        <f>IF(AH391="Prevenir",25%, IF(AH391="Detectar",15%,IF(AH391="Corregir",10%,)))</f>
        <v>0.1</v>
      </c>
      <c r="AJ391" s="182" t="s">
        <v>96</v>
      </c>
      <c r="AK391" s="256">
        <f>IF(AJ391="Automático",25%,IF(AJ391="Manual",10%,))</f>
        <v>0.1</v>
      </c>
      <c r="AL391" s="182" t="s">
        <v>97</v>
      </c>
      <c r="AM391" s="175" t="s">
        <v>152</v>
      </c>
      <c r="AN391" s="182" t="s">
        <v>99</v>
      </c>
      <c r="AO391" s="175" t="s">
        <v>153</v>
      </c>
      <c r="AP391" s="257">
        <f>+AI391+AK391</f>
        <v>0.2</v>
      </c>
      <c r="AQ391" s="238" t="str">
        <f>IF(AR391&lt;=20%,"MUY BAJA",IF(AR391&lt;=40%,"BAJA",IF(AR391&lt;=60%,"MEDIA",IF(AR391&lt;=80%,"ALTA","MUY ALTA"))))</f>
        <v>BAJA</v>
      </c>
      <c r="AR391" s="238">
        <f>IF(OR(AH391="Prevenir",AH391="Detectar"),(X391-(X391*AP391)), X391)</f>
        <v>0.4</v>
      </c>
      <c r="AS391" s="238" t="str">
        <f>IF(AT391&lt;=20%,"LEVE",IF(AT391&lt;=40%,"MENOR",IF(AT391&lt;=60%,"MODERADO",IF(AT391&lt;=80%,"MAYOR","CATASTROFICO"))))</f>
        <v>MAYOR</v>
      </c>
      <c r="AT391" s="238">
        <f>IF(AH391="Corregir",(Z391-(Z391*AP391)), Z391)</f>
        <v>0.64</v>
      </c>
      <c r="AU391" s="181" t="s">
        <v>88</v>
      </c>
      <c r="AV391" s="244" t="s">
        <v>133</v>
      </c>
      <c r="AW391" s="183" t="s">
        <v>168</v>
      </c>
      <c r="AX391" s="184" t="s">
        <v>171</v>
      </c>
      <c r="AY391" s="184">
        <f>AY390</f>
        <v>45657</v>
      </c>
      <c r="AZ391" s="184" t="str">
        <f>AZ390</f>
        <v>EN IIIC-2024 el Plan de Vulnerabilidades - Intrusión ejecutado resultados informados, remediaciones en ejecución.</v>
      </c>
      <c r="BA391" s="184" t="str">
        <f>BA390</f>
        <v>OSI - GIS - GDMA - SPI</v>
      </c>
      <c r="BB391" s="483" t="s">
        <v>103</v>
      </c>
      <c r="BC391" s="185">
        <f t="shared" si="97"/>
        <v>0</v>
      </c>
      <c r="BD391" s="184" t="str">
        <f>BD390</f>
        <v>X</v>
      </c>
      <c r="BE391" s="184" t="str">
        <f>BE390</f>
        <v>Se encuentra en desarrollo remediaciones que estan coordinadas con proveedores para definir remediación final.</v>
      </c>
      <c r="BF391" s="186" t="s">
        <v>1362</v>
      </c>
      <c r="BG391" s="184" t="str">
        <f>BG390</f>
        <v xml:space="preserve"> </v>
      </c>
      <c r="BH391" s="184"/>
      <c r="BI391" s="184"/>
      <c r="BJ391" s="185"/>
      <c r="BK391" s="185"/>
      <c r="BL391" s="185"/>
      <c r="BM391" s="185"/>
      <c r="BN391" s="186"/>
      <c r="BO391" s="186"/>
      <c r="BP391" s="186"/>
      <c r="BQ391" s="184"/>
      <c r="BR391" s="184"/>
      <c r="BS391" s="185"/>
      <c r="BT391" s="185"/>
      <c r="BU391" s="185"/>
      <c r="BV391" s="185"/>
      <c r="BW391" s="186"/>
      <c r="BX391" s="186"/>
      <c r="BY391" s="186"/>
      <c r="BZ391" s="184"/>
      <c r="CA391" s="184"/>
      <c r="CB391" s="185"/>
      <c r="CC391" s="185"/>
      <c r="CD391" s="185"/>
      <c r="CE391" s="185"/>
      <c r="CF391" s="186"/>
      <c r="CG391" s="186"/>
      <c r="CH391" s="186"/>
      <c r="CI391" s="476"/>
      <c r="CJ391" s="476">
        <v>1</v>
      </c>
      <c r="CK391" s="476"/>
    </row>
    <row r="392" spans="2:89" s="187" customFormat="1" ht="113.25" customHeight="1" x14ac:dyDescent="0.25">
      <c r="B392" s="174" t="s">
        <v>71</v>
      </c>
      <c r="C392" s="175" t="s">
        <v>162</v>
      </c>
      <c r="D392" s="175" t="s">
        <v>162</v>
      </c>
      <c r="E392" s="176" t="s">
        <v>156</v>
      </c>
      <c r="F392" s="176" t="s">
        <v>74</v>
      </c>
      <c r="G392" s="176" t="s">
        <v>162</v>
      </c>
      <c r="H392" s="175">
        <v>0</v>
      </c>
      <c r="I392" s="175">
        <v>0</v>
      </c>
      <c r="J392" s="175">
        <v>0</v>
      </c>
      <c r="K392" s="175">
        <v>0</v>
      </c>
      <c r="L392" s="175">
        <v>0</v>
      </c>
      <c r="M392" s="175">
        <v>0</v>
      </c>
      <c r="N392" s="175">
        <v>0</v>
      </c>
      <c r="O392" s="176" t="s">
        <v>502</v>
      </c>
      <c r="P392" s="178"/>
      <c r="Q392" s="179" t="s">
        <v>80</v>
      </c>
      <c r="R392" s="179" t="s">
        <v>81</v>
      </c>
      <c r="S392" s="178" t="s">
        <v>82</v>
      </c>
      <c r="T392" s="178" t="s">
        <v>167</v>
      </c>
      <c r="U392" s="176" t="s">
        <v>84</v>
      </c>
      <c r="V392" s="178" t="s">
        <v>149</v>
      </c>
      <c r="W392" s="241" t="s">
        <v>86</v>
      </c>
      <c r="X392" s="254">
        <f>IF(W392="MUY BAJA",20%,IF(W392="BAJA",40%,IF(W392="MEDIA",60%,IF(W392="ALTA",80%,IF(W392="MUY ALTA",100%,)))))</f>
        <v>0.4</v>
      </c>
      <c r="Y392" s="255" t="s">
        <v>87</v>
      </c>
      <c r="Z392" s="254">
        <f>IF(Y392="LEVE",20%,IF(Y392="MENOR",40%,IF(Y392="MODERADO",60%,IF(Y392="MAYOR",80%,IF(Y392="CATASTRÓFICO",100%,)))))</f>
        <v>0.8</v>
      </c>
      <c r="AA392" s="181" t="s">
        <v>88</v>
      </c>
      <c r="AB392" s="180" t="s">
        <v>168</v>
      </c>
      <c r="AC392" s="178" t="s">
        <v>169</v>
      </c>
      <c r="AD392" s="181" t="s">
        <v>91</v>
      </c>
      <c r="AE392" s="181" t="s">
        <v>92</v>
      </c>
      <c r="AF392" s="176" t="s">
        <v>170</v>
      </c>
      <c r="AG392" s="182" t="s">
        <v>94</v>
      </c>
      <c r="AH392" s="182" t="s">
        <v>95</v>
      </c>
      <c r="AI392" s="256">
        <f>IF(AH392="Prevenir",25%, IF(AH392="Detectar",15%,IF(AH392="Corregir",10%,)))</f>
        <v>0.1</v>
      </c>
      <c r="AJ392" s="182" t="s">
        <v>96</v>
      </c>
      <c r="AK392" s="256">
        <f>IF(AJ392="Automático",25%,IF(AJ392="Manual",10%,))</f>
        <v>0.1</v>
      </c>
      <c r="AL392" s="182" t="s">
        <v>97</v>
      </c>
      <c r="AM392" s="175" t="s">
        <v>152</v>
      </c>
      <c r="AN392" s="182" t="s">
        <v>99</v>
      </c>
      <c r="AO392" s="175" t="s">
        <v>153</v>
      </c>
      <c r="AP392" s="257">
        <f>+AI392+AK392</f>
        <v>0.2</v>
      </c>
      <c r="AQ392" s="238" t="str">
        <f>IF(AR392&lt;=20%,"MUY BAJA",IF(AR392&lt;=40%,"BAJA",IF(AR392&lt;=60%,"MEDIA",IF(AR392&lt;=80%,"ALTA","MUY ALTA"))))</f>
        <v>BAJA</v>
      </c>
      <c r="AR392" s="238">
        <f>IF(OR(AH392="Prevenir",AH392="Detectar"),(X392-(X392*AP392)), X392)</f>
        <v>0.4</v>
      </c>
      <c r="AS392" s="238" t="str">
        <f>IF(AT392&lt;=20%,"LEVE",IF(AT392&lt;=40%,"MENOR",IF(AT392&lt;=60%,"MODERADO",IF(AT392&lt;=80%,"MAYOR","CATASTROFICO"))))</f>
        <v>MAYOR</v>
      </c>
      <c r="AT392" s="238">
        <f>IF(AH392="Corregir",(Z392-(Z392*AP392)), Z392)</f>
        <v>0.64</v>
      </c>
      <c r="AU392" s="181" t="s">
        <v>88</v>
      </c>
      <c r="AV392" s="244" t="s">
        <v>133</v>
      </c>
      <c r="AW392" s="183" t="s">
        <v>168</v>
      </c>
      <c r="AX392" s="184" t="s">
        <v>171</v>
      </c>
      <c r="AY392" s="184">
        <f>AY391</f>
        <v>45657</v>
      </c>
      <c r="AZ392" s="184" t="str">
        <f>AZ391</f>
        <v>EN IIIC-2024 el Plan de Vulnerabilidades - Intrusión ejecutado resultados informados, remediaciones en ejecución.</v>
      </c>
      <c r="BA392" s="184" t="str">
        <f>BA391</f>
        <v>OSI - GIS - GDMA - SPI</v>
      </c>
      <c r="BB392" s="483" t="s">
        <v>103</v>
      </c>
      <c r="BC392" s="185">
        <f t="shared" si="97"/>
        <v>0</v>
      </c>
      <c r="BD392" s="184" t="str">
        <f>BD391</f>
        <v>X</v>
      </c>
      <c r="BE392" s="184" t="str">
        <f>BE391</f>
        <v>Se encuentra en desarrollo remediaciones que estan coordinadas con proveedores para definir remediación final.</v>
      </c>
      <c r="BF392" s="186" t="s">
        <v>1362</v>
      </c>
      <c r="BG392" s="184" t="str">
        <f>BG391</f>
        <v xml:space="preserve"> </v>
      </c>
      <c r="BH392" s="184"/>
      <c r="BI392" s="184"/>
      <c r="BJ392" s="185"/>
      <c r="BK392" s="185"/>
      <c r="BL392" s="185"/>
      <c r="BM392" s="185"/>
      <c r="BN392" s="186"/>
      <c r="BO392" s="186"/>
      <c r="BP392" s="186"/>
      <c r="BQ392" s="184"/>
      <c r="BR392" s="184"/>
      <c r="BS392" s="185"/>
      <c r="BT392" s="185"/>
      <c r="BU392" s="185"/>
      <c r="BV392" s="185"/>
      <c r="BW392" s="186"/>
      <c r="BX392" s="186"/>
      <c r="BY392" s="186"/>
      <c r="BZ392" s="184"/>
      <c r="CA392" s="184"/>
      <c r="CB392" s="185"/>
      <c r="CC392" s="185"/>
      <c r="CD392" s="185"/>
      <c r="CE392" s="185"/>
      <c r="CF392" s="186"/>
      <c r="CG392" s="186"/>
      <c r="CH392" s="186"/>
      <c r="CI392" s="476"/>
      <c r="CJ392" s="476">
        <v>1</v>
      </c>
      <c r="CK392" s="476"/>
    </row>
    <row r="393" spans="2:89" s="187" customFormat="1" ht="113.25" customHeight="1" x14ac:dyDescent="0.25">
      <c r="B393" s="174" t="s">
        <v>71</v>
      </c>
      <c r="C393" s="175" t="s">
        <v>162</v>
      </c>
      <c r="D393" s="175" t="s">
        <v>162</v>
      </c>
      <c r="E393" s="176" t="s">
        <v>156</v>
      </c>
      <c r="F393" s="176" t="s">
        <v>74</v>
      </c>
      <c r="G393" s="176" t="s">
        <v>162</v>
      </c>
      <c r="H393" s="175">
        <v>0</v>
      </c>
      <c r="I393" s="175">
        <v>0</v>
      </c>
      <c r="J393" s="175">
        <v>0</v>
      </c>
      <c r="K393" s="175">
        <v>0</v>
      </c>
      <c r="L393" s="175">
        <v>0</v>
      </c>
      <c r="M393" s="175">
        <v>0</v>
      </c>
      <c r="N393" s="175">
        <v>0</v>
      </c>
      <c r="O393" s="176" t="s">
        <v>502</v>
      </c>
      <c r="P393" s="178"/>
      <c r="Q393" s="179" t="s">
        <v>80</v>
      </c>
      <c r="R393" s="179" t="s">
        <v>81</v>
      </c>
      <c r="S393" s="178" t="s">
        <v>82</v>
      </c>
      <c r="T393" s="178" t="s">
        <v>167</v>
      </c>
      <c r="U393" s="176" t="s">
        <v>84</v>
      </c>
      <c r="V393" s="178" t="s">
        <v>149</v>
      </c>
      <c r="W393" s="241" t="s">
        <v>86</v>
      </c>
      <c r="X393" s="254">
        <f>IF(W393="MUY BAJA",20%,IF(W393="BAJA",40%,IF(W393="MEDIA",60%,IF(W393="ALTA",80%,IF(W393="MUY ALTA",100%,)))))</f>
        <v>0.4</v>
      </c>
      <c r="Y393" s="255" t="s">
        <v>87</v>
      </c>
      <c r="Z393" s="254">
        <f>IF(Y393="LEVE",20%,IF(Y393="MENOR",40%,IF(Y393="MODERADO",60%,IF(Y393="MAYOR",80%,IF(Y393="CATASTRÓFICO",100%,)))))</f>
        <v>0.8</v>
      </c>
      <c r="AA393" s="181" t="s">
        <v>88</v>
      </c>
      <c r="AB393" s="180" t="s">
        <v>168</v>
      </c>
      <c r="AC393" s="178" t="s">
        <v>169</v>
      </c>
      <c r="AD393" s="181" t="s">
        <v>91</v>
      </c>
      <c r="AE393" s="181" t="s">
        <v>92</v>
      </c>
      <c r="AF393" s="176" t="s">
        <v>170</v>
      </c>
      <c r="AG393" s="182" t="s">
        <v>94</v>
      </c>
      <c r="AH393" s="182" t="s">
        <v>95</v>
      </c>
      <c r="AI393" s="256">
        <f>IF(AH393="Prevenir",25%, IF(AH393="Detectar",15%,IF(AH393="Corregir",10%,)))</f>
        <v>0.1</v>
      </c>
      <c r="AJ393" s="182" t="s">
        <v>96</v>
      </c>
      <c r="AK393" s="256">
        <f>IF(AJ393="Automático",25%,IF(AJ393="Manual",10%,))</f>
        <v>0.1</v>
      </c>
      <c r="AL393" s="182" t="s">
        <v>97</v>
      </c>
      <c r="AM393" s="175" t="s">
        <v>152</v>
      </c>
      <c r="AN393" s="182" t="s">
        <v>99</v>
      </c>
      <c r="AO393" s="175" t="s">
        <v>153</v>
      </c>
      <c r="AP393" s="257">
        <f>+AI393+AK393</f>
        <v>0.2</v>
      </c>
      <c r="AQ393" s="238" t="str">
        <f>IF(AR393&lt;=20%,"MUY BAJA",IF(AR393&lt;=40%,"BAJA",IF(AR393&lt;=60%,"MEDIA",IF(AR393&lt;=80%,"ALTA","MUY ALTA"))))</f>
        <v>BAJA</v>
      </c>
      <c r="AR393" s="238">
        <f>IF(OR(AH393="Prevenir",AH393="Detectar"),(X393-(X393*AP393)), X393)</f>
        <v>0.4</v>
      </c>
      <c r="AS393" s="238" t="str">
        <f>IF(AT393&lt;=20%,"LEVE",IF(AT393&lt;=40%,"MENOR",IF(AT393&lt;=60%,"MODERADO",IF(AT393&lt;=80%,"MAYOR","CATASTROFICO"))))</f>
        <v>MAYOR</v>
      </c>
      <c r="AT393" s="238">
        <f>IF(AH393="Corregir",(Z393-(Z393*AP393)), Z393)</f>
        <v>0.64</v>
      </c>
      <c r="AU393" s="181" t="s">
        <v>88</v>
      </c>
      <c r="AV393" s="244" t="s">
        <v>133</v>
      </c>
      <c r="AW393" s="183" t="s">
        <v>168</v>
      </c>
      <c r="AX393" s="184" t="s">
        <v>171</v>
      </c>
      <c r="AY393" s="184">
        <f>AY392</f>
        <v>45657</v>
      </c>
      <c r="AZ393" s="184" t="str">
        <f>AZ392</f>
        <v>EN IIIC-2024 el Plan de Vulnerabilidades - Intrusión ejecutado resultados informados, remediaciones en ejecución.</v>
      </c>
      <c r="BA393" s="184" t="str">
        <f>BA392</f>
        <v>OSI - GIS - GDMA - SPI</v>
      </c>
      <c r="BB393" s="483" t="s">
        <v>103</v>
      </c>
      <c r="BC393" s="185">
        <f t="shared" ref="BC393:BC396" si="98">BC397</f>
        <v>0</v>
      </c>
      <c r="BD393" s="184" t="str">
        <f>BD392</f>
        <v>X</v>
      </c>
      <c r="BE393" s="184" t="str">
        <f>BE392</f>
        <v>Se encuentra en desarrollo remediaciones que estan coordinadas con proveedores para definir remediación final.</v>
      </c>
      <c r="BF393" s="186" t="s">
        <v>1362</v>
      </c>
      <c r="BG393" s="184" t="str">
        <f>BG392</f>
        <v xml:space="preserve"> </v>
      </c>
      <c r="BH393" s="184"/>
      <c r="BI393" s="184"/>
      <c r="BJ393" s="185"/>
      <c r="BK393" s="185"/>
      <c r="BL393" s="185"/>
      <c r="BM393" s="185"/>
      <c r="BN393" s="186"/>
      <c r="BO393" s="186"/>
      <c r="BP393" s="186"/>
      <c r="BQ393" s="184"/>
      <c r="BR393" s="184"/>
      <c r="BS393" s="185"/>
      <c r="BT393" s="185"/>
      <c r="BU393" s="185"/>
      <c r="BV393" s="185"/>
      <c r="BW393" s="186"/>
      <c r="BX393" s="186"/>
      <c r="BY393" s="186"/>
      <c r="BZ393" s="184"/>
      <c r="CA393" s="184"/>
      <c r="CB393" s="185"/>
      <c r="CC393" s="185"/>
      <c r="CD393" s="185"/>
      <c r="CE393" s="185"/>
      <c r="CF393" s="186"/>
      <c r="CG393" s="186"/>
      <c r="CH393" s="186"/>
      <c r="CI393" s="476"/>
      <c r="CJ393" s="476">
        <v>1</v>
      </c>
      <c r="CK393" s="476"/>
    </row>
    <row r="394" spans="2:89" s="187" customFormat="1" ht="113.25" customHeight="1" x14ac:dyDescent="0.25">
      <c r="B394" s="174" t="s">
        <v>71</v>
      </c>
      <c r="C394" s="175" t="s">
        <v>162</v>
      </c>
      <c r="D394" s="175" t="s">
        <v>162</v>
      </c>
      <c r="E394" s="176" t="s">
        <v>156</v>
      </c>
      <c r="F394" s="176" t="s">
        <v>120</v>
      </c>
      <c r="G394" s="176" t="s">
        <v>162</v>
      </c>
      <c r="H394" s="175" t="s">
        <v>247</v>
      </c>
      <c r="I394" s="175" t="s">
        <v>245</v>
      </c>
      <c r="J394" s="175" t="s">
        <v>245</v>
      </c>
      <c r="K394" s="193" t="s">
        <v>247</v>
      </c>
      <c r="L394" s="175" t="s">
        <v>581</v>
      </c>
      <c r="M394" s="175" t="s">
        <v>582</v>
      </c>
      <c r="N394" s="175" t="s">
        <v>583</v>
      </c>
      <c r="O394" s="176" t="s">
        <v>368</v>
      </c>
      <c r="P394" s="178"/>
      <c r="Q394" s="179" t="s">
        <v>80</v>
      </c>
      <c r="R394" s="179" t="s">
        <v>81</v>
      </c>
      <c r="S394" s="178" t="s">
        <v>82</v>
      </c>
      <c r="T394" s="178" t="s">
        <v>167</v>
      </c>
      <c r="U394" s="176" t="s">
        <v>84</v>
      </c>
      <c r="V394" s="178" t="s">
        <v>125</v>
      </c>
      <c r="W394" s="241" t="s">
        <v>213</v>
      </c>
      <c r="X394" s="254">
        <f>IF(W394="MUY BAJA",20%,IF(W394="BAJA",40%,IF(W394="MEDIA",60%,IF(W394="ALTA",80%,IF(W394="MUY ALTA",100%,)))))</f>
        <v>0.6</v>
      </c>
      <c r="Y394" s="255" t="s">
        <v>317</v>
      </c>
      <c r="Z394" s="254">
        <f>IF(Y394="LEVE",20%,IF(Y394="MENOR",40%,IF(Y394="MODERADO",60%,IF(Y394="MAYOR",80%,IF(Y394="CATASTRÓFICO",100%,)))))</f>
        <v>0.6</v>
      </c>
      <c r="AA394" s="181" t="s">
        <v>317</v>
      </c>
      <c r="AB394" s="180" t="s">
        <v>168</v>
      </c>
      <c r="AC394" s="178" t="s">
        <v>169</v>
      </c>
      <c r="AD394" s="181" t="s">
        <v>91</v>
      </c>
      <c r="AE394" s="181" t="s">
        <v>92</v>
      </c>
      <c r="AF394" s="176" t="s">
        <v>170</v>
      </c>
      <c r="AG394" s="182" t="s">
        <v>94</v>
      </c>
      <c r="AH394" s="182" t="s">
        <v>95</v>
      </c>
      <c r="AI394" s="256">
        <f>IF(AH394="Prevenir",25%, IF(AH394="Detectar",15%,IF(AH394="Corregir",10%,)))</f>
        <v>0.1</v>
      </c>
      <c r="AJ394" s="182" t="s">
        <v>96</v>
      </c>
      <c r="AK394" s="256">
        <f>IF(AJ394="Automático",25%,IF(AJ394="Manual",10%,))</f>
        <v>0.1</v>
      </c>
      <c r="AL394" s="182" t="s">
        <v>97</v>
      </c>
      <c r="AM394" s="175" t="s">
        <v>152</v>
      </c>
      <c r="AN394" s="182" t="s">
        <v>99</v>
      </c>
      <c r="AO394" s="175" t="s">
        <v>153</v>
      </c>
      <c r="AP394" s="257">
        <f>+AI394+AK394</f>
        <v>0.2</v>
      </c>
      <c r="AQ394" s="238" t="str">
        <f>IF(AR394&lt;=20%,"MUY BAJA",IF(AR394&lt;=40%,"BAJA",IF(AR394&lt;=60%,"MEDIA",IF(AR394&lt;=80%,"ALTA","MUY ALTA"))))</f>
        <v>MEDIA</v>
      </c>
      <c r="AR394" s="238">
        <f>IF(OR(AH394="Prevenir",AH394="Detectar"),(X394-(X394*AP394)), X394)</f>
        <v>0.6</v>
      </c>
      <c r="AS394" s="238" t="str">
        <f>IF(AT394&lt;=20%,"LEVE",IF(AT394&lt;=40%,"MENOR",IF(AT394&lt;=60%,"MODERADO",IF(AT394&lt;=80%,"MAYOR","CATASTROFICO"))))</f>
        <v>MODERADO</v>
      </c>
      <c r="AT394" s="238">
        <f>IF(AH394="Corregir",(Z394-(Z394*AP394)), Z394)</f>
        <v>0.48</v>
      </c>
      <c r="AU394" s="181" t="s">
        <v>88</v>
      </c>
      <c r="AV394" s="244" t="s">
        <v>133</v>
      </c>
      <c r="AW394" s="183" t="s">
        <v>168</v>
      </c>
      <c r="AX394" s="184" t="s">
        <v>171</v>
      </c>
      <c r="AY394" s="184">
        <f>AY393</f>
        <v>45657</v>
      </c>
      <c r="AZ394" s="184" t="str">
        <f>AZ393</f>
        <v>EN IIIC-2024 el Plan de Vulnerabilidades - Intrusión ejecutado resultados informados, remediaciones en ejecución.</v>
      </c>
      <c r="BA394" s="184" t="str">
        <f>BA393</f>
        <v>OSI - GIS - GDMA - SPI</v>
      </c>
      <c r="BB394" s="483" t="s">
        <v>103</v>
      </c>
      <c r="BC394" s="185">
        <f t="shared" si="98"/>
        <v>0</v>
      </c>
      <c r="BD394" s="184" t="str">
        <f>BD393</f>
        <v>X</v>
      </c>
      <c r="BE394" s="184" t="str">
        <f>BE393</f>
        <v>Se encuentra en desarrollo remediaciones que estan coordinadas con proveedores para definir remediación final.</v>
      </c>
      <c r="BF394" s="186" t="s">
        <v>1362</v>
      </c>
      <c r="BG394" s="184" t="str">
        <f>BG393</f>
        <v xml:space="preserve"> </v>
      </c>
      <c r="BH394" s="184"/>
      <c r="BI394" s="184"/>
      <c r="BJ394" s="185"/>
      <c r="BK394" s="185"/>
      <c r="BL394" s="185"/>
      <c r="BM394" s="185"/>
      <c r="BN394" s="186"/>
      <c r="BO394" s="186"/>
      <c r="BP394" s="186"/>
      <c r="BQ394" s="184"/>
      <c r="BR394" s="184"/>
      <c r="BS394" s="185"/>
      <c r="BT394" s="185"/>
      <c r="BU394" s="185"/>
      <c r="BV394" s="185"/>
      <c r="BW394" s="186"/>
      <c r="BX394" s="186"/>
      <c r="BY394" s="186"/>
      <c r="BZ394" s="184"/>
      <c r="CA394" s="184"/>
      <c r="CB394" s="185"/>
      <c r="CC394" s="185"/>
      <c r="CD394" s="185"/>
      <c r="CE394" s="185"/>
      <c r="CF394" s="186"/>
      <c r="CG394" s="186"/>
      <c r="CH394" s="186"/>
      <c r="CI394" s="476"/>
      <c r="CJ394" s="476">
        <v>1</v>
      </c>
      <c r="CK394" s="476"/>
    </row>
    <row r="395" spans="2:89" s="187" customFormat="1" ht="113.25" customHeight="1" x14ac:dyDescent="0.25">
      <c r="B395" s="174" t="s">
        <v>71</v>
      </c>
      <c r="C395" s="175" t="s">
        <v>162</v>
      </c>
      <c r="D395" s="175" t="s">
        <v>162</v>
      </c>
      <c r="E395" s="176" t="s">
        <v>156</v>
      </c>
      <c r="F395" s="176" t="s">
        <v>173</v>
      </c>
      <c r="G395" s="176" t="s">
        <v>162</v>
      </c>
      <c r="H395" s="175" t="s">
        <v>245</v>
      </c>
      <c r="I395" s="175" t="s">
        <v>523</v>
      </c>
      <c r="J395" s="175" t="s">
        <v>245</v>
      </c>
      <c r="K395" s="193" t="s">
        <v>247</v>
      </c>
      <c r="L395" s="175" t="s">
        <v>600</v>
      </c>
      <c r="M395" s="175" t="s">
        <v>601</v>
      </c>
      <c r="N395" s="175" t="s">
        <v>602</v>
      </c>
      <c r="O395" s="176" t="s">
        <v>368</v>
      </c>
      <c r="P395" s="178"/>
      <c r="Q395" s="179" t="s">
        <v>80</v>
      </c>
      <c r="R395" s="179" t="s">
        <v>81</v>
      </c>
      <c r="S395" s="178" t="s">
        <v>82</v>
      </c>
      <c r="T395" s="178" t="s">
        <v>167</v>
      </c>
      <c r="U395" s="176" t="s">
        <v>84</v>
      </c>
      <c r="V395" s="178" t="s">
        <v>125</v>
      </c>
      <c r="W395" s="241" t="s">
        <v>213</v>
      </c>
      <c r="X395" s="254">
        <f>IF(W395="MUY BAJA",20%,IF(W395="BAJA",40%,IF(W395="MEDIA",60%,IF(W395="ALTA",80%,IF(W395="MUY ALTA",100%,)))))</f>
        <v>0.6</v>
      </c>
      <c r="Y395" s="255" t="s">
        <v>317</v>
      </c>
      <c r="Z395" s="254">
        <f>IF(Y395="LEVE",20%,IF(Y395="MENOR",40%,IF(Y395="MODERADO",60%,IF(Y395="MAYOR",80%,IF(Y395="CATASTRÓFICO",100%,)))))</f>
        <v>0.6</v>
      </c>
      <c r="AA395" s="181" t="s">
        <v>317</v>
      </c>
      <c r="AB395" s="180" t="s">
        <v>168</v>
      </c>
      <c r="AC395" s="178" t="s">
        <v>169</v>
      </c>
      <c r="AD395" s="181" t="s">
        <v>91</v>
      </c>
      <c r="AE395" s="181" t="s">
        <v>92</v>
      </c>
      <c r="AF395" s="176" t="s">
        <v>170</v>
      </c>
      <c r="AG395" s="182" t="s">
        <v>94</v>
      </c>
      <c r="AH395" s="182" t="s">
        <v>95</v>
      </c>
      <c r="AI395" s="256">
        <f>IF(AH395="Prevenir",25%, IF(AH395="Detectar",15%,IF(AH395="Corregir",10%,)))</f>
        <v>0.1</v>
      </c>
      <c r="AJ395" s="182" t="s">
        <v>96</v>
      </c>
      <c r="AK395" s="256">
        <f>IF(AJ395="Automático",25%,IF(AJ395="Manual",10%,))</f>
        <v>0.1</v>
      </c>
      <c r="AL395" s="182" t="s">
        <v>97</v>
      </c>
      <c r="AM395" s="175" t="s">
        <v>152</v>
      </c>
      <c r="AN395" s="182" t="s">
        <v>99</v>
      </c>
      <c r="AO395" s="175" t="s">
        <v>153</v>
      </c>
      <c r="AP395" s="257">
        <f>+AI395+AK395</f>
        <v>0.2</v>
      </c>
      <c r="AQ395" s="238" t="str">
        <f>IF(AR395&lt;=20%,"MUY BAJA",IF(AR395&lt;=40%,"BAJA",IF(AR395&lt;=60%,"MEDIA",IF(AR395&lt;=80%,"ALTA","MUY ALTA"))))</f>
        <v>MEDIA</v>
      </c>
      <c r="AR395" s="238">
        <f>IF(OR(AH395="Prevenir",AH395="Detectar"),(X395-(X395*AP395)), X395)</f>
        <v>0.6</v>
      </c>
      <c r="AS395" s="238" t="str">
        <f>IF(AT395&lt;=20%,"LEVE",IF(AT395&lt;=40%,"MENOR",IF(AT395&lt;=60%,"MODERADO",IF(AT395&lt;=80%,"MAYOR","CATASTROFICO"))))</f>
        <v>MODERADO</v>
      </c>
      <c r="AT395" s="238">
        <f>IF(AH395="Corregir",(Z395-(Z395*AP395)), Z395)</f>
        <v>0.48</v>
      </c>
      <c r="AU395" s="181" t="s">
        <v>88</v>
      </c>
      <c r="AV395" s="244" t="s">
        <v>133</v>
      </c>
      <c r="AW395" s="183" t="s">
        <v>168</v>
      </c>
      <c r="AX395" s="184" t="s">
        <v>171</v>
      </c>
      <c r="AY395" s="184">
        <f>AY394</f>
        <v>45657</v>
      </c>
      <c r="AZ395" s="184" t="str">
        <f>AZ394</f>
        <v>EN IIIC-2024 el Plan de Vulnerabilidades - Intrusión ejecutado resultados informados, remediaciones en ejecución.</v>
      </c>
      <c r="BA395" s="184" t="str">
        <f>BA394</f>
        <v>OSI - GIS - GDMA - SPI</v>
      </c>
      <c r="BB395" s="483" t="s">
        <v>103</v>
      </c>
      <c r="BC395" s="185">
        <f t="shared" si="98"/>
        <v>0</v>
      </c>
      <c r="BD395" s="184" t="str">
        <f>BD394</f>
        <v>X</v>
      </c>
      <c r="BE395" s="184" t="str">
        <f>BE394</f>
        <v>Se encuentra en desarrollo remediaciones que estan coordinadas con proveedores para definir remediación final.</v>
      </c>
      <c r="BF395" s="186" t="s">
        <v>1362</v>
      </c>
      <c r="BG395" s="184" t="str">
        <f>BG394</f>
        <v xml:space="preserve"> </v>
      </c>
      <c r="BH395" s="184"/>
      <c r="BI395" s="184"/>
      <c r="BJ395" s="185"/>
      <c r="BK395" s="185"/>
      <c r="BL395" s="185"/>
      <c r="BM395" s="185"/>
      <c r="BN395" s="186"/>
      <c r="BO395" s="186"/>
      <c r="BP395" s="186"/>
      <c r="BQ395" s="184"/>
      <c r="BR395" s="184"/>
      <c r="BS395" s="185"/>
      <c r="BT395" s="185"/>
      <c r="BU395" s="185"/>
      <c r="BV395" s="185"/>
      <c r="BW395" s="186"/>
      <c r="BX395" s="186"/>
      <c r="BY395" s="186"/>
      <c r="BZ395" s="184"/>
      <c r="CA395" s="184"/>
      <c r="CB395" s="185"/>
      <c r="CC395" s="185"/>
      <c r="CD395" s="185"/>
      <c r="CE395" s="185"/>
      <c r="CF395" s="186"/>
      <c r="CG395" s="186"/>
      <c r="CH395" s="186"/>
      <c r="CI395" s="476"/>
      <c r="CJ395" s="476">
        <v>1</v>
      </c>
      <c r="CK395" s="476"/>
    </row>
    <row r="396" spans="2:89" s="187" customFormat="1" ht="113.25" customHeight="1" x14ac:dyDescent="0.25">
      <c r="B396" s="174" t="s">
        <v>71</v>
      </c>
      <c r="C396" s="175" t="s">
        <v>162</v>
      </c>
      <c r="D396" s="175" t="s">
        <v>162</v>
      </c>
      <c r="E396" s="176" t="s">
        <v>156</v>
      </c>
      <c r="F396" s="176" t="s">
        <v>74</v>
      </c>
      <c r="G396" s="176" t="s">
        <v>162</v>
      </c>
      <c r="H396" s="175" t="s">
        <v>245</v>
      </c>
      <c r="I396" s="175" t="s">
        <v>523</v>
      </c>
      <c r="J396" s="175" t="s">
        <v>245</v>
      </c>
      <c r="K396" s="193" t="s">
        <v>247</v>
      </c>
      <c r="L396" s="175" t="s">
        <v>612</v>
      </c>
      <c r="M396" s="175" t="s">
        <v>613</v>
      </c>
      <c r="N396" s="175" t="s">
        <v>614</v>
      </c>
      <c r="O396" s="176" t="s">
        <v>412</v>
      </c>
      <c r="P396" s="178"/>
      <c r="Q396" s="179" t="s">
        <v>80</v>
      </c>
      <c r="R396" s="179" t="s">
        <v>81</v>
      </c>
      <c r="S396" s="178" t="s">
        <v>82</v>
      </c>
      <c r="T396" s="178" t="s">
        <v>167</v>
      </c>
      <c r="U396" s="176" t="s">
        <v>84</v>
      </c>
      <c r="V396" s="178" t="s">
        <v>125</v>
      </c>
      <c r="W396" s="241" t="s">
        <v>213</v>
      </c>
      <c r="X396" s="254">
        <f>IF(W396="MUY BAJA",20%,IF(W396="BAJA",40%,IF(W396="MEDIA",60%,IF(W396="ALTA",80%,IF(W396="MUY ALTA",100%,)))))</f>
        <v>0.6</v>
      </c>
      <c r="Y396" s="255" t="s">
        <v>317</v>
      </c>
      <c r="Z396" s="254">
        <f>IF(Y396="LEVE",20%,IF(Y396="MENOR",40%,IF(Y396="MODERADO",60%,IF(Y396="MAYOR",80%,IF(Y396="CATASTRÓFICO",100%,)))))</f>
        <v>0.6</v>
      </c>
      <c r="AA396" s="181" t="s">
        <v>317</v>
      </c>
      <c r="AB396" s="180" t="s">
        <v>168</v>
      </c>
      <c r="AC396" s="178" t="s">
        <v>169</v>
      </c>
      <c r="AD396" s="181" t="s">
        <v>91</v>
      </c>
      <c r="AE396" s="181" t="s">
        <v>92</v>
      </c>
      <c r="AF396" s="176" t="s">
        <v>170</v>
      </c>
      <c r="AG396" s="182" t="s">
        <v>94</v>
      </c>
      <c r="AH396" s="182" t="s">
        <v>95</v>
      </c>
      <c r="AI396" s="256">
        <f>IF(AH396="Prevenir",25%, IF(AH396="Detectar",15%,IF(AH396="Corregir",10%,)))</f>
        <v>0.1</v>
      </c>
      <c r="AJ396" s="182" t="s">
        <v>96</v>
      </c>
      <c r="AK396" s="256">
        <f>IF(AJ396="Automático",25%,IF(AJ396="Manual",10%,))</f>
        <v>0.1</v>
      </c>
      <c r="AL396" s="182" t="s">
        <v>97</v>
      </c>
      <c r="AM396" s="175" t="s">
        <v>152</v>
      </c>
      <c r="AN396" s="182" t="s">
        <v>99</v>
      </c>
      <c r="AO396" s="175" t="s">
        <v>153</v>
      </c>
      <c r="AP396" s="257">
        <f>+AI396+AK396</f>
        <v>0.2</v>
      </c>
      <c r="AQ396" s="238" t="str">
        <f>IF(AR396&lt;=20%,"MUY BAJA",IF(AR396&lt;=40%,"BAJA",IF(AR396&lt;=60%,"MEDIA",IF(AR396&lt;=80%,"ALTA","MUY ALTA"))))</f>
        <v>MEDIA</v>
      </c>
      <c r="AR396" s="238">
        <f>IF(OR(AH396="Prevenir",AH396="Detectar"),(X396-(X396*AP396)), X396)</f>
        <v>0.6</v>
      </c>
      <c r="AS396" s="238" t="str">
        <f>IF(AT396&lt;=20%,"LEVE",IF(AT396&lt;=40%,"MENOR",IF(AT396&lt;=60%,"MODERADO",IF(AT396&lt;=80%,"MAYOR","CATASTROFICO"))))</f>
        <v>MODERADO</v>
      </c>
      <c r="AT396" s="238">
        <f>IF(AH396="Corregir",(Z396-(Z396*AP396)), Z396)</f>
        <v>0.48</v>
      </c>
      <c r="AU396" s="181" t="s">
        <v>88</v>
      </c>
      <c r="AV396" s="244" t="s">
        <v>133</v>
      </c>
      <c r="AW396" s="183" t="s">
        <v>168</v>
      </c>
      <c r="AX396" s="184" t="s">
        <v>171</v>
      </c>
      <c r="AY396" s="184">
        <f>AY395</f>
        <v>45657</v>
      </c>
      <c r="AZ396" s="184" t="str">
        <f>AZ395</f>
        <v>EN IIIC-2024 el Plan de Vulnerabilidades - Intrusión ejecutado resultados informados, remediaciones en ejecución.</v>
      </c>
      <c r="BA396" s="184" t="str">
        <f>BA395</f>
        <v>OSI - GIS - GDMA - SPI</v>
      </c>
      <c r="BB396" s="483" t="s">
        <v>103</v>
      </c>
      <c r="BC396" s="185">
        <f t="shared" si="98"/>
        <v>0</v>
      </c>
      <c r="BD396" s="184" t="str">
        <f>BD395</f>
        <v>X</v>
      </c>
      <c r="BE396" s="184" t="str">
        <f>BE395</f>
        <v>Se encuentra en desarrollo remediaciones que estan coordinadas con proveedores para definir remediación final.</v>
      </c>
      <c r="BF396" s="186" t="s">
        <v>1362</v>
      </c>
      <c r="BG396" s="184" t="str">
        <f>BG395</f>
        <v xml:space="preserve"> </v>
      </c>
      <c r="BH396" s="184"/>
      <c r="BI396" s="184"/>
      <c r="BJ396" s="185"/>
      <c r="BK396" s="185"/>
      <c r="BL396" s="185"/>
      <c r="BM396" s="185"/>
      <c r="BN396" s="186"/>
      <c r="BO396" s="186"/>
      <c r="BP396" s="186"/>
      <c r="BQ396" s="184"/>
      <c r="BR396" s="184"/>
      <c r="BS396" s="185"/>
      <c r="BT396" s="185"/>
      <c r="BU396" s="185"/>
      <c r="BV396" s="185"/>
      <c r="BW396" s="186"/>
      <c r="BX396" s="186"/>
      <c r="BY396" s="186"/>
      <c r="BZ396" s="184"/>
      <c r="CA396" s="184"/>
      <c r="CB396" s="185"/>
      <c r="CC396" s="185"/>
      <c r="CD396" s="185"/>
      <c r="CE396" s="185"/>
      <c r="CF396" s="186"/>
      <c r="CG396" s="186"/>
      <c r="CH396" s="186"/>
      <c r="CI396" s="476"/>
      <c r="CJ396" s="476">
        <v>1</v>
      </c>
      <c r="CK396" s="476"/>
    </row>
    <row r="397" spans="2:89" s="206" customFormat="1" ht="12" customHeight="1" x14ac:dyDescent="0.25">
      <c r="X397" s="407"/>
      <c r="Z397" s="407"/>
      <c r="AI397" s="407"/>
      <c r="AK397" s="407"/>
      <c r="AY397" s="408"/>
      <c r="AZ397" s="408"/>
      <c r="BA397" s="203"/>
      <c r="BB397" s="203"/>
      <c r="BC397" s="203"/>
      <c r="BD397" s="203"/>
      <c r="BE397" s="203"/>
      <c r="BF397" s="482" t="s">
        <v>1408</v>
      </c>
      <c r="BG397" s="474">
        <v>389</v>
      </c>
      <c r="CI397" s="474"/>
      <c r="CJ397" s="474">
        <f>SUM(CJ8:CJ396)</f>
        <v>384</v>
      </c>
      <c r="CK397" s="474">
        <f>SUM(CK8:CK396)</f>
        <v>5</v>
      </c>
    </row>
    <row r="398" spans="2:89" s="223" customFormat="1" ht="16.5" customHeight="1" x14ac:dyDescent="0.25">
      <c r="B398" s="264" t="s">
        <v>711</v>
      </c>
      <c r="C398" s="265"/>
      <c r="D398" s="265"/>
      <c r="E398" s="265"/>
      <c r="F398" s="265"/>
      <c r="G398" s="265"/>
      <c r="H398" s="265"/>
      <c r="I398" s="265"/>
      <c r="J398" s="265"/>
      <c r="K398" s="265"/>
      <c r="L398" s="266"/>
      <c r="X398" s="263"/>
      <c r="Z398" s="263"/>
      <c r="AI398" s="263"/>
      <c r="AJ398" s="267"/>
      <c r="AK398" s="263"/>
      <c r="AL398" s="267"/>
      <c r="AM398" s="267" t="s">
        <v>73</v>
      </c>
      <c r="AN398" s="267">
        <v>121</v>
      </c>
      <c r="AO398" s="267" t="s">
        <v>156</v>
      </c>
      <c r="AQ398" s="267">
        <v>83</v>
      </c>
      <c r="AS398" s="267"/>
      <c r="AU398" s="267"/>
      <c r="AV398" s="267"/>
      <c r="AW398" s="267" t="s">
        <v>712</v>
      </c>
      <c r="AX398" s="267"/>
      <c r="AY398" s="267">
        <v>389</v>
      </c>
      <c r="AZ398" s="267"/>
      <c r="BA398" s="267" t="s">
        <v>713</v>
      </c>
      <c r="BB398" s="267">
        <v>14</v>
      </c>
      <c r="BC398" s="267"/>
      <c r="BD398" s="267"/>
      <c r="BE398" s="267" t="s">
        <v>714</v>
      </c>
      <c r="BF398" s="267">
        <v>182</v>
      </c>
      <c r="BG398" s="267"/>
      <c r="CI398" s="406"/>
      <c r="CJ398" s="406"/>
      <c r="CK398" s="406"/>
    </row>
    <row r="399" spans="2:89" s="223" customFormat="1" ht="23.25" customHeight="1" x14ac:dyDescent="0.25">
      <c r="B399" s="221" t="s">
        <v>715</v>
      </c>
      <c r="C399" s="222" t="s">
        <v>70</v>
      </c>
      <c r="D399" s="222" t="s">
        <v>716</v>
      </c>
      <c r="E399" s="222"/>
      <c r="F399" s="222"/>
      <c r="G399" s="222"/>
      <c r="H399" s="222"/>
      <c r="I399" s="222"/>
      <c r="J399" s="224" t="s">
        <v>717</v>
      </c>
      <c r="K399" s="224" t="s">
        <v>718</v>
      </c>
      <c r="L399" s="225" t="s">
        <v>719</v>
      </c>
      <c r="X399" s="263"/>
      <c r="Z399" s="263"/>
      <c r="AI399" s="263"/>
      <c r="AJ399" s="267" t="s">
        <v>720</v>
      </c>
      <c r="AK399" s="263"/>
      <c r="AL399" s="267"/>
      <c r="AM399" s="267" t="s">
        <v>698</v>
      </c>
      <c r="AN399" s="267">
        <v>1</v>
      </c>
      <c r="AO399" s="267" t="s">
        <v>119</v>
      </c>
      <c r="AQ399" s="267">
        <v>63</v>
      </c>
      <c r="AS399" s="267"/>
      <c r="AU399" s="267"/>
      <c r="AV399" s="267"/>
      <c r="AW399" s="267" t="s">
        <v>721</v>
      </c>
      <c r="AX399" s="267"/>
      <c r="AY399" s="267">
        <v>50</v>
      </c>
      <c r="AZ399" s="267"/>
      <c r="BA399" s="267" t="s">
        <v>722</v>
      </c>
      <c r="BB399" s="267">
        <v>149</v>
      </c>
      <c r="BC399" s="267"/>
      <c r="BD399" s="267"/>
      <c r="BE399" s="267" t="s">
        <v>723</v>
      </c>
      <c r="BF399" s="267">
        <v>0</v>
      </c>
      <c r="BG399" s="267"/>
      <c r="CI399" s="406"/>
      <c r="CJ399" s="406"/>
      <c r="CK399" s="406"/>
    </row>
    <row r="400" spans="2:89" s="223" customFormat="1" ht="51" customHeight="1" x14ac:dyDescent="0.25">
      <c r="B400" s="477">
        <v>0</v>
      </c>
      <c r="C400" s="478">
        <v>45565</v>
      </c>
      <c r="D400" s="479" t="s">
        <v>724</v>
      </c>
      <c r="E400" s="479"/>
      <c r="F400" s="479"/>
      <c r="I400" s="479"/>
      <c r="J400" s="480" t="s">
        <v>725</v>
      </c>
      <c r="K400" s="480" t="s">
        <v>725</v>
      </c>
      <c r="L400" s="481" t="s">
        <v>725</v>
      </c>
      <c r="X400" s="263"/>
      <c r="Z400" s="263"/>
      <c r="AI400" s="263"/>
      <c r="AJ400" s="267"/>
      <c r="AK400" s="263"/>
      <c r="AL400" s="267"/>
      <c r="AM400" s="267" t="s">
        <v>190</v>
      </c>
      <c r="AN400" s="267">
        <v>32</v>
      </c>
      <c r="AO400" s="267"/>
      <c r="AQ400" s="267"/>
      <c r="AS400" s="267"/>
      <c r="AU400" s="267"/>
      <c r="AV400" s="267"/>
      <c r="AW400" s="267" t="s">
        <v>726</v>
      </c>
      <c r="AX400" s="267"/>
      <c r="AY400" s="267">
        <v>79</v>
      </c>
      <c r="AZ400" s="267"/>
      <c r="BA400" s="267" t="s">
        <v>727</v>
      </c>
      <c r="BB400" s="267">
        <v>226</v>
      </c>
      <c r="BC400" s="267"/>
      <c r="BD400" s="267"/>
      <c r="BE400" s="267" t="s">
        <v>728</v>
      </c>
      <c r="BF400" s="267">
        <v>9</v>
      </c>
      <c r="BG400" s="267"/>
      <c r="CI400" s="406"/>
      <c r="CJ400" s="406"/>
      <c r="CK400" s="406"/>
    </row>
    <row r="401" spans="2:59" ht="15.75" customHeight="1" x14ac:dyDescent="0.15">
      <c r="B401" s="169"/>
      <c r="C401" s="219"/>
      <c r="D401" s="169"/>
      <c r="E401" s="169"/>
      <c r="F401" s="169"/>
      <c r="G401" s="169"/>
      <c r="H401" s="169"/>
      <c r="I401" s="169"/>
      <c r="J401" s="169"/>
      <c r="K401" s="169"/>
      <c r="L401" s="169"/>
      <c r="M401" s="169"/>
      <c r="N401" s="169"/>
      <c r="O401" s="169"/>
      <c r="P401" s="169"/>
      <c r="Q401" s="169"/>
      <c r="R401" s="169"/>
      <c r="S401" s="169"/>
      <c r="T401" s="169"/>
      <c r="U401" s="171"/>
      <c r="V401" s="220"/>
      <c r="W401" s="220"/>
      <c r="AJ401" s="269"/>
      <c r="AL401" s="269"/>
      <c r="AM401" s="268" t="s">
        <v>105</v>
      </c>
      <c r="AN401" s="269">
        <v>89</v>
      </c>
      <c r="AO401" s="268"/>
      <c r="AQ401" s="269"/>
      <c r="AS401" s="269"/>
      <c r="AU401" s="269"/>
      <c r="AV401" s="269"/>
      <c r="AW401" s="269" t="s">
        <v>729</v>
      </c>
      <c r="AX401" s="269"/>
      <c r="AY401" s="267">
        <v>260</v>
      </c>
      <c r="AZ401" s="277"/>
      <c r="BA401" s="267"/>
      <c r="BB401" s="267"/>
      <c r="BC401" s="267"/>
      <c r="BD401" s="267"/>
      <c r="BE401" s="267" t="s">
        <v>730</v>
      </c>
      <c r="BF401" s="267">
        <v>198</v>
      </c>
      <c r="BG401" s="267"/>
    </row>
    <row r="402" spans="2:59" ht="17.25" customHeight="1" x14ac:dyDescent="0.15">
      <c r="B402" s="169"/>
      <c r="C402" s="219"/>
      <c r="D402" s="169"/>
      <c r="E402" s="169"/>
      <c r="F402" s="169"/>
      <c r="G402" s="169"/>
      <c r="H402" s="169"/>
      <c r="I402" s="169"/>
      <c r="J402" s="169"/>
      <c r="K402" s="169"/>
      <c r="L402" s="169"/>
      <c r="M402" s="169"/>
      <c r="N402" s="169"/>
      <c r="O402" s="169"/>
      <c r="P402" s="169"/>
      <c r="Q402" s="169"/>
      <c r="R402" s="169"/>
      <c r="S402" s="169"/>
      <c r="T402" s="169"/>
      <c r="U402" s="171"/>
      <c r="V402" s="220"/>
      <c r="W402" s="220"/>
    </row>
    <row r="403" spans="2:59" ht="17.25" customHeight="1" x14ac:dyDescent="0.15">
      <c r="B403" s="169"/>
      <c r="C403" s="219"/>
      <c r="D403" s="169"/>
      <c r="E403" s="169"/>
      <c r="F403" s="169"/>
      <c r="G403" s="169"/>
      <c r="H403" s="169"/>
      <c r="I403" s="169"/>
      <c r="J403" s="169"/>
      <c r="K403" s="169"/>
      <c r="L403" s="169"/>
      <c r="M403" s="169"/>
      <c r="N403" s="169"/>
      <c r="O403" s="169"/>
      <c r="P403" s="169"/>
      <c r="Q403" s="169"/>
      <c r="R403" s="169"/>
      <c r="S403" s="169"/>
      <c r="T403" s="169"/>
      <c r="U403" s="171"/>
      <c r="V403" s="220"/>
      <c r="W403" s="220"/>
      <c r="AY403" s="223"/>
    </row>
    <row r="404" spans="2:59" ht="36" customHeight="1" x14ac:dyDescent="0.15">
      <c r="BB404" s="271" t="s">
        <v>1357</v>
      </c>
    </row>
  </sheetData>
  <sheetProtection formatCells="0" insertRows="0" deleteRows="0"/>
  <sortState xmlns:xlrd2="http://schemas.microsoft.com/office/spreadsheetml/2017/richdata2" ref="B8:CK396">
    <sortCondition ref="AB8:AB396"/>
  </sortState>
  <mergeCells count="25">
    <mergeCell ref="AY3:BG3"/>
    <mergeCell ref="BH5:BP5"/>
    <mergeCell ref="BH6:BH7"/>
    <mergeCell ref="BI6:BI7"/>
    <mergeCell ref="BJ6:BJ7"/>
    <mergeCell ref="BK6:BK7"/>
    <mergeCell ref="BL6:BN6"/>
    <mergeCell ref="BO6:BO7"/>
    <mergeCell ref="BP6:BP7"/>
    <mergeCell ref="BQ5:BY5"/>
    <mergeCell ref="BQ6:BQ7"/>
    <mergeCell ref="BR6:BR7"/>
    <mergeCell ref="BS6:BS7"/>
    <mergeCell ref="BT6:BT7"/>
    <mergeCell ref="BU6:BW6"/>
    <mergeCell ref="BX6:BX7"/>
    <mergeCell ref="BY6:BY7"/>
    <mergeCell ref="BZ5:CH5"/>
    <mergeCell ref="BZ6:BZ7"/>
    <mergeCell ref="CA6:CA7"/>
    <mergeCell ref="CB6:CB7"/>
    <mergeCell ref="CC6:CC7"/>
    <mergeCell ref="CD6:CF6"/>
    <mergeCell ref="CG6:CG7"/>
    <mergeCell ref="CH6:CH7"/>
  </mergeCells>
  <phoneticPr fontId="31" type="noConversion"/>
  <conditionalFormatting sqref="W8:W396">
    <cfRule type="cellIs" dxfId="188" priority="275" operator="equal">
      <formula>"ALTA"</formula>
    </cfRule>
    <cfRule type="cellIs" dxfId="187" priority="276" operator="equal">
      <formula>"MUY ALTA"</formula>
    </cfRule>
    <cfRule type="cellIs" dxfId="186" priority="277" operator="equal">
      <formula>"MEDIA"</formula>
    </cfRule>
    <cfRule type="cellIs" dxfId="185" priority="278" operator="equal">
      <formula>"BAJA"</formula>
    </cfRule>
    <cfRule type="cellIs" dxfId="184" priority="279" operator="equal">
      <formula>"MUY BAJA"</formula>
    </cfRule>
  </conditionalFormatting>
  <conditionalFormatting sqref="Y8:Y396">
    <cfRule type="cellIs" dxfId="183" priority="6448" operator="equal">
      <formula>"CATASTRÓFICO (RC-F)"</formula>
    </cfRule>
    <cfRule type="cellIs" dxfId="182" priority="6449" operator="equal">
      <formula>"MAYOR (RC-F)"</formula>
    </cfRule>
    <cfRule type="cellIs" dxfId="181" priority="6450" operator="equal">
      <formula>"MODERADO (RC-F)"</formula>
    </cfRule>
    <cfRule type="cellIs" dxfId="180" priority="6451" operator="equal">
      <formula>"CATASTRÓFICO"</formula>
    </cfRule>
    <cfRule type="cellIs" dxfId="179" priority="6452" operator="equal">
      <formula>"MAYOR"</formula>
    </cfRule>
    <cfRule type="cellIs" dxfId="178" priority="6453" operator="equal">
      <formula>"MODERADO"</formula>
    </cfRule>
    <cfRule type="cellIs" dxfId="177" priority="6454" operator="equal">
      <formula>"MENOR"</formula>
    </cfRule>
    <cfRule type="cellIs" dxfId="176" priority="6455" operator="equal">
      <formula>"LEVE"</formula>
    </cfRule>
    <cfRule type="cellIs" dxfId="175" priority="6461" operator="equal">
      <formula>#REF!</formula>
    </cfRule>
  </conditionalFormatting>
  <conditionalFormatting sqref="AA8:AB396 AU8:AU396">
    <cfRule type="cellIs" dxfId="174" priority="199" operator="equal">
      <formula>"EXTREMO (RC/F)"</formula>
    </cfRule>
    <cfRule type="cellIs" dxfId="173" priority="200" operator="equal">
      <formula>"ALTO (RC/F)"</formula>
    </cfRule>
    <cfRule type="cellIs" dxfId="172" priority="201" operator="equal">
      <formula>"MODERADO (RC/F)"</formula>
    </cfRule>
    <cfRule type="cellIs" dxfId="171" priority="202" operator="equal">
      <formula>"EXTREMO"</formula>
    </cfRule>
    <cfRule type="cellIs" dxfId="170" priority="203" operator="equal">
      <formula>"ALTO"</formula>
    </cfRule>
    <cfRule type="cellIs" dxfId="169" priority="204" operator="equal">
      <formula>"MODERADO"</formula>
    </cfRule>
    <cfRule type="cellIs" dxfId="168" priority="205" operator="equal">
      <formula>"BAJO"</formula>
    </cfRule>
    <cfRule type="cellIs" dxfId="167" priority="206" operator="equal">
      <formula>#REF!</formula>
    </cfRule>
    <cfRule type="cellIs" dxfId="166" priority="207" operator="equal">
      <formula>#REF!</formula>
    </cfRule>
    <cfRule type="cellIs" dxfId="165" priority="208" operator="equal">
      <formula>#REF!</formula>
    </cfRule>
    <cfRule type="cellIs" dxfId="164" priority="214" operator="equal">
      <formula>#REF!</formula>
    </cfRule>
    <cfRule type="cellIs" dxfId="163" priority="223" operator="equal">
      <formula>#REF!</formula>
    </cfRule>
    <cfRule type="cellIs" dxfId="162" priority="226" operator="equal">
      <formula>#REF!</formula>
    </cfRule>
    <cfRule type="cellIs" dxfId="161" priority="6719" operator="equal">
      <formula>#REF!</formula>
    </cfRule>
    <cfRule type="cellIs" dxfId="160" priority="6722" operator="equal">
      <formula>#REF!</formula>
    </cfRule>
    <cfRule type="cellIs" dxfId="159" priority="6723" operator="equal">
      <formula>#REF!</formula>
    </cfRule>
    <cfRule type="cellIs" dxfId="158" priority="6724" operator="equal">
      <formula>#REF!</formula>
    </cfRule>
    <cfRule type="cellIs" dxfId="157" priority="6727" operator="equal">
      <formula>#REF!</formula>
    </cfRule>
    <cfRule type="cellIs" dxfId="156" priority="6728" operator="equal">
      <formula>#REF!</formula>
    </cfRule>
    <cfRule type="cellIs" dxfId="155" priority="6729" operator="equal">
      <formula>#REF!</formula>
    </cfRule>
    <cfRule type="cellIs" dxfId="154" priority="6731" operator="equal">
      <formula>#REF!</formula>
    </cfRule>
    <cfRule type="cellIs" dxfId="153" priority="6732" operator="equal">
      <formula>#REF!</formula>
    </cfRule>
    <cfRule type="cellIs" dxfId="152" priority="6733" operator="equal">
      <formula>#REF!</formula>
    </cfRule>
    <cfRule type="cellIs" dxfId="151" priority="6734" operator="equal">
      <formula>#REF!</formula>
    </cfRule>
    <cfRule type="cellIs" dxfId="150" priority="6735" operator="equal">
      <formula>#REF!</formula>
    </cfRule>
    <cfRule type="cellIs" dxfId="149" priority="6736" operator="equal">
      <formula>#REF!</formula>
    </cfRule>
    <cfRule type="cellIs" dxfId="148" priority="6737" operator="equal">
      <formula>#REF!</formula>
    </cfRule>
    <cfRule type="cellIs" dxfId="147" priority="6738" operator="equal">
      <formula>#REF!</formula>
    </cfRule>
    <cfRule type="cellIs" dxfId="146" priority="6740" operator="equal">
      <formula>#REF!</formula>
    </cfRule>
    <cfRule type="cellIs" dxfId="145" priority="6741" operator="equal">
      <formula>#REF!</formula>
    </cfRule>
    <cfRule type="cellIs" dxfId="144" priority="6742" operator="equal">
      <formula>#REF!</formula>
    </cfRule>
    <cfRule type="cellIs" dxfId="143" priority="6743" operator="equal">
      <formula>#REF!</formula>
    </cfRule>
    <cfRule type="cellIs" dxfId="142" priority="6745" operator="equal">
      <formula>#REF!</formula>
    </cfRule>
  </conditionalFormatting>
  <conditionalFormatting sqref="AC133">
    <cfRule type="cellIs" dxfId="141" priority="133" operator="equal">
      <formula>"EXTREMO (RC/F)"</formula>
    </cfRule>
    <cfRule type="cellIs" dxfId="140" priority="134" operator="equal">
      <formula>"ALTO (RC/F)"</formula>
    </cfRule>
    <cfRule type="cellIs" dxfId="139" priority="135" operator="equal">
      <formula>"MODERADO (RC/F)"</formula>
    </cfRule>
    <cfRule type="cellIs" dxfId="138" priority="136" operator="equal">
      <formula>"EXTREMO"</formula>
    </cfRule>
    <cfRule type="cellIs" dxfId="137" priority="137" operator="equal">
      <formula>"ALTO"</formula>
    </cfRule>
    <cfRule type="cellIs" dxfId="136" priority="138" operator="equal">
      <formula>"MODERADO"</formula>
    </cfRule>
    <cfRule type="cellIs" dxfId="135" priority="139" operator="equal">
      <formula>"BAJO"</formula>
    </cfRule>
    <cfRule type="cellIs" dxfId="134" priority="140" operator="equal">
      <formula>#REF!</formula>
    </cfRule>
    <cfRule type="cellIs" dxfId="133" priority="141" operator="equal">
      <formula>#REF!</formula>
    </cfRule>
    <cfRule type="cellIs" dxfId="132" priority="142" operator="equal">
      <formula>#REF!</formula>
    </cfRule>
    <cfRule type="cellIs" dxfId="131" priority="143" operator="equal">
      <formula>#REF!</formula>
    </cfRule>
    <cfRule type="cellIs" dxfId="130" priority="144" operator="equal">
      <formula>#REF!</formula>
    </cfRule>
    <cfRule type="cellIs" dxfId="129" priority="145" operator="equal">
      <formula>#REF!</formula>
    </cfRule>
    <cfRule type="cellIs" dxfId="128" priority="146" operator="equal">
      <formula>#REF!</formula>
    </cfRule>
    <cfRule type="cellIs" dxfId="127" priority="147" operator="equal">
      <formula>#REF!</formula>
    </cfRule>
    <cfRule type="cellIs" dxfId="126" priority="148" operator="equal">
      <formula>#REF!</formula>
    </cfRule>
    <cfRule type="cellIs" dxfId="125" priority="149" operator="equal">
      <formula>#REF!</formula>
    </cfRule>
    <cfRule type="cellIs" dxfId="124" priority="150" operator="equal">
      <formula>#REF!</formula>
    </cfRule>
    <cfRule type="cellIs" dxfId="123" priority="151" operator="equal">
      <formula>#REF!</formula>
    </cfRule>
    <cfRule type="cellIs" dxfId="122" priority="152" operator="equal">
      <formula>#REF!</formula>
    </cfRule>
    <cfRule type="cellIs" dxfId="121" priority="153" operator="equal">
      <formula>#REF!</formula>
    </cfRule>
    <cfRule type="cellIs" dxfId="120" priority="154" operator="equal">
      <formula>#REF!</formula>
    </cfRule>
    <cfRule type="cellIs" dxfId="119" priority="155" operator="equal">
      <formula>#REF!</formula>
    </cfRule>
    <cfRule type="cellIs" dxfId="118" priority="156" operator="equal">
      <formula>#REF!</formula>
    </cfRule>
    <cfRule type="cellIs" dxfId="117" priority="157" operator="equal">
      <formula>#REF!</formula>
    </cfRule>
    <cfRule type="cellIs" dxfId="116" priority="158" operator="equal">
      <formula>#REF!</formula>
    </cfRule>
    <cfRule type="cellIs" dxfId="115" priority="159" operator="equal">
      <formula>#REF!</formula>
    </cfRule>
    <cfRule type="cellIs" dxfId="114" priority="160" operator="equal">
      <formula>#REF!</formula>
    </cfRule>
    <cfRule type="cellIs" dxfId="113" priority="161" operator="equal">
      <formula>#REF!</formula>
    </cfRule>
    <cfRule type="cellIs" dxfId="112" priority="162" operator="equal">
      <formula>#REF!</formula>
    </cfRule>
    <cfRule type="cellIs" dxfId="111" priority="163" operator="equal">
      <formula>#REF!</formula>
    </cfRule>
    <cfRule type="cellIs" dxfId="110" priority="164" operator="equal">
      <formula>#REF!</formula>
    </cfRule>
    <cfRule type="cellIs" dxfId="109" priority="165" operator="equal">
      <formula>#REF!</formula>
    </cfRule>
  </conditionalFormatting>
  <conditionalFormatting sqref="AC149:AC150 AC153 AC278">
    <cfRule type="cellIs" dxfId="108" priority="100" operator="equal">
      <formula>"EXTREMO (RC/F)"</formula>
    </cfRule>
    <cfRule type="cellIs" dxfId="107" priority="101" operator="equal">
      <formula>"ALTO (RC/F)"</formula>
    </cfRule>
    <cfRule type="cellIs" dxfId="106" priority="102" operator="equal">
      <formula>"MODERADO (RC/F)"</formula>
    </cfRule>
    <cfRule type="cellIs" dxfId="105" priority="103" operator="equal">
      <formula>"EXTREMO"</formula>
    </cfRule>
    <cfRule type="cellIs" dxfId="104" priority="104" operator="equal">
      <formula>"ALTO"</formula>
    </cfRule>
    <cfRule type="cellIs" dxfId="103" priority="105" operator="equal">
      <formula>"MODERADO"</formula>
    </cfRule>
    <cfRule type="cellIs" dxfId="102" priority="106" operator="equal">
      <formula>"BAJO"</formula>
    </cfRule>
    <cfRule type="cellIs" dxfId="101" priority="107" operator="equal">
      <formula>#REF!</formula>
    </cfRule>
    <cfRule type="cellIs" dxfId="100" priority="108" operator="equal">
      <formula>#REF!</formula>
    </cfRule>
    <cfRule type="cellIs" dxfId="99" priority="109" operator="equal">
      <formula>#REF!</formula>
    </cfRule>
    <cfRule type="cellIs" dxfId="98" priority="110" operator="equal">
      <formula>#REF!</formula>
    </cfRule>
    <cfRule type="cellIs" dxfId="97" priority="111" operator="equal">
      <formula>#REF!</formula>
    </cfRule>
    <cfRule type="cellIs" dxfId="96" priority="112" operator="equal">
      <formula>#REF!</formula>
    </cfRule>
    <cfRule type="cellIs" dxfId="95" priority="113" operator="equal">
      <formula>#REF!</formula>
    </cfRule>
    <cfRule type="cellIs" dxfId="94" priority="114" operator="equal">
      <formula>#REF!</formula>
    </cfRule>
    <cfRule type="cellIs" dxfId="93" priority="115" operator="equal">
      <formula>#REF!</formula>
    </cfRule>
    <cfRule type="cellIs" dxfId="92" priority="116" operator="equal">
      <formula>#REF!</formula>
    </cfRule>
    <cfRule type="cellIs" dxfId="91" priority="117" operator="equal">
      <formula>#REF!</formula>
    </cfRule>
    <cfRule type="cellIs" dxfId="90" priority="118" operator="equal">
      <formula>#REF!</formula>
    </cfRule>
    <cfRule type="cellIs" dxfId="89" priority="119" operator="equal">
      <formula>#REF!</formula>
    </cfRule>
    <cfRule type="cellIs" dxfId="88" priority="120" operator="equal">
      <formula>#REF!</formula>
    </cfRule>
    <cfRule type="cellIs" dxfId="87" priority="121" operator="equal">
      <formula>#REF!</formula>
    </cfRule>
    <cfRule type="cellIs" dxfId="86" priority="122" operator="equal">
      <formula>#REF!</formula>
    </cfRule>
    <cfRule type="cellIs" dxfId="85" priority="123" operator="equal">
      <formula>#REF!</formula>
    </cfRule>
    <cfRule type="cellIs" dxfId="84" priority="124" operator="equal">
      <formula>#REF!</formula>
    </cfRule>
    <cfRule type="cellIs" dxfId="83" priority="125" operator="equal">
      <formula>#REF!</formula>
    </cfRule>
    <cfRule type="cellIs" dxfId="82" priority="126" operator="equal">
      <formula>#REF!</formula>
    </cfRule>
    <cfRule type="cellIs" dxfId="81" priority="127" operator="equal">
      <formula>#REF!</formula>
    </cfRule>
    <cfRule type="cellIs" dxfId="80" priority="128" operator="equal">
      <formula>#REF!</formula>
    </cfRule>
    <cfRule type="cellIs" dxfId="79" priority="129" operator="equal">
      <formula>#REF!</formula>
    </cfRule>
    <cfRule type="cellIs" dxfId="78" priority="130" operator="equal">
      <formula>#REF!</formula>
    </cfRule>
    <cfRule type="cellIs" dxfId="77" priority="131" operator="equal">
      <formula>#REF!</formula>
    </cfRule>
    <cfRule type="cellIs" dxfId="76" priority="132" operator="equal">
      <formula>#REF!</formula>
    </cfRule>
  </conditionalFormatting>
  <conditionalFormatting sqref="AC296 AC325 AC342 AC375">
    <cfRule type="cellIs" dxfId="75" priority="67" operator="equal">
      <formula>"EXTREMO (RC/F)"</formula>
    </cfRule>
    <cfRule type="cellIs" dxfId="74" priority="68" operator="equal">
      <formula>"ALTO (RC/F)"</formula>
    </cfRule>
    <cfRule type="cellIs" dxfId="73" priority="69" operator="equal">
      <formula>"MODERADO (RC/F)"</formula>
    </cfRule>
    <cfRule type="cellIs" dxfId="72" priority="70" operator="equal">
      <formula>"EXTREMO"</formula>
    </cfRule>
    <cfRule type="cellIs" dxfId="71" priority="71" operator="equal">
      <formula>"ALTO"</formula>
    </cfRule>
    <cfRule type="cellIs" dxfId="70" priority="72" operator="equal">
      <formula>"MODERADO"</formula>
    </cfRule>
    <cfRule type="cellIs" dxfId="69" priority="73" operator="equal">
      <formula>"BAJO"</formula>
    </cfRule>
    <cfRule type="cellIs" dxfId="68" priority="74" operator="equal">
      <formula>#REF!</formula>
    </cfRule>
    <cfRule type="cellIs" dxfId="67" priority="75" operator="equal">
      <formula>#REF!</formula>
    </cfRule>
    <cfRule type="cellIs" dxfId="66" priority="76" operator="equal">
      <formula>#REF!</formula>
    </cfRule>
    <cfRule type="cellIs" dxfId="65" priority="77" operator="equal">
      <formula>#REF!</formula>
    </cfRule>
    <cfRule type="cellIs" dxfId="64" priority="78" operator="equal">
      <formula>#REF!</formula>
    </cfRule>
    <cfRule type="cellIs" dxfId="63" priority="79" operator="equal">
      <formula>#REF!</formula>
    </cfRule>
    <cfRule type="cellIs" dxfId="62" priority="80" operator="equal">
      <formula>#REF!</formula>
    </cfRule>
    <cfRule type="cellIs" dxfId="61" priority="81" operator="equal">
      <formula>#REF!</formula>
    </cfRule>
    <cfRule type="cellIs" dxfId="60" priority="82" operator="equal">
      <formula>#REF!</formula>
    </cfRule>
    <cfRule type="cellIs" dxfId="59" priority="83" operator="equal">
      <formula>#REF!</formula>
    </cfRule>
    <cfRule type="cellIs" dxfId="58" priority="84" operator="equal">
      <formula>#REF!</formula>
    </cfRule>
    <cfRule type="cellIs" dxfId="57" priority="85" operator="equal">
      <formula>#REF!</formula>
    </cfRule>
    <cfRule type="cellIs" dxfId="56" priority="86" operator="equal">
      <formula>#REF!</formula>
    </cfRule>
    <cfRule type="cellIs" dxfId="55" priority="87" operator="equal">
      <formula>#REF!</formula>
    </cfRule>
    <cfRule type="cellIs" dxfId="54" priority="88" operator="equal">
      <formula>#REF!</formula>
    </cfRule>
    <cfRule type="cellIs" dxfId="53" priority="89" operator="equal">
      <formula>#REF!</formula>
    </cfRule>
    <cfRule type="cellIs" dxfId="52" priority="90" operator="equal">
      <formula>#REF!</formula>
    </cfRule>
    <cfRule type="cellIs" dxfId="51" priority="91" operator="equal">
      <formula>#REF!</formula>
    </cfRule>
    <cfRule type="cellIs" dxfId="50" priority="92" operator="equal">
      <formula>#REF!</formula>
    </cfRule>
    <cfRule type="cellIs" dxfId="49" priority="93" operator="equal">
      <formula>#REF!</formula>
    </cfRule>
    <cfRule type="cellIs" dxfId="48" priority="94" operator="equal">
      <formula>#REF!</formula>
    </cfRule>
    <cfRule type="cellIs" dxfId="47" priority="95" operator="equal">
      <formula>#REF!</formula>
    </cfRule>
    <cfRule type="cellIs" dxfId="46" priority="96" operator="equal">
      <formula>#REF!</formula>
    </cfRule>
    <cfRule type="cellIs" dxfId="45" priority="97" operator="equal">
      <formula>#REF!</formula>
    </cfRule>
    <cfRule type="cellIs" dxfId="44" priority="98" operator="equal">
      <formula>#REF!</formula>
    </cfRule>
    <cfRule type="cellIs" dxfId="43" priority="99" operator="equal">
      <formula>#REF!</formula>
    </cfRule>
  </conditionalFormatting>
  <conditionalFormatting sqref="AC362">
    <cfRule type="cellIs" dxfId="42" priority="1" operator="equal">
      <formula>"EXTREMO (RC/F)"</formula>
    </cfRule>
    <cfRule type="cellIs" dxfId="41" priority="2" operator="equal">
      <formula>"ALTO (RC/F)"</formula>
    </cfRule>
    <cfRule type="cellIs" dxfId="40" priority="3" operator="equal">
      <formula>"MODERADO (RC/F)"</formula>
    </cfRule>
    <cfRule type="cellIs" dxfId="39" priority="4" operator="equal">
      <formula>"EXTREMO"</formula>
    </cfRule>
    <cfRule type="cellIs" dxfId="38" priority="5" operator="equal">
      <formula>"ALTO"</formula>
    </cfRule>
    <cfRule type="cellIs" dxfId="37" priority="6" operator="equal">
      <formula>"MODERADO"</formula>
    </cfRule>
    <cfRule type="cellIs" dxfId="36" priority="7" operator="equal">
      <formula>"BAJO"</formula>
    </cfRule>
    <cfRule type="cellIs" dxfId="35" priority="8" operator="equal">
      <formula>#REF!</formula>
    </cfRule>
    <cfRule type="cellIs" dxfId="34" priority="9" operator="equal">
      <formula>#REF!</formula>
    </cfRule>
    <cfRule type="cellIs" dxfId="33" priority="10" operator="equal">
      <formula>#REF!</formula>
    </cfRule>
    <cfRule type="cellIs" dxfId="32" priority="11" operator="equal">
      <formula>#REF!</formula>
    </cfRule>
    <cfRule type="cellIs" dxfId="31" priority="12" operator="equal">
      <formula>#REF!</formula>
    </cfRule>
    <cfRule type="cellIs" dxfId="30" priority="13" operator="equal">
      <formula>#REF!</formula>
    </cfRule>
    <cfRule type="cellIs" dxfId="29" priority="14" operator="equal">
      <formula>#REF!</formula>
    </cfRule>
    <cfRule type="cellIs" dxfId="28" priority="15" operator="equal">
      <formula>#REF!</formula>
    </cfRule>
    <cfRule type="cellIs" dxfId="27" priority="16" operator="equal">
      <formula>#REF!</formula>
    </cfRule>
    <cfRule type="cellIs" dxfId="26" priority="17" operator="equal">
      <formula>#REF!</formula>
    </cfRule>
    <cfRule type="cellIs" dxfId="25" priority="18" operator="equal">
      <formula>#REF!</formula>
    </cfRule>
    <cfRule type="cellIs" dxfId="24" priority="19" operator="equal">
      <formula>#REF!</formula>
    </cfRule>
    <cfRule type="cellIs" dxfId="23" priority="20" operator="equal">
      <formula>#REF!</formula>
    </cfRule>
    <cfRule type="cellIs" dxfId="22" priority="21" operator="equal">
      <formula>#REF!</formula>
    </cfRule>
    <cfRule type="cellIs" dxfId="21" priority="22" operator="equal">
      <formula>#REF!</formula>
    </cfRule>
    <cfRule type="cellIs" dxfId="20" priority="23" operator="equal">
      <formula>#REF!</formula>
    </cfRule>
    <cfRule type="cellIs" dxfId="19" priority="24" operator="equal">
      <formula>#REF!</formula>
    </cfRule>
    <cfRule type="cellIs" dxfId="18" priority="25" operator="equal">
      <formula>#REF!</formula>
    </cfRule>
    <cfRule type="cellIs" dxfId="17" priority="26" operator="equal">
      <formula>#REF!</formula>
    </cfRule>
    <cfRule type="cellIs" dxfId="16" priority="27" operator="equal">
      <formula>#REF!</formula>
    </cfRule>
    <cfRule type="cellIs" dxfId="15" priority="28" operator="equal">
      <formula>#REF!</formula>
    </cfRule>
    <cfRule type="cellIs" dxfId="14" priority="29" operator="equal">
      <formula>#REF!</formula>
    </cfRule>
    <cfRule type="cellIs" dxfId="13" priority="30" operator="equal">
      <formula>#REF!</formula>
    </cfRule>
    <cfRule type="cellIs" dxfId="12" priority="31" operator="equal">
      <formula>#REF!</formula>
    </cfRule>
    <cfRule type="cellIs" dxfId="11" priority="32" operator="equal">
      <formula>#REF!</formula>
    </cfRule>
    <cfRule type="cellIs" dxfId="10" priority="33" operator="equal">
      <formula>#REF!</formula>
    </cfRule>
  </conditionalFormatting>
  <conditionalFormatting sqref="AQ8:AQ396">
    <cfRule type="cellIs" dxfId="9" priority="321" operator="equal">
      <formula>"MUY ALTA"</formula>
    </cfRule>
    <cfRule type="cellIs" dxfId="8" priority="322" operator="equal">
      <formula>"ALTA"</formula>
    </cfRule>
    <cfRule type="cellIs" dxfId="7" priority="323" operator="equal">
      <formula>"MEDIA"</formula>
    </cfRule>
    <cfRule type="cellIs" dxfId="6" priority="324" operator="equal">
      <formula>"BAJA"</formula>
    </cfRule>
    <cfRule type="cellIs" dxfId="5" priority="325" operator="equal">
      <formula>"MUY BAJA"</formula>
    </cfRule>
  </conditionalFormatting>
  <conditionalFormatting sqref="AS8:AS396">
    <cfRule type="cellIs" dxfId="4" priority="316" operator="equal">
      <formula>"CATASTROFICO"</formula>
    </cfRule>
    <cfRule type="cellIs" dxfId="3" priority="317" operator="equal">
      <formula>"MAYOR"</formula>
    </cfRule>
    <cfRule type="cellIs" dxfId="2" priority="318" operator="equal">
      <formula>"MODERADO"</formula>
    </cfRule>
    <cfRule type="cellIs" dxfId="1" priority="319" operator="equal">
      <formula>"MENOR"</formula>
    </cfRule>
    <cfRule type="cellIs" dxfId="0" priority="320" operator="equal">
      <formula>"LEVE"</formula>
    </cfRule>
  </conditionalFormatting>
  <dataValidations count="1">
    <dataValidation type="list" allowBlank="1" showInputMessage="1" showErrorMessage="1" sqref="BF8:BF253 BF255:BF396" xr:uid="{7BCF5C8B-698D-41CC-A590-9E1D426CAADE}">
      <mc:AlternateContent xmlns:x12ac="http://schemas.microsoft.com/office/spreadsheetml/2011/1/ac" xmlns:mc="http://schemas.openxmlformats.org/markup-compatibility/2006">
        <mc:Choice Requires="x12ac">
          <x12ac:list>"""Cumplida""","""En Avance""","""Por Iniciar""","""Pendiente""",</x12ac:list>
        </mc:Choice>
        <mc:Fallback>
          <formula1>"""Cumplida"",""En Avance"",""Por Iniciar"",""Pendiente"","</formula1>
        </mc:Fallback>
      </mc:AlternateContent>
    </dataValidation>
  </dataValidations>
  <printOptions horizontalCentered="1"/>
  <pageMargins left="0.39370078740157483" right="0.39370078740157483" top="0.39370078740157483" bottom="0.39370078740157483" header="0.19685039370078741" footer="0.19685039370078741"/>
  <pageSetup paperSize="5" scale="30" orientation="landscape" r:id="rId1"/>
  <headerFooter>
    <oddFooter>&amp;C&amp;"Verdana Pro Light,Negrita"&amp;8&amp;P/&amp;N</oddFooter>
  </headerFooter>
  <drawing r:id="rId2"/>
  <legacyDrawing r:id="rId3"/>
  <legacyDrawingHF r:id="rId4"/>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0000000}">
          <x14:formula1>
            <xm:f>'Datos Validacion'!$R$6:$R$9</xm:f>
          </x14:formula1>
          <xm:sqref>AV8:AV396</xm:sqref>
        </x14:dataValidation>
        <x14:dataValidation type="list" allowBlank="1" showInputMessage="1" showErrorMessage="1" xr:uid="{00000000-0002-0000-0000-000014000000}">
          <x14:formula1>
            <xm:f>'Datos Validacion'!$Q$6:$Q$9</xm:f>
          </x14:formula1>
          <xm:sqref>AU8:AU396</xm:sqref>
        </x14:dataValidation>
        <x14:dataValidation type="list" allowBlank="1" showInputMessage="1" showErrorMessage="1" xr:uid="{00000000-0002-0000-0000-000002000000}">
          <x14:formula1>
            <xm:f>'Datos Validacion'!$A$22:$A$25</xm:f>
          </x14:formula1>
          <xm:sqref>B8:B396</xm:sqref>
        </x14:dataValidation>
        <x14:dataValidation type="list" allowBlank="1" showInputMessage="1" showErrorMessage="1" xr:uid="{00000000-0002-0000-0000-000003000000}">
          <x14:formula1>
            <xm:f>'Datos Validacion'!$B$22:$B$29</xm:f>
          </x14:formula1>
          <xm:sqref>E8:E396</xm:sqref>
        </x14:dataValidation>
        <x14:dataValidation type="list" allowBlank="1" showInputMessage="1" showErrorMessage="1" xr:uid="{00000000-0002-0000-0000-000004000000}">
          <x14:formula1>
            <xm:f>'Datos Validacion'!$C$22:$C$24</xm:f>
          </x14:formula1>
          <xm:sqref>F8:F396</xm:sqref>
        </x14:dataValidation>
        <x14:dataValidation type="list" allowBlank="1" showInputMessage="1" showErrorMessage="1" xr:uid="{00000000-0002-0000-0000-000007000000}">
          <x14:formula1>
            <xm:f>'Datos Validacion'!$M$22:$M$30</xm:f>
          </x14:formula1>
          <xm:sqref>Q8:Q396</xm:sqref>
        </x14:dataValidation>
        <x14:dataValidation type="list" allowBlank="1" showInputMessage="1" showErrorMessage="1" xr:uid="{00000000-0002-0000-0000-000008000000}">
          <x14:formula1>
            <xm:f>'Datos Validacion'!$O$22:$O$29</xm:f>
          </x14:formula1>
          <xm:sqref>R8:R396</xm:sqref>
        </x14:dataValidation>
        <x14:dataValidation type="list" allowBlank="1" showInputMessage="1" showErrorMessage="1" xr:uid="{00000000-0002-0000-0000-000009000000}">
          <x14:formula1>
            <xm:f>'Datos Validacion'!$C$6:$C$10</xm:f>
          </x14:formula1>
          <xm:sqref>W8:W396</xm:sqref>
        </x14:dataValidation>
        <x14:dataValidation type="list" allowBlank="1" showInputMessage="1" showErrorMessage="1" xr:uid="{00000000-0002-0000-0000-00000A000000}">
          <x14:formula1>
            <xm:f>'Datos Validacion'!$E$6:$E$10</xm:f>
          </x14:formula1>
          <xm:sqref>Y8:Y396</xm:sqref>
        </x14:dataValidation>
        <x14:dataValidation type="list" allowBlank="1" showInputMessage="1" showErrorMessage="1" xr:uid="{00000000-0002-0000-0000-00000B000000}">
          <x14:formula1>
            <xm:f>'Datos Validacion'!$G$6:$G$9</xm:f>
          </x14:formula1>
          <xm:sqref>AA8:AA396</xm:sqref>
        </x14:dataValidation>
        <x14:dataValidation type="list" allowBlank="1" showInputMessage="1" showErrorMessage="1" xr:uid="{00000000-0002-0000-0000-00000C000000}">
          <x14:formula1>
            <xm:f>'Datos Validacion'!$J$6:$J$7</xm:f>
          </x14:formula1>
          <xm:sqref>AG8:AG396</xm:sqref>
        </x14:dataValidation>
        <x14:dataValidation type="list" allowBlank="1" showInputMessage="1" showErrorMessage="1" xr:uid="{00000000-0002-0000-0000-00000D000000}">
          <x14:formula1>
            <xm:f>'Datos Validacion'!$H$6:$H$7</xm:f>
          </x14:formula1>
          <xm:sqref>AD8:AD396</xm:sqref>
        </x14:dataValidation>
        <x14:dataValidation type="list" allowBlank="1" showInputMessage="1" showErrorMessage="1" xr:uid="{00000000-0002-0000-0000-00000E000000}">
          <x14:formula1>
            <xm:f>'Datos Validacion'!$P$22:$P$31</xm:f>
          </x14:formula1>
          <xm:sqref>AF8:AF396</xm:sqref>
        </x14:dataValidation>
        <x14:dataValidation type="list" allowBlank="1" showInputMessage="1" showErrorMessage="1" xr:uid="{00000000-0002-0000-0000-00000F000000}">
          <x14:formula1>
            <xm:f>'Datos Validacion'!$K$6:$K$8</xm:f>
          </x14:formula1>
          <xm:sqref>AH8:AH396</xm:sqref>
        </x14:dataValidation>
        <x14:dataValidation type="list" allowBlank="1" showInputMessage="1" showErrorMessage="1" xr:uid="{00000000-0002-0000-0000-000010000000}">
          <x14:formula1>
            <xm:f>'Datos Validacion'!$I$6:$I$7</xm:f>
          </x14:formula1>
          <xm:sqref>AE8:AE396</xm:sqref>
        </x14:dataValidation>
        <x14:dataValidation type="list" allowBlank="1" showInputMessage="1" showErrorMessage="1" xr:uid="{00000000-0002-0000-0000-000011000000}">
          <x14:formula1>
            <xm:f>'Datos Validacion'!$M$6:$M$7</xm:f>
          </x14:formula1>
          <xm:sqref>AJ8:AJ396</xm:sqref>
        </x14:dataValidation>
        <x14:dataValidation type="list" allowBlank="1" showInputMessage="1" showErrorMessage="1" xr:uid="{00000000-0002-0000-0000-000012000000}">
          <x14:formula1>
            <xm:f>'Datos Validacion'!$O$6:$O$7</xm:f>
          </x14:formula1>
          <xm:sqref>AL8:AL396</xm:sqref>
        </x14:dataValidation>
        <x14:dataValidation type="list" allowBlank="1" showInputMessage="1" showErrorMessage="1" xr:uid="{00000000-0002-0000-0000-000013000000}">
          <x14:formula1>
            <xm:f>'Datos Validacion'!$P$6:$P$7</xm:f>
          </x14:formula1>
          <xm:sqref>AN8:AN396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14"/>
  <sheetViews>
    <sheetView topLeftCell="A8" zoomScale="80" zoomScaleNormal="80" workbookViewId="0">
      <selection activeCell="AE51" sqref="AE50:AE51"/>
    </sheetView>
  </sheetViews>
  <sheetFormatPr baseColWidth="10" defaultColWidth="11.42578125" defaultRowHeight="15" x14ac:dyDescent="0.25"/>
  <cols>
    <col min="1" max="1" width="15.7109375" style="88" customWidth="1"/>
    <col min="2" max="2" width="23.85546875" style="88" customWidth="1"/>
    <col min="3" max="3" width="22.140625" style="88" bestFit="1" customWidth="1"/>
    <col min="4" max="4" width="6.28515625" style="88" bestFit="1" customWidth="1"/>
    <col min="5" max="5" width="33.7109375" style="88" bestFit="1" customWidth="1"/>
    <col min="6" max="6" width="6.28515625" style="88" bestFit="1" customWidth="1"/>
    <col min="7" max="7" width="25.5703125" style="88" bestFit="1" customWidth="1"/>
    <col min="8" max="8" width="24.28515625" style="88" customWidth="1"/>
    <col min="9" max="9" width="45" style="88" customWidth="1"/>
    <col min="10" max="10" width="13.85546875" style="88" customWidth="1"/>
    <col min="11" max="11" width="57.28515625" style="88" customWidth="1"/>
    <col min="12" max="12" width="5.7109375" style="88" customWidth="1"/>
    <col min="13" max="13" width="27.42578125" style="88" customWidth="1"/>
    <col min="14" max="14" width="5.42578125" style="88" customWidth="1"/>
    <col min="15" max="15" width="25.140625" style="88" customWidth="1"/>
    <col min="16" max="16" width="16.28515625" style="88" customWidth="1"/>
    <col min="17" max="17" width="13.7109375" style="88" customWidth="1"/>
    <col min="18" max="18" width="22" style="88" customWidth="1"/>
    <col min="19" max="20" width="33.5703125" style="88" customWidth="1"/>
    <col min="21" max="21" width="4.7109375" style="88" customWidth="1"/>
    <col min="22" max="22" width="57.42578125" style="88" customWidth="1"/>
    <col min="23" max="23" width="4.7109375" style="88" customWidth="1"/>
    <col min="25" max="31" width="11.42578125" style="88"/>
    <col min="32" max="32" width="61.28515625" style="88" customWidth="1"/>
    <col min="33" max="33" width="11.42578125" style="88"/>
    <col min="34" max="34" width="107.7109375" style="88" customWidth="1"/>
    <col min="35" max="16384" width="11.42578125" style="88"/>
  </cols>
  <sheetData>
    <row r="3" spans="1:18" x14ac:dyDescent="0.25">
      <c r="H3" s="298" t="s">
        <v>731</v>
      </c>
      <c r="I3" s="298"/>
      <c r="J3" s="298"/>
      <c r="K3" s="298"/>
      <c r="L3" s="298"/>
      <c r="M3" s="298"/>
      <c r="N3" s="298"/>
      <c r="O3" s="298"/>
      <c r="P3" s="100"/>
    </row>
    <row r="4" spans="1:18" ht="15.75" customHeight="1" x14ac:dyDescent="0.25">
      <c r="A4" s="101" t="s">
        <v>732</v>
      </c>
      <c r="B4" s="101" t="s">
        <v>22</v>
      </c>
      <c r="C4" s="299" t="s">
        <v>28</v>
      </c>
      <c r="D4" s="300"/>
      <c r="E4" s="299" t="s">
        <v>30</v>
      </c>
      <c r="F4" s="300"/>
      <c r="G4" s="102" t="s">
        <v>733</v>
      </c>
      <c r="H4" s="84" t="s">
        <v>734</v>
      </c>
      <c r="I4" s="84" t="s">
        <v>735</v>
      </c>
      <c r="J4" s="103" t="s">
        <v>736</v>
      </c>
      <c r="K4" s="301" t="s">
        <v>737</v>
      </c>
      <c r="L4" s="302"/>
      <c r="M4" s="301" t="s">
        <v>738</v>
      </c>
      <c r="N4" s="302"/>
      <c r="O4" s="103" t="s">
        <v>739</v>
      </c>
      <c r="P4" s="103" t="s">
        <v>38</v>
      </c>
      <c r="Q4" s="102" t="s">
        <v>740</v>
      </c>
      <c r="R4" s="102" t="s">
        <v>741</v>
      </c>
    </row>
    <row r="5" spans="1:18" x14ac:dyDescent="0.25">
      <c r="A5" s="104" t="s">
        <v>742</v>
      </c>
      <c r="B5" s="105" t="s">
        <v>743</v>
      </c>
      <c r="C5" s="105" t="s">
        <v>744</v>
      </c>
      <c r="D5" s="106"/>
      <c r="E5" s="106" t="s">
        <v>745</v>
      </c>
      <c r="F5" s="106"/>
      <c r="G5" s="106" t="s">
        <v>746</v>
      </c>
      <c r="H5" s="106" t="s">
        <v>747</v>
      </c>
      <c r="I5" s="85" t="s">
        <v>747</v>
      </c>
      <c r="J5" s="107" t="s">
        <v>747</v>
      </c>
      <c r="K5" s="107" t="s">
        <v>747</v>
      </c>
      <c r="L5" s="107"/>
      <c r="M5" s="85" t="s">
        <v>747</v>
      </c>
      <c r="N5" s="85"/>
      <c r="O5" s="85" t="s">
        <v>747</v>
      </c>
      <c r="P5" s="85" t="s">
        <v>747</v>
      </c>
      <c r="Q5" s="107" t="s">
        <v>746</v>
      </c>
      <c r="R5" s="107" t="s">
        <v>748</v>
      </c>
    </row>
    <row r="6" spans="1:18" x14ac:dyDescent="0.25">
      <c r="A6" s="108" t="s">
        <v>84</v>
      </c>
      <c r="B6" s="99" t="s">
        <v>749</v>
      </c>
      <c r="C6" s="109" t="s">
        <v>126</v>
      </c>
      <c r="D6" s="110">
        <v>0.2</v>
      </c>
      <c r="E6" s="111" t="s">
        <v>750</v>
      </c>
      <c r="F6" s="110">
        <v>0.2</v>
      </c>
      <c r="G6" s="111" t="s">
        <v>751</v>
      </c>
      <c r="H6" s="111" t="s">
        <v>91</v>
      </c>
      <c r="I6" s="86" t="s">
        <v>92</v>
      </c>
      <c r="J6" s="99" t="s">
        <v>94</v>
      </c>
      <c r="K6" s="112" t="s">
        <v>139</v>
      </c>
      <c r="L6" s="113">
        <v>0.25</v>
      </c>
      <c r="M6" s="86" t="s">
        <v>184</v>
      </c>
      <c r="N6" s="114">
        <v>0.25</v>
      </c>
      <c r="O6" s="86" t="s">
        <v>97</v>
      </c>
      <c r="P6" s="86" t="s">
        <v>99</v>
      </c>
      <c r="Q6" s="109" t="s">
        <v>751</v>
      </c>
      <c r="R6" s="99" t="s">
        <v>378</v>
      </c>
    </row>
    <row r="7" spans="1:18" x14ac:dyDescent="0.25">
      <c r="A7" s="108" t="s">
        <v>752</v>
      </c>
      <c r="B7" s="99" t="s">
        <v>753</v>
      </c>
      <c r="C7" s="109" t="s">
        <v>86</v>
      </c>
      <c r="D7" s="110">
        <v>0.4</v>
      </c>
      <c r="E7" s="111" t="s">
        <v>754</v>
      </c>
      <c r="F7" s="110">
        <v>0.4</v>
      </c>
      <c r="G7" s="111" t="s">
        <v>317</v>
      </c>
      <c r="H7" s="111" t="s">
        <v>755</v>
      </c>
      <c r="I7" s="86" t="s">
        <v>129</v>
      </c>
      <c r="J7" s="99" t="s">
        <v>756</v>
      </c>
      <c r="K7" s="112" t="s">
        <v>114</v>
      </c>
      <c r="L7" s="113">
        <v>0.15</v>
      </c>
      <c r="M7" s="86" t="s">
        <v>96</v>
      </c>
      <c r="N7" s="114">
        <v>0.15</v>
      </c>
      <c r="O7" s="86" t="s">
        <v>757</v>
      </c>
      <c r="P7" s="86" t="s">
        <v>758</v>
      </c>
      <c r="Q7" s="109" t="s">
        <v>317</v>
      </c>
      <c r="R7" s="99" t="s">
        <v>133</v>
      </c>
    </row>
    <row r="8" spans="1:18" x14ac:dyDescent="0.25">
      <c r="A8" s="108" t="s">
        <v>148</v>
      </c>
      <c r="B8" s="99" t="s">
        <v>759</v>
      </c>
      <c r="C8" s="109" t="s">
        <v>213</v>
      </c>
      <c r="D8" s="110">
        <v>0.6</v>
      </c>
      <c r="E8" s="111" t="s">
        <v>317</v>
      </c>
      <c r="F8" s="110">
        <v>0.6</v>
      </c>
      <c r="G8" s="111" t="s">
        <v>88</v>
      </c>
      <c r="H8" s="87"/>
      <c r="I8" s="87"/>
      <c r="J8" s="87"/>
      <c r="K8" s="112" t="s">
        <v>95</v>
      </c>
      <c r="L8" s="113">
        <v>0.1</v>
      </c>
      <c r="M8" s="87"/>
      <c r="N8" s="87"/>
      <c r="O8" s="87"/>
      <c r="P8" s="87"/>
      <c r="Q8" s="109" t="s">
        <v>88</v>
      </c>
      <c r="R8" s="99" t="s">
        <v>101</v>
      </c>
    </row>
    <row r="9" spans="1:18" x14ac:dyDescent="0.25">
      <c r="A9" s="87"/>
      <c r="B9" s="99" t="s">
        <v>760</v>
      </c>
      <c r="C9" s="109" t="s">
        <v>761</v>
      </c>
      <c r="D9" s="110">
        <v>0.8</v>
      </c>
      <c r="E9" s="111" t="s">
        <v>87</v>
      </c>
      <c r="F9" s="110">
        <v>0.8</v>
      </c>
      <c r="G9" s="111" t="s">
        <v>762</v>
      </c>
      <c r="H9" s="87"/>
      <c r="I9" s="87"/>
      <c r="J9" s="87"/>
      <c r="K9" s="87"/>
      <c r="L9" s="87"/>
      <c r="M9" s="87"/>
      <c r="N9" s="87"/>
      <c r="O9" s="87"/>
      <c r="P9" s="87"/>
      <c r="Q9" s="109" t="s">
        <v>762</v>
      </c>
      <c r="R9" s="99" t="s">
        <v>763</v>
      </c>
    </row>
    <row r="10" spans="1:18" x14ac:dyDescent="0.25">
      <c r="B10" s="99" t="s">
        <v>80</v>
      </c>
      <c r="C10" s="109" t="s">
        <v>764</v>
      </c>
      <c r="D10" s="110">
        <v>1</v>
      </c>
      <c r="E10" s="111" t="s">
        <v>765</v>
      </c>
      <c r="F10" s="110">
        <v>1</v>
      </c>
      <c r="G10" s="111" t="s">
        <v>766</v>
      </c>
      <c r="H10" s="87"/>
      <c r="I10" s="87"/>
      <c r="J10" s="87"/>
      <c r="K10" s="87"/>
      <c r="L10" s="87"/>
      <c r="M10" s="87"/>
      <c r="N10" s="87"/>
      <c r="O10" s="87"/>
      <c r="P10" s="87"/>
      <c r="Q10" s="109" t="s">
        <v>766</v>
      </c>
      <c r="R10" s="87"/>
    </row>
    <row r="11" spans="1:18" x14ac:dyDescent="0.25">
      <c r="B11" s="99" t="s">
        <v>767</v>
      </c>
      <c r="C11" s="88" t="s">
        <v>273</v>
      </c>
      <c r="E11" s="109" t="s">
        <v>768</v>
      </c>
      <c r="F11" s="110">
        <v>0.6</v>
      </c>
      <c r="G11" s="111" t="s">
        <v>769</v>
      </c>
      <c r="H11" s="87"/>
      <c r="I11" s="87"/>
      <c r="J11" s="87"/>
      <c r="K11" s="87"/>
      <c r="L11" s="87"/>
      <c r="M11" s="87"/>
      <c r="N11" s="87"/>
      <c r="O11" s="87"/>
      <c r="P11" s="87"/>
      <c r="Q11" s="109" t="s">
        <v>769</v>
      </c>
      <c r="R11" s="87"/>
    </row>
    <row r="12" spans="1:18" x14ac:dyDescent="0.25">
      <c r="B12" s="99" t="s">
        <v>770</v>
      </c>
      <c r="C12" s="88" t="s">
        <v>273</v>
      </c>
      <c r="E12" s="109" t="s">
        <v>771</v>
      </c>
      <c r="F12" s="110">
        <v>0.8</v>
      </c>
      <c r="G12" s="111" t="s">
        <v>772</v>
      </c>
      <c r="H12" s="87"/>
      <c r="I12" s="87"/>
      <c r="J12" s="87"/>
      <c r="K12" s="87"/>
      <c r="L12" s="87"/>
      <c r="M12" s="87"/>
      <c r="N12" s="87"/>
      <c r="O12" s="87"/>
      <c r="P12" s="87"/>
      <c r="Q12" s="109" t="s">
        <v>772</v>
      </c>
      <c r="R12" s="87"/>
    </row>
    <row r="13" spans="1:18" x14ac:dyDescent="0.25">
      <c r="B13" s="99" t="s">
        <v>773</v>
      </c>
      <c r="C13" s="88" t="s">
        <v>273</v>
      </c>
      <c r="E13" s="109" t="s">
        <v>774</v>
      </c>
      <c r="F13" s="110">
        <v>1</v>
      </c>
      <c r="H13" s="87"/>
      <c r="I13" s="87"/>
      <c r="J13" s="87"/>
      <c r="K13" s="87"/>
      <c r="L13" s="87"/>
      <c r="M13" s="87"/>
      <c r="N13" s="87"/>
      <c r="O13" s="87"/>
      <c r="P13" s="87"/>
      <c r="R13" s="87"/>
    </row>
    <row r="14" spans="1:18" x14ac:dyDescent="0.25">
      <c r="B14" s="99" t="s">
        <v>775</v>
      </c>
      <c r="C14" s="88" t="s">
        <v>273</v>
      </c>
      <c r="H14" s="87"/>
      <c r="I14" s="87"/>
      <c r="J14" s="87"/>
      <c r="K14" s="87"/>
      <c r="L14" s="87"/>
      <c r="M14" s="87"/>
      <c r="N14" s="87"/>
      <c r="O14" s="87"/>
      <c r="P14" s="87"/>
      <c r="R14" s="87"/>
    </row>
    <row r="15" spans="1:18" x14ac:dyDescent="0.25">
      <c r="B15" s="99" t="s">
        <v>776</v>
      </c>
      <c r="C15" s="88" t="s">
        <v>273</v>
      </c>
      <c r="H15" s="87"/>
      <c r="I15" s="87"/>
      <c r="J15" s="87"/>
      <c r="K15" s="87"/>
      <c r="L15" s="87"/>
      <c r="M15" s="87"/>
      <c r="N15" s="87"/>
      <c r="O15" s="87"/>
      <c r="P15" s="87"/>
      <c r="R15" s="87"/>
    </row>
    <row r="16" spans="1:18" x14ac:dyDescent="0.25">
      <c r="B16" s="99" t="s">
        <v>777</v>
      </c>
      <c r="C16" s="88" t="s">
        <v>273</v>
      </c>
      <c r="H16" s="87"/>
      <c r="I16" s="87"/>
      <c r="J16" s="87"/>
      <c r="K16" s="87"/>
      <c r="L16" s="87"/>
      <c r="M16" s="87"/>
      <c r="N16" s="87"/>
      <c r="O16" s="87"/>
      <c r="P16" s="87"/>
      <c r="R16" s="87"/>
    </row>
    <row r="17" spans="1:41" x14ac:dyDescent="0.25">
      <c r="B17" s="99" t="s">
        <v>778</v>
      </c>
      <c r="C17" s="88" t="s">
        <v>273</v>
      </c>
    </row>
    <row r="18" spans="1:41" x14ac:dyDescent="0.25">
      <c r="B18" s="99" t="s">
        <v>779</v>
      </c>
      <c r="C18" s="88" t="s">
        <v>273</v>
      </c>
    </row>
    <row r="20" spans="1:41" ht="12.75" x14ac:dyDescent="0.25">
      <c r="B20" s="89" t="s">
        <v>780</v>
      </c>
      <c r="C20" s="89"/>
      <c r="D20" s="89"/>
      <c r="E20" s="89"/>
      <c r="F20" s="89"/>
      <c r="G20" s="89"/>
      <c r="H20" s="89"/>
      <c r="I20" s="89"/>
      <c r="J20" s="89"/>
      <c r="K20" s="89"/>
      <c r="L20" s="89"/>
      <c r="M20" s="101" t="s">
        <v>22</v>
      </c>
      <c r="N20" s="101"/>
      <c r="O20" s="101" t="s">
        <v>23</v>
      </c>
      <c r="P20" s="101" t="s">
        <v>781</v>
      </c>
      <c r="Q20" s="297" t="s">
        <v>782</v>
      </c>
      <c r="R20" s="297"/>
      <c r="S20" s="297"/>
      <c r="T20" s="297"/>
      <c r="U20" s="101"/>
      <c r="V20" s="101"/>
      <c r="W20" s="101"/>
      <c r="X20" s="89" t="s">
        <v>18</v>
      </c>
      <c r="Y20" s="134"/>
      <c r="AD20" s="134"/>
      <c r="AF20" s="140" t="s">
        <v>783</v>
      </c>
      <c r="AH20" s="140" t="s">
        <v>784</v>
      </c>
      <c r="AJ20" s="294" t="s">
        <v>785</v>
      </c>
      <c r="AK20" s="294"/>
      <c r="AL20" s="294"/>
      <c r="AM20" s="294"/>
      <c r="AN20" s="294"/>
      <c r="AO20" s="294"/>
    </row>
    <row r="21" spans="1:41" s="149" customFormat="1" ht="12.75" x14ac:dyDescent="0.25">
      <c r="A21" s="143" t="s">
        <v>12</v>
      </c>
      <c r="B21" s="144" t="s">
        <v>15</v>
      </c>
      <c r="C21" s="144" t="s">
        <v>16</v>
      </c>
      <c r="D21" s="144"/>
      <c r="E21" s="144" t="s">
        <v>17</v>
      </c>
      <c r="F21" s="144"/>
      <c r="G21" s="144" t="s">
        <v>18</v>
      </c>
      <c r="H21" s="144"/>
      <c r="I21" s="144" t="s">
        <v>786</v>
      </c>
      <c r="J21" s="144"/>
      <c r="K21" s="144" t="s">
        <v>787</v>
      </c>
      <c r="L21" s="144"/>
      <c r="M21" s="145" t="s">
        <v>743</v>
      </c>
      <c r="N21" s="145"/>
      <c r="O21" s="145" t="s">
        <v>743</v>
      </c>
      <c r="P21" s="146" t="s">
        <v>788</v>
      </c>
      <c r="Q21" s="147" t="s">
        <v>789</v>
      </c>
      <c r="R21" s="147" t="s">
        <v>790</v>
      </c>
      <c r="S21" s="147" t="s">
        <v>791</v>
      </c>
      <c r="T21" s="147" t="s">
        <v>792</v>
      </c>
      <c r="U21" s="145"/>
      <c r="V21" s="147" t="s">
        <v>20</v>
      </c>
      <c r="W21" s="145"/>
      <c r="X21" s="295" t="s">
        <v>793</v>
      </c>
      <c r="Y21" s="296"/>
      <c r="Z21" s="296"/>
      <c r="AA21" s="296"/>
      <c r="AB21" s="296"/>
      <c r="AC21" s="148" t="s">
        <v>794</v>
      </c>
      <c r="AD21" s="148" t="s">
        <v>795</v>
      </c>
      <c r="AF21" s="141" t="s">
        <v>796</v>
      </c>
      <c r="AH21" s="149" t="s">
        <v>525</v>
      </c>
    </row>
    <row r="22" spans="1:41" s="149" customFormat="1" ht="12.75" x14ac:dyDescent="0.25">
      <c r="A22" s="150" t="s">
        <v>20</v>
      </c>
      <c r="B22" s="151" t="s">
        <v>190</v>
      </c>
      <c r="C22" s="151" t="s">
        <v>120</v>
      </c>
      <c r="D22" s="149" t="s">
        <v>273</v>
      </c>
      <c r="E22" s="151" t="s">
        <v>797</v>
      </c>
      <c r="F22" s="149" t="s">
        <v>273</v>
      </c>
      <c r="G22" s="151" t="s">
        <v>245</v>
      </c>
      <c r="H22" s="149" t="s">
        <v>273</v>
      </c>
      <c r="I22" s="152" t="s">
        <v>798</v>
      </c>
      <c r="J22" s="149" t="s">
        <v>273</v>
      </c>
      <c r="K22" s="153" t="s">
        <v>798</v>
      </c>
      <c r="L22" s="149" t="s">
        <v>273</v>
      </c>
      <c r="M22" s="154" t="s">
        <v>749</v>
      </c>
      <c r="N22" s="149" t="s">
        <v>273</v>
      </c>
      <c r="O22" s="154" t="s">
        <v>799</v>
      </c>
      <c r="P22" s="154" t="s">
        <v>170</v>
      </c>
      <c r="Q22" s="125" t="s">
        <v>800</v>
      </c>
      <c r="R22" s="126" t="s">
        <v>801</v>
      </c>
      <c r="S22" s="127" t="s">
        <v>802</v>
      </c>
      <c r="T22" s="127" t="str">
        <f>CONCATENATE(Q22,"-",R22,":",S22,".")</f>
        <v>Organizacional-A 5.1.  Políticas para la seguridad de la información:La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v>
      </c>
      <c r="U22" s="149" t="s">
        <v>273</v>
      </c>
      <c r="V22" s="129" t="s">
        <v>420</v>
      </c>
      <c r="W22" s="149" t="s">
        <v>273</v>
      </c>
      <c r="X22" s="155" t="s">
        <v>75</v>
      </c>
      <c r="Y22" s="156" t="s">
        <v>245</v>
      </c>
      <c r="Z22" s="157" t="s">
        <v>247</v>
      </c>
      <c r="AA22" s="158" t="s">
        <v>523</v>
      </c>
      <c r="AB22" s="159" t="s">
        <v>518</v>
      </c>
      <c r="AC22" s="155" t="s">
        <v>803</v>
      </c>
      <c r="AD22" s="155" t="s">
        <v>804</v>
      </c>
      <c r="AF22" s="141" t="s">
        <v>805</v>
      </c>
      <c r="AH22" s="88" t="s">
        <v>125</v>
      </c>
    </row>
    <row r="23" spans="1:41" s="149" customFormat="1" x14ac:dyDescent="0.25">
      <c r="A23" s="160" t="s">
        <v>806</v>
      </c>
      <c r="B23" s="161" t="s">
        <v>73</v>
      </c>
      <c r="C23" s="161" t="s">
        <v>173</v>
      </c>
      <c r="D23" s="149" t="s">
        <v>273</v>
      </c>
      <c r="E23" s="151" t="s">
        <v>807</v>
      </c>
      <c r="F23" s="149" t="s">
        <v>273</v>
      </c>
      <c r="G23" s="151" t="s">
        <v>523</v>
      </c>
      <c r="H23" s="149" t="s">
        <v>273</v>
      </c>
      <c r="I23" s="162" t="s">
        <v>808</v>
      </c>
      <c r="J23" s="149" t="s">
        <v>273</v>
      </c>
      <c r="K23" s="163" t="s">
        <v>809</v>
      </c>
      <c r="L23" s="149" t="s">
        <v>273</v>
      </c>
      <c r="M23" s="154" t="s">
        <v>753</v>
      </c>
      <c r="N23" s="149" t="s">
        <v>273</v>
      </c>
      <c r="O23" s="154" t="s">
        <v>810</v>
      </c>
      <c r="P23" s="154" t="s">
        <v>811</v>
      </c>
      <c r="Q23" s="125" t="s">
        <v>800</v>
      </c>
      <c r="R23" s="126" t="s">
        <v>812</v>
      </c>
      <c r="S23" s="127" t="s">
        <v>813</v>
      </c>
      <c r="T23" s="127" t="str">
        <f t="shared" ref="T23:T86" si="0">CONCATENATE(Q23,"-",R23,":",S23,".")</f>
        <v>Organizacional-A 5.2.  Roles y responsabilidades para la seguridad de la información:Los roles y responsabilidad de seguridad de la información se deben definir y asignar de acuerdo con las necesidades de la organización..</v>
      </c>
      <c r="U23" s="149" t="s">
        <v>273</v>
      </c>
      <c r="V23" s="129" t="s">
        <v>181</v>
      </c>
      <c r="W23" s="149" t="s">
        <v>273</v>
      </c>
      <c r="X23" s="164"/>
      <c r="AF23" s="141" t="s">
        <v>814</v>
      </c>
      <c r="AH23" s="88" t="s">
        <v>85</v>
      </c>
    </row>
    <row r="24" spans="1:41" s="149" customFormat="1" ht="12.75" x14ac:dyDescent="0.25">
      <c r="A24" s="160" t="s">
        <v>815</v>
      </c>
      <c r="B24" s="161" t="s">
        <v>698</v>
      </c>
      <c r="C24" s="161" t="s">
        <v>74</v>
      </c>
      <c r="D24" s="149" t="s">
        <v>273</v>
      </c>
      <c r="E24" s="151" t="s">
        <v>816</v>
      </c>
      <c r="F24" s="149" t="s">
        <v>273</v>
      </c>
      <c r="G24" s="151" t="s">
        <v>247</v>
      </c>
      <c r="H24" s="149" t="s">
        <v>273</v>
      </c>
      <c r="I24" s="162" t="s">
        <v>817</v>
      </c>
      <c r="J24" s="149" t="s">
        <v>273</v>
      </c>
      <c r="K24" s="163" t="s">
        <v>818</v>
      </c>
      <c r="L24" s="149" t="s">
        <v>273</v>
      </c>
      <c r="M24" s="154" t="s">
        <v>759</v>
      </c>
      <c r="N24" s="149" t="s">
        <v>273</v>
      </c>
      <c r="O24" s="154" t="s">
        <v>819</v>
      </c>
      <c r="P24" s="154" t="s">
        <v>820</v>
      </c>
      <c r="Q24" s="125" t="s">
        <v>800</v>
      </c>
      <c r="R24" s="126" t="s">
        <v>821</v>
      </c>
      <c r="S24" s="127" t="s">
        <v>822</v>
      </c>
      <c r="T24" s="127" t="str">
        <f t="shared" si="0"/>
        <v>Organizacional-A 5.3. Segregación de deberes:Los deberes y áreas de responsabilidad en conflicto deberían segregarse..</v>
      </c>
      <c r="U24" s="149" t="s">
        <v>273</v>
      </c>
      <c r="V24" s="129" t="s">
        <v>502</v>
      </c>
      <c r="W24" s="149" t="s">
        <v>273</v>
      </c>
      <c r="X24" s="155" t="s">
        <v>75</v>
      </c>
      <c r="Y24" s="156" t="s">
        <v>245</v>
      </c>
      <c r="Z24" s="157" t="s">
        <v>247</v>
      </c>
      <c r="AA24" s="158" t="s">
        <v>523</v>
      </c>
      <c r="AB24" s="159" t="s">
        <v>518</v>
      </c>
      <c r="AC24" s="156" t="s">
        <v>823</v>
      </c>
      <c r="AD24" s="156" t="s">
        <v>824</v>
      </c>
      <c r="AF24" s="141" t="s">
        <v>825</v>
      </c>
      <c r="AH24" s="149" t="s">
        <v>149</v>
      </c>
    </row>
    <row r="25" spans="1:41" s="149" customFormat="1" x14ac:dyDescent="0.25">
      <c r="A25" s="165" t="s">
        <v>71</v>
      </c>
      <c r="B25" s="161" t="s">
        <v>826</v>
      </c>
      <c r="D25" s="149" t="s">
        <v>273</v>
      </c>
      <c r="E25" s="151" t="s">
        <v>177</v>
      </c>
      <c r="F25" s="149" t="s">
        <v>273</v>
      </c>
      <c r="G25" s="151" t="s">
        <v>75</v>
      </c>
      <c r="H25" s="149" t="s">
        <v>273</v>
      </c>
      <c r="I25" s="162" t="s">
        <v>827</v>
      </c>
      <c r="J25" s="149" t="s">
        <v>273</v>
      </c>
      <c r="K25" s="163" t="s">
        <v>828</v>
      </c>
      <c r="L25" s="149" t="s">
        <v>273</v>
      </c>
      <c r="M25" s="154" t="s">
        <v>760</v>
      </c>
      <c r="N25" s="149" t="s">
        <v>273</v>
      </c>
      <c r="O25" s="154" t="s">
        <v>829</v>
      </c>
      <c r="P25" s="154" t="s">
        <v>130</v>
      </c>
      <c r="Q25" s="125" t="s">
        <v>800</v>
      </c>
      <c r="R25" s="126" t="s">
        <v>830</v>
      </c>
      <c r="S25" s="127" t="s">
        <v>831</v>
      </c>
      <c r="T25" s="127" t="str">
        <f t="shared" si="0"/>
        <v>Organizacional-A 5.4. Responsabilidades de la Dirección:La Alta Dirección debe exigir a todo el personal la aplicación de la seguridad de la información de acuerdo con la política de seguridad de la información establecida, las políticas y los procedimientos específicos de la organización en los aspectos correspondientes..</v>
      </c>
      <c r="U25" s="149" t="s">
        <v>273</v>
      </c>
      <c r="V25" s="129" t="s">
        <v>194</v>
      </c>
      <c r="W25" s="149" t="s">
        <v>273</v>
      </c>
      <c r="X25" s="164"/>
      <c r="AF25" s="142" t="s">
        <v>832</v>
      </c>
      <c r="AH25" s="149" t="s">
        <v>260</v>
      </c>
    </row>
    <row r="26" spans="1:41" s="149" customFormat="1" ht="12.75" x14ac:dyDescent="0.25">
      <c r="B26" s="161" t="s">
        <v>105</v>
      </c>
      <c r="D26" s="149" t="s">
        <v>273</v>
      </c>
      <c r="E26" s="151" t="s">
        <v>833</v>
      </c>
      <c r="F26" s="149" t="s">
        <v>273</v>
      </c>
      <c r="G26" s="151" t="s">
        <v>518</v>
      </c>
      <c r="H26" s="149" t="s">
        <v>273</v>
      </c>
      <c r="I26" s="162" t="s">
        <v>834</v>
      </c>
      <c r="J26" s="149" t="s">
        <v>273</v>
      </c>
      <c r="K26" s="163" t="s">
        <v>835</v>
      </c>
      <c r="L26" s="149" t="s">
        <v>273</v>
      </c>
      <c r="M26" s="154" t="s">
        <v>80</v>
      </c>
      <c r="N26" s="149" t="s">
        <v>273</v>
      </c>
      <c r="O26" s="154" t="s">
        <v>836</v>
      </c>
      <c r="P26" s="154" t="s">
        <v>837</v>
      </c>
      <c r="Q26" s="125" t="s">
        <v>800</v>
      </c>
      <c r="R26" s="126" t="s">
        <v>838</v>
      </c>
      <c r="S26" s="127" t="s">
        <v>839</v>
      </c>
      <c r="T26" s="127" t="str">
        <f t="shared" si="0"/>
        <v>Organizacional-A 5.5. Contacto con las autoridades:La organización debe establecer y mantener contacto con grupos de interés especial u otros foros y asociaciones profesionales especializados en Seguridad..</v>
      </c>
      <c r="U26" s="149" t="s">
        <v>273</v>
      </c>
      <c r="V26" s="130" t="s">
        <v>172</v>
      </c>
      <c r="W26" s="149" t="s">
        <v>273</v>
      </c>
      <c r="X26" s="155" t="s">
        <v>75</v>
      </c>
      <c r="Y26" s="156" t="s">
        <v>245</v>
      </c>
      <c r="AC26" s="157" t="s">
        <v>840</v>
      </c>
      <c r="AD26" s="156" t="s">
        <v>824</v>
      </c>
      <c r="AF26" s="141" t="s">
        <v>841</v>
      </c>
      <c r="AH26" s="88" t="s">
        <v>842</v>
      </c>
    </row>
    <row r="27" spans="1:41" s="149" customFormat="1" x14ac:dyDescent="0.25">
      <c r="B27" s="161" t="s">
        <v>119</v>
      </c>
      <c r="D27" s="149" t="s">
        <v>273</v>
      </c>
      <c r="E27" s="151" t="s">
        <v>223</v>
      </c>
      <c r="F27" s="149" t="s">
        <v>273</v>
      </c>
      <c r="H27" s="149" t="s">
        <v>273</v>
      </c>
      <c r="I27" s="162" t="s">
        <v>843</v>
      </c>
      <c r="J27" s="149" t="s">
        <v>273</v>
      </c>
      <c r="K27" s="163" t="s">
        <v>844</v>
      </c>
      <c r="L27" s="149" t="s">
        <v>273</v>
      </c>
      <c r="M27" s="154" t="s">
        <v>767</v>
      </c>
      <c r="N27" s="149" t="s">
        <v>273</v>
      </c>
      <c r="O27" s="154" t="s">
        <v>81</v>
      </c>
      <c r="P27" s="154" t="s">
        <v>205</v>
      </c>
      <c r="Q27" s="125" t="s">
        <v>800</v>
      </c>
      <c r="R27" s="126" t="s">
        <v>845</v>
      </c>
      <c r="S27" s="127" t="s">
        <v>846</v>
      </c>
      <c r="T27" s="127" t="str">
        <f t="shared" si="0"/>
        <v>Organizacional-A 5.6. Contacto con grupos de interés especial:La organización debe establecer y mantener contacto con las autoridades pertinentes..</v>
      </c>
      <c r="U27" s="149" t="s">
        <v>273</v>
      </c>
      <c r="V27" s="130" t="s">
        <v>368</v>
      </c>
      <c r="W27" s="149" t="s">
        <v>273</v>
      </c>
      <c r="X27" s="164"/>
      <c r="Z27" s="157" t="s">
        <v>247</v>
      </c>
      <c r="AA27" s="158" t="s">
        <v>523</v>
      </c>
      <c r="AB27" s="159" t="s">
        <v>518</v>
      </c>
      <c r="AC27" s="157" t="s">
        <v>840</v>
      </c>
      <c r="AD27" s="157" t="s">
        <v>840</v>
      </c>
      <c r="AF27" s="141" t="s">
        <v>847</v>
      </c>
      <c r="AH27" s="88" t="s">
        <v>848</v>
      </c>
    </row>
    <row r="28" spans="1:41" s="149" customFormat="1" x14ac:dyDescent="0.25">
      <c r="B28" s="161" t="s">
        <v>156</v>
      </c>
      <c r="D28" s="149" t="s">
        <v>273</v>
      </c>
      <c r="E28" s="151" t="s">
        <v>849</v>
      </c>
      <c r="F28" s="149" t="s">
        <v>273</v>
      </c>
      <c r="H28" s="149" t="s">
        <v>273</v>
      </c>
      <c r="I28" s="162" t="s">
        <v>850</v>
      </c>
      <c r="J28" s="149" t="s">
        <v>273</v>
      </c>
      <c r="K28" s="163" t="s">
        <v>851</v>
      </c>
      <c r="L28" s="149" t="s">
        <v>273</v>
      </c>
      <c r="M28" s="154" t="s">
        <v>770</v>
      </c>
      <c r="N28" s="149" t="s">
        <v>273</v>
      </c>
      <c r="O28" s="154" t="s">
        <v>852</v>
      </c>
      <c r="P28" s="154" t="s">
        <v>113</v>
      </c>
      <c r="Q28" s="125" t="s">
        <v>800</v>
      </c>
      <c r="R28" s="126" t="s">
        <v>853</v>
      </c>
      <c r="S28" s="127" t="s">
        <v>854</v>
      </c>
      <c r="T28" s="127" t="str">
        <f t="shared" si="0"/>
        <v>Organizacional-A 5.7. Inteligencia de Amenazas:La información relativa a las amenazas a la seguridad de la información se debe recopilar y analizar para producir inteligencia de las amenazas..</v>
      </c>
      <c r="U28" s="149" t="s">
        <v>273</v>
      </c>
      <c r="V28" s="130" t="s">
        <v>79</v>
      </c>
      <c r="W28" s="149" t="s">
        <v>273</v>
      </c>
      <c r="X28" s="164"/>
      <c r="AF28" s="141" t="s">
        <v>855</v>
      </c>
      <c r="AH28" s="88" t="s">
        <v>110</v>
      </c>
    </row>
    <row r="29" spans="1:41" s="149" customFormat="1" ht="12.75" x14ac:dyDescent="0.25">
      <c r="D29" s="149" t="s">
        <v>273</v>
      </c>
      <c r="E29" s="151" t="s">
        <v>235</v>
      </c>
      <c r="F29" s="149" t="s">
        <v>273</v>
      </c>
      <c r="H29" s="149" t="s">
        <v>273</v>
      </c>
      <c r="I29" s="166" t="s">
        <v>856</v>
      </c>
      <c r="J29" s="149" t="s">
        <v>273</v>
      </c>
      <c r="K29" s="163" t="s">
        <v>857</v>
      </c>
      <c r="L29" s="149" t="s">
        <v>273</v>
      </c>
      <c r="M29" s="154" t="s">
        <v>773</v>
      </c>
      <c r="N29" s="149" t="s">
        <v>273</v>
      </c>
      <c r="P29" s="154" t="s">
        <v>858</v>
      </c>
      <c r="Q29" s="125" t="s">
        <v>800</v>
      </c>
      <c r="R29" s="126" t="s">
        <v>859</v>
      </c>
      <c r="S29" s="127" t="s">
        <v>860</v>
      </c>
      <c r="T29" s="127" t="str">
        <f t="shared" si="0"/>
        <v>Organizacional-A 5.8. Seguridad de la información en la gestión de proyectos:Seguridad de la información se debe integrar en la gestión de proyectos..</v>
      </c>
      <c r="U29" s="149" t="s">
        <v>273</v>
      </c>
      <c r="V29" s="130" t="s">
        <v>166</v>
      </c>
      <c r="W29" s="149" t="s">
        <v>273</v>
      </c>
      <c r="X29" s="155" t="s">
        <v>75</v>
      </c>
      <c r="AC29" s="158" t="s">
        <v>861</v>
      </c>
      <c r="AD29" s="156" t="s">
        <v>824</v>
      </c>
      <c r="AF29" s="141" t="s">
        <v>862</v>
      </c>
      <c r="AH29" s="88" t="s">
        <v>275</v>
      </c>
    </row>
    <row r="30" spans="1:41" s="149" customFormat="1" ht="12.75" x14ac:dyDescent="0.25">
      <c r="D30" s="149" t="s">
        <v>273</v>
      </c>
      <c r="E30" s="151" t="s">
        <v>863</v>
      </c>
      <c r="F30" s="149" t="s">
        <v>273</v>
      </c>
      <c r="H30" s="149" t="s">
        <v>273</v>
      </c>
      <c r="I30" s="167" t="s">
        <v>864</v>
      </c>
      <c r="J30" s="149" t="s">
        <v>273</v>
      </c>
      <c r="K30" s="163" t="s">
        <v>865</v>
      </c>
      <c r="L30" s="149" t="s">
        <v>273</v>
      </c>
      <c r="N30" s="149" t="s">
        <v>273</v>
      </c>
      <c r="P30" s="154" t="s">
        <v>278</v>
      </c>
      <c r="Q30" s="125" t="s">
        <v>800</v>
      </c>
      <c r="R30" s="126" t="s">
        <v>866</v>
      </c>
      <c r="S30" s="127" t="s">
        <v>867</v>
      </c>
      <c r="T30" s="127" t="str">
        <f t="shared" si="0"/>
        <v>Organizacional-A 5.9. Inventario de Información y Otros Activos Asociados:Se debe elaborar y mantener un inventario de la información y otros activos asociados, incluidos los propietarios..</v>
      </c>
      <c r="U30" s="149" t="s">
        <v>273</v>
      </c>
      <c r="V30" s="131" t="s">
        <v>246</v>
      </c>
      <c r="W30" s="149" t="s">
        <v>273</v>
      </c>
      <c r="X30" s="155" t="s">
        <v>273</v>
      </c>
      <c r="Y30" s="156" t="s">
        <v>245</v>
      </c>
      <c r="Z30" s="157" t="s">
        <v>247</v>
      </c>
      <c r="AA30" s="158" t="s">
        <v>523</v>
      </c>
      <c r="AC30" s="158" t="s">
        <v>861</v>
      </c>
      <c r="AD30" s="157" t="s">
        <v>840</v>
      </c>
      <c r="AF30" s="141" t="s">
        <v>868</v>
      </c>
      <c r="AH30" s="88" t="s">
        <v>292</v>
      </c>
    </row>
    <row r="31" spans="1:41" s="149" customFormat="1" x14ac:dyDescent="0.25">
      <c r="D31" s="149" t="s">
        <v>273</v>
      </c>
      <c r="E31" s="151" t="s">
        <v>869</v>
      </c>
      <c r="F31" s="149" t="s">
        <v>273</v>
      </c>
      <c r="H31" s="149" t="s">
        <v>273</v>
      </c>
      <c r="I31" s="167" t="s">
        <v>870</v>
      </c>
      <c r="J31" s="149" t="s">
        <v>273</v>
      </c>
      <c r="K31" s="163" t="s">
        <v>871</v>
      </c>
      <c r="L31" s="149" t="s">
        <v>273</v>
      </c>
      <c r="N31" s="149" t="s">
        <v>273</v>
      </c>
      <c r="P31" s="154" t="s">
        <v>93</v>
      </c>
      <c r="Q31" s="125" t="s">
        <v>800</v>
      </c>
      <c r="R31" s="126" t="s">
        <v>872</v>
      </c>
      <c r="S31" s="127" t="s">
        <v>873</v>
      </c>
      <c r="T31" s="127" t="str">
        <f t="shared" si="0"/>
        <v>Organizacional-A 5.10. Uso aceptable de la información y otros activos asociados:Se deben identificar, documentar e implementar normas para el uso aceptable y procedimientos para el tratamiento de la información y otros activos asociados..</v>
      </c>
      <c r="U31" s="149" t="s">
        <v>273</v>
      </c>
      <c r="V31" s="131" t="s">
        <v>296</v>
      </c>
      <c r="W31" s="149" t="s">
        <v>273</v>
      </c>
      <c r="X31" s="164"/>
      <c r="AB31" s="159" t="s">
        <v>518</v>
      </c>
      <c r="AC31" s="158" t="s">
        <v>861</v>
      </c>
      <c r="AD31" s="158" t="s">
        <v>874</v>
      </c>
      <c r="AF31" s="141" t="s">
        <v>875</v>
      </c>
      <c r="AH31" s="149" t="s">
        <v>876</v>
      </c>
    </row>
    <row r="32" spans="1:41" x14ac:dyDescent="0.25">
      <c r="D32" s="88" t="s">
        <v>273</v>
      </c>
      <c r="E32" s="97" t="s">
        <v>877</v>
      </c>
      <c r="F32" s="88" t="s">
        <v>273</v>
      </c>
      <c r="G32" s="115" t="s">
        <v>878</v>
      </c>
      <c r="H32" s="88" t="s">
        <v>273</v>
      </c>
      <c r="I32" s="90" t="s">
        <v>879</v>
      </c>
      <c r="J32" s="88" t="s">
        <v>273</v>
      </c>
      <c r="K32" s="98" t="s">
        <v>880</v>
      </c>
      <c r="L32" s="88" t="s">
        <v>273</v>
      </c>
      <c r="N32" s="88" t="s">
        <v>273</v>
      </c>
      <c r="Q32" s="125" t="s">
        <v>800</v>
      </c>
      <c r="R32" s="126" t="s">
        <v>881</v>
      </c>
      <c r="S32" s="127" t="s">
        <v>882</v>
      </c>
      <c r="T32" s="127" t="str">
        <f t="shared" si="0"/>
        <v>Organizacional-A 5.11. Devolución   de activos:EL personal y otras partes interesadas, según corresponda, deben devolver todos los activos de la organización en su posesión al cambiar o terminar su empleo, contrato o acuerdo. .</v>
      </c>
      <c r="U32" s="88" t="s">
        <v>273</v>
      </c>
      <c r="V32" s="131" t="s">
        <v>300</v>
      </c>
      <c r="W32" s="88" t="s">
        <v>273</v>
      </c>
      <c r="AF32" s="141" t="s">
        <v>883</v>
      </c>
      <c r="AH32" s="149"/>
    </row>
    <row r="33" spans="4:34" ht="12.75" x14ac:dyDescent="0.25">
      <c r="D33" s="88" t="s">
        <v>273</v>
      </c>
      <c r="E33" s="97" t="s">
        <v>884</v>
      </c>
      <c r="F33" s="88" t="s">
        <v>273</v>
      </c>
      <c r="G33" s="115" t="s">
        <v>861</v>
      </c>
      <c r="H33" s="88" t="s">
        <v>273</v>
      </c>
      <c r="I33" s="90" t="s">
        <v>885</v>
      </c>
      <c r="J33" s="88" t="s">
        <v>273</v>
      </c>
      <c r="K33" s="98" t="s">
        <v>886</v>
      </c>
      <c r="L33" s="88" t="s">
        <v>273</v>
      </c>
      <c r="N33" s="88" t="s">
        <v>273</v>
      </c>
      <c r="Q33" s="125" t="s">
        <v>800</v>
      </c>
      <c r="R33" s="126" t="s">
        <v>887</v>
      </c>
      <c r="S33" s="127" t="s">
        <v>888</v>
      </c>
      <c r="T33" s="127" t="str">
        <f t="shared" si="0"/>
        <v>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v>
      </c>
      <c r="U33" s="88" t="s">
        <v>273</v>
      </c>
      <c r="V33" s="131" t="s">
        <v>270</v>
      </c>
      <c r="W33" s="88" t="s">
        <v>273</v>
      </c>
      <c r="X33" s="135" t="s">
        <v>75</v>
      </c>
      <c r="AC33" s="139" t="s">
        <v>878</v>
      </c>
      <c r="AD33" s="136" t="s">
        <v>824</v>
      </c>
    </row>
    <row r="34" spans="4:34" x14ac:dyDescent="0.25">
      <c r="D34" s="88" t="s">
        <v>273</v>
      </c>
      <c r="E34" s="97" t="s">
        <v>889</v>
      </c>
      <c r="F34" s="88" t="s">
        <v>273</v>
      </c>
      <c r="G34" s="115" t="s">
        <v>840</v>
      </c>
      <c r="H34" s="88" t="s">
        <v>273</v>
      </c>
      <c r="I34" s="90" t="s">
        <v>890</v>
      </c>
      <c r="J34" s="88" t="s">
        <v>273</v>
      </c>
      <c r="K34" s="116" t="s">
        <v>891</v>
      </c>
      <c r="L34" s="88" t="s">
        <v>273</v>
      </c>
      <c r="N34" s="88" t="s">
        <v>273</v>
      </c>
      <c r="Q34" s="125" t="s">
        <v>800</v>
      </c>
      <c r="R34" s="126" t="s">
        <v>892</v>
      </c>
      <c r="S34" s="127" t="s">
        <v>893</v>
      </c>
      <c r="T34" s="127" t="str">
        <f t="shared" si="0"/>
        <v>Organizacional-A 5.13. Etiquetado de la información :Se debe elaborar e implementar un conjunto adecuado de procedimientos para el etiquetado de la información de conformidad con el esquema de clasificación de información adoptado por la organización..</v>
      </c>
      <c r="U34" s="88" t="s">
        <v>273</v>
      </c>
      <c r="V34" s="131" t="s">
        <v>290</v>
      </c>
      <c r="W34" s="88" t="s">
        <v>273</v>
      </c>
      <c r="Y34" s="136" t="s">
        <v>245</v>
      </c>
      <c r="Z34" s="137" t="s">
        <v>247</v>
      </c>
      <c r="AC34" s="139" t="s">
        <v>878</v>
      </c>
      <c r="AD34" s="137" t="s">
        <v>840</v>
      </c>
    </row>
    <row r="35" spans="4:34" x14ac:dyDescent="0.25">
      <c r="D35" s="88" t="s">
        <v>273</v>
      </c>
      <c r="E35" s="97" t="s">
        <v>894</v>
      </c>
      <c r="F35" s="88" t="s">
        <v>273</v>
      </c>
      <c r="G35" s="115" t="s">
        <v>823</v>
      </c>
      <c r="H35" s="88" t="s">
        <v>273</v>
      </c>
      <c r="I35" s="90" t="s">
        <v>895</v>
      </c>
      <c r="J35" s="88" t="s">
        <v>273</v>
      </c>
      <c r="K35" s="117" t="s">
        <v>879</v>
      </c>
      <c r="L35" s="88" t="s">
        <v>273</v>
      </c>
      <c r="N35" s="88" t="s">
        <v>273</v>
      </c>
      <c r="Q35" s="125" t="s">
        <v>800</v>
      </c>
      <c r="R35" s="126" t="s">
        <v>896</v>
      </c>
      <c r="S35" s="127" t="s">
        <v>897</v>
      </c>
      <c r="T35" s="127" t="str">
        <f t="shared" si="0"/>
        <v>Organizacional-A 5.14. Transferencia de información:Las reglas, procedimientos o acuerdos de transferencia de información deben estar vigentes para todos los tipos de instalaciones de transferencia dentro de la organización y entre la organización y otras partes..</v>
      </c>
      <c r="U35" s="88" t="s">
        <v>273</v>
      </c>
      <c r="V35" s="132" t="s">
        <v>898</v>
      </c>
      <c r="W35" s="88" t="s">
        <v>273</v>
      </c>
      <c r="AA35" s="138" t="s">
        <v>523</v>
      </c>
      <c r="AB35" s="139" t="s">
        <v>518</v>
      </c>
      <c r="AC35" s="139" t="s">
        <v>878</v>
      </c>
      <c r="AD35" s="138" t="s">
        <v>874</v>
      </c>
    </row>
    <row r="36" spans="4:34" x14ac:dyDescent="0.25">
      <c r="D36" s="88" t="s">
        <v>273</v>
      </c>
      <c r="E36" s="97" t="s">
        <v>209</v>
      </c>
      <c r="F36" s="88" t="s">
        <v>273</v>
      </c>
      <c r="G36" s="115" t="s">
        <v>803</v>
      </c>
      <c r="H36" s="88" t="s">
        <v>273</v>
      </c>
      <c r="I36" s="90" t="s">
        <v>899</v>
      </c>
      <c r="J36" s="88" t="s">
        <v>273</v>
      </c>
      <c r="K36" s="118" t="s">
        <v>900</v>
      </c>
      <c r="L36" s="88" t="s">
        <v>273</v>
      </c>
      <c r="N36" s="88" t="s">
        <v>273</v>
      </c>
      <c r="P36" s="87"/>
      <c r="Q36" s="125" t="s">
        <v>800</v>
      </c>
      <c r="R36" s="126" t="s">
        <v>901</v>
      </c>
      <c r="S36" s="127" t="s">
        <v>902</v>
      </c>
      <c r="T36" s="127" t="str">
        <f t="shared" si="0"/>
        <v>Organizacional-A 5.15. Control de Acceso:Las normas para controlar el acceso físico y lógico a la información y otros activos asociados se deben establecer e implementar sobre la base en los requisitos de seguridad empresarial y de la información..</v>
      </c>
      <c r="U36" s="88" t="s">
        <v>273</v>
      </c>
      <c r="V36" s="133" t="s">
        <v>412</v>
      </c>
      <c r="W36" s="88" t="s">
        <v>273</v>
      </c>
      <c r="AH36" s="149"/>
    </row>
    <row r="37" spans="4:34" x14ac:dyDescent="0.25">
      <c r="D37" s="88" t="s">
        <v>273</v>
      </c>
      <c r="E37" s="97" t="s">
        <v>903</v>
      </c>
      <c r="F37" s="88" t="s">
        <v>273</v>
      </c>
      <c r="H37" s="88" t="s">
        <v>273</v>
      </c>
      <c r="I37" s="90" t="s">
        <v>904</v>
      </c>
      <c r="J37" s="88" t="s">
        <v>273</v>
      </c>
      <c r="K37" s="98" t="s">
        <v>905</v>
      </c>
      <c r="L37" s="88" t="s">
        <v>273</v>
      </c>
      <c r="N37" s="88" t="s">
        <v>273</v>
      </c>
      <c r="P37" s="87"/>
      <c r="Q37" s="125" t="s">
        <v>800</v>
      </c>
      <c r="R37" s="126" t="s">
        <v>906</v>
      </c>
      <c r="S37" s="127" t="s">
        <v>907</v>
      </c>
      <c r="T37" s="127" t="str">
        <f t="shared" si="0"/>
        <v>Organizacional-A 5.16. Gestión de Identidades :Se debe gestionar el ciclo de vida completo de las identidades..</v>
      </c>
      <c r="U37" s="88" t="s">
        <v>273</v>
      </c>
      <c r="V37" s="126" t="s">
        <v>908</v>
      </c>
      <c r="W37" s="88" t="s">
        <v>273</v>
      </c>
      <c r="AH37" s="149"/>
    </row>
    <row r="38" spans="4:34" x14ac:dyDescent="0.25">
      <c r="D38" s="88" t="s">
        <v>273</v>
      </c>
      <c r="E38" s="97" t="s">
        <v>909</v>
      </c>
      <c r="F38" s="88" t="s">
        <v>273</v>
      </c>
      <c r="H38" s="88" t="s">
        <v>273</v>
      </c>
      <c r="I38" s="90" t="s">
        <v>910</v>
      </c>
      <c r="J38" s="88" t="s">
        <v>273</v>
      </c>
      <c r="K38" s="117" t="s">
        <v>879</v>
      </c>
      <c r="L38" s="88" t="s">
        <v>273</v>
      </c>
      <c r="N38" s="88" t="s">
        <v>273</v>
      </c>
      <c r="P38" s="87"/>
      <c r="Q38" s="125" t="s">
        <v>800</v>
      </c>
      <c r="R38" s="126" t="s">
        <v>911</v>
      </c>
      <c r="S38" s="127" t="s">
        <v>912</v>
      </c>
      <c r="T38" s="127" t="str">
        <f t="shared" si="0"/>
        <v>Organizacional-A 5.17. Información de Autenticación: La asignación y gestión de la información de autenticación se debe controlar mediante un proceso de gestión, incluido el asesoramiento al personal sobre el manejo adecuado de la información de autenticación..</v>
      </c>
      <c r="U38" s="88" t="s">
        <v>273</v>
      </c>
      <c r="W38" s="88" t="s">
        <v>273</v>
      </c>
      <c r="AH38" s="149"/>
    </row>
    <row r="39" spans="4:34" x14ac:dyDescent="0.25">
      <c r="D39" s="88" t="s">
        <v>273</v>
      </c>
      <c r="E39" s="97" t="s">
        <v>118</v>
      </c>
      <c r="F39" s="88" t="s">
        <v>273</v>
      </c>
      <c r="H39" s="88" t="s">
        <v>273</v>
      </c>
      <c r="I39" s="90" t="s">
        <v>913</v>
      </c>
      <c r="J39" s="88" t="s">
        <v>273</v>
      </c>
      <c r="K39" s="118" t="s">
        <v>885</v>
      </c>
      <c r="L39" s="88" t="s">
        <v>273</v>
      </c>
      <c r="N39" s="88" t="s">
        <v>273</v>
      </c>
      <c r="P39" s="87"/>
      <c r="Q39" s="125" t="s">
        <v>800</v>
      </c>
      <c r="R39" s="126" t="s">
        <v>914</v>
      </c>
      <c r="S39" s="127" t="s">
        <v>915</v>
      </c>
      <c r="T39" s="127" t="str">
        <f t="shared" si="0"/>
        <v>Organizacional-A 5.18. Derechos de Acceso:Los derechos de acceso a la información y otros activos asociados se deben aprovisionar, revisar, modificar y eliminar de acuerdo con la política y reglas específicas de la organización para el control de acceso..</v>
      </c>
      <c r="U39" s="88" t="s">
        <v>273</v>
      </c>
      <c r="W39" s="88" t="s">
        <v>273</v>
      </c>
    </row>
    <row r="40" spans="4:34" x14ac:dyDescent="0.25">
      <c r="D40" s="88" t="s">
        <v>273</v>
      </c>
      <c r="E40" s="97" t="s">
        <v>916</v>
      </c>
      <c r="F40" s="88" t="s">
        <v>273</v>
      </c>
      <c r="H40" s="88" t="s">
        <v>273</v>
      </c>
      <c r="I40" s="90" t="s">
        <v>917</v>
      </c>
      <c r="J40" s="88" t="s">
        <v>273</v>
      </c>
      <c r="K40" s="118" t="s">
        <v>890</v>
      </c>
      <c r="L40" s="88" t="s">
        <v>273</v>
      </c>
      <c r="N40" s="88" t="s">
        <v>273</v>
      </c>
      <c r="P40" s="87"/>
      <c r="Q40" s="125" t="s">
        <v>800</v>
      </c>
      <c r="R40" s="126" t="s">
        <v>918</v>
      </c>
      <c r="S40" s="127" t="s">
        <v>919</v>
      </c>
      <c r="T40" s="127" t="str">
        <f t="shared" si="0"/>
        <v>Organizacional-A 5.19. Seguridad de la información para las relaciones con proveedores:Se deben definir e implementar procesos y procedimientos para gestionarlos riesgos de la información asociada con el uso de los productos o servicios del proveedor..</v>
      </c>
      <c r="U40" s="88" t="s">
        <v>273</v>
      </c>
      <c r="W40" s="88" t="s">
        <v>273</v>
      </c>
    </row>
    <row r="41" spans="4:34" x14ac:dyDescent="0.25">
      <c r="D41" s="88" t="s">
        <v>273</v>
      </c>
      <c r="E41" s="97" t="s">
        <v>104</v>
      </c>
      <c r="F41" s="88" t="s">
        <v>273</v>
      </c>
      <c r="H41" s="88" t="s">
        <v>273</v>
      </c>
      <c r="I41" s="91" t="s">
        <v>920</v>
      </c>
      <c r="J41" s="88" t="s">
        <v>273</v>
      </c>
      <c r="K41" s="118" t="s">
        <v>895</v>
      </c>
      <c r="L41" s="88" t="s">
        <v>273</v>
      </c>
      <c r="N41" s="88" t="s">
        <v>273</v>
      </c>
      <c r="P41" s="87"/>
      <c r="Q41" s="125" t="s">
        <v>800</v>
      </c>
      <c r="R41" s="126" t="s">
        <v>921</v>
      </c>
      <c r="S41" s="127" t="s">
        <v>922</v>
      </c>
      <c r="T41" s="127" t="str">
        <f t="shared" si="0"/>
        <v>Organizacional-A 5.20. Abordar la seguridad de la información en los acuerdos con los proveedores:Los requisitos pertinentes de seguridad de la información se deben establecer y acordar con cada proveedor en función del tipo de relación con el proveedor..</v>
      </c>
      <c r="U41" s="88" t="s">
        <v>273</v>
      </c>
      <c r="W41" s="88" t="s">
        <v>273</v>
      </c>
    </row>
    <row r="42" spans="4:34" x14ac:dyDescent="0.25">
      <c r="D42" s="88" t="s">
        <v>273</v>
      </c>
      <c r="E42" s="97" t="s">
        <v>73</v>
      </c>
      <c r="F42" s="88" t="s">
        <v>273</v>
      </c>
      <c r="H42" s="88" t="s">
        <v>273</v>
      </c>
      <c r="I42" s="92" t="s">
        <v>923</v>
      </c>
      <c r="J42" s="88" t="s">
        <v>273</v>
      </c>
      <c r="K42" s="117" t="s">
        <v>899</v>
      </c>
      <c r="L42" s="88" t="s">
        <v>273</v>
      </c>
      <c r="N42" s="88" t="s">
        <v>273</v>
      </c>
      <c r="Q42" s="125" t="s">
        <v>800</v>
      </c>
      <c r="R42" s="126" t="s">
        <v>924</v>
      </c>
      <c r="S42" s="127" t="s">
        <v>925</v>
      </c>
      <c r="T42" s="127" t="str">
        <f t="shared" si="0"/>
        <v>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v>
      </c>
      <c r="U42" s="88" t="s">
        <v>273</v>
      </c>
      <c r="W42" s="88" t="s">
        <v>273</v>
      </c>
      <c r="AH42" s="149"/>
    </row>
    <row r="43" spans="4:34" x14ac:dyDescent="0.25">
      <c r="D43" s="88" t="s">
        <v>273</v>
      </c>
      <c r="E43" s="97" t="s">
        <v>926</v>
      </c>
      <c r="F43" s="88" t="s">
        <v>273</v>
      </c>
      <c r="H43" s="88" t="s">
        <v>273</v>
      </c>
      <c r="I43" s="92" t="s">
        <v>927</v>
      </c>
      <c r="J43" s="88" t="s">
        <v>273</v>
      </c>
      <c r="K43" s="117" t="s">
        <v>904</v>
      </c>
      <c r="L43" s="88" t="s">
        <v>273</v>
      </c>
      <c r="N43" s="88" t="s">
        <v>273</v>
      </c>
      <c r="Q43" s="125" t="s">
        <v>800</v>
      </c>
      <c r="R43" s="126" t="s">
        <v>928</v>
      </c>
      <c r="S43" s="127" t="s">
        <v>929</v>
      </c>
      <c r="T43" s="127" t="str">
        <f t="shared" si="0"/>
        <v>Organizacional-A 5.22. Seguimiento, Revisión y Gestión de Cambios de Servicios de Proveedores:La organización debe monitorear, revisar, evaluar y gestionar regularmente el cambio en las prácticas de seguridad de la información de los proveedores y la prestación de servicios..</v>
      </c>
      <c r="U43" s="88" t="s">
        <v>273</v>
      </c>
      <c r="W43" s="88" t="s">
        <v>273</v>
      </c>
      <c r="AH43" s="149"/>
    </row>
    <row r="44" spans="4:34" x14ac:dyDescent="0.25">
      <c r="D44" s="88" t="s">
        <v>273</v>
      </c>
      <c r="E44" s="97" t="s">
        <v>930</v>
      </c>
      <c r="F44" s="88" t="s">
        <v>273</v>
      </c>
      <c r="H44" s="88" t="s">
        <v>273</v>
      </c>
      <c r="I44" s="92" t="s">
        <v>931</v>
      </c>
      <c r="J44" s="88" t="s">
        <v>273</v>
      </c>
      <c r="K44" s="117" t="s">
        <v>910</v>
      </c>
      <c r="L44" s="88" t="s">
        <v>273</v>
      </c>
      <c r="N44" s="88" t="s">
        <v>273</v>
      </c>
      <c r="Q44" s="125" t="s">
        <v>800</v>
      </c>
      <c r="R44" s="126" t="s">
        <v>932</v>
      </c>
      <c r="S44" s="127" t="s">
        <v>933</v>
      </c>
      <c r="T44" s="127" t="str">
        <f t="shared" si="0"/>
        <v>Organizacional-A 5.23.  Seguridad de la información para el uso de servicios en la nube:Los procesos de adquisición, uso, gestión y salida de los servicios en la nube se deben establecer, de acuerdo con los requisitos de seguridad de la información..</v>
      </c>
      <c r="U44" s="88" t="s">
        <v>273</v>
      </c>
      <c r="W44" s="88" t="s">
        <v>273</v>
      </c>
      <c r="AH44" s="149"/>
    </row>
    <row r="45" spans="4:34" x14ac:dyDescent="0.25">
      <c r="D45" s="88" t="s">
        <v>273</v>
      </c>
      <c r="E45" s="97" t="s">
        <v>135</v>
      </c>
      <c r="F45" s="88" t="s">
        <v>273</v>
      </c>
      <c r="I45" s="92" t="s">
        <v>934</v>
      </c>
      <c r="J45" s="88" t="s">
        <v>273</v>
      </c>
      <c r="K45" s="118" t="s">
        <v>935</v>
      </c>
      <c r="L45" s="88" t="s">
        <v>273</v>
      </c>
      <c r="N45" s="88" t="s">
        <v>273</v>
      </c>
      <c r="Q45" s="125" t="s">
        <v>800</v>
      </c>
      <c r="R45" s="126" t="s">
        <v>936</v>
      </c>
      <c r="S45" s="127" t="s">
        <v>937</v>
      </c>
      <c r="T45" s="127" t="str">
        <f t="shared" si="0"/>
        <v>Organizacional-A 5.24. Planificación y preparación de la gestión de incidentes de seguridad de la información:La organización debe planificar, uso, gestión y salida de los servicios en la nube, se deben establecer de acuerdo con los requisitos de seguridad de la información de la organización..</v>
      </c>
      <c r="U45" s="88" t="s">
        <v>273</v>
      </c>
      <c r="W45" s="88" t="s">
        <v>273</v>
      </c>
    </row>
    <row r="46" spans="4:34" x14ac:dyDescent="0.25">
      <c r="D46" s="88" t="s">
        <v>273</v>
      </c>
      <c r="E46" s="97" t="s">
        <v>938</v>
      </c>
      <c r="F46" s="88" t="s">
        <v>273</v>
      </c>
      <c r="I46" s="92" t="s">
        <v>939</v>
      </c>
      <c r="J46" s="88" t="s">
        <v>273</v>
      </c>
      <c r="K46" s="117" t="s">
        <v>940</v>
      </c>
      <c r="L46" s="88" t="s">
        <v>273</v>
      </c>
      <c r="N46" s="88" t="s">
        <v>273</v>
      </c>
      <c r="Q46" s="125" t="s">
        <v>800</v>
      </c>
      <c r="R46" s="126" t="s">
        <v>941</v>
      </c>
      <c r="S46" s="127" t="s">
        <v>942</v>
      </c>
      <c r="T46" s="127" t="str">
        <f t="shared" si="0"/>
        <v>Organizacional-A 5.25. Respuesta a Incidentes de Seguridad de la Información:La organización debe evaluar los eventos de seguridad de la información y debe decidir, si clasificarlos como incidentes de seguridad de la información..</v>
      </c>
      <c r="U46" s="88" t="s">
        <v>273</v>
      </c>
      <c r="W46" s="88" t="s">
        <v>273</v>
      </c>
    </row>
    <row r="47" spans="4:34" x14ac:dyDescent="0.25">
      <c r="D47" s="88" t="s">
        <v>273</v>
      </c>
      <c r="E47" s="97" t="s">
        <v>943</v>
      </c>
      <c r="F47" s="88" t="s">
        <v>273</v>
      </c>
      <c r="H47" s="88" t="s">
        <v>273</v>
      </c>
      <c r="I47" s="93" t="s">
        <v>944</v>
      </c>
      <c r="J47" s="88" t="s">
        <v>273</v>
      </c>
      <c r="K47" s="118" t="s">
        <v>945</v>
      </c>
      <c r="L47" s="88" t="s">
        <v>273</v>
      </c>
      <c r="N47" s="88" t="s">
        <v>273</v>
      </c>
      <c r="Q47" s="125" t="s">
        <v>800</v>
      </c>
      <c r="R47" s="126" t="s">
        <v>946</v>
      </c>
      <c r="S47" s="127" t="s">
        <v>947</v>
      </c>
      <c r="T47" s="127" t="str">
        <f t="shared" si="0"/>
        <v>Organizacional-A 5.26. Evaluación y Decisión de Eventos de Seguridad de la Información:Los incidentes de seguridad de la información se deben responder de conformidad con los procedimientos documentados..</v>
      </c>
      <c r="U47" s="88" t="s">
        <v>273</v>
      </c>
      <c r="W47" s="88" t="s">
        <v>273</v>
      </c>
    </row>
    <row r="48" spans="4:34" x14ac:dyDescent="0.25">
      <c r="D48" s="88" t="s">
        <v>273</v>
      </c>
      <c r="E48" s="97" t="s">
        <v>948</v>
      </c>
      <c r="F48" s="88" t="s">
        <v>273</v>
      </c>
      <c r="H48" s="88" t="s">
        <v>273</v>
      </c>
      <c r="I48" s="94" t="s">
        <v>949</v>
      </c>
      <c r="J48" s="88" t="s">
        <v>273</v>
      </c>
      <c r="K48" s="118" t="s">
        <v>950</v>
      </c>
      <c r="L48" s="88" t="s">
        <v>273</v>
      </c>
      <c r="N48" s="88" t="s">
        <v>273</v>
      </c>
      <c r="Q48" s="125" t="s">
        <v>800</v>
      </c>
      <c r="R48" s="126" t="s">
        <v>951</v>
      </c>
      <c r="S48" s="127" t="s">
        <v>952</v>
      </c>
      <c r="T48" s="127" t="str">
        <f t="shared" si="0"/>
        <v>Organizacional-A 5.27.Aprender de los incidentes de seguridad de la información:Los conocimientos adquiridos a partir de incidentes de seguridad de la información se deben utilizar para reforzar y mejorar los controles de seguridad de la información..</v>
      </c>
      <c r="U48" s="88" t="s">
        <v>273</v>
      </c>
      <c r="W48" s="88" t="s">
        <v>273</v>
      </c>
    </row>
    <row r="49" spans="4:23" x14ac:dyDescent="0.25">
      <c r="D49" s="88" t="s">
        <v>273</v>
      </c>
      <c r="E49" s="97" t="s">
        <v>953</v>
      </c>
      <c r="F49" s="88" t="s">
        <v>273</v>
      </c>
      <c r="H49" s="88" t="s">
        <v>273</v>
      </c>
      <c r="I49" s="94" t="s">
        <v>954</v>
      </c>
      <c r="J49" s="88" t="s">
        <v>273</v>
      </c>
      <c r="K49" s="118" t="s">
        <v>955</v>
      </c>
      <c r="L49" s="88" t="s">
        <v>273</v>
      </c>
      <c r="N49" s="88" t="s">
        <v>273</v>
      </c>
      <c r="Q49" s="125" t="s">
        <v>800</v>
      </c>
      <c r="R49" s="126" t="s">
        <v>956</v>
      </c>
      <c r="S49" s="127" t="s">
        <v>957</v>
      </c>
      <c r="T49" s="127" t="str">
        <f t="shared" si="0"/>
        <v>Organizacional-A 5.28. Recolección de Evidencia:La organización debe establecer e implementar procedimientos para la identificación, recopilación, adquisición y preservación de evidencia relacionada con eventos de seguridad de la información..</v>
      </c>
      <c r="U49" s="88" t="s">
        <v>273</v>
      </c>
      <c r="W49" s="88" t="s">
        <v>273</v>
      </c>
    </row>
    <row r="50" spans="4:23" x14ac:dyDescent="0.25">
      <c r="D50" s="88" t="s">
        <v>273</v>
      </c>
      <c r="E50" s="97" t="s">
        <v>958</v>
      </c>
      <c r="F50" s="88" t="s">
        <v>273</v>
      </c>
      <c r="H50" s="88" t="s">
        <v>273</v>
      </c>
      <c r="I50" s="95" t="s">
        <v>959</v>
      </c>
      <c r="J50" s="88" t="s">
        <v>273</v>
      </c>
      <c r="K50" s="118" t="s">
        <v>960</v>
      </c>
      <c r="L50" s="88" t="s">
        <v>273</v>
      </c>
      <c r="N50" s="88" t="s">
        <v>273</v>
      </c>
      <c r="Q50" s="125" t="s">
        <v>800</v>
      </c>
      <c r="R50" s="126" t="s">
        <v>961</v>
      </c>
      <c r="S50" s="127" t="s">
        <v>957</v>
      </c>
      <c r="T50" s="127" t="str">
        <f t="shared" si="0"/>
        <v>Organizacional-A 5.29. Seguridad de la información durante la interrupción.:La organización debe establecer e implementar procedimientos para la identificación, recopilación, adquisición y preservación de evidencia relacionada con eventos de seguridad de la información..</v>
      </c>
      <c r="U50" s="88" t="s">
        <v>273</v>
      </c>
      <c r="W50" s="88" t="s">
        <v>273</v>
      </c>
    </row>
    <row r="51" spans="4:23" x14ac:dyDescent="0.25">
      <c r="D51" s="88" t="s">
        <v>273</v>
      </c>
      <c r="E51" s="97" t="s">
        <v>340</v>
      </c>
      <c r="F51" s="88" t="s">
        <v>273</v>
      </c>
      <c r="H51" s="88" t="s">
        <v>273</v>
      </c>
      <c r="J51" s="88" t="s">
        <v>273</v>
      </c>
      <c r="K51" s="118" t="s">
        <v>962</v>
      </c>
      <c r="L51" s="88" t="s">
        <v>273</v>
      </c>
      <c r="N51" s="88" t="s">
        <v>273</v>
      </c>
      <c r="Q51" s="125" t="s">
        <v>800</v>
      </c>
      <c r="R51" s="126" t="s">
        <v>963</v>
      </c>
      <c r="S51" s="127" t="s">
        <v>964</v>
      </c>
      <c r="T51" s="127" t="str">
        <f t="shared" si="0"/>
        <v>Organizacional-A 5.30.  Preparación de las TIC para la continuidad del negocio:La preparación para las TIC se debe planificar, implementar, mantener y probar basado en los objetivos de continuidad del negocio y los requisitos de continuidad de las TIC. .</v>
      </c>
      <c r="U51" s="88" t="s">
        <v>273</v>
      </c>
      <c r="W51" s="88" t="s">
        <v>273</v>
      </c>
    </row>
    <row r="52" spans="4:23" x14ac:dyDescent="0.25">
      <c r="D52" s="88" t="s">
        <v>273</v>
      </c>
      <c r="E52" s="97" t="s">
        <v>965</v>
      </c>
      <c r="F52" s="88" t="s">
        <v>273</v>
      </c>
      <c r="H52" s="88" t="s">
        <v>273</v>
      </c>
      <c r="J52" s="88" t="s">
        <v>273</v>
      </c>
      <c r="K52" s="117" t="s">
        <v>917</v>
      </c>
      <c r="L52" s="88" t="s">
        <v>273</v>
      </c>
      <c r="N52" s="88" t="s">
        <v>273</v>
      </c>
      <c r="Q52" s="125" t="s">
        <v>800</v>
      </c>
      <c r="R52" s="126" t="s">
        <v>966</v>
      </c>
      <c r="S52" s="127" t="s">
        <v>967</v>
      </c>
      <c r="T52" s="127" t="str">
        <f t="shared" si="0"/>
        <v>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v>
      </c>
      <c r="U52" s="88" t="s">
        <v>273</v>
      </c>
      <c r="W52" s="88" t="s">
        <v>273</v>
      </c>
    </row>
    <row r="53" spans="4:23" x14ac:dyDescent="0.25">
      <c r="D53" s="88" t="s">
        <v>273</v>
      </c>
      <c r="E53" s="97" t="s">
        <v>968</v>
      </c>
      <c r="F53" s="88" t="s">
        <v>273</v>
      </c>
      <c r="H53" s="88" t="s">
        <v>273</v>
      </c>
      <c r="J53" s="88" t="s">
        <v>273</v>
      </c>
      <c r="K53" s="118" t="s">
        <v>969</v>
      </c>
      <c r="L53" s="88" t="s">
        <v>273</v>
      </c>
      <c r="Q53" s="125" t="s">
        <v>800</v>
      </c>
      <c r="R53" s="126" t="s">
        <v>970</v>
      </c>
      <c r="S53" s="127" t="s">
        <v>971</v>
      </c>
      <c r="T53" s="127" t="str">
        <f t="shared" si="0"/>
        <v>Organizacional-A 5.32. Derechos de propiedad intelectual:La organización debe implementar procedimientos apropiados para proteger derechos de propiedad intelectual..</v>
      </c>
      <c r="U53" s="88" t="s">
        <v>273</v>
      </c>
      <c r="W53" s="88" t="s">
        <v>273</v>
      </c>
    </row>
    <row r="54" spans="4:23" x14ac:dyDescent="0.25">
      <c r="D54" s="88" t="s">
        <v>273</v>
      </c>
      <c r="E54" s="97" t="s">
        <v>972</v>
      </c>
      <c r="F54" s="88" t="s">
        <v>273</v>
      </c>
      <c r="H54" s="88" t="s">
        <v>273</v>
      </c>
      <c r="J54" s="88" t="s">
        <v>273</v>
      </c>
      <c r="K54" s="118" t="s">
        <v>973</v>
      </c>
      <c r="L54" s="88" t="s">
        <v>273</v>
      </c>
      <c r="Q54" s="125" t="s">
        <v>800</v>
      </c>
      <c r="R54" s="126" t="s">
        <v>974</v>
      </c>
      <c r="S54" s="127" t="s">
        <v>975</v>
      </c>
      <c r="T54" s="127" t="str">
        <f t="shared" si="0"/>
        <v>Organizacional-A 5.33. Protección de Registros:Los registros deben estar protegidos contra pérdida, destrucción, falsificación, acceso y liberación no autorizada..</v>
      </c>
      <c r="U54" s="88" t="s">
        <v>273</v>
      </c>
      <c r="W54" s="88" t="s">
        <v>273</v>
      </c>
    </row>
    <row r="55" spans="4:23" x14ac:dyDescent="0.25">
      <c r="D55" s="88" t="s">
        <v>273</v>
      </c>
      <c r="E55" s="97" t="s">
        <v>143</v>
      </c>
      <c r="F55" s="88" t="s">
        <v>273</v>
      </c>
      <c r="H55" s="88" t="s">
        <v>273</v>
      </c>
      <c r="J55" s="88" t="s">
        <v>273</v>
      </c>
      <c r="K55" s="119" t="s">
        <v>976</v>
      </c>
      <c r="L55" s="88" t="s">
        <v>273</v>
      </c>
      <c r="Q55" s="125" t="s">
        <v>800</v>
      </c>
      <c r="R55" s="126" t="s">
        <v>977</v>
      </c>
      <c r="S55" s="127" t="s">
        <v>978</v>
      </c>
      <c r="T55" s="127" t="str">
        <f t="shared" si="0"/>
        <v>Organizacional-A 5.34. Privacidad y Protección de PII:La organización debe identificar y cumplir con los requisitos relacionados con la preservación de la privacidad y la protección de la PII de acuerdo con las leyes y regulaciones aplicables y los requisitos contractuales. PII​ (del inglés Personally Identifiable Information). Información Personal de Identificación.</v>
      </c>
      <c r="U55" s="88" t="s">
        <v>273</v>
      </c>
      <c r="W55" s="88" t="s">
        <v>273</v>
      </c>
    </row>
    <row r="56" spans="4:23" x14ac:dyDescent="0.25">
      <c r="D56" s="88" t="s">
        <v>273</v>
      </c>
      <c r="E56" s="97" t="s">
        <v>241</v>
      </c>
      <c r="F56" s="88" t="s">
        <v>273</v>
      </c>
      <c r="H56" s="88" t="s">
        <v>273</v>
      </c>
      <c r="J56" s="88" t="s">
        <v>273</v>
      </c>
      <c r="K56" s="120" t="s">
        <v>923</v>
      </c>
      <c r="L56" s="88" t="s">
        <v>273</v>
      </c>
      <c r="Q56" s="125" t="s">
        <v>800</v>
      </c>
      <c r="R56" s="126" t="s">
        <v>979</v>
      </c>
      <c r="S56" s="127" t="s">
        <v>980</v>
      </c>
      <c r="T56" s="127" t="str">
        <f t="shared" si="0"/>
        <v>Organizacional-A 5.35. Revisión independiente de la seguridad de la información:El enfoque de la organización para administrar la seguridad de la información y su implementación, incluida las personas, los procesos y las tecnológicas, se debe revisar de forma independiente a intervalos planificados o cuando ocurra cambios significativos..</v>
      </c>
      <c r="U56" s="88" t="s">
        <v>273</v>
      </c>
      <c r="W56" s="88" t="s">
        <v>273</v>
      </c>
    </row>
    <row r="57" spans="4:23" x14ac:dyDescent="0.25">
      <c r="D57" s="88" t="s">
        <v>273</v>
      </c>
      <c r="E57" s="97" t="s">
        <v>981</v>
      </c>
      <c r="F57" s="88" t="s">
        <v>273</v>
      </c>
      <c r="H57" s="88" t="s">
        <v>273</v>
      </c>
      <c r="J57" s="88" t="s">
        <v>273</v>
      </c>
      <c r="K57" s="120" t="s">
        <v>982</v>
      </c>
      <c r="L57" s="88" t="s">
        <v>273</v>
      </c>
      <c r="Q57" s="125" t="s">
        <v>800</v>
      </c>
      <c r="R57" s="126" t="s">
        <v>983</v>
      </c>
      <c r="S57" s="127" t="s">
        <v>984</v>
      </c>
      <c r="T57" s="127" t="str">
        <f t="shared" si="0"/>
        <v>Organizacional-A 5.36. Cumplimiento de Políticas, Normas y Estándares de Seguridad de la Información:El cumplimiento de la política de seguridad de la información, el tema, las políticas específicas, las reglas y los estándares de la organización se debe revisar periódicamente..</v>
      </c>
      <c r="U57" s="88" t="s">
        <v>273</v>
      </c>
      <c r="W57" s="88" t="s">
        <v>273</v>
      </c>
    </row>
    <row r="58" spans="4:23" x14ac:dyDescent="0.25">
      <c r="D58" s="88" t="s">
        <v>273</v>
      </c>
      <c r="E58" s="97" t="s">
        <v>985</v>
      </c>
      <c r="F58" s="88" t="s">
        <v>273</v>
      </c>
      <c r="H58" s="88" t="s">
        <v>273</v>
      </c>
      <c r="J58" s="88" t="s">
        <v>273</v>
      </c>
      <c r="K58" s="120" t="s">
        <v>986</v>
      </c>
      <c r="L58" s="88" t="s">
        <v>273</v>
      </c>
      <c r="Q58" s="125" t="s">
        <v>800</v>
      </c>
      <c r="R58" s="126" t="s">
        <v>987</v>
      </c>
      <c r="S58" s="127" t="s">
        <v>988</v>
      </c>
      <c r="T58" s="127" t="str">
        <f t="shared" si="0"/>
        <v>Organizacional-A 5.37. Procedimientos operativos documentados:Los procedimientos operativos de las instalaciones de procesamiento o la información se deben documentar y poner a disposición del personal que la necesite. .</v>
      </c>
      <c r="U58" s="88" t="s">
        <v>273</v>
      </c>
      <c r="W58" s="88" t="s">
        <v>273</v>
      </c>
    </row>
    <row r="59" spans="4:23" x14ac:dyDescent="0.25">
      <c r="D59" s="88" t="s">
        <v>273</v>
      </c>
      <c r="E59" s="97" t="s">
        <v>989</v>
      </c>
      <c r="F59" s="88" t="s">
        <v>273</v>
      </c>
      <c r="H59" s="88" t="s">
        <v>273</v>
      </c>
      <c r="J59" s="88" t="s">
        <v>273</v>
      </c>
      <c r="K59" s="120" t="s">
        <v>927</v>
      </c>
      <c r="L59" s="88" t="s">
        <v>273</v>
      </c>
      <c r="Q59" s="125" t="s">
        <v>105</v>
      </c>
      <c r="R59" s="126" t="s">
        <v>990</v>
      </c>
      <c r="S59" s="127" t="s">
        <v>991</v>
      </c>
      <c r="T59" s="127" t="str">
        <f t="shared" si="0"/>
        <v>Personas-A 6.1. Selección:Las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v>
      </c>
      <c r="U59" s="88" t="s">
        <v>273</v>
      </c>
      <c r="W59" s="88" t="s">
        <v>273</v>
      </c>
    </row>
    <row r="60" spans="4:23" x14ac:dyDescent="0.25">
      <c r="D60" s="88" t="s">
        <v>273</v>
      </c>
      <c r="E60" s="97" t="s">
        <v>992</v>
      </c>
      <c r="F60" s="88" t="s">
        <v>273</v>
      </c>
      <c r="H60" s="88" t="s">
        <v>273</v>
      </c>
      <c r="J60" s="88" t="s">
        <v>273</v>
      </c>
      <c r="K60" s="120" t="s">
        <v>993</v>
      </c>
      <c r="L60" s="88" t="s">
        <v>273</v>
      </c>
      <c r="Q60" s="125" t="s">
        <v>105</v>
      </c>
      <c r="R60" s="126" t="s">
        <v>994</v>
      </c>
      <c r="S60" s="127" t="s">
        <v>995</v>
      </c>
      <c r="T60" s="127" t="str">
        <f t="shared" si="0"/>
        <v>Personas-A 6.2. Términos y condiciones de empleo:Los acuerdos contractuales de empleo deben establecer las responsabilidades del personal y de la organización para la seguridad de la información..</v>
      </c>
      <c r="U60" s="88" t="s">
        <v>273</v>
      </c>
      <c r="W60" s="88" t="s">
        <v>273</v>
      </c>
    </row>
    <row r="61" spans="4:23" x14ac:dyDescent="0.25">
      <c r="D61" s="88" t="s">
        <v>273</v>
      </c>
      <c r="E61" s="97" t="s">
        <v>996</v>
      </c>
      <c r="F61" s="88" t="s">
        <v>273</v>
      </c>
      <c r="H61" s="88" t="s">
        <v>273</v>
      </c>
      <c r="J61" s="88" t="s">
        <v>273</v>
      </c>
      <c r="K61" s="120" t="s">
        <v>997</v>
      </c>
      <c r="L61" s="88" t="s">
        <v>273</v>
      </c>
      <c r="Q61" s="125" t="s">
        <v>105</v>
      </c>
      <c r="R61" s="126" t="s">
        <v>998</v>
      </c>
      <c r="S61" s="127" t="s">
        <v>999</v>
      </c>
      <c r="T61" s="127" t="str">
        <f t="shared" si="0"/>
        <v>Personas-A 6.3. Concientización, educación y capacitación en seguridad de la información:El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v>
      </c>
      <c r="U61" s="88" t="s">
        <v>273</v>
      </c>
      <c r="W61" s="88" t="s">
        <v>273</v>
      </c>
    </row>
    <row r="62" spans="4:23" x14ac:dyDescent="0.25">
      <c r="J62" s="88" t="s">
        <v>273</v>
      </c>
      <c r="K62" s="120" t="s">
        <v>1000</v>
      </c>
      <c r="L62" s="88" t="s">
        <v>273</v>
      </c>
      <c r="Q62" s="125" t="s">
        <v>105</v>
      </c>
      <c r="R62" s="126" t="s">
        <v>1001</v>
      </c>
      <c r="S62" s="127" t="s">
        <v>1002</v>
      </c>
      <c r="T62" s="127" t="str">
        <f t="shared" si="0"/>
        <v>Personas-A 6.4. Proceso Disciplinario:Se debe formalizar y comunicar un proceso disciplinario para tomar medidas contra el personal y otras partes interesadas pertinentes que hayan cometido una violación de la política de seguridad de la información..</v>
      </c>
      <c r="U62" s="88" t="s">
        <v>273</v>
      </c>
      <c r="W62" s="88" t="s">
        <v>273</v>
      </c>
    </row>
    <row r="63" spans="4:23" x14ac:dyDescent="0.25">
      <c r="J63" s="88" t="s">
        <v>273</v>
      </c>
      <c r="K63" s="120" t="s">
        <v>931</v>
      </c>
      <c r="L63" s="88" t="s">
        <v>273</v>
      </c>
      <c r="Q63" s="125" t="s">
        <v>105</v>
      </c>
      <c r="R63" s="126" t="s">
        <v>1003</v>
      </c>
      <c r="S63" s="127" t="s">
        <v>1004</v>
      </c>
      <c r="T63" s="127" t="str">
        <f t="shared" si="0"/>
        <v>Personas-A 6.5. Responsabilidades después de la terminación o cambio de empleo:Las responsabilidades y los deberes de seguridad de la información que sigan siendo válidos después de la terminación o el cambio de empleo se deben definir, hacer cumplir y comunicar al personal pertinente y a otras partes interesadas..</v>
      </c>
      <c r="U63" s="88" t="s">
        <v>273</v>
      </c>
      <c r="W63" s="88" t="s">
        <v>273</v>
      </c>
    </row>
    <row r="64" spans="4:23" x14ac:dyDescent="0.25">
      <c r="J64" s="88" t="s">
        <v>273</v>
      </c>
      <c r="K64" s="120" t="s">
        <v>1005</v>
      </c>
      <c r="L64" s="88" t="s">
        <v>273</v>
      </c>
      <c r="Q64" s="125" t="s">
        <v>105</v>
      </c>
      <c r="R64" s="126" t="s">
        <v>1006</v>
      </c>
      <c r="S64" s="127" t="s">
        <v>1007</v>
      </c>
      <c r="T64" s="127" t="str">
        <f t="shared" si="0"/>
        <v>Personas-A 6.6. Acuerdos de confidencialidad o no divulgación:Los acuerdos de confidencialidad o no divulgación que refléjenlas necesidades de la organización para la protección de la información deben ser identificados, documentados, revisados y firmados periódicamente por el personal y otras partes interesadas pertinentes..</v>
      </c>
      <c r="U64" s="88" t="s">
        <v>273</v>
      </c>
      <c r="W64" s="88" t="s">
        <v>273</v>
      </c>
    </row>
    <row r="65" spans="9:23" x14ac:dyDescent="0.25">
      <c r="J65" s="88" t="s">
        <v>273</v>
      </c>
      <c r="K65" s="120" t="s">
        <v>1008</v>
      </c>
      <c r="L65" s="88" t="s">
        <v>273</v>
      </c>
      <c r="Q65" s="125" t="s">
        <v>105</v>
      </c>
      <c r="R65" s="126" t="s">
        <v>1009</v>
      </c>
      <c r="S65" s="127" t="s">
        <v>1010</v>
      </c>
      <c r="T65" s="127" t="str">
        <f t="shared" si="0"/>
        <v>Personas-A 6.7. Trabajo Remoto:Las medidas de seguridad se deben implementar cuando el personal trabaje de forma remota para proteger la información a la que se accede, procesa o almacena fuera de las instalaciones de la organización..</v>
      </c>
      <c r="U65" s="88" t="s">
        <v>273</v>
      </c>
      <c r="W65" s="88" t="s">
        <v>273</v>
      </c>
    </row>
    <row r="66" spans="9:23" x14ac:dyDescent="0.25">
      <c r="J66" s="88" t="s">
        <v>273</v>
      </c>
      <c r="K66" s="120" t="s">
        <v>1011</v>
      </c>
      <c r="L66" s="88" t="s">
        <v>273</v>
      </c>
      <c r="Q66" s="125" t="s">
        <v>105</v>
      </c>
      <c r="R66" s="126" t="s">
        <v>1012</v>
      </c>
      <c r="S66" s="127" t="s">
        <v>1013</v>
      </c>
      <c r="T66" s="127" t="str">
        <f t="shared" si="0"/>
        <v>Personas-A 6.8. Informes de eventos de seguridad de la información:La organización debe proporcionar un mecanismo para que el personal informe oportunamente sobre los eventos de seguridad de la información observados o sospechosos a través de los canales apropiados. .</v>
      </c>
      <c r="U66" s="88" t="s">
        <v>273</v>
      </c>
      <c r="W66" s="88" t="s">
        <v>273</v>
      </c>
    </row>
    <row r="67" spans="9:23" x14ac:dyDescent="0.25">
      <c r="J67" s="88" t="s">
        <v>273</v>
      </c>
      <c r="K67" s="121" t="s">
        <v>1014</v>
      </c>
      <c r="L67" s="88" t="s">
        <v>273</v>
      </c>
      <c r="Q67" s="125" t="s">
        <v>1015</v>
      </c>
      <c r="R67" s="128" t="s">
        <v>1016</v>
      </c>
      <c r="S67" s="127" t="s">
        <v>1017</v>
      </c>
      <c r="T67" s="127" t="str">
        <f t="shared" si="0"/>
        <v>Físicos-A 7.1. Perímetros de Seguridad Física:Los perímetros de seguridad se deben definir y utilizar para proteger las zonas que contengan información y otros activos asociados..</v>
      </c>
      <c r="U67" s="88" t="s">
        <v>273</v>
      </c>
      <c r="W67" s="88" t="s">
        <v>273</v>
      </c>
    </row>
    <row r="68" spans="9:23" x14ac:dyDescent="0.25">
      <c r="J68" s="88" t="s">
        <v>273</v>
      </c>
      <c r="K68" s="122" t="s">
        <v>949</v>
      </c>
      <c r="L68" s="88" t="s">
        <v>273</v>
      </c>
      <c r="Q68" s="125" t="s">
        <v>1015</v>
      </c>
      <c r="R68" s="128" t="s">
        <v>1018</v>
      </c>
      <c r="S68" s="127" t="s">
        <v>1019</v>
      </c>
      <c r="T68" s="127" t="str">
        <f t="shared" si="0"/>
        <v>Físicos-A 7.2. Entrada física:Las zonas seguras deben estar protegidas por controles de entrada y puntos de acceso adecuados..</v>
      </c>
      <c r="U68" s="88" t="s">
        <v>273</v>
      </c>
      <c r="W68" s="88" t="s">
        <v>273</v>
      </c>
    </row>
    <row r="69" spans="9:23" x14ac:dyDescent="0.25">
      <c r="J69" s="88" t="s">
        <v>273</v>
      </c>
      <c r="K69" s="122" t="s">
        <v>1020</v>
      </c>
      <c r="L69" s="88" t="s">
        <v>273</v>
      </c>
      <c r="Q69" s="125" t="s">
        <v>1015</v>
      </c>
      <c r="R69" s="128" t="s">
        <v>1021</v>
      </c>
      <c r="S69" s="127" t="s">
        <v>1022</v>
      </c>
      <c r="T69" s="127" t="str">
        <f t="shared" si="0"/>
        <v>Físicos-A 7.3. Asegurar Oficinas, Habitaciones e Instalaciones Aseguramiento de Oficinas, Salas e Instalaciones:Se debe diseñar e implementar la seguridad física de las oficinas, salas e instalaciones.</v>
      </c>
      <c r="U69" s="88" t="s">
        <v>273</v>
      </c>
      <c r="W69" s="88" t="s">
        <v>273</v>
      </c>
    </row>
    <row r="70" spans="9:23" x14ac:dyDescent="0.25">
      <c r="J70" s="88" t="s">
        <v>273</v>
      </c>
      <c r="K70" s="122" t="s">
        <v>1023</v>
      </c>
      <c r="L70" s="88" t="s">
        <v>273</v>
      </c>
      <c r="Q70" s="125" t="s">
        <v>1015</v>
      </c>
      <c r="R70" s="126" t="s">
        <v>1024</v>
      </c>
      <c r="S70" s="127" t="s">
        <v>1025</v>
      </c>
      <c r="T70" s="127" t="str">
        <f t="shared" si="0"/>
        <v>Físicos-A 7.4. Monitoreo de seguridad física:Las instalaciones deben ser monitoreadas continuamente para detectar accesos físicos no autorizados..</v>
      </c>
      <c r="U70" s="88" t="s">
        <v>273</v>
      </c>
      <c r="W70" s="88" t="s">
        <v>273</v>
      </c>
    </row>
    <row r="71" spans="9:23" x14ac:dyDescent="0.25">
      <c r="J71" s="88" t="s">
        <v>273</v>
      </c>
      <c r="K71" s="122" t="s">
        <v>1026</v>
      </c>
      <c r="L71" s="88" t="s">
        <v>273</v>
      </c>
      <c r="Q71" s="125" t="s">
        <v>1015</v>
      </c>
      <c r="R71" s="128" t="s">
        <v>1027</v>
      </c>
      <c r="S71" s="127" t="s">
        <v>1028</v>
      </c>
      <c r="T71" s="127" t="str">
        <f t="shared" si="0"/>
        <v>Físicos-A 7.5. Protección contra amenazas físicas y ambientales:Se debe diseñar e implementar la protección contra las amenazas físicas y medioambientales, como las catástrofes naturales y otras amenazas físicas intencionadas o no intencionadas a las infraestructuras..</v>
      </c>
      <c r="U71" s="88" t="s">
        <v>273</v>
      </c>
      <c r="W71" s="88" t="s">
        <v>273</v>
      </c>
    </row>
    <row r="72" spans="9:23" x14ac:dyDescent="0.25">
      <c r="J72" s="88" t="s">
        <v>273</v>
      </c>
      <c r="K72" s="122" t="s">
        <v>1029</v>
      </c>
      <c r="L72" s="88" t="s">
        <v>273</v>
      </c>
      <c r="Q72" s="125" t="s">
        <v>1015</v>
      </c>
      <c r="R72" s="128" t="s">
        <v>1030</v>
      </c>
      <c r="S72" s="127" t="s">
        <v>1031</v>
      </c>
      <c r="T72" s="127" t="str">
        <f t="shared" si="0"/>
        <v>Físicos-A 7.6. Trabajar en áreas seguras:Se debe diseñar e implementar medidas de seguridad para trabajar en zonas seguras..</v>
      </c>
      <c r="U72" s="88" t="s">
        <v>273</v>
      </c>
      <c r="W72" s="88" t="s">
        <v>273</v>
      </c>
    </row>
    <row r="73" spans="9:23" x14ac:dyDescent="0.25">
      <c r="J73" s="88" t="s">
        <v>273</v>
      </c>
      <c r="K73" s="122" t="s">
        <v>1032</v>
      </c>
      <c r="L73" s="88" t="s">
        <v>273</v>
      </c>
      <c r="Q73" s="125" t="s">
        <v>1015</v>
      </c>
      <c r="R73" s="128" t="s">
        <v>1033</v>
      </c>
      <c r="S73" s="127" t="s">
        <v>1034</v>
      </c>
      <c r="T73" s="127" t="str">
        <f t="shared" si="0"/>
        <v>Físicos-A 7.7. Limpiar escritorio y limpiar pantalla:Se deben definir e implementar adecuadamente normas claras para los papeles y los soportes de almacenamiento extraíbles y normas claras sobre pantallas claras para las instalaciones de tratamiento de la información. .</v>
      </c>
      <c r="U73" s="88" t="s">
        <v>273</v>
      </c>
      <c r="W73" s="88" t="s">
        <v>273</v>
      </c>
    </row>
    <row r="74" spans="9:23" x14ac:dyDescent="0.25">
      <c r="J74" s="88" t="s">
        <v>273</v>
      </c>
      <c r="K74" s="122" t="s">
        <v>1035</v>
      </c>
      <c r="L74" s="88" t="s">
        <v>273</v>
      </c>
      <c r="Q74" s="125" t="s">
        <v>1015</v>
      </c>
      <c r="R74" s="128" t="s">
        <v>1036</v>
      </c>
      <c r="S74" s="127" t="s">
        <v>1037</v>
      </c>
      <c r="T74" s="127" t="str">
        <f t="shared" si="0"/>
        <v>Físicos-A 7.8. Ubicación y protección de equipos:Emplazamiento y protección en equipos..</v>
      </c>
      <c r="U74" s="88" t="s">
        <v>273</v>
      </c>
      <c r="W74" s="88" t="s">
        <v>273</v>
      </c>
    </row>
    <row r="75" spans="9:23" x14ac:dyDescent="0.25">
      <c r="J75" s="88" t="s">
        <v>273</v>
      </c>
      <c r="K75" s="123" t="s">
        <v>1038</v>
      </c>
      <c r="L75" s="88" t="s">
        <v>273</v>
      </c>
      <c r="Q75" s="125" t="s">
        <v>1015</v>
      </c>
      <c r="R75" s="128" t="s">
        <v>1039</v>
      </c>
      <c r="S75" s="127" t="s">
        <v>1040</v>
      </c>
      <c r="T75" s="127" t="str">
        <f t="shared" si="0"/>
        <v>Físicos-A 7.9. Seguridad de activos fuera de las instalaciones:Los activos externos deben estar protegidos..</v>
      </c>
      <c r="U75" s="88" t="s">
        <v>273</v>
      </c>
      <c r="W75" s="88" t="s">
        <v>273</v>
      </c>
    </row>
    <row r="76" spans="9:23" x14ac:dyDescent="0.25">
      <c r="J76" s="88" t="s">
        <v>273</v>
      </c>
      <c r="K76" s="124" t="s">
        <v>1041</v>
      </c>
      <c r="L76" s="88" t="s">
        <v>273</v>
      </c>
      <c r="Q76" s="125" t="s">
        <v>1015</v>
      </c>
      <c r="R76" s="128" t="s">
        <v>1042</v>
      </c>
      <c r="S76" s="127" t="s">
        <v>1043</v>
      </c>
      <c r="T76" s="127" t="str">
        <f t="shared" si="0"/>
        <v>Físicos-A 7.10. Medios de almacenamiento:Los medios de almacenamiento deben gestionarse a lo largo de su ciclo de vida de adquisición, uso, transporte y disposición de acuerdo con el esquema de clasificación y los requisitos de manipulación de la organización..</v>
      </c>
      <c r="U76" s="88" t="s">
        <v>273</v>
      </c>
      <c r="W76" s="88" t="s">
        <v>273</v>
      </c>
    </row>
    <row r="77" spans="9:23" x14ac:dyDescent="0.25">
      <c r="J77" s="88" t="s">
        <v>273</v>
      </c>
      <c r="K77" s="124" t="s">
        <v>1044</v>
      </c>
      <c r="L77" s="88" t="s">
        <v>273</v>
      </c>
      <c r="Q77" s="125" t="s">
        <v>1015</v>
      </c>
      <c r="R77" s="128" t="s">
        <v>1045</v>
      </c>
      <c r="S77" s="127" t="s">
        <v>1046</v>
      </c>
      <c r="T77" s="127" t="str">
        <f t="shared" si="0"/>
        <v>Físicos-A 7.11. Servicios Públicos de apoyo (Utilidades de apoyo):Las instalaciones de procesamiento de la información deben estar protegidas contra los cortes de energía y otras interrupciones causadas por fallos en los servicios públicos de apoyo..</v>
      </c>
      <c r="U77" s="88" t="s">
        <v>273</v>
      </c>
      <c r="W77" s="88" t="s">
        <v>273</v>
      </c>
    </row>
    <row r="78" spans="9:23" x14ac:dyDescent="0.25">
      <c r="I78" s="96"/>
      <c r="J78" s="88" t="s">
        <v>273</v>
      </c>
      <c r="K78" s="124" t="s">
        <v>1047</v>
      </c>
      <c r="L78" s="88" t="s">
        <v>273</v>
      </c>
      <c r="Q78" s="125" t="s">
        <v>1015</v>
      </c>
      <c r="R78" s="128" t="s">
        <v>1048</v>
      </c>
      <c r="S78" s="127" t="s">
        <v>1049</v>
      </c>
      <c r="T78" s="127" t="str">
        <f t="shared" si="0"/>
        <v>Físicos-A 7.12. Seguridad del cableado:Los cables que transportan energía, datos o servicios de información de apoyo deben estar protegidos contra la interceptación, las interferencias o los daños..</v>
      </c>
      <c r="U78" s="88" t="s">
        <v>273</v>
      </c>
      <c r="W78" s="88" t="s">
        <v>273</v>
      </c>
    </row>
    <row r="79" spans="9:23" x14ac:dyDescent="0.25">
      <c r="I79" s="96"/>
      <c r="J79" s="88" t="s">
        <v>273</v>
      </c>
      <c r="K79" s="124" t="s">
        <v>1050</v>
      </c>
      <c r="L79" s="88" t="s">
        <v>273</v>
      </c>
      <c r="Q79" s="125" t="s">
        <v>1015</v>
      </c>
      <c r="R79" s="128" t="s">
        <v>1051</v>
      </c>
      <c r="S79" s="127" t="s">
        <v>1052</v>
      </c>
      <c r="T79" s="127" t="str">
        <f t="shared" si="0"/>
        <v>Físicos-A 7.13. Mantenimiento de equipo:El equipo se debe mantener correctamente para asegurar la disponibilidad, integridad y confidencialidad de la información..</v>
      </c>
      <c r="U79" s="88" t="s">
        <v>273</v>
      </c>
      <c r="W79" s="88" t="s">
        <v>273</v>
      </c>
    </row>
    <row r="80" spans="9:23" x14ac:dyDescent="0.25">
      <c r="I80" s="96"/>
      <c r="J80" s="88" t="s">
        <v>273</v>
      </c>
      <c r="K80" s="124" t="s">
        <v>1053</v>
      </c>
      <c r="L80" s="88" t="s">
        <v>273</v>
      </c>
      <c r="Q80" s="125" t="s">
        <v>1015</v>
      </c>
      <c r="R80" s="128" t="s">
        <v>1054</v>
      </c>
      <c r="S80" s="127" t="s">
        <v>1055</v>
      </c>
      <c r="T80" s="127" t="str">
        <f t="shared" si="0"/>
        <v>Físicos-A 7.14. Eliminación segura o reutilización de equipos:Los elementos de los equipos que contengan medios de almacenamiento se deben verificar para asegurarse de que los datos sensibles y el software con licencia se han eliminado o sobrescrito de forma segura antes de su disposición o reutilización..</v>
      </c>
      <c r="U80" s="88" t="s">
        <v>273</v>
      </c>
      <c r="W80" s="88" t="s">
        <v>273</v>
      </c>
    </row>
    <row r="81" spans="9:23" x14ac:dyDescent="0.25">
      <c r="I81" s="96"/>
      <c r="J81" s="88" t="s">
        <v>273</v>
      </c>
      <c r="K81" s="124" t="s">
        <v>1056</v>
      </c>
      <c r="L81" s="88" t="s">
        <v>273</v>
      </c>
      <c r="Q81" s="125" t="s">
        <v>1057</v>
      </c>
      <c r="R81" s="128" t="s">
        <v>1058</v>
      </c>
      <c r="S81" s="127" t="s">
        <v>1059</v>
      </c>
      <c r="T81" s="127" t="str">
        <f t="shared" si="0"/>
        <v>Tecnológicos-A 8.1. Dispositivos de punto final de usuario:Se debe proteger la información almacenada, procesada o accesible a través de los dispositivos de punto final del usuario..</v>
      </c>
      <c r="U81" s="88" t="s">
        <v>273</v>
      </c>
      <c r="W81" s="88" t="s">
        <v>273</v>
      </c>
    </row>
    <row r="82" spans="9:23" x14ac:dyDescent="0.25">
      <c r="I82" s="96"/>
      <c r="J82" s="88" t="s">
        <v>273</v>
      </c>
      <c r="K82" s="124" t="s">
        <v>1060</v>
      </c>
      <c r="L82" s="88" t="s">
        <v>273</v>
      </c>
      <c r="Q82" s="125" t="s">
        <v>1057</v>
      </c>
      <c r="R82" s="128" t="s">
        <v>1061</v>
      </c>
      <c r="S82" s="127" t="s">
        <v>1062</v>
      </c>
      <c r="T82" s="127" t="str">
        <f t="shared" si="0"/>
        <v>Tecnológicos-A 8.2. Derechos de acceso privilegiado:La asignación y el uso de los derechos de acceso privilegiado deben estar restringidos y gestionados..</v>
      </c>
      <c r="U82" s="88" t="s">
        <v>273</v>
      </c>
      <c r="W82" s="88" t="s">
        <v>273</v>
      </c>
    </row>
    <row r="83" spans="9:23" x14ac:dyDescent="0.25">
      <c r="I83" s="96"/>
      <c r="J83" s="88" t="s">
        <v>273</v>
      </c>
      <c r="K83" s="124" t="s">
        <v>1063</v>
      </c>
      <c r="L83" s="88" t="s">
        <v>273</v>
      </c>
      <c r="Q83" s="125" t="s">
        <v>1057</v>
      </c>
      <c r="R83" s="128" t="s">
        <v>1064</v>
      </c>
      <c r="S83" s="127" t="s">
        <v>1065</v>
      </c>
      <c r="T83" s="127" t="str">
        <f t="shared" si="0"/>
        <v>Tecnológicos-A 8.3. Restricción de acceso a la información:El acceso a la información y a otros activos asociados se debe restringir de acuerdo con la política específica establecida sobre el control de acceso..</v>
      </c>
      <c r="U83" s="88" t="s">
        <v>273</v>
      </c>
      <c r="W83" s="88" t="s">
        <v>273</v>
      </c>
    </row>
    <row r="84" spans="9:23" x14ac:dyDescent="0.25">
      <c r="I84" s="96"/>
      <c r="J84" s="88" t="s">
        <v>273</v>
      </c>
      <c r="K84" s="124" t="s">
        <v>1066</v>
      </c>
      <c r="L84" s="88" t="s">
        <v>273</v>
      </c>
      <c r="Q84" s="125" t="s">
        <v>1057</v>
      </c>
      <c r="R84" s="128" t="s">
        <v>1067</v>
      </c>
      <c r="S84" s="127" t="s">
        <v>1068</v>
      </c>
      <c r="T84" s="127" t="str">
        <f t="shared" si="0"/>
        <v>Tecnológicos-A 8.4. Acceso al código fuente:El acceso para leer o escribir sobre un código fuente, las herramientas de desarrollo, y las librerías de software se deben gestionar apropiadamente..</v>
      </c>
      <c r="U84" s="88" t="s">
        <v>273</v>
      </c>
      <c r="W84" s="88" t="s">
        <v>273</v>
      </c>
    </row>
    <row r="85" spans="9:23" x14ac:dyDescent="0.25">
      <c r="I85" s="96"/>
      <c r="J85" s="88" t="s">
        <v>273</v>
      </c>
      <c r="K85" s="124" t="s">
        <v>1069</v>
      </c>
      <c r="L85" s="88" t="s">
        <v>273</v>
      </c>
      <c r="Q85" s="125" t="s">
        <v>1057</v>
      </c>
      <c r="R85" s="128" t="s">
        <v>1070</v>
      </c>
      <c r="S85" s="127" t="s">
        <v>1071</v>
      </c>
      <c r="T85" s="127" t="str">
        <f t="shared" si="0"/>
        <v>Tecnológicos-A 8.5. Autenticación segura:Se deben implementar tecnología y procedimientos de autenticación seguros basados en restricciones de acceso a la información y en la política específica del tema sobre el control de acceso..</v>
      </c>
      <c r="U85" s="88" t="s">
        <v>273</v>
      </c>
      <c r="W85" s="88" t="s">
        <v>273</v>
      </c>
    </row>
    <row r="86" spans="9:23" x14ac:dyDescent="0.25">
      <c r="I86" s="96"/>
      <c r="J86" s="88" t="s">
        <v>273</v>
      </c>
      <c r="K86" s="124" t="s">
        <v>1072</v>
      </c>
      <c r="L86" s="88" t="s">
        <v>273</v>
      </c>
      <c r="Q86" s="125" t="s">
        <v>1057</v>
      </c>
      <c r="R86" s="126" t="s">
        <v>1073</v>
      </c>
      <c r="S86" s="127" t="s">
        <v>1074</v>
      </c>
      <c r="T86" s="127" t="str">
        <f t="shared" si="0"/>
        <v>Tecnológicos-A 8.6. Gestión de capacidad:El uso de los recursos se debe monitorear y ajustar en función de las necesidades de capacidades actuales y previstas..</v>
      </c>
      <c r="U86" s="88" t="s">
        <v>273</v>
      </c>
      <c r="W86" s="88" t="s">
        <v>273</v>
      </c>
    </row>
    <row r="87" spans="9:23" x14ac:dyDescent="0.25">
      <c r="I87" s="96"/>
      <c r="J87" s="88" t="s">
        <v>273</v>
      </c>
      <c r="K87" s="124" t="s">
        <v>1075</v>
      </c>
      <c r="L87" s="88" t="s">
        <v>273</v>
      </c>
      <c r="Q87" s="125" t="s">
        <v>1057</v>
      </c>
      <c r="R87" s="128" t="s">
        <v>1076</v>
      </c>
      <c r="S87" s="127" t="s">
        <v>1077</v>
      </c>
      <c r="T87" s="127" t="str">
        <f t="shared" ref="T87:T114" si="1">CONCATENATE(Q87,"-",R87,":",S87,".")</f>
        <v>Tecnológicos-A 8.7. Protección contra malware:La protección contra el malware se debe implementar y respaldar mediante la conciencia adecuada del usuario..</v>
      </c>
      <c r="U87" s="88" t="s">
        <v>273</v>
      </c>
      <c r="W87" s="88" t="s">
        <v>273</v>
      </c>
    </row>
    <row r="88" spans="9:23" x14ac:dyDescent="0.25">
      <c r="I88" s="96"/>
      <c r="J88" s="88" t="s">
        <v>273</v>
      </c>
      <c r="K88" s="112" t="s">
        <v>1078</v>
      </c>
      <c r="L88" s="88" t="s">
        <v>273</v>
      </c>
      <c r="Q88" s="125" t="s">
        <v>1057</v>
      </c>
      <c r="R88" s="128" t="s">
        <v>1079</v>
      </c>
      <c r="S88" s="127" t="s">
        <v>1080</v>
      </c>
      <c r="T88" s="127" t="str">
        <f t="shared" si="1"/>
        <v>Tecnológicos-A 8.8. Gestión de Vulnerabilidades Técnicas:Se debe obtener información sobre las vulnerabilidades técnicas de los sistemas de información en uso, se debe evaluar la exposición de la organización a dichas vulnerabilidades y se deben adoptar las medidas apropiadas..</v>
      </c>
      <c r="U88" s="88" t="s">
        <v>273</v>
      </c>
      <c r="W88" s="88" t="s">
        <v>273</v>
      </c>
    </row>
    <row r="89" spans="9:23" x14ac:dyDescent="0.25">
      <c r="I89" s="96"/>
      <c r="J89" s="96"/>
      <c r="Q89" s="125" t="s">
        <v>1057</v>
      </c>
      <c r="R89" s="128" t="s">
        <v>1081</v>
      </c>
      <c r="S89" s="127" t="s">
        <v>1082</v>
      </c>
      <c r="T89" s="127" t="str">
        <f t="shared" si="1"/>
        <v>Tecnológicos-A 8.9. Gestión de la configuración:Las configuraciones, incluidas las configuraciones de seguridad de hardware, software, servicios y redes se deben establecer, documentar, implementar, monitorear y revisar..</v>
      </c>
      <c r="U89" s="88" t="s">
        <v>273</v>
      </c>
      <c r="W89" s="88" t="s">
        <v>273</v>
      </c>
    </row>
    <row r="90" spans="9:23" x14ac:dyDescent="0.25">
      <c r="Q90" s="125" t="s">
        <v>1057</v>
      </c>
      <c r="R90" s="128" t="s">
        <v>1083</v>
      </c>
      <c r="S90" s="127" t="s">
        <v>1084</v>
      </c>
      <c r="T90" s="127" t="str">
        <f t="shared" si="1"/>
        <v>Tecnológicos-A 8.10. Eliminación de información:La información almacenada en los sistemas de información, dispositivos o cualquier otro medio de almacenamiento se debe eliminar cuando ya no sea necesario. .</v>
      </c>
      <c r="U90" s="88" t="s">
        <v>273</v>
      </c>
      <c r="W90" s="88" t="s">
        <v>273</v>
      </c>
    </row>
    <row r="91" spans="9:23" x14ac:dyDescent="0.25">
      <c r="Q91" s="125" t="s">
        <v>1057</v>
      </c>
      <c r="R91" s="128" t="s">
        <v>1085</v>
      </c>
      <c r="S91" s="127" t="s">
        <v>1086</v>
      </c>
      <c r="T91" s="127" t="str">
        <f t="shared" si="1"/>
        <v>Tecnológicos-A 8.11. Enmascaramiento de datos:El enmascaramiento de datos se debe utilizar de acuerdo con la política específica del tema de la organización sobre el control de acceso y otras políticas relacionadas con tema específicos, y los requisitos comerciales, teniendo en cuenta la legislación aplicable.  .</v>
      </c>
      <c r="U91" s="88" t="s">
        <v>273</v>
      </c>
      <c r="W91" s="88" t="s">
        <v>273</v>
      </c>
    </row>
    <row r="92" spans="9:23" x14ac:dyDescent="0.25">
      <c r="Q92" s="125" t="s">
        <v>1057</v>
      </c>
      <c r="R92" s="128" t="s">
        <v>1087</v>
      </c>
      <c r="S92" s="127" t="s">
        <v>1088</v>
      </c>
      <c r="T92" s="127" t="str">
        <f t="shared" si="1"/>
        <v>Tecnológicos-A 8.12. Prevención de fuga de datos:Las medidas de prevención de fugas de datos se deben implementar a los sistemas, redes y cualquier otro dispositivo que procese, almacene o transmita información sensible..</v>
      </c>
      <c r="U92" s="88" t="s">
        <v>273</v>
      </c>
      <c r="W92" s="88" t="s">
        <v>273</v>
      </c>
    </row>
    <row r="93" spans="9:23" x14ac:dyDescent="0.25">
      <c r="Q93" s="125" t="s">
        <v>1057</v>
      </c>
      <c r="R93" s="128" t="s">
        <v>1089</v>
      </c>
      <c r="S93" s="127" t="s">
        <v>1090</v>
      </c>
      <c r="T93" s="127" t="str">
        <f t="shared" si="1"/>
        <v>Tecnológicos-A 8.13. Copia de seguridad de la información:Las copias de seguridad de la información, el software y los sistemas se deben mantener y probar periódicamente de conformidad con la política específica sobre copias de seguridad sobre temas específicos..</v>
      </c>
      <c r="U93" s="88" t="s">
        <v>273</v>
      </c>
      <c r="W93" s="88" t="s">
        <v>273</v>
      </c>
    </row>
    <row r="94" spans="9:23" x14ac:dyDescent="0.25">
      <c r="Q94" s="125" t="s">
        <v>1057</v>
      </c>
      <c r="R94" s="128" t="s">
        <v>1091</v>
      </c>
      <c r="S94" s="127" t="s">
        <v>1092</v>
      </c>
      <c r="T94" s="127" t="str">
        <f t="shared" si="1"/>
        <v>Tecnológicos-A 8.14. Redundancia de las instalaciones de procesamiento de información:Las instalaciones de procesamiento de la información se deben implantar con redundancia suficiente para cumplir los requisitos de disponibilidad..</v>
      </c>
      <c r="U94" s="88" t="s">
        <v>273</v>
      </c>
      <c r="W94" s="88" t="s">
        <v>273</v>
      </c>
    </row>
    <row r="95" spans="9:23" x14ac:dyDescent="0.25">
      <c r="Q95" s="125" t="s">
        <v>1057</v>
      </c>
      <c r="R95" s="128" t="s">
        <v>1093</v>
      </c>
      <c r="S95" s="127" t="s">
        <v>1094</v>
      </c>
      <c r="T95" s="127" t="str">
        <f t="shared" si="1"/>
        <v>Tecnológicos-A 8.15. Registro. Inicio sesión:Los registros que guardan actividades, excepciones, fallas y otros eventos pertinentes se deben producir, almacenar, proteger y analizar..</v>
      </c>
      <c r="U95" s="88" t="s">
        <v>273</v>
      </c>
      <c r="W95" s="88" t="s">
        <v>273</v>
      </c>
    </row>
    <row r="96" spans="9:23" x14ac:dyDescent="0.25">
      <c r="Q96" s="125" t="s">
        <v>1057</v>
      </c>
      <c r="R96" s="128" t="s">
        <v>1095</v>
      </c>
      <c r="S96" s="127" t="s">
        <v>1096</v>
      </c>
      <c r="T96" s="127" t="str">
        <f t="shared" si="1"/>
        <v>Tecnológicos-A 8.16. Actividades de seguimiento:Se deben monitorear el comportamiento anómalo de las redes, los sistemas y las aplicaciones y se deben adoptar las medidas adecuadas para evaluar posibles incidentes de seguridad de la información..</v>
      </c>
      <c r="U96" s="88" t="s">
        <v>273</v>
      </c>
      <c r="W96" s="88" t="s">
        <v>273</v>
      </c>
    </row>
    <row r="97" spans="17:23" x14ac:dyDescent="0.25">
      <c r="Q97" s="125" t="s">
        <v>1057</v>
      </c>
      <c r="R97" s="128" t="s">
        <v>1097</v>
      </c>
      <c r="S97" s="127" t="s">
        <v>1098</v>
      </c>
      <c r="T97" s="127" t="str">
        <f t="shared" si="1"/>
        <v>Tecnológicos-A 8.17. Sincronización de reloj:Los relojes de los sistemas de procesamiento de información utilizados por la organización se deben sincronizar con las fuentes de tiempo aprobadas..</v>
      </c>
      <c r="U97" s="88" t="s">
        <v>273</v>
      </c>
      <c r="W97" s="88" t="s">
        <v>273</v>
      </c>
    </row>
    <row r="98" spans="17:23" x14ac:dyDescent="0.25">
      <c r="Q98" s="125" t="s">
        <v>1057</v>
      </c>
      <c r="R98" s="128" t="s">
        <v>1099</v>
      </c>
      <c r="S98" s="127" t="s">
        <v>1100</v>
      </c>
      <c r="T98" s="127" t="str">
        <f t="shared" si="1"/>
        <v>Tecnológicos-A 8.18. Uso de Programas de Utilidad Privilegiados:El uso de programas de utilidad que puedan ser capaces de anular los controles del sistema y de la aplicación debe restringirse y controlarse estrictamente..</v>
      </c>
      <c r="U98" s="88" t="s">
        <v>273</v>
      </c>
      <c r="W98" s="88" t="s">
        <v>273</v>
      </c>
    </row>
    <row r="99" spans="17:23" x14ac:dyDescent="0.25">
      <c r="Q99" s="125" t="s">
        <v>1057</v>
      </c>
      <c r="R99" s="128" t="s">
        <v>1101</v>
      </c>
      <c r="S99" s="127" t="s">
        <v>1102</v>
      </c>
      <c r="T99" s="127" t="str">
        <f t="shared" si="1"/>
        <v>Tecnológicos-A 8.19. Instalación de Software en Sistemas Operacionales:Se deben implementar procedimientos y medidas para gestionar de forma segura la instalación de programas informáticos en los sistemas operativos..</v>
      </c>
      <c r="U99" s="88" t="s">
        <v>273</v>
      </c>
      <c r="W99" s="88" t="s">
        <v>273</v>
      </c>
    </row>
    <row r="100" spans="17:23" x14ac:dyDescent="0.25">
      <c r="Q100" s="125" t="s">
        <v>1057</v>
      </c>
      <c r="R100" s="128" t="s">
        <v>1103</v>
      </c>
      <c r="S100" s="127" t="s">
        <v>1104</v>
      </c>
      <c r="T100" s="127" t="str">
        <f t="shared" si="1"/>
        <v>Tecnológicos-A 8.20. Seguridad en Redes:Las redes y los dispositivos de red deben estar asegurados, gestionados y controlados para proteger la información de los sistemas y las aplicaciones..</v>
      </c>
      <c r="U100" s="88" t="s">
        <v>273</v>
      </c>
      <c r="W100" s="88" t="s">
        <v>273</v>
      </c>
    </row>
    <row r="101" spans="17:23" x14ac:dyDescent="0.25">
      <c r="Q101" s="125" t="s">
        <v>1057</v>
      </c>
      <c r="R101" s="128" t="s">
        <v>1105</v>
      </c>
      <c r="S101" s="127" t="s">
        <v>1106</v>
      </c>
      <c r="T101" s="127" t="str">
        <f t="shared" si="1"/>
        <v>Tecnológicos-A 8.21. Seguridad de los servicios de red:Se deben identificar, implementar y monitorear los mecanismos de seguridad, los niveles de servicios y los requisitos de servicio de los servicios de red..</v>
      </c>
      <c r="U101" s="88" t="s">
        <v>273</v>
      </c>
      <c r="W101" s="88" t="s">
        <v>273</v>
      </c>
    </row>
    <row r="102" spans="17:23" x14ac:dyDescent="0.25">
      <c r="Q102" s="125" t="s">
        <v>1057</v>
      </c>
      <c r="R102" s="128" t="s">
        <v>1107</v>
      </c>
      <c r="S102" s="127" t="s">
        <v>1108</v>
      </c>
      <c r="T102" s="127" t="str">
        <f t="shared" si="1"/>
        <v>Tecnológicos-A 8.22. Segregación de Redes:Los grupos de servicios de información, los usuarios y los sistemas de información deben estar segregados en las redes de la organización..</v>
      </c>
      <c r="U102" s="88" t="s">
        <v>273</v>
      </c>
      <c r="W102" s="88" t="s">
        <v>273</v>
      </c>
    </row>
    <row r="103" spans="17:23" x14ac:dyDescent="0.25">
      <c r="Q103" s="125" t="s">
        <v>1057</v>
      </c>
      <c r="R103" s="128" t="s">
        <v>1109</v>
      </c>
      <c r="S103" s="127" t="s">
        <v>1110</v>
      </c>
      <c r="T103" s="127" t="str">
        <f t="shared" si="1"/>
        <v>Tecnológicos-A 8.23. Filtrado web:El acceso a sitios web externos se deben gestionar para reducir la exposición a contenido malicioso..</v>
      </c>
      <c r="U103" s="88" t="s">
        <v>273</v>
      </c>
      <c r="W103" s="88" t="s">
        <v>273</v>
      </c>
    </row>
    <row r="104" spans="17:23" x14ac:dyDescent="0.25">
      <c r="Q104" s="125" t="s">
        <v>1057</v>
      </c>
      <c r="R104" s="128" t="s">
        <v>1111</v>
      </c>
      <c r="S104" s="127" t="s">
        <v>1112</v>
      </c>
      <c r="T104" s="127" t="str">
        <f t="shared" si="1"/>
        <v>Tecnológicos-A 8.24. Uso de criptografía:Se deben definir e implementar normas para el uso eficaz de la criptografía, incluida la gestión de claves criptográficas. .</v>
      </c>
      <c r="U104" s="88" t="s">
        <v>273</v>
      </c>
      <c r="W104" s="88" t="s">
        <v>273</v>
      </c>
    </row>
    <row r="105" spans="17:23" x14ac:dyDescent="0.25">
      <c r="Q105" s="125" t="s">
        <v>1057</v>
      </c>
      <c r="R105" s="128" t="s">
        <v>1113</v>
      </c>
      <c r="S105" s="127" t="s">
        <v>1114</v>
      </c>
      <c r="T105" s="127" t="str">
        <f t="shared" si="1"/>
        <v>Tecnológicos-A 8.25. Ciclo de vida de desarrollo seguro:Se deben establecer e implementar normas para el desarrollo seguro de software y sistemas..</v>
      </c>
      <c r="U105" s="88" t="s">
        <v>273</v>
      </c>
      <c r="W105" s="88" t="s">
        <v>273</v>
      </c>
    </row>
    <row r="106" spans="17:23" x14ac:dyDescent="0.25">
      <c r="Q106" s="125" t="s">
        <v>1057</v>
      </c>
      <c r="R106" s="128" t="s">
        <v>1115</v>
      </c>
      <c r="S106" s="127" t="s">
        <v>1116</v>
      </c>
      <c r="T106" s="127" t="str">
        <f t="shared" si="1"/>
        <v>Tecnológicos-A 8.26. Requisitos de seguridad de la aplicación:Los requisitos de seguridad de la información se deben identificar, especificar y aprobar al desarrollo o adquirir aplicaciones..</v>
      </c>
      <c r="U106" s="88" t="s">
        <v>273</v>
      </c>
      <c r="W106" s="88" t="s">
        <v>273</v>
      </c>
    </row>
    <row r="107" spans="17:23" x14ac:dyDescent="0.25">
      <c r="Q107" s="125" t="s">
        <v>1057</v>
      </c>
      <c r="R107" s="128" t="s">
        <v>1117</v>
      </c>
      <c r="S107" s="127" t="s">
        <v>1118</v>
      </c>
      <c r="T107" s="127" t="str">
        <f t="shared" si="1"/>
        <v>Tecnológicos-A 8.27. Arquitectura del sistema seguro y principios de ingeniería:Los principios para la ingeniería de sistemas seguros se deben establecer, documentar, mantener e implementar a cualquier actividad de desarrollo de sistemas de información..</v>
      </c>
      <c r="U107" s="88" t="s">
        <v>273</v>
      </c>
      <c r="W107" s="88" t="s">
        <v>273</v>
      </c>
    </row>
    <row r="108" spans="17:23" x14ac:dyDescent="0.25">
      <c r="Q108" s="125" t="s">
        <v>1057</v>
      </c>
      <c r="R108" s="128" t="s">
        <v>1119</v>
      </c>
      <c r="S108" s="127" t="s">
        <v>1120</v>
      </c>
      <c r="T108" s="127" t="str">
        <f t="shared" si="1"/>
        <v>Tecnológicos-A 8.28. Codificación segura:Los principios de codificación segura se deben implementar al desarrollo de programas informáticos..</v>
      </c>
      <c r="U108" s="88" t="s">
        <v>273</v>
      </c>
      <c r="W108" s="88" t="s">
        <v>273</v>
      </c>
    </row>
    <row r="109" spans="17:23" x14ac:dyDescent="0.25">
      <c r="Q109" s="125" t="s">
        <v>1057</v>
      </c>
      <c r="R109" s="128" t="s">
        <v>1121</v>
      </c>
      <c r="S109" s="127" t="s">
        <v>1122</v>
      </c>
      <c r="T109" s="127" t="str">
        <f t="shared" si="1"/>
        <v>Tecnológicos-A 8.29. Pruebas de seguridad en desarrollo y aceptación:Los procesos de ensayo de seguridad se deben definir e implementar en el ciclo de vida del desarrollo..</v>
      </c>
      <c r="U109" s="88" t="s">
        <v>273</v>
      </c>
      <c r="W109" s="88" t="s">
        <v>273</v>
      </c>
    </row>
    <row r="110" spans="17:23" x14ac:dyDescent="0.25">
      <c r="Q110" s="125" t="s">
        <v>1057</v>
      </c>
      <c r="R110" s="128" t="s">
        <v>1123</v>
      </c>
      <c r="S110" s="127" t="s">
        <v>1124</v>
      </c>
      <c r="T110" s="127" t="str">
        <f t="shared" si="1"/>
        <v>Tecnológicos-A 8.30. Desarrollo subcontratado:La organización debe dirigir, monitorear y revisar las actividades relacionadas con el desarrollo de sistemas subcontratados..</v>
      </c>
      <c r="U110" s="88" t="s">
        <v>273</v>
      </c>
      <c r="W110" s="88" t="s">
        <v>273</v>
      </c>
    </row>
    <row r="111" spans="17:23" x14ac:dyDescent="0.25">
      <c r="Q111" s="125" t="s">
        <v>1057</v>
      </c>
      <c r="R111" s="128" t="s">
        <v>1125</v>
      </c>
      <c r="S111" s="127" t="s">
        <v>1126</v>
      </c>
      <c r="T111" s="127" t="str">
        <f t="shared" si="1"/>
        <v>Tecnológicos-A 8.31. Separación de los entornos de desarrollo, prueba y producción:Los entornos de desarrollo, ensayo y producción deben estar separados y protegidos..</v>
      </c>
      <c r="U111" s="88" t="s">
        <v>273</v>
      </c>
      <c r="W111" s="88" t="s">
        <v>273</v>
      </c>
    </row>
    <row r="112" spans="17:23" x14ac:dyDescent="0.25">
      <c r="Q112" s="125" t="s">
        <v>1057</v>
      </c>
      <c r="R112" s="128" t="s">
        <v>1127</v>
      </c>
      <c r="S112" s="127" t="s">
        <v>1128</v>
      </c>
      <c r="T112" s="127" t="str">
        <f t="shared" si="1"/>
        <v>Tecnológicos-A 8.32. Gestión del cambio:Los cambios en las instalaciones de procesamiento y sistemas de información deben estar sujetos a procedimientos de gestión de cambios..</v>
      </c>
      <c r="U112" s="88" t="s">
        <v>273</v>
      </c>
      <c r="W112" s="88" t="s">
        <v>273</v>
      </c>
    </row>
    <row r="113" spans="17:23" x14ac:dyDescent="0.25">
      <c r="Q113" s="125" t="s">
        <v>1057</v>
      </c>
      <c r="R113" s="128" t="s">
        <v>1129</v>
      </c>
      <c r="S113" s="127" t="s">
        <v>1130</v>
      </c>
      <c r="T113" s="127" t="str">
        <f t="shared" si="1"/>
        <v>Tecnológicos-A 8.33. Información de las pruebas:La información de las pruebas se debe seleccionar, proteger y gestionar adecuadamente..</v>
      </c>
      <c r="U113" s="88" t="s">
        <v>273</v>
      </c>
      <c r="W113" s="88" t="s">
        <v>273</v>
      </c>
    </row>
    <row r="114" spans="17:23" x14ac:dyDescent="0.25">
      <c r="Q114" s="125" t="s">
        <v>1057</v>
      </c>
      <c r="R114" s="128" t="s">
        <v>1131</v>
      </c>
      <c r="S114" s="127" t="s">
        <v>1132</v>
      </c>
      <c r="T114" s="127" t="str">
        <f t="shared" si="1"/>
        <v>Tecnológicos-A 8.34. Protección de los sistemas de información durante las pruebas de auditoría:Las pruebas de auditoría y otras actividades de aseguramiento que impliquen la evaluación de los sistemas operativos se deben planificar y acordar conjuntamente entre el probador y la dirección adecuada..</v>
      </c>
      <c r="U114" s="88" t="s">
        <v>273</v>
      </c>
      <c r="W114" s="88" t="s">
        <v>273</v>
      </c>
    </row>
  </sheetData>
  <sortState xmlns:xlrd2="http://schemas.microsoft.com/office/spreadsheetml/2017/richdata2" ref="AH21:AH45">
    <sortCondition ref="AH45"/>
  </sortState>
  <mergeCells count="8">
    <mergeCell ref="AJ20:AO20"/>
    <mergeCell ref="X21:AB21"/>
    <mergeCell ref="Q20:T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2:G28"/>
  <sheetViews>
    <sheetView topLeftCell="A9" zoomScale="70" zoomScaleNormal="70" workbookViewId="0">
      <selection activeCell="I27" sqref="I27"/>
    </sheetView>
  </sheetViews>
  <sheetFormatPr baseColWidth="10" defaultColWidth="11.42578125" defaultRowHeight="15" x14ac:dyDescent="0.2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7" x14ac:dyDescent="0.25">
      <c r="B2" s="303" t="s">
        <v>1133</v>
      </c>
      <c r="C2" s="303"/>
    </row>
    <row r="3" spans="1:7" x14ac:dyDescent="0.25">
      <c r="B3" s="10" t="s">
        <v>804</v>
      </c>
      <c r="C3" s="11"/>
    </row>
    <row r="4" spans="1:7" x14ac:dyDescent="0.25">
      <c r="B4" s="10" t="s">
        <v>1134</v>
      </c>
      <c r="C4" s="12"/>
    </row>
    <row r="5" spans="1:7" x14ac:dyDescent="0.25">
      <c r="B5" s="10" t="s">
        <v>840</v>
      </c>
      <c r="C5" s="13"/>
    </row>
    <row r="6" spans="1:7" x14ac:dyDescent="0.25">
      <c r="B6" s="10" t="s">
        <v>874</v>
      </c>
      <c r="C6" s="14"/>
    </row>
    <row r="8" spans="1:7" ht="15.75" x14ac:dyDescent="0.25">
      <c r="A8" s="304" t="s">
        <v>1135</v>
      </c>
      <c r="B8" s="304"/>
      <c r="C8" s="304"/>
      <c r="D8" s="304"/>
      <c r="E8" s="304"/>
      <c r="F8" s="304"/>
    </row>
    <row r="9" spans="1:7" ht="15.75" thickBot="1" x14ac:dyDescent="0.3"/>
    <row r="10" spans="1:7" ht="16.5" thickTop="1" thickBot="1" x14ac:dyDescent="0.3">
      <c r="A10" s="305" t="s">
        <v>28</v>
      </c>
      <c r="B10" s="306"/>
      <c r="C10" s="307" t="s">
        <v>1136</v>
      </c>
      <c r="D10" s="308"/>
      <c r="E10" s="308"/>
      <c r="F10" s="308"/>
      <c r="G10" s="309"/>
    </row>
    <row r="11" spans="1:7" ht="15.75" thickBot="1" x14ac:dyDescent="0.3">
      <c r="A11" s="15" t="s">
        <v>1137</v>
      </c>
      <c r="B11" s="16" t="s">
        <v>1138</v>
      </c>
      <c r="C11" s="310"/>
      <c r="D11" s="311"/>
      <c r="E11" s="311"/>
      <c r="F11" s="311"/>
      <c r="G11" s="312"/>
    </row>
    <row r="12" spans="1:7" ht="39.950000000000003" customHeight="1" thickBot="1" x14ac:dyDescent="0.3">
      <c r="A12" s="21" t="s">
        <v>75</v>
      </c>
      <c r="B12" s="20">
        <v>1</v>
      </c>
      <c r="C12" s="22"/>
      <c r="D12" s="23"/>
      <c r="E12" s="23"/>
      <c r="F12" s="23"/>
      <c r="G12" s="24"/>
    </row>
    <row r="13" spans="1:7" ht="39.950000000000003" customHeight="1" thickBot="1" x14ac:dyDescent="0.3">
      <c r="A13" s="21" t="s">
        <v>245</v>
      </c>
      <c r="B13" s="20">
        <v>0.8</v>
      </c>
      <c r="C13" s="25"/>
      <c r="D13" s="26"/>
      <c r="E13" s="27"/>
      <c r="F13" s="27"/>
      <c r="G13" s="28"/>
    </row>
    <row r="14" spans="1:7" ht="39.950000000000003" customHeight="1" thickBot="1" x14ac:dyDescent="0.3">
      <c r="A14" s="21" t="s">
        <v>247</v>
      </c>
      <c r="B14" s="20">
        <v>0.6</v>
      </c>
      <c r="C14" s="25"/>
      <c r="D14" s="26"/>
      <c r="E14" s="26"/>
      <c r="F14" s="27"/>
      <c r="G14" s="28"/>
    </row>
    <row r="15" spans="1:7" ht="39.950000000000003" customHeight="1" thickBot="1" x14ac:dyDescent="0.3">
      <c r="A15" s="21" t="s">
        <v>523</v>
      </c>
      <c r="B15" s="20">
        <v>0.4</v>
      </c>
      <c r="C15" s="29"/>
      <c r="D15" s="26"/>
      <c r="E15" s="26"/>
      <c r="F15" s="27"/>
      <c r="G15" s="28"/>
    </row>
    <row r="16" spans="1:7" ht="39.950000000000003" customHeight="1" thickBot="1" x14ac:dyDescent="0.3">
      <c r="A16" s="21" t="s">
        <v>518</v>
      </c>
      <c r="B16" s="20">
        <v>0.2</v>
      </c>
      <c r="C16" s="30"/>
      <c r="D16" s="31"/>
      <c r="E16" s="32"/>
      <c r="F16" s="33"/>
      <c r="G16" s="34"/>
    </row>
    <row r="17" spans="1:7" ht="30.75" thickBot="1" x14ac:dyDescent="0.3">
      <c r="A17" s="313" t="s">
        <v>30</v>
      </c>
      <c r="B17" s="16" t="s">
        <v>1137</v>
      </c>
      <c r="C17" s="16" t="s">
        <v>878</v>
      </c>
      <c r="D17" s="16" t="s">
        <v>861</v>
      </c>
      <c r="E17" s="16" t="s">
        <v>840</v>
      </c>
      <c r="F17" s="16" t="s">
        <v>823</v>
      </c>
      <c r="G17" s="16" t="s">
        <v>803</v>
      </c>
    </row>
    <row r="18" spans="1:7" ht="15.75" thickBot="1" x14ac:dyDescent="0.3">
      <c r="A18" s="314"/>
      <c r="B18" s="16" t="s">
        <v>1138</v>
      </c>
      <c r="C18" s="19">
        <v>0.2</v>
      </c>
      <c r="D18" s="19">
        <v>0.4</v>
      </c>
      <c r="E18" s="19">
        <v>0.6</v>
      </c>
      <c r="F18" s="19">
        <v>0.8</v>
      </c>
      <c r="G18" s="19">
        <v>1</v>
      </c>
    </row>
    <row r="20" spans="1:7" ht="15.75" thickBot="1" x14ac:dyDescent="0.3"/>
    <row r="21" spans="1:7" ht="25.5" customHeight="1" thickBot="1" x14ac:dyDescent="0.3">
      <c r="B21" s="322" t="s">
        <v>1139</v>
      </c>
      <c r="C21" s="315" t="s">
        <v>1140</v>
      </c>
      <c r="D21" s="315"/>
      <c r="E21" s="315"/>
      <c r="F21" s="315"/>
    </row>
    <row r="22" spans="1:7" ht="39" customHeight="1" thickBot="1" x14ac:dyDescent="0.3">
      <c r="B22" s="322"/>
      <c r="C22" s="319" t="s">
        <v>1141</v>
      </c>
      <c r="D22" s="320"/>
      <c r="E22" s="320"/>
      <c r="F22" s="321"/>
    </row>
    <row r="23" spans="1:7" ht="43.5" customHeight="1" thickBot="1" x14ac:dyDescent="0.3">
      <c r="B23" s="80" t="s">
        <v>874</v>
      </c>
      <c r="C23" s="316" t="s">
        <v>1142</v>
      </c>
      <c r="D23" s="317"/>
      <c r="E23" s="317"/>
      <c r="F23" s="318"/>
    </row>
    <row r="24" spans="1:7" ht="43.5" customHeight="1" thickBot="1" x14ac:dyDescent="0.3">
      <c r="B24" s="80" t="s">
        <v>840</v>
      </c>
      <c r="C24" s="326" t="s">
        <v>1143</v>
      </c>
      <c r="D24" s="327"/>
      <c r="E24" s="327"/>
      <c r="F24" s="328"/>
    </row>
    <row r="25" spans="1:7" ht="43.5" customHeight="1" thickBot="1" x14ac:dyDescent="0.3">
      <c r="B25" s="315" t="s">
        <v>824</v>
      </c>
      <c r="C25" s="326" t="s">
        <v>1144</v>
      </c>
      <c r="D25" s="327"/>
      <c r="E25" s="327"/>
      <c r="F25" s="328"/>
    </row>
    <row r="26" spans="1:7" ht="43.5" customHeight="1" thickBot="1" x14ac:dyDescent="0.3">
      <c r="B26" s="315"/>
      <c r="C26" s="323" t="s">
        <v>1145</v>
      </c>
      <c r="D26" s="324"/>
      <c r="E26" s="324"/>
      <c r="F26" s="325"/>
    </row>
    <row r="27" spans="1:7" ht="43.5" customHeight="1" thickBot="1" x14ac:dyDescent="0.3">
      <c r="B27" s="315" t="s">
        <v>804</v>
      </c>
      <c r="C27" s="326" t="s">
        <v>1144</v>
      </c>
      <c r="D27" s="327"/>
      <c r="E27" s="327"/>
      <c r="F27" s="328"/>
    </row>
    <row r="28" spans="1:7" ht="43.5" customHeight="1" thickBot="1" x14ac:dyDescent="0.3">
      <c r="B28" s="315"/>
      <c r="C28" s="323" t="s">
        <v>1145</v>
      </c>
      <c r="D28" s="324"/>
      <c r="E28" s="324"/>
      <c r="F28" s="325"/>
    </row>
  </sheetData>
  <mergeCells count="16">
    <mergeCell ref="B25:B26"/>
    <mergeCell ref="B27:B28"/>
    <mergeCell ref="C21:F21"/>
    <mergeCell ref="C23:F23"/>
    <mergeCell ref="C22:F22"/>
    <mergeCell ref="B21:B22"/>
    <mergeCell ref="C28:F28"/>
    <mergeCell ref="C27:F27"/>
    <mergeCell ref="C26:F26"/>
    <mergeCell ref="C25:F25"/>
    <mergeCell ref="C24:F24"/>
    <mergeCell ref="B2:C2"/>
    <mergeCell ref="A8:F8"/>
    <mergeCell ref="A10:B10"/>
    <mergeCell ref="C10:G11"/>
    <mergeCell ref="A17:A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N15"/>
  <sheetViews>
    <sheetView topLeftCell="A8" zoomScale="110" zoomScaleNormal="110" workbookViewId="0">
      <selection activeCell="L10" sqref="L10"/>
    </sheetView>
  </sheetViews>
  <sheetFormatPr baseColWidth="10" defaultColWidth="11.42578125" defaultRowHeight="15" x14ac:dyDescent="0.25"/>
  <cols>
    <col min="1" max="1" width="2.140625" customWidth="1"/>
    <col min="2" max="3" width="11.7109375" bestFit="1" customWidth="1"/>
    <col min="4" max="7" width="12.7109375" customWidth="1"/>
    <col min="8" max="8" width="16.28515625" customWidth="1"/>
    <col min="9" max="9" width="10.5703125" customWidth="1"/>
    <col min="10" max="10" width="11.7109375" bestFit="1" customWidth="1"/>
    <col min="11" max="11" width="14.42578125" customWidth="1"/>
    <col min="12" max="12" width="19.7109375" customWidth="1"/>
    <col min="13" max="13" width="12.7109375" customWidth="1"/>
    <col min="14" max="14" width="14" customWidth="1"/>
  </cols>
  <sheetData>
    <row r="1" spans="1:14" ht="42.75" customHeight="1" x14ac:dyDescent="0.25">
      <c r="A1" s="330"/>
      <c r="B1" s="330"/>
      <c r="C1" s="330"/>
      <c r="D1" s="330"/>
      <c r="E1" s="329" t="s">
        <v>1146</v>
      </c>
      <c r="F1" s="329"/>
      <c r="G1" s="329"/>
      <c r="H1" s="329"/>
      <c r="I1" s="329"/>
      <c r="J1" s="329"/>
      <c r="K1" s="329"/>
      <c r="L1" s="329"/>
      <c r="M1" s="329"/>
      <c r="N1" s="329"/>
    </row>
    <row r="3" spans="1:14" x14ac:dyDescent="0.25">
      <c r="A3" s="3" t="s">
        <v>1147</v>
      </c>
      <c r="B3" s="3"/>
      <c r="C3" s="3"/>
      <c r="D3" s="3"/>
      <c r="E3" s="3"/>
      <c r="F3" s="3"/>
      <c r="G3" s="3"/>
      <c r="H3" s="3"/>
    </row>
    <row r="5" spans="1:14" ht="15.75" x14ac:dyDescent="0.25">
      <c r="B5" s="304" t="s">
        <v>1135</v>
      </c>
      <c r="C5" s="304"/>
      <c r="D5" s="304"/>
      <c r="E5" s="304"/>
      <c r="F5" s="304"/>
      <c r="G5" s="304"/>
      <c r="H5" s="304"/>
      <c r="I5" s="304"/>
      <c r="J5" s="304"/>
      <c r="K5" s="304"/>
      <c r="L5" s="304"/>
      <c r="M5" s="304"/>
      <c r="N5" s="304"/>
    </row>
    <row r="6" spans="1:14" ht="9" customHeight="1" thickBot="1" x14ac:dyDescent="0.3"/>
    <row r="7" spans="1:14" ht="15.75" thickBot="1" x14ac:dyDescent="0.3">
      <c r="B7" s="305" t="s">
        <v>28</v>
      </c>
      <c r="C7" s="306"/>
      <c r="D7" s="307" t="s">
        <v>1148</v>
      </c>
      <c r="E7" s="308"/>
      <c r="F7" s="308"/>
      <c r="G7" s="308"/>
      <c r="H7" s="309"/>
      <c r="J7" s="82"/>
      <c r="K7" s="82"/>
      <c r="L7" s="82"/>
      <c r="M7" s="82"/>
      <c r="N7" s="82"/>
    </row>
    <row r="8" spans="1:14" ht="15.75" thickBot="1" x14ac:dyDescent="0.3">
      <c r="B8" s="15" t="s">
        <v>1137</v>
      </c>
      <c r="C8" s="16" t="s">
        <v>1138</v>
      </c>
      <c r="D8" s="310"/>
      <c r="E8" s="311"/>
      <c r="F8" s="311"/>
      <c r="G8" s="311"/>
      <c r="H8" s="312"/>
      <c r="J8" s="82"/>
      <c r="K8" s="331" t="s">
        <v>1133</v>
      </c>
      <c r="L8" s="332"/>
      <c r="M8" s="82"/>
      <c r="N8" s="82"/>
    </row>
    <row r="9" spans="1:14" ht="50.1" customHeight="1" thickBot="1" x14ac:dyDescent="0.3">
      <c r="B9" s="21" t="s">
        <v>75</v>
      </c>
      <c r="C9" s="20">
        <v>1</v>
      </c>
      <c r="D9" s="22"/>
      <c r="E9" s="23"/>
      <c r="F9" s="23"/>
      <c r="G9" s="23"/>
      <c r="H9" s="24"/>
      <c r="J9" s="82"/>
      <c r="K9" s="10" t="s">
        <v>804</v>
      </c>
      <c r="L9" s="11"/>
      <c r="M9" s="82"/>
      <c r="N9" s="82"/>
    </row>
    <row r="10" spans="1:14" ht="50.1" customHeight="1" thickBot="1" x14ac:dyDescent="0.3">
      <c r="B10" s="21" t="s">
        <v>245</v>
      </c>
      <c r="C10" s="20">
        <v>0.8</v>
      </c>
      <c r="D10" s="25"/>
      <c r="E10" s="26"/>
      <c r="F10" s="27"/>
      <c r="G10" s="27"/>
      <c r="H10" s="28"/>
      <c r="J10" s="82"/>
      <c r="K10" s="10" t="s">
        <v>1134</v>
      </c>
      <c r="L10" s="12"/>
      <c r="M10" s="82"/>
      <c r="N10" s="82"/>
    </row>
    <row r="11" spans="1:14" ht="50.1" customHeight="1" thickBot="1" x14ac:dyDescent="0.3">
      <c r="B11" s="21" t="s">
        <v>247</v>
      </c>
      <c r="C11" s="20">
        <v>0.6</v>
      </c>
      <c r="D11" s="25"/>
      <c r="E11" s="26"/>
      <c r="F11" s="26"/>
      <c r="G11" s="27"/>
      <c r="H11" s="28"/>
      <c r="J11" s="82"/>
      <c r="K11" s="10" t="s">
        <v>840</v>
      </c>
      <c r="L11" s="13"/>
      <c r="M11" s="82"/>
      <c r="N11" s="82"/>
    </row>
    <row r="12" spans="1:14" ht="50.1" customHeight="1" thickBot="1" x14ac:dyDescent="0.3">
      <c r="B12" s="21" t="s">
        <v>523</v>
      </c>
      <c r="C12" s="20">
        <v>0.4</v>
      </c>
      <c r="D12" s="29"/>
      <c r="E12" s="26"/>
      <c r="F12" s="26"/>
      <c r="G12" s="27"/>
      <c r="H12" s="28"/>
      <c r="J12" s="82"/>
      <c r="K12" s="10" t="s">
        <v>874</v>
      </c>
      <c r="L12" s="14"/>
      <c r="M12" s="82"/>
      <c r="N12" s="82"/>
    </row>
    <row r="13" spans="1:14" ht="50.1" customHeight="1" thickBot="1" x14ac:dyDescent="0.3">
      <c r="B13" s="21" t="s">
        <v>518</v>
      </c>
      <c r="C13" s="20">
        <v>0.2</v>
      </c>
      <c r="D13" s="30"/>
      <c r="E13" s="31"/>
      <c r="F13" s="32"/>
      <c r="G13" s="33"/>
      <c r="H13" s="34"/>
      <c r="J13" s="82"/>
      <c r="K13" s="82"/>
      <c r="L13" s="82"/>
      <c r="M13" s="82"/>
      <c r="N13" s="82"/>
    </row>
    <row r="14" spans="1:14" ht="15.75" thickBot="1" x14ac:dyDescent="0.3">
      <c r="B14" s="313" t="s">
        <v>30</v>
      </c>
      <c r="C14" s="16" t="s">
        <v>1137</v>
      </c>
      <c r="D14" s="16" t="s">
        <v>878</v>
      </c>
      <c r="E14" s="16" t="s">
        <v>861</v>
      </c>
      <c r="F14" s="16" t="s">
        <v>840</v>
      </c>
      <c r="G14" s="16" t="s">
        <v>823</v>
      </c>
      <c r="H14" s="16" t="s">
        <v>803</v>
      </c>
      <c r="J14" s="82"/>
      <c r="K14" s="82"/>
      <c r="L14" s="82"/>
      <c r="M14" s="82"/>
      <c r="N14" s="82"/>
    </row>
    <row r="15" spans="1:14" ht="15.75" thickBot="1" x14ac:dyDescent="0.3">
      <c r="B15" s="314"/>
      <c r="C15" s="16" t="s">
        <v>1138</v>
      </c>
      <c r="D15" s="19">
        <v>0.2</v>
      </c>
      <c r="E15" s="19">
        <v>0.4</v>
      </c>
      <c r="F15" s="19">
        <v>0.6</v>
      </c>
      <c r="G15" s="19">
        <v>0.8</v>
      </c>
      <c r="H15" s="19">
        <v>1</v>
      </c>
      <c r="J15" s="82"/>
      <c r="K15" s="82"/>
      <c r="L15" s="82"/>
      <c r="M15" s="82"/>
      <c r="N15" s="82"/>
    </row>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63"/>
  <sheetViews>
    <sheetView topLeftCell="A16" zoomScale="80" zoomScaleNormal="80" workbookViewId="0">
      <selection activeCell="H14" sqref="H14:I14"/>
    </sheetView>
  </sheetViews>
  <sheetFormatPr baseColWidth="10" defaultColWidth="11.42578125" defaultRowHeight="15" x14ac:dyDescent="0.25"/>
  <cols>
    <col min="1" max="1" width="17.42578125" style="56" customWidth="1"/>
    <col min="2" max="5" width="25.7109375" customWidth="1"/>
    <col min="6" max="6" width="17.85546875" customWidth="1"/>
    <col min="7" max="7" width="18.5703125" style="56" customWidth="1"/>
    <col min="8" max="8" width="26" customWidth="1"/>
    <col min="9" max="11" width="25.7109375" customWidth="1"/>
  </cols>
  <sheetData>
    <row r="1" spans="1:11" ht="15.75" x14ac:dyDescent="0.25">
      <c r="A1" s="304" t="s">
        <v>1149</v>
      </c>
      <c r="B1" s="304"/>
      <c r="C1" s="304"/>
      <c r="D1" s="304"/>
      <c r="F1" s="304" t="s">
        <v>1150</v>
      </c>
      <c r="G1" s="304"/>
      <c r="H1" s="304"/>
    </row>
    <row r="2" spans="1:11" ht="15.75" thickBot="1" x14ac:dyDescent="0.3"/>
    <row r="3" spans="1:11" ht="21.75" customHeight="1" thickBot="1" x14ac:dyDescent="0.3">
      <c r="A3" s="363" t="s">
        <v>1151</v>
      </c>
      <c r="B3" s="363"/>
      <c r="C3" s="363"/>
      <c r="D3" s="364"/>
      <c r="F3" s="361" t="s">
        <v>1152</v>
      </c>
      <c r="G3" s="361" t="s">
        <v>1153</v>
      </c>
      <c r="H3" s="361"/>
    </row>
    <row r="4" spans="1:11" ht="28.5" customHeight="1" thickBot="1" x14ac:dyDescent="0.3">
      <c r="A4" s="57"/>
      <c r="B4" s="42" t="s">
        <v>1154</v>
      </c>
      <c r="C4" s="43" t="s">
        <v>1155</v>
      </c>
      <c r="D4" s="42" t="s">
        <v>28</v>
      </c>
      <c r="F4" s="361"/>
      <c r="G4" s="51" t="s">
        <v>1156</v>
      </c>
      <c r="H4" s="51" t="s">
        <v>1157</v>
      </c>
    </row>
    <row r="5" spans="1:11" ht="51.75" thickBot="1" x14ac:dyDescent="0.3">
      <c r="A5" s="44" t="s">
        <v>126</v>
      </c>
      <c r="B5" s="5" t="s">
        <v>1158</v>
      </c>
      <c r="C5" s="45" t="s">
        <v>1159</v>
      </c>
      <c r="D5" s="46">
        <v>0.2</v>
      </c>
      <c r="F5" s="52" t="s">
        <v>750</v>
      </c>
      <c r="G5" s="53">
        <v>0.2</v>
      </c>
      <c r="H5" s="362" t="s">
        <v>224</v>
      </c>
    </row>
    <row r="6" spans="1:11" ht="39" thickBot="1" x14ac:dyDescent="0.3">
      <c r="A6" s="47" t="s">
        <v>86</v>
      </c>
      <c r="B6" s="5" t="s">
        <v>1160</v>
      </c>
      <c r="C6" s="45" t="s">
        <v>1161</v>
      </c>
      <c r="D6" s="46">
        <v>0.4</v>
      </c>
      <c r="F6" s="52" t="s">
        <v>754</v>
      </c>
      <c r="G6" s="53">
        <v>0.4</v>
      </c>
      <c r="H6" s="362"/>
    </row>
    <row r="7" spans="1:11" ht="39" thickBot="1" x14ac:dyDescent="0.3">
      <c r="A7" s="48" t="s">
        <v>213</v>
      </c>
      <c r="B7" s="5" t="s">
        <v>1162</v>
      </c>
      <c r="C7" s="45" t="s">
        <v>1163</v>
      </c>
      <c r="D7" s="46">
        <v>0.6</v>
      </c>
      <c r="F7" s="54" t="s">
        <v>317</v>
      </c>
      <c r="G7" s="55">
        <v>0.6</v>
      </c>
      <c r="H7" s="55">
        <v>0.6</v>
      </c>
    </row>
    <row r="8" spans="1:11" ht="51.75" thickBot="1" x14ac:dyDescent="0.3">
      <c r="A8" s="49" t="s">
        <v>761</v>
      </c>
      <c r="B8" s="5" t="s">
        <v>1164</v>
      </c>
      <c r="C8" s="45" t="s">
        <v>1165</v>
      </c>
      <c r="D8" s="46">
        <v>0.8</v>
      </c>
      <c r="F8" s="54" t="s">
        <v>87</v>
      </c>
      <c r="G8" s="55">
        <v>0.8</v>
      </c>
      <c r="H8" s="55">
        <v>0.8</v>
      </c>
    </row>
    <row r="9" spans="1:11" ht="39" thickBot="1" x14ac:dyDescent="0.3">
      <c r="A9" s="50" t="s">
        <v>764</v>
      </c>
      <c r="B9" s="5" t="s">
        <v>1166</v>
      </c>
      <c r="C9" s="45" t="s">
        <v>1167</v>
      </c>
      <c r="D9" s="46">
        <v>1</v>
      </c>
      <c r="F9" s="54" t="s">
        <v>765</v>
      </c>
      <c r="G9" s="55">
        <v>1</v>
      </c>
      <c r="H9" s="55">
        <v>1</v>
      </c>
    </row>
    <row r="11" spans="1:11" ht="15.75" thickBot="1" x14ac:dyDescent="0.3"/>
    <row r="12" spans="1:11" ht="23.25" customHeight="1" thickBot="1" x14ac:dyDescent="0.3">
      <c r="A12" s="333" t="s">
        <v>1168</v>
      </c>
      <c r="B12" s="333"/>
      <c r="C12" s="333"/>
      <c r="D12" s="333"/>
      <c r="E12" s="333"/>
      <c r="G12" s="333" t="s">
        <v>1169</v>
      </c>
      <c r="H12" s="333"/>
      <c r="I12" s="333"/>
      <c r="J12" s="333"/>
      <c r="K12" s="333"/>
    </row>
    <row r="13" spans="1:11" ht="39" customHeight="1" thickBot="1" x14ac:dyDescent="0.3">
      <c r="A13" s="7" t="s">
        <v>1170</v>
      </c>
      <c r="B13" s="334" t="s">
        <v>1171</v>
      </c>
      <c r="C13" s="334"/>
      <c r="D13" s="334" t="s">
        <v>1172</v>
      </c>
      <c r="E13" s="334"/>
      <c r="G13" s="7" t="s">
        <v>1170</v>
      </c>
      <c r="H13" s="334" t="s">
        <v>1173</v>
      </c>
      <c r="I13" s="334"/>
      <c r="J13" s="334" t="s">
        <v>1172</v>
      </c>
      <c r="K13" s="334"/>
    </row>
    <row r="14" spans="1:11" ht="24.95" customHeight="1" x14ac:dyDescent="0.25">
      <c r="A14" s="341" t="s">
        <v>1174</v>
      </c>
      <c r="B14" s="335" t="s">
        <v>1175</v>
      </c>
      <c r="C14" s="336"/>
      <c r="D14" s="335" t="s">
        <v>1176</v>
      </c>
      <c r="E14" s="336"/>
      <c r="G14" s="341" t="s">
        <v>1174</v>
      </c>
      <c r="H14" s="335" t="s">
        <v>1177</v>
      </c>
      <c r="I14" s="336"/>
      <c r="J14" s="335" t="s">
        <v>1178</v>
      </c>
      <c r="K14" s="336"/>
    </row>
    <row r="15" spans="1:11" ht="24.95" customHeight="1" x14ac:dyDescent="0.25">
      <c r="A15" s="342"/>
      <c r="B15" s="337" t="s">
        <v>1179</v>
      </c>
      <c r="C15" s="338"/>
      <c r="D15" s="337" t="s">
        <v>1180</v>
      </c>
      <c r="E15" s="338"/>
      <c r="G15" s="342"/>
      <c r="H15" s="337" t="s">
        <v>1181</v>
      </c>
      <c r="I15" s="338"/>
      <c r="J15" s="337" t="s">
        <v>1182</v>
      </c>
      <c r="K15" s="338"/>
    </row>
    <row r="16" spans="1:11" ht="39.950000000000003" customHeight="1" thickBot="1" x14ac:dyDescent="0.3">
      <c r="A16" s="342"/>
      <c r="B16" s="337" t="s">
        <v>1183</v>
      </c>
      <c r="C16" s="338"/>
      <c r="D16" s="337" t="s">
        <v>1184</v>
      </c>
      <c r="E16" s="338"/>
      <c r="G16" s="343"/>
      <c r="H16" s="339" t="s">
        <v>1185</v>
      </c>
      <c r="I16" s="340"/>
      <c r="J16" s="339" t="s">
        <v>1186</v>
      </c>
      <c r="K16" s="340"/>
    </row>
    <row r="17" spans="1:11" ht="51.95" customHeight="1" x14ac:dyDescent="0.25">
      <c r="A17" s="342"/>
      <c r="B17" s="337" t="s">
        <v>1187</v>
      </c>
      <c r="C17" s="338"/>
      <c r="D17" s="337" t="s">
        <v>1188</v>
      </c>
      <c r="E17" s="338"/>
      <c r="G17" s="341" t="s">
        <v>1189</v>
      </c>
      <c r="H17" s="335" t="s">
        <v>1190</v>
      </c>
      <c r="I17" s="336"/>
      <c r="J17" s="335" t="s">
        <v>1191</v>
      </c>
      <c r="K17" s="336"/>
    </row>
    <row r="18" spans="1:11" ht="24.95" customHeight="1" thickBot="1" x14ac:dyDescent="0.3">
      <c r="A18" s="343"/>
      <c r="B18" s="344"/>
      <c r="C18" s="345"/>
      <c r="D18" s="339" t="s">
        <v>1192</v>
      </c>
      <c r="E18" s="340"/>
      <c r="G18" s="342"/>
      <c r="H18" s="337" t="s">
        <v>1193</v>
      </c>
      <c r="I18" s="338"/>
      <c r="J18" s="337" t="s">
        <v>1194</v>
      </c>
      <c r="K18" s="338"/>
    </row>
    <row r="19" spans="1:11" ht="24.95" customHeight="1" thickBot="1" x14ac:dyDescent="0.3">
      <c r="A19" s="341" t="s">
        <v>1189</v>
      </c>
      <c r="B19" s="335" t="s">
        <v>1195</v>
      </c>
      <c r="C19" s="336"/>
      <c r="D19" s="335" t="s">
        <v>1196</v>
      </c>
      <c r="E19" s="336"/>
      <c r="G19" s="343"/>
      <c r="H19" s="339" t="s">
        <v>1197</v>
      </c>
      <c r="I19" s="340"/>
      <c r="J19" s="339" t="s">
        <v>1198</v>
      </c>
      <c r="K19" s="340"/>
    </row>
    <row r="20" spans="1:11" ht="24.95" customHeight="1" x14ac:dyDescent="0.25">
      <c r="A20" s="342"/>
      <c r="B20" s="337" t="s">
        <v>1199</v>
      </c>
      <c r="C20" s="338"/>
      <c r="D20" s="337" t="s">
        <v>1200</v>
      </c>
      <c r="E20" s="338"/>
      <c r="G20" s="341" t="s">
        <v>1201</v>
      </c>
      <c r="H20" s="335" t="s">
        <v>1202</v>
      </c>
      <c r="I20" s="336"/>
      <c r="J20" s="335" t="s">
        <v>1203</v>
      </c>
      <c r="K20" s="336"/>
    </row>
    <row r="21" spans="1:11" ht="39.950000000000003" customHeight="1" x14ac:dyDescent="0.25">
      <c r="A21" s="342"/>
      <c r="B21" s="337" t="s">
        <v>1204</v>
      </c>
      <c r="C21" s="338"/>
      <c r="D21" s="337" t="s">
        <v>1205</v>
      </c>
      <c r="E21" s="338"/>
      <c r="G21" s="342"/>
      <c r="H21" s="337" t="s">
        <v>1206</v>
      </c>
      <c r="I21" s="338"/>
      <c r="J21" s="337" t="s">
        <v>1207</v>
      </c>
      <c r="K21" s="338"/>
    </row>
    <row r="22" spans="1:11" ht="51.95" customHeight="1" thickBot="1" x14ac:dyDescent="0.3">
      <c r="A22" s="342"/>
      <c r="B22" s="337" t="s">
        <v>1208</v>
      </c>
      <c r="C22" s="338"/>
      <c r="D22" s="337" t="s">
        <v>1209</v>
      </c>
      <c r="E22" s="338"/>
      <c r="G22" s="343"/>
      <c r="H22" s="339" t="s">
        <v>1210</v>
      </c>
      <c r="I22" s="340"/>
      <c r="J22" s="339" t="s">
        <v>1211</v>
      </c>
      <c r="K22" s="340"/>
    </row>
    <row r="23" spans="1:11" ht="39.950000000000003" customHeight="1" thickBot="1" x14ac:dyDescent="0.3">
      <c r="A23" s="343"/>
      <c r="B23" s="344"/>
      <c r="C23" s="345"/>
      <c r="D23" s="339" t="s">
        <v>1212</v>
      </c>
      <c r="E23" s="340"/>
      <c r="G23" s="341" t="s">
        <v>1213</v>
      </c>
      <c r="H23" s="335" t="s">
        <v>1214</v>
      </c>
      <c r="I23" s="336"/>
      <c r="J23" s="335" t="s">
        <v>1215</v>
      </c>
      <c r="K23" s="336"/>
    </row>
    <row r="24" spans="1:11" ht="24.95" customHeight="1" x14ac:dyDescent="0.25">
      <c r="A24" s="341" t="s">
        <v>1201</v>
      </c>
      <c r="B24" s="335" t="s">
        <v>1216</v>
      </c>
      <c r="C24" s="336"/>
      <c r="D24" s="335" t="s">
        <v>1217</v>
      </c>
      <c r="E24" s="336"/>
      <c r="G24" s="342"/>
      <c r="H24" s="337" t="s">
        <v>1218</v>
      </c>
      <c r="I24" s="338"/>
      <c r="J24" s="337" t="s">
        <v>1219</v>
      </c>
      <c r="K24" s="338"/>
    </row>
    <row r="25" spans="1:11" ht="39.950000000000003" customHeight="1" thickBot="1" x14ac:dyDescent="0.3">
      <c r="A25" s="342"/>
      <c r="B25" s="337" t="s">
        <v>1220</v>
      </c>
      <c r="C25" s="338"/>
      <c r="D25" s="337" t="s">
        <v>1221</v>
      </c>
      <c r="E25" s="338"/>
      <c r="G25" s="343"/>
      <c r="H25" s="339" t="s">
        <v>1222</v>
      </c>
      <c r="I25" s="340"/>
      <c r="J25" s="339" t="s">
        <v>1223</v>
      </c>
      <c r="K25" s="340"/>
    </row>
    <row r="26" spans="1:11" ht="39.950000000000003" customHeight="1" x14ac:dyDescent="0.25">
      <c r="A26" s="342"/>
      <c r="B26" s="337" t="s">
        <v>1224</v>
      </c>
      <c r="C26" s="338"/>
      <c r="D26" s="337" t="s">
        <v>1225</v>
      </c>
      <c r="E26" s="338"/>
      <c r="G26" s="341" t="s">
        <v>1226</v>
      </c>
      <c r="H26" s="335" t="s">
        <v>1227</v>
      </c>
      <c r="I26" s="336"/>
      <c r="J26" s="335" t="s">
        <v>1228</v>
      </c>
      <c r="K26" s="336"/>
    </row>
    <row r="27" spans="1:11" ht="51.95" customHeight="1" x14ac:dyDescent="0.25">
      <c r="A27" s="342"/>
      <c r="B27" s="337" t="s">
        <v>1229</v>
      </c>
      <c r="C27" s="338"/>
      <c r="D27" s="337" t="s">
        <v>1230</v>
      </c>
      <c r="E27" s="338"/>
      <c r="G27" s="342"/>
      <c r="H27" s="337" t="s">
        <v>1231</v>
      </c>
      <c r="I27" s="338"/>
      <c r="J27" s="337" t="s">
        <v>1232</v>
      </c>
      <c r="K27" s="338"/>
    </row>
    <row r="28" spans="1:11" ht="39.950000000000003" customHeight="1" thickBot="1" x14ac:dyDescent="0.3">
      <c r="A28" s="342"/>
      <c r="B28" s="337"/>
      <c r="C28" s="338"/>
      <c r="D28" s="337" t="s">
        <v>1233</v>
      </c>
      <c r="E28" s="338"/>
      <c r="G28" s="343"/>
      <c r="H28" s="339" t="s">
        <v>1234</v>
      </c>
      <c r="I28" s="340"/>
      <c r="J28" s="339" t="s">
        <v>1235</v>
      </c>
      <c r="K28" s="340"/>
    </row>
    <row r="29" spans="1:11" ht="24.95" customHeight="1" thickBot="1" x14ac:dyDescent="0.3">
      <c r="A29" s="343"/>
      <c r="B29" s="339"/>
      <c r="C29" s="340"/>
      <c r="D29" s="339" t="s">
        <v>1236</v>
      </c>
      <c r="E29" s="340"/>
    </row>
    <row r="30" spans="1:11" ht="24.95" customHeight="1" x14ac:dyDescent="0.25">
      <c r="A30" s="341" t="s">
        <v>1213</v>
      </c>
      <c r="B30" s="335" t="s">
        <v>1237</v>
      </c>
      <c r="C30" s="336"/>
      <c r="D30" s="335" t="s">
        <v>1238</v>
      </c>
      <c r="E30" s="336"/>
    </row>
    <row r="31" spans="1:11" ht="39.950000000000003" customHeight="1" x14ac:dyDescent="0.25">
      <c r="A31" s="342"/>
      <c r="B31" s="337" t="s">
        <v>1239</v>
      </c>
      <c r="C31" s="338"/>
      <c r="D31" s="337" t="s">
        <v>1240</v>
      </c>
      <c r="E31" s="338"/>
    </row>
    <row r="32" spans="1:11" ht="39.950000000000003" customHeight="1" x14ac:dyDescent="0.25">
      <c r="A32" s="342"/>
      <c r="B32" s="337" t="s">
        <v>1241</v>
      </c>
      <c r="C32" s="338"/>
      <c r="D32" s="337" t="s">
        <v>1242</v>
      </c>
      <c r="E32" s="338"/>
    </row>
    <row r="33" spans="1:11" ht="51.95" customHeight="1" thickBot="1" x14ac:dyDescent="0.3">
      <c r="A33" s="343"/>
      <c r="B33" s="339" t="s">
        <v>1243</v>
      </c>
      <c r="C33" s="340"/>
      <c r="D33" s="344"/>
      <c r="E33" s="345"/>
    </row>
    <row r="34" spans="1:11" ht="24.95" customHeight="1" x14ac:dyDescent="0.25">
      <c r="A34" s="341" t="s">
        <v>1226</v>
      </c>
      <c r="B34" s="335" t="s">
        <v>1244</v>
      </c>
      <c r="C34" s="336"/>
      <c r="D34" s="335" t="s">
        <v>1245</v>
      </c>
      <c r="E34" s="336"/>
    </row>
    <row r="35" spans="1:11" ht="24.95" customHeight="1" x14ac:dyDescent="0.25">
      <c r="A35" s="342"/>
      <c r="B35" s="337" t="s">
        <v>1246</v>
      </c>
      <c r="C35" s="338"/>
      <c r="D35" s="337" t="s">
        <v>1247</v>
      </c>
      <c r="E35" s="338"/>
    </row>
    <row r="36" spans="1:11" ht="39.950000000000003" customHeight="1" x14ac:dyDescent="0.25">
      <c r="A36" s="342"/>
      <c r="B36" s="337" t="s">
        <v>1248</v>
      </c>
      <c r="C36" s="338"/>
      <c r="D36" s="337" t="s">
        <v>1249</v>
      </c>
      <c r="E36" s="338"/>
    </row>
    <row r="37" spans="1:11" ht="51.95" customHeight="1" thickBot="1" x14ac:dyDescent="0.3">
      <c r="A37" s="343"/>
      <c r="B37" s="339" t="s">
        <v>1250</v>
      </c>
      <c r="C37" s="340"/>
      <c r="D37" s="344"/>
      <c r="E37" s="345"/>
    </row>
    <row r="40" spans="1:11" ht="35.25" customHeight="1" x14ac:dyDescent="0.25">
      <c r="A40" s="352" t="s">
        <v>1251</v>
      </c>
      <c r="B40" s="352"/>
      <c r="C40" s="352"/>
      <c r="D40" s="352"/>
      <c r="E40" s="352"/>
      <c r="G40" s="352" t="s">
        <v>1252</v>
      </c>
      <c r="H40" s="352"/>
      <c r="I40" s="352"/>
      <c r="J40" s="352"/>
      <c r="K40" s="352"/>
    </row>
    <row r="41" spans="1:11" ht="15.75" customHeight="1" thickBot="1" x14ac:dyDescent="0.3">
      <c r="A41" s="6"/>
      <c r="B41" s="58"/>
      <c r="C41" s="6"/>
      <c r="D41" s="6"/>
      <c r="G41"/>
      <c r="H41" s="56"/>
    </row>
    <row r="42" spans="1:11" ht="45.75" thickBot="1" x14ac:dyDescent="0.3">
      <c r="A42" s="356" t="s">
        <v>1253</v>
      </c>
      <c r="B42" s="358" t="s">
        <v>1254</v>
      </c>
      <c r="C42" s="358"/>
      <c r="D42" s="358" t="s">
        <v>1255</v>
      </c>
      <c r="E42" s="358"/>
      <c r="G42"/>
      <c r="H42" s="59" t="s">
        <v>1170</v>
      </c>
      <c r="I42" s="60" t="s">
        <v>1256</v>
      </c>
      <c r="J42" s="348" t="s">
        <v>1257</v>
      </c>
      <c r="K42" s="349"/>
    </row>
    <row r="43" spans="1:11" ht="29.25" customHeight="1" thickBot="1" x14ac:dyDescent="0.3">
      <c r="A43" s="357"/>
      <c r="B43" s="358"/>
      <c r="C43" s="358"/>
      <c r="D43" s="9" t="s">
        <v>67</v>
      </c>
      <c r="E43" s="9" t="s">
        <v>68</v>
      </c>
      <c r="G43"/>
      <c r="H43" s="61" t="s">
        <v>1174</v>
      </c>
      <c r="I43" s="36" t="s">
        <v>1258</v>
      </c>
      <c r="J43" s="359" t="s">
        <v>1259</v>
      </c>
      <c r="K43" s="360"/>
    </row>
    <row r="44" spans="1:11" ht="26.25" customHeight="1" x14ac:dyDescent="0.25">
      <c r="A44" s="64">
        <v>1</v>
      </c>
      <c r="B44" s="355" t="s">
        <v>1260</v>
      </c>
      <c r="C44" s="355"/>
      <c r="D44" s="65"/>
      <c r="E44" s="66"/>
      <c r="G44"/>
      <c r="H44" s="61" t="s">
        <v>1189</v>
      </c>
      <c r="I44" s="36" t="s">
        <v>1261</v>
      </c>
      <c r="J44" s="359" t="s">
        <v>1262</v>
      </c>
      <c r="K44" s="360"/>
    </row>
    <row r="45" spans="1:11" ht="24" customHeight="1" thickBot="1" x14ac:dyDescent="0.3">
      <c r="A45" s="67">
        <v>2</v>
      </c>
      <c r="B45" s="350" t="s">
        <v>1263</v>
      </c>
      <c r="C45" s="350"/>
      <c r="D45" s="68"/>
      <c r="E45" s="69"/>
      <c r="G45"/>
      <c r="H45" s="62" t="s">
        <v>1201</v>
      </c>
      <c r="I45" s="63" t="s">
        <v>1264</v>
      </c>
      <c r="J45" s="346" t="s">
        <v>1265</v>
      </c>
      <c r="K45" s="347"/>
    </row>
    <row r="46" spans="1:11" ht="15.75" customHeight="1" x14ac:dyDescent="0.25">
      <c r="A46" s="67">
        <v>3</v>
      </c>
      <c r="B46" s="350" t="s">
        <v>1266</v>
      </c>
      <c r="C46" s="350"/>
      <c r="D46" s="68"/>
      <c r="E46" s="69"/>
      <c r="G46"/>
      <c r="H46" s="56"/>
    </row>
    <row r="47" spans="1:11" ht="25.5" customHeight="1" x14ac:dyDescent="0.25">
      <c r="A47" s="67">
        <v>4</v>
      </c>
      <c r="B47" s="350" t="s">
        <v>1267</v>
      </c>
      <c r="C47" s="350"/>
      <c r="D47" s="68"/>
      <c r="E47" s="69"/>
      <c r="G47"/>
      <c r="H47" s="56"/>
    </row>
    <row r="48" spans="1:11" ht="27" customHeight="1" x14ac:dyDescent="0.25">
      <c r="A48" s="67">
        <v>5</v>
      </c>
      <c r="B48" s="350" t="s">
        <v>1268</v>
      </c>
      <c r="C48" s="350"/>
      <c r="D48" s="68"/>
      <c r="E48" s="69"/>
      <c r="G48"/>
      <c r="H48" s="56"/>
    </row>
    <row r="49" spans="1:5" x14ac:dyDescent="0.25">
      <c r="A49" s="67">
        <v>6</v>
      </c>
      <c r="B49" s="350" t="s">
        <v>1269</v>
      </c>
      <c r="C49" s="350"/>
      <c r="D49" s="68"/>
      <c r="E49" s="69"/>
    </row>
    <row r="50" spans="1:5" ht="25.5" customHeight="1" x14ac:dyDescent="0.25">
      <c r="A50" s="67">
        <v>7</v>
      </c>
      <c r="B50" s="350" t="s">
        <v>1270</v>
      </c>
      <c r="C50" s="350"/>
      <c r="D50" s="68"/>
      <c r="E50" s="69"/>
    </row>
    <row r="51" spans="1:5" ht="26.25" customHeight="1" x14ac:dyDescent="0.25">
      <c r="A51" s="67">
        <v>8</v>
      </c>
      <c r="B51" s="350" t="s">
        <v>1271</v>
      </c>
      <c r="C51" s="350"/>
      <c r="D51" s="68"/>
      <c r="E51" s="69"/>
    </row>
    <row r="52" spans="1:5" x14ac:dyDescent="0.25">
      <c r="A52" s="67">
        <v>9</v>
      </c>
      <c r="B52" s="350" t="s">
        <v>1272</v>
      </c>
      <c r="C52" s="350"/>
      <c r="D52" s="68"/>
      <c r="E52" s="69"/>
    </row>
    <row r="53" spans="1:5" ht="30" customHeight="1" x14ac:dyDescent="0.25">
      <c r="A53" s="67">
        <v>10</v>
      </c>
      <c r="B53" s="350" t="s">
        <v>1273</v>
      </c>
      <c r="C53" s="350"/>
      <c r="D53" s="68"/>
      <c r="E53" s="69"/>
    </row>
    <row r="54" spans="1:5" x14ac:dyDescent="0.25">
      <c r="A54" s="67">
        <v>11</v>
      </c>
      <c r="B54" s="350" t="s">
        <v>1274</v>
      </c>
      <c r="C54" s="350"/>
      <c r="D54" s="68"/>
      <c r="E54" s="69"/>
    </row>
    <row r="55" spans="1:5" x14ac:dyDescent="0.25">
      <c r="A55" s="67">
        <v>12</v>
      </c>
      <c r="B55" s="350" t="s">
        <v>1275</v>
      </c>
      <c r="C55" s="350"/>
      <c r="D55" s="68"/>
      <c r="E55" s="69"/>
    </row>
    <row r="56" spans="1:5" x14ac:dyDescent="0.25">
      <c r="A56" s="67">
        <v>13</v>
      </c>
      <c r="B56" s="350" t="s">
        <v>1276</v>
      </c>
      <c r="C56" s="350"/>
      <c r="D56" s="68"/>
      <c r="E56" s="69"/>
    </row>
    <row r="57" spans="1:5" x14ac:dyDescent="0.25">
      <c r="A57" s="67">
        <v>14</v>
      </c>
      <c r="B57" s="350" t="s">
        <v>1277</v>
      </c>
      <c r="C57" s="350"/>
      <c r="D57" s="68"/>
      <c r="E57" s="69"/>
    </row>
    <row r="58" spans="1:5" x14ac:dyDescent="0.25">
      <c r="A58" s="67">
        <v>15</v>
      </c>
      <c r="B58" s="350" t="s">
        <v>1278</v>
      </c>
      <c r="C58" s="350"/>
      <c r="D58" s="68"/>
      <c r="E58" s="69"/>
    </row>
    <row r="59" spans="1:5" x14ac:dyDescent="0.25">
      <c r="A59" s="67">
        <v>16</v>
      </c>
      <c r="B59" s="350" t="s">
        <v>1279</v>
      </c>
      <c r="C59" s="350"/>
      <c r="D59" s="68"/>
      <c r="E59" s="69"/>
    </row>
    <row r="60" spans="1:5" x14ac:dyDescent="0.25">
      <c r="A60" s="67">
        <v>17</v>
      </c>
      <c r="B60" s="350" t="s">
        <v>1280</v>
      </c>
      <c r="C60" s="350"/>
      <c r="D60" s="68"/>
      <c r="E60" s="69"/>
    </row>
    <row r="61" spans="1:5" ht="19.5" customHeight="1" x14ac:dyDescent="0.25">
      <c r="A61" s="67">
        <v>18</v>
      </c>
      <c r="B61" s="350" t="s">
        <v>1281</v>
      </c>
      <c r="C61" s="350"/>
      <c r="D61" s="68"/>
      <c r="E61" s="69"/>
    </row>
    <row r="62" spans="1:5" ht="15.75" thickBot="1" x14ac:dyDescent="0.3">
      <c r="A62" s="70">
        <v>19</v>
      </c>
      <c r="B62" s="351" t="s">
        <v>1282</v>
      </c>
      <c r="C62" s="351"/>
      <c r="D62" s="71"/>
      <c r="E62" s="72"/>
    </row>
    <row r="63" spans="1:5" ht="15.75" thickBot="1" x14ac:dyDescent="0.3">
      <c r="A63"/>
      <c r="B63" s="353" t="s">
        <v>1283</v>
      </c>
      <c r="C63" s="354"/>
      <c r="D63" s="8"/>
    </row>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D17"/>
  <sheetViews>
    <sheetView topLeftCell="A10" workbookViewId="0">
      <selection activeCell="B6" sqref="B6:B10"/>
    </sheetView>
  </sheetViews>
  <sheetFormatPr baseColWidth="10" defaultColWidth="11.42578125" defaultRowHeight="15" x14ac:dyDescent="0.25"/>
  <cols>
    <col min="1" max="1" width="16.85546875" customWidth="1"/>
    <col min="2" max="2" width="21.85546875" customWidth="1"/>
    <col min="3" max="3" width="36.7109375" bestFit="1" customWidth="1"/>
    <col min="4" max="4" width="36.5703125" customWidth="1"/>
  </cols>
  <sheetData>
    <row r="1" spans="1:4" x14ac:dyDescent="0.25">
      <c r="A1" s="369" t="s">
        <v>1284</v>
      </c>
      <c r="B1" s="369"/>
      <c r="C1" s="369"/>
      <c r="D1" s="369"/>
    </row>
    <row r="2" spans="1:4" x14ac:dyDescent="0.25">
      <c r="A2" s="4"/>
    </row>
    <row r="3" spans="1:4" x14ac:dyDescent="0.25">
      <c r="A3" t="s">
        <v>1285</v>
      </c>
    </row>
    <row r="4" spans="1:4" ht="15.75" thickBot="1" x14ac:dyDescent="0.3">
      <c r="A4" s="4"/>
    </row>
    <row r="5" spans="1:4" ht="15.75" thickBot="1" x14ac:dyDescent="0.3">
      <c r="A5" s="38" t="s">
        <v>35</v>
      </c>
      <c r="B5" s="39" t="s">
        <v>1286</v>
      </c>
      <c r="C5" s="378" t="s">
        <v>1155</v>
      </c>
      <c r="D5" s="379"/>
    </row>
    <row r="6" spans="1:4" ht="39" thickBot="1" x14ac:dyDescent="0.3">
      <c r="A6" s="376" t="s">
        <v>1287</v>
      </c>
      <c r="B6" s="40" t="s">
        <v>1288</v>
      </c>
      <c r="C6" s="367" t="s">
        <v>1289</v>
      </c>
      <c r="D6" s="368"/>
    </row>
    <row r="7" spans="1:4" ht="26.25" thickBot="1" x14ac:dyDescent="0.3">
      <c r="A7" s="380"/>
      <c r="B7" s="40" t="s">
        <v>1290</v>
      </c>
      <c r="C7" s="367" t="s">
        <v>1291</v>
      </c>
      <c r="D7" s="368"/>
    </row>
    <row r="8" spans="1:4" ht="26.25" thickBot="1" x14ac:dyDescent="0.3">
      <c r="A8" s="380"/>
      <c r="B8" s="40" t="s">
        <v>1292</v>
      </c>
      <c r="C8" s="367" t="s">
        <v>1293</v>
      </c>
      <c r="D8" s="368"/>
    </row>
    <row r="9" spans="1:4" ht="39" thickBot="1" x14ac:dyDescent="0.3">
      <c r="A9" s="380"/>
      <c r="B9" s="40" t="s">
        <v>1294</v>
      </c>
      <c r="C9" s="367" t="s">
        <v>1295</v>
      </c>
      <c r="D9" s="368"/>
    </row>
    <row r="10" spans="1:4" ht="38.25" x14ac:dyDescent="0.25">
      <c r="A10" s="380"/>
      <c r="B10" s="83" t="s">
        <v>1296</v>
      </c>
      <c r="C10" s="381" t="s">
        <v>1297</v>
      </c>
      <c r="D10" s="382"/>
    </row>
    <row r="11" spans="1:4" x14ac:dyDescent="0.25">
      <c r="A11" s="37" t="s">
        <v>1298</v>
      </c>
      <c r="B11" s="37" t="s">
        <v>1298</v>
      </c>
      <c r="C11" s="81"/>
      <c r="D11" s="81"/>
    </row>
    <row r="12" spans="1:4" ht="39.75" customHeight="1" thickBot="1" x14ac:dyDescent="0.3">
      <c r="A12" s="370" t="s">
        <v>1299</v>
      </c>
      <c r="B12" s="371"/>
      <c r="C12" s="41" t="s">
        <v>1300</v>
      </c>
      <c r="D12" s="374" t="s">
        <v>1301</v>
      </c>
    </row>
    <row r="13" spans="1:4" ht="39.75" customHeight="1" thickBot="1" x14ac:dyDescent="0.3">
      <c r="A13" s="370"/>
      <c r="B13" s="371"/>
      <c r="C13" s="41" t="s">
        <v>1302</v>
      </c>
      <c r="D13" s="374"/>
    </row>
    <row r="14" spans="1:4" ht="39.75" customHeight="1" thickBot="1" x14ac:dyDescent="0.3">
      <c r="A14" s="372"/>
      <c r="B14" s="373"/>
      <c r="C14" s="41" t="s">
        <v>1303</v>
      </c>
      <c r="D14" s="375"/>
    </row>
    <row r="15" spans="1:4" ht="27" customHeight="1" thickBot="1" x14ac:dyDescent="0.3">
      <c r="A15" s="376" t="s">
        <v>1304</v>
      </c>
      <c r="B15" s="40" t="s">
        <v>1305</v>
      </c>
      <c r="C15" s="367" t="s">
        <v>1306</v>
      </c>
      <c r="D15" s="368"/>
    </row>
    <row r="16" spans="1:4" ht="37.5" customHeight="1" thickBot="1" x14ac:dyDescent="0.3">
      <c r="A16" s="377"/>
      <c r="B16" s="40" t="s">
        <v>1307</v>
      </c>
      <c r="C16" s="367" t="s">
        <v>1308</v>
      </c>
      <c r="D16" s="368"/>
    </row>
    <row r="17" spans="1:4" ht="37.5" customHeight="1" thickBot="1" x14ac:dyDescent="0.3">
      <c r="A17" s="365" t="s">
        <v>1309</v>
      </c>
      <c r="B17" s="366"/>
      <c r="C17" s="367" t="s">
        <v>1310</v>
      </c>
      <c r="D17" s="368"/>
    </row>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B1:E20"/>
  <sheetViews>
    <sheetView workbookViewId="0">
      <selection activeCell="F12" sqref="F12"/>
    </sheetView>
  </sheetViews>
  <sheetFormatPr baseColWidth="10" defaultColWidth="11.42578125" defaultRowHeight="15" x14ac:dyDescent="0.2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x14ac:dyDescent="0.25">
      <c r="B1" s="386" t="s">
        <v>1311</v>
      </c>
      <c r="C1" s="386"/>
      <c r="D1" s="386"/>
      <c r="E1" s="386"/>
    </row>
    <row r="2" spans="2:5" ht="15.75" thickBot="1" x14ac:dyDescent="0.3"/>
    <row r="3" spans="2:5" ht="26.25" thickBot="1" x14ac:dyDescent="0.3">
      <c r="B3" s="73" t="s">
        <v>1312</v>
      </c>
      <c r="C3" s="74" t="s">
        <v>1313</v>
      </c>
      <c r="D3" s="75" t="s">
        <v>1314</v>
      </c>
      <c r="E3" s="74" t="s">
        <v>1315</v>
      </c>
    </row>
    <row r="4" spans="2:5" ht="15.75" thickBot="1" x14ac:dyDescent="0.3">
      <c r="B4" s="397" t="s">
        <v>1316</v>
      </c>
      <c r="C4" s="76" t="s">
        <v>92</v>
      </c>
      <c r="D4" s="399" t="s">
        <v>1317</v>
      </c>
      <c r="E4" s="77" t="s">
        <v>1318</v>
      </c>
    </row>
    <row r="5" spans="2:5" ht="15.75" thickBot="1" x14ac:dyDescent="0.3">
      <c r="B5" s="398"/>
      <c r="C5" s="76" t="s">
        <v>129</v>
      </c>
      <c r="D5" s="400"/>
      <c r="E5" s="77" t="s">
        <v>1318</v>
      </c>
    </row>
    <row r="6" spans="2:5" ht="15.75" thickBot="1" x14ac:dyDescent="0.3">
      <c r="B6" s="397" t="s">
        <v>1319</v>
      </c>
      <c r="C6" s="45" t="s">
        <v>94</v>
      </c>
      <c r="D6" s="35" t="s">
        <v>1320</v>
      </c>
      <c r="E6" s="76" t="s">
        <v>1318</v>
      </c>
    </row>
    <row r="7" spans="2:5" ht="15.75" thickBot="1" x14ac:dyDescent="0.3">
      <c r="B7" s="398"/>
      <c r="C7" s="45" t="s">
        <v>756</v>
      </c>
      <c r="D7" s="35" t="s">
        <v>1321</v>
      </c>
      <c r="E7" s="45" t="s">
        <v>1318</v>
      </c>
    </row>
    <row r="8" spans="2:5" ht="15.75" thickBot="1" x14ac:dyDescent="0.3">
      <c r="B8" s="397" t="s">
        <v>1322</v>
      </c>
      <c r="C8" s="77" t="s">
        <v>139</v>
      </c>
      <c r="D8" s="35" t="s">
        <v>1323</v>
      </c>
      <c r="E8" s="78">
        <v>0.25</v>
      </c>
    </row>
    <row r="9" spans="2:5" ht="26.25" thickBot="1" x14ac:dyDescent="0.3">
      <c r="B9" s="401"/>
      <c r="C9" s="77" t="s">
        <v>114</v>
      </c>
      <c r="D9" s="35" t="s">
        <v>1324</v>
      </c>
      <c r="E9" s="78">
        <v>0.15</v>
      </c>
    </row>
    <row r="10" spans="2:5" ht="26.25" thickBot="1" x14ac:dyDescent="0.3">
      <c r="B10" s="398"/>
      <c r="C10" s="77" t="s">
        <v>95</v>
      </c>
      <c r="D10" s="35" t="s">
        <v>1325</v>
      </c>
      <c r="E10" s="78">
        <v>0.1</v>
      </c>
    </row>
    <row r="11" spans="2:5" ht="39" thickBot="1" x14ac:dyDescent="0.3">
      <c r="B11" s="387" t="s">
        <v>1326</v>
      </c>
      <c r="C11" s="77" t="s">
        <v>184</v>
      </c>
      <c r="D11" s="35" t="s">
        <v>1327</v>
      </c>
      <c r="E11" s="79">
        <v>0.25</v>
      </c>
    </row>
    <row r="12" spans="2:5" ht="15.75" thickBot="1" x14ac:dyDescent="0.3">
      <c r="B12" s="388"/>
      <c r="C12" s="77" t="s">
        <v>96</v>
      </c>
      <c r="D12" s="35" t="s">
        <v>1328</v>
      </c>
      <c r="E12" s="79">
        <v>0.15</v>
      </c>
    </row>
    <row r="13" spans="2:5" ht="26.25" thickBot="1" x14ac:dyDescent="0.3">
      <c r="B13" s="387" t="s">
        <v>1329</v>
      </c>
      <c r="C13" s="77" t="s">
        <v>97</v>
      </c>
      <c r="D13" s="35" t="s">
        <v>1330</v>
      </c>
      <c r="E13" s="77" t="s">
        <v>1318</v>
      </c>
    </row>
    <row r="14" spans="2:5" ht="26.25" thickBot="1" x14ac:dyDescent="0.3">
      <c r="B14" s="388"/>
      <c r="C14" s="77" t="s">
        <v>757</v>
      </c>
      <c r="D14" s="35" t="s">
        <v>1331</v>
      </c>
      <c r="E14" s="77" t="s">
        <v>1318</v>
      </c>
    </row>
    <row r="15" spans="2:5" ht="15.75" thickBot="1" x14ac:dyDescent="0.3">
      <c r="B15" s="389" t="s">
        <v>1332</v>
      </c>
      <c r="C15" s="77" t="s">
        <v>1333</v>
      </c>
      <c r="D15" s="35" t="s">
        <v>1334</v>
      </c>
      <c r="E15" s="77" t="s">
        <v>1318</v>
      </c>
    </row>
    <row r="16" spans="2:5" ht="15.75" thickBot="1" x14ac:dyDescent="0.3">
      <c r="B16" s="390"/>
      <c r="C16" s="77" t="s">
        <v>1335</v>
      </c>
      <c r="D16" s="35" t="s">
        <v>1336</v>
      </c>
      <c r="E16" s="77" t="s">
        <v>1318</v>
      </c>
    </row>
    <row r="17" spans="2:5" x14ac:dyDescent="0.25">
      <c r="B17" s="391"/>
      <c r="C17" s="392"/>
      <c r="D17" s="392"/>
      <c r="E17" s="393"/>
    </row>
    <row r="18" spans="2:5" x14ac:dyDescent="0.25">
      <c r="B18" s="394" t="s">
        <v>1337</v>
      </c>
      <c r="C18" s="395"/>
      <c r="D18" s="395"/>
      <c r="E18" s="396"/>
    </row>
    <row r="19" spans="2:5" x14ac:dyDescent="0.25">
      <c r="B19" s="394"/>
      <c r="C19" s="395"/>
      <c r="D19" s="395"/>
      <c r="E19" s="396"/>
    </row>
    <row r="20" spans="2:5" ht="15.75" thickBot="1" x14ac:dyDescent="0.3">
      <c r="B20" s="383" t="s">
        <v>1338</v>
      </c>
      <c r="C20" s="384"/>
      <c r="D20" s="384"/>
      <c r="E20" s="385"/>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2578125" defaultRowHeight="15" x14ac:dyDescent="0.25"/>
  <cols>
    <col min="1" max="1" width="4.140625" customWidth="1"/>
    <col min="2" max="2" width="30.42578125" style="17" customWidth="1"/>
    <col min="3" max="3" width="45.7109375" customWidth="1"/>
  </cols>
  <sheetData>
    <row r="1" spans="2:3" x14ac:dyDescent="0.25">
      <c r="B1" s="369" t="s">
        <v>1339</v>
      </c>
      <c r="C1" s="369"/>
    </row>
    <row r="3" spans="2:3" x14ac:dyDescent="0.25">
      <c r="B3" s="18" t="s">
        <v>1340</v>
      </c>
      <c r="C3" s="1"/>
    </row>
    <row r="4" spans="2:3" x14ac:dyDescent="0.25">
      <c r="B4" s="18" t="s">
        <v>1341</v>
      </c>
      <c r="C4" s="1"/>
    </row>
    <row r="5" spans="2:3" ht="45" x14ac:dyDescent="0.25">
      <c r="B5" s="18" t="s">
        <v>1342</v>
      </c>
      <c r="C5" s="1"/>
    </row>
    <row r="6" spans="2:3" x14ac:dyDescent="0.25">
      <c r="B6" s="18" t="s">
        <v>1343</v>
      </c>
      <c r="C6" s="2" t="s">
        <v>1344</v>
      </c>
    </row>
    <row r="7" spans="2:3" x14ac:dyDescent="0.25">
      <c r="B7" s="18" t="s">
        <v>1345</v>
      </c>
      <c r="C7" s="1"/>
    </row>
    <row r="8" spans="2:3" ht="30" x14ac:dyDescent="0.25">
      <c r="B8" s="18" t="s">
        <v>1346</v>
      </c>
      <c r="C8" s="1"/>
    </row>
    <row r="9" spans="2:3" ht="45" x14ac:dyDescent="0.25">
      <c r="B9" s="18" t="s">
        <v>1347</v>
      </c>
      <c r="C9" s="1"/>
    </row>
    <row r="10" spans="2:3" x14ac:dyDescent="0.25">
      <c r="B10" s="402" t="s">
        <v>1348</v>
      </c>
      <c r="C10" s="1" t="s">
        <v>1349</v>
      </c>
    </row>
    <row r="11" spans="2:3" x14ac:dyDescent="0.25">
      <c r="B11" s="403"/>
      <c r="C11" s="1" t="s">
        <v>1350</v>
      </c>
    </row>
    <row r="12" spans="2:3" ht="30" x14ac:dyDescent="0.25">
      <c r="B12" s="18" t="s">
        <v>1351</v>
      </c>
      <c r="C12" s="1"/>
    </row>
    <row r="13" spans="2:3" ht="30" x14ac:dyDescent="0.25">
      <c r="B13" s="18" t="s">
        <v>1352</v>
      </c>
      <c r="C13" s="1"/>
    </row>
    <row r="14" spans="2:3" x14ac:dyDescent="0.25">
      <c r="B14" s="18" t="s">
        <v>1353</v>
      </c>
      <c r="C14" s="1"/>
    </row>
    <row r="15" spans="2:3" x14ac:dyDescent="0.25">
      <c r="B15" s="18" t="s">
        <v>1354</v>
      </c>
      <c r="C15" s="1"/>
    </row>
    <row r="16" spans="2:3" x14ac:dyDescent="0.25">
      <c r="B16" s="18" t="s">
        <v>1355</v>
      </c>
      <c r="C16" s="1"/>
    </row>
    <row r="17" spans="2:3" x14ac:dyDescent="0.25">
      <c r="B17" s="18" t="s">
        <v>1356</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Props1.xml><?xml version="1.0" encoding="utf-8"?>
<ds:datastoreItem xmlns:ds="http://schemas.openxmlformats.org/officeDocument/2006/customXml" ds:itemID="{3EFC4AF5-B605-4E43-AB6A-4B29503FA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3F5D64-D83B-41F2-9F49-906388386965}">
  <ds:schemaRefs>
    <ds:schemaRef ds:uri="http://schemas.microsoft.com/sharepoint/v3/contenttype/forms"/>
  </ds:schemaRefs>
</ds:datastoreItem>
</file>

<file path=customXml/itemProps3.xml><?xml version="1.0" encoding="utf-8"?>
<ds:datastoreItem xmlns:ds="http://schemas.openxmlformats.org/officeDocument/2006/customXml" ds:itemID="{14372A95-CC27-4F59-88EB-87317F9FA3E9}">
  <ds:schemaRefs>
    <ds:schemaRef ds:uri="http://schemas.openxmlformats.org/package/2006/metadata/core-properties"/>
    <ds:schemaRef ds:uri="82d0fe9e-8728-4812-b9b4-6538b2501592"/>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terms/"/>
    <ds:schemaRef ds:uri="aa566a8a-6713-4a80-931c-22c062d997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Matriz Riesgos </vt:lpstr>
      <vt:lpstr>Datos Validacion</vt:lpstr>
      <vt:lpstr>ZONAS DE RIESGO</vt:lpstr>
      <vt:lpstr>Mapa Riesgo Residual</vt:lpstr>
      <vt:lpstr>Tablas Prob-Imp</vt:lpstr>
      <vt:lpstr>Tipos de riesgos</vt:lpstr>
      <vt:lpstr>Eval Controles</vt:lpstr>
      <vt:lpstr>Plantilla Indicador R</vt:lpstr>
      <vt:lpstr>'Tipos de riesgos'!_ftnref1</vt:lpstr>
      <vt:lpstr>'Tipos de riesgos'!_Toc40698339</vt:lpstr>
      <vt:lpstr>'Matriz Riesgos '!Área_de_impresión</vt:lpstr>
      <vt:lpstr>'Matriz Riesgos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María del Rosario Chacón Herrera</cp:lastModifiedBy>
  <cp:revision/>
  <cp:lastPrinted>2025-01-03T03:59:54Z</cp:lastPrinted>
  <dcterms:created xsi:type="dcterms:W3CDTF">2018-06-15T19:57:48Z</dcterms:created>
  <dcterms:modified xsi:type="dcterms:W3CDTF">2025-01-03T04:08:49Z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