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updateLinks="always"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Gestión\Seguimiento Riesgos de Gestión 2025\"/>
    </mc:Choice>
  </mc:AlternateContent>
  <xr:revisionPtr revIDLastSave="0" documentId="13_ncr:1_{54085A13-0947-41F7-B73A-1B64FB8C5E79}" xr6:coauthVersionLast="47" xr6:coauthVersionMax="47" xr10:uidLastSave="{00000000-0000-0000-0000-000000000000}"/>
  <bookViews>
    <workbookView xWindow="-110" yWindow="-110" windowWidth="19420" windowHeight="10300" tabRatio="849" activeTab="1" xr2:uid="{00000000-000D-0000-FFFF-FFFF00000000}"/>
  </bookViews>
  <sheets>
    <sheet name="Riesgos en Revisión" sheetId="14" r:id="rId1"/>
    <sheet name="Riesgos Reformulados" sheetId="1"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 r:id="rId11"/>
  </externalReferences>
  <definedNames>
    <definedName name="_xlnm._FilterDatabase" localSheetId="0" hidden="1">'Riesgos en Revisión'!$A$9:$BI$14</definedName>
    <definedName name="_xlnm._FilterDatabase" localSheetId="1" hidden="1">'Riesgos Reformulados'!$B$7:$E$8</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3" i="1" l="1"/>
  <c r="Z14" i="1"/>
  <c r="X14" i="1"/>
  <c r="Z18" i="1"/>
  <c r="X18" i="1"/>
  <c r="H14" i="14"/>
  <c r="AF14" i="1" l="1"/>
  <c r="Z28" i="1" l="1"/>
  <c r="X28" i="1"/>
  <c r="O24" i="1" l="1"/>
  <c r="M24" i="1"/>
  <c r="AH24" i="1" s="1"/>
  <c r="AG24" i="1" s="1"/>
  <c r="Z23" i="1"/>
  <c r="Z24" i="1"/>
  <c r="Z25" i="1"/>
  <c r="X23" i="1"/>
  <c r="X24" i="1"/>
  <c r="X25" i="1"/>
  <c r="AF25" i="1" l="1"/>
  <c r="AF24" i="1"/>
  <c r="AJ24" i="1" s="1"/>
  <c r="AI24" i="1" s="1"/>
  <c r="AF23" i="1"/>
  <c r="O23" i="1" l="1"/>
  <c r="AJ23" i="1" s="1"/>
  <c r="AI23" i="1" s="1"/>
  <c r="O25" i="1"/>
  <c r="AJ25" i="1" s="1"/>
  <c r="AI25" i="1" s="1"/>
  <c r="AH23" i="1"/>
  <c r="M23" i="1"/>
  <c r="M25" i="1"/>
  <c r="AH25" i="1" s="1"/>
  <c r="AG25" i="1" s="1"/>
  <c r="AF28" i="1"/>
  <c r="Z11" i="1"/>
  <c r="Z12" i="1"/>
  <c r="Z13" i="1"/>
  <c r="AF13" i="1" s="1"/>
  <c r="X11" i="1"/>
  <c r="X12" i="1"/>
  <c r="O11" i="1"/>
  <c r="AJ11" i="1" s="1"/>
  <c r="AI11" i="1" s="1"/>
  <c r="O12" i="1"/>
  <c r="O13" i="1"/>
  <c r="AJ13" i="1" s="1"/>
  <c r="AI13" i="1" s="1"/>
  <c r="M11" i="1"/>
  <c r="M12" i="1"/>
  <c r="AH12" i="1" s="1"/>
  <c r="M13" i="1"/>
  <c r="Z27" i="1"/>
  <c r="X27" i="1"/>
  <c r="Z26" i="1"/>
  <c r="X26" i="1"/>
  <c r="O26" i="1"/>
  <c r="AJ26" i="1" s="1"/>
  <c r="AI26" i="1" s="1"/>
  <c r="O27" i="1"/>
  <c r="AJ27" i="1" s="1"/>
  <c r="O28" i="1"/>
  <c r="AJ28" i="1" s="1"/>
  <c r="AI28" i="1" s="1"/>
  <c r="M26" i="1"/>
  <c r="M27" i="1"/>
  <c r="M28" i="1"/>
  <c r="Z22" i="1"/>
  <c r="X22" i="1"/>
  <c r="Z21" i="1"/>
  <c r="X21" i="1"/>
  <c r="Z20" i="1"/>
  <c r="X20" i="1"/>
  <c r="Z19" i="1"/>
  <c r="X19" i="1"/>
  <c r="Z17" i="1"/>
  <c r="X17" i="1"/>
  <c r="Y12" i="14"/>
  <c r="W12" i="14"/>
  <c r="O12" i="14"/>
  <c r="AI12" i="14" s="1"/>
  <c r="AH12" i="14" s="1"/>
  <c r="M12" i="14"/>
  <c r="AH28" i="1" l="1"/>
  <c r="AG28" i="1" s="1"/>
  <c r="AH13" i="1"/>
  <c r="AG13" i="1" s="1"/>
  <c r="AG23" i="1"/>
  <c r="AF26" i="1"/>
  <c r="AH26" i="1" s="1"/>
  <c r="AF11" i="1"/>
  <c r="AH11" i="1" s="1"/>
  <c r="AG11" i="1" s="1"/>
  <c r="AF27" i="1"/>
  <c r="AG12" i="1"/>
  <c r="AF12" i="1"/>
  <c r="AJ12" i="1" s="1"/>
  <c r="AI12" i="1" s="1"/>
  <c r="AE12" i="14"/>
  <c r="AG12" i="14" s="1"/>
  <c r="AF12" i="14" s="1"/>
  <c r="AH27" i="1" l="1"/>
  <c r="AG27" i="1" s="1"/>
  <c r="AG26" i="1"/>
  <c r="O15" i="1" l="1"/>
  <c r="AJ15" i="1" s="1"/>
  <c r="AI15" i="1" s="1"/>
  <c r="O16" i="1"/>
  <c r="AJ16" i="1" s="1"/>
  <c r="AI16" i="1" s="1"/>
  <c r="M15" i="1"/>
  <c r="M16" i="1"/>
  <c r="Z15" i="1"/>
  <c r="Z16" i="1"/>
  <c r="X15" i="1"/>
  <c r="X16" i="1"/>
  <c r="AF15" i="1" l="1"/>
  <c r="AF16" i="1"/>
  <c r="Z10" i="1" l="1"/>
  <c r="X10" i="1"/>
  <c r="O10" i="1"/>
  <c r="M10" i="1"/>
  <c r="AH10" i="1" s="1"/>
  <c r="AG10" i="1" s="1"/>
  <c r="X9" i="1"/>
  <c r="AF10" i="1" l="1"/>
  <c r="AJ10" i="1" s="1"/>
  <c r="AI10" i="1" s="1"/>
  <c r="Z29" i="1"/>
  <c r="Z30" i="1"/>
  <c r="Z31" i="1"/>
  <c r="X29" i="1"/>
  <c r="X30" i="1"/>
  <c r="X31" i="1"/>
  <c r="O14" i="1"/>
  <c r="AJ14" i="1" s="1"/>
  <c r="AI14" i="1" s="1"/>
  <c r="O17" i="1"/>
  <c r="O18" i="1"/>
  <c r="O19" i="1"/>
  <c r="O20" i="1"/>
  <c r="O21" i="1"/>
  <c r="O22" i="1"/>
  <c r="AJ22" i="1" s="1"/>
  <c r="AI22" i="1" s="1"/>
  <c r="O29" i="1"/>
  <c r="AJ29" i="1" s="1"/>
  <c r="AI29" i="1" s="1"/>
  <c r="O30" i="1"/>
  <c r="AJ30" i="1" s="1"/>
  <c r="AI30" i="1" s="1"/>
  <c r="O31" i="1"/>
  <c r="AJ31" i="1" s="1"/>
  <c r="AI31" i="1" s="1"/>
  <c r="M14" i="1"/>
  <c r="AH14" i="1" s="1"/>
  <c r="M17" i="1"/>
  <c r="AH17" i="1" s="1"/>
  <c r="AG17" i="1" s="1"/>
  <c r="M18" i="1"/>
  <c r="AH18" i="1" s="1"/>
  <c r="AG18" i="1" s="1"/>
  <c r="M19" i="1"/>
  <c r="AH19" i="1" s="1"/>
  <c r="M20" i="1"/>
  <c r="AH20" i="1" s="1"/>
  <c r="M21" i="1"/>
  <c r="AH21" i="1" s="1"/>
  <c r="M22" i="1"/>
  <c r="AH22" i="1" s="1"/>
  <c r="M29" i="1"/>
  <c r="M30" i="1"/>
  <c r="M31" i="1"/>
  <c r="Z9" i="1"/>
  <c r="O9" i="1"/>
  <c r="AJ9" i="1" s="1"/>
  <c r="AI9" i="1" s="1"/>
  <c r="M9" i="1"/>
  <c r="AF20" i="1" l="1"/>
  <c r="AF29" i="1"/>
  <c r="AH29" i="1" s="1"/>
  <c r="AF22" i="1"/>
  <c r="AF30" i="1"/>
  <c r="AF21" i="1"/>
  <c r="AF17" i="1"/>
  <c r="AJ17" i="1" s="1"/>
  <c r="AF31" i="1"/>
  <c r="AF18" i="1"/>
  <c r="AJ18" i="1" s="1"/>
  <c r="AF19" i="1"/>
  <c r="AF9" i="1"/>
  <c r="AH9" i="1" s="1"/>
  <c r="AG9" i="1" s="1"/>
  <c r="AJ19" i="1" l="1"/>
  <c r="AJ20" i="1" s="1"/>
  <c r="AG29" i="1"/>
  <c r="AH30" i="1"/>
  <c r="AH31" i="1" s="1"/>
  <c r="AG31" i="1" s="1"/>
  <c r="AI18" i="1"/>
  <c r="AI17" i="1"/>
  <c r="AG30" i="1" l="1"/>
  <c r="AJ21" i="1"/>
  <c r="AI20" i="1"/>
  <c r="AI19" i="1"/>
  <c r="AH15" i="1"/>
  <c r="AG14" i="1"/>
  <c r="AI21" i="1" l="1"/>
  <c r="AG15" i="1"/>
  <c r="AH16" i="1"/>
  <c r="AG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L9" authorId="0" shapeId="0" xr:uid="{77A407A8-0F58-44E2-B943-E71BE899EC99}">
      <text>
        <r>
          <rPr>
            <b/>
            <sz val="9"/>
            <color indexed="81"/>
            <rFont val="Tahoma"/>
            <family val="2"/>
          </rPr>
          <t xml:space="preserve">Describir el indicador, y se documentan de ISOlución. </t>
        </r>
      </text>
    </comment>
    <comment ref="F10" authorId="1" shapeId="0" xr:uid="{C2B297B4-33DE-491F-9E21-C1E93432DEB2}">
      <text>
        <r>
          <rPr>
            <sz val="9"/>
            <color indexed="81"/>
            <rFont val="Tahoma"/>
            <family val="2"/>
          </rPr>
          <t>La fuente que origina la causa es interna (del Ministerio) o externa (fuera del Ministerio)</t>
        </r>
      </text>
    </comment>
    <comment ref="G10" authorId="2" shapeId="0" xr:uid="{A65E1630-F742-40DB-B432-1BF329E06559}">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0" authorId="2" shapeId="0" xr:uid="{CD50979E-CA72-4D78-BCDC-57D520AA07C6}">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0" authorId="1" shapeId="0" xr:uid="{05B8E7D6-9A8F-4020-B63D-B1741EEE8EE4}">
      <text>
        <r>
          <rPr>
            <b/>
            <sz val="9"/>
            <color indexed="81"/>
            <rFont val="Tahoma"/>
            <family val="2"/>
          </rPr>
          <t xml:space="preserve">
Descripción de Riesgo: </t>
        </r>
        <r>
          <rPr>
            <sz val="9"/>
            <color indexed="81"/>
            <rFont val="Tahoma"/>
            <family val="2"/>
          </rPr>
          <t>Características del riesgo o forma en que se observa o se manifiesta.</t>
        </r>
      </text>
    </comment>
    <comment ref="J10" authorId="2" shapeId="0" xr:uid="{3EBF91FB-FD9E-44ED-A44F-76C63430AE9D}">
      <text>
        <r>
          <rPr>
            <sz val="9"/>
            <color indexed="81"/>
            <rFont val="Tahoma"/>
            <family val="2"/>
          </rPr>
          <t xml:space="preserve">Ver hoja Tipos de Riesgos.
</t>
        </r>
      </text>
    </comment>
    <comment ref="K10" authorId="1" shapeId="0" xr:uid="{6C273ACC-B43B-4513-B161-EBCA7C0DFA38}">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0" authorId="1" shapeId="0" xr:uid="{F65DFB4E-BC92-4079-9EB6-8E0A4B39ADA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0" authorId="1" shapeId="0" xr:uid="{FF66C122-7B98-4ED7-8FDA-C822F404E84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0" authorId="1" shapeId="0" xr:uid="{D049D484-468B-4B3C-BDD6-A4CD27A8F6EE}">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0" authorId="1" shapeId="0" xr:uid="{95A74D25-0A8A-44DD-B13A-CAB871C7E9CC}">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0" authorId="2" shapeId="0" xr:uid="{3C6741B0-C8BA-4064-B2AC-4D7E14354534}">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0" authorId="3" shapeId="0" xr:uid="{21F0C8EF-7A9E-4685-8422-3552AD004CCC}">
      <text>
        <r>
          <rPr>
            <sz val="9"/>
            <color indexed="81"/>
            <rFont val="Tahoma"/>
            <family val="2"/>
          </rPr>
          <t xml:space="preserve">Escribir la evidencia y/o registro que se genera con la ejecución del CONTROL. </t>
        </r>
      </text>
    </comment>
    <comment ref="AF10" authorId="1" shapeId="0" xr:uid="{570F17E8-6463-43A8-8F7C-2BCCC92D820A}">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0" authorId="1" shapeId="0" xr:uid="{0858AFF5-DA2F-48D5-9D3B-9C5E1E95BF9A}">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0" authorId="2" shapeId="0" xr:uid="{1DE92740-2B54-40E5-ADFC-ACA26C9BD817}">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1" authorId="2" shapeId="0" xr:uid="{25A13E1A-BF82-4424-B58E-0877B1FB75D7}">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6"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7" authorId="0" shapeId="0" xr:uid="{DDDA3461-E7E3-4DDD-A1EC-C9EAB3DF2013}">
      <text>
        <r>
          <rPr>
            <sz val="9"/>
            <color indexed="81"/>
            <rFont val="Tahoma"/>
            <family val="2"/>
          </rPr>
          <t xml:space="preserve">Identificar si el riesgo a describir es para: 
Un proceso, Un proyecto de Inversión o un Sistema de Gestión. </t>
        </r>
      </text>
    </comment>
    <comment ref="B7" authorId="0" shapeId="0" xr:uid="{58CA0B4E-08E3-4EBD-B354-FBA5A782726F}">
      <text>
        <r>
          <rPr>
            <sz val="9"/>
            <color indexed="81"/>
            <rFont val="Tahoma"/>
            <family val="2"/>
          </rPr>
          <t>Relacionar el nombre del Proceso, Sistema de Gestión o Proyecto de Inversión, según aplique. Ej: Gestión del Talento Humano</t>
        </r>
      </text>
    </comment>
    <comment ref="E7"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7" authorId="0" shapeId="0" xr:uid="{7D1EB0F3-32AA-445B-9152-F50015D98EA7}">
      <text>
        <r>
          <rPr>
            <b/>
            <sz val="9"/>
            <color indexed="81"/>
            <rFont val="Tahoma"/>
            <family val="2"/>
          </rPr>
          <t>Seleccionar según corresponda</t>
        </r>
      </text>
    </comment>
    <comment ref="G7" authorId="1" shapeId="0" xr:uid="{39884B50-6524-4D8D-81E1-1384F740311E}">
      <text>
        <r>
          <rPr>
            <sz val="9"/>
            <color indexed="81"/>
            <rFont val="Tahoma"/>
            <family val="2"/>
          </rPr>
          <t>Seleccione según corresponda</t>
        </r>
      </text>
    </comment>
    <comment ref="H7"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7"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7" authorId="2" shapeId="0" xr:uid="{7B70D765-4B53-4905-81DB-E51FBC382AA9}">
      <text>
        <r>
          <rPr>
            <sz val="9"/>
            <color indexed="81"/>
            <rFont val="Tahoma"/>
            <family val="2"/>
          </rPr>
          <t>La fuente que origina la causa es interna (del Ministerio) o externa (fuera del Ministerio)</t>
        </r>
      </text>
    </comment>
    <comment ref="K7"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7"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7"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7"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7"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7"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G7"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7"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7"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7" authorId="0" shapeId="0" xr:uid="{C71B88D0-07CD-466D-BDC1-63C11286F736}">
      <text>
        <r>
          <rPr>
            <b/>
            <sz val="9"/>
            <color indexed="81"/>
            <rFont val="Tahoma"/>
            <family val="2"/>
          </rPr>
          <t>Seleccione según corresponda</t>
        </r>
      </text>
    </comment>
    <comment ref="U8" authorId="0" shapeId="0" xr:uid="{968ECB5F-D1A1-4FDF-8E41-F50D605F571A}">
      <text>
        <r>
          <rPr>
            <sz val="9"/>
            <color indexed="81"/>
            <rFont val="Tahoma"/>
            <family val="2"/>
          </rPr>
          <t xml:space="preserve">Hace referencia a cada cuanto se ejecuta el control en terminos de tiempo. </t>
        </r>
      </text>
    </comment>
    <comment ref="V8"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8"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8"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8"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<sst xmlns="http://schemas.openxmlformats.org/spreadsheetml/2006/main" count="1236" uniqueCount="676">
  <si>
    <t>MATRIZ DE RIESGOS</t>
  </si>
  <si>
    <t>Código: DE-FM-022
Versión: 02
Fecha de Vigencia: 25/07/2023</t>
  </si>
  <si>
    <t>CORRESPONDE A: (Seleccione con X)</t>
  </si>
  <si>
    <t>PROCESO:</t>
  </si>
  <si>
    <t>X</t>
  </si>
  <si>
    <t>NOMBRE DEL PROCESO:</t>
  </si>
  <si>
    <t>Consolidada Riesgos de Gestión</t>
  </si>
  <si>
    <t>OBJETIVO DEL PROCESO:</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</si>
  <si>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</si>
  <si>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</si>
  <si>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</si>
  <si>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</si>
  <si>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</si>
  <si>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</si>
  <si>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</si>
  <si>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</si>
  <si>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"MONITOREO Y REVISION" (Primera Línea de defensa)</t>
  </si>
  <si>
    <t>"MONITOREO Y REVISION" (Segunda Línea de defensa)</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</si>
  <si>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</si>
  <si>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</si>
  <si>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</si>
  <si>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</si>
  <si>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</si>
  <si>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</si>
  <si>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</si>
  <si>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</si>
  <si>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</si>
  <si>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</si>
  <si>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</si>
  <si>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</si>
  <si>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</si>
  <si>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</si>
  <si>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</si>
  <si>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</si>
  <si>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</si>
  <si>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</si>
  <si>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</si>
  <si>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</si>
  <si>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</si>
  <si>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</si>
  <si>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</si>
  <si>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</si>
  <si>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</si>
  <si>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</si>
  <si>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</si>
  <si>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</si>
  <si>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</si>
  <si>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rPr>
        <sz val="10"/>
        <color rgb="FF000000"/>
        <rFont val="Arial"/>
        <family val="2"/>
      </rPr>
      <t xml:space="preserve">LOS </t>
    </r>
    <r>
      <rPr>
        <u/>
        <sz val="10"/>
        <color rgb="FF000000"/>
        <rFont val="Arial"/>
        <family val="2"/>
      </rPr>
      <t>CONTROLES</t>
    </r>
    <r>
      <rPr>
        <sz val="10"/>
        <color rgb="FF00000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</si>
  <si>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</si>
  <si>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</si>
  <si>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</si>
  <si>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</si>
  <si>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</si>
  <si>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</si>
  <si>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</si>
  <si>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</si>
  <si>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</si>
  <si>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</si>
  <si>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</si>
  <si>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</si>
  <si>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</si>
  <si>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</si>
  <si>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</si>
  <si>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Ruta de acceso a la información</t>
  </si>
  <si>
    <t>SI</t>
  </si>
  <si>
    <t>NO</t>
  </si>
  <si>
    <t>¿POR QUÉ?</t>
  </si>
  <si>
    <t>Gestión Documental</t>
  </si>
  <si>
    <t>Grupo de Gestión Documental</t>
  </si>
  <si>
    <t>Coordinador de Gestión Documental</t>
  </si>
  <si>
    <t>Interno</t>
  </si>
  <si>
    <t>Asignación de comunicaciones a otra dependencia diferente a la que le compete</t>
  </si>
  <si>
    <t>GD-R2</t>
  </si>
  <si>
    <t xml:space="preserve">Posibilidad de afectación reputacional, por incumplimiento legal, debido a la inadecuada  gestión de las comunicaciones oficiales </t>
  </si>
  <si>
    <t>Ejecución y Administración de Procesos (Gestión)</t>
  </si>
  <si>
    <t>Incumplimiento del objetivo
Quejas 
Acciones disciplinarias</t>
  </si>
  <si>
    <t>MEDIA</t>
  </si>
  <si>
    <t>MAYOR</t>
  </si>
  <si>
    <t>Sanción por parte del ente de control u otro ente regulador.</t>
  </si>
  <si>
    <t>ALTO</t>
  </si>
  <si>
    <t>Validar que la información radicada en el Sistema Gestión Doc sale para el destinatario</t>
  </si>
  <si>
    <t>Adecuado</t>
  </si>
  <si>
    <t xml:space="preserve">Grupo Gestión Documental </t>
  </si>
  <si>
    <t>Continua</t>
  </si>
  <si>
    <t>Prevenir</t>
  </si>
  <si>
    <t>Automático</t>
  </si>
  <si>
    <t>Documentado</t>
  </si>
  <si>
    <t>GD-PR-14  Gestión de Documentos Oficiales</t>
  </si>
  <si>
    <t>Con Registro</t>
  </si>
  <si>
    <t>Reportes del Sistema de Gestión Documental</t>
  </si>
  <si>
    <t>https://mincitco-my.sharepoint.com/:f:/g/personal/cguerrat_mincit_gov_co/EiE5pgutkzNInzkLUCDTgm8BcdHZV4ijqmEaT6WNQs96UQ?e=OkWCoj</t>
  </si>
  <si>
    <t>ACEPTAR EL RIESGO</t>
  </si>
  <si>
    <t>Coordinadora GGD</t>
  </si>
  <si>
    <t>El riesgo no se han materializado debido a la implementación de controles efectivos en los procesos de asignación y registro de información. Se ha verificado que las comunicaciones han sido dirigidas correctamente a las dependencias correspondientes y que los datos de contacto de los destinatarios han sido digitados de manera precisa, lo que ha garantizado la eficiencia y confiabilidad en la gestión de las comunicaciones oficiales.</t>
  </si>
  <si>
    <t>Los controles implementados en los procesos de asignación de comunicaciones y digitación de datos de contacto han sido efectivos para evitar la materialización de los riesgos. La verificación previa de la información, la asignación conforme a la competencia de cada dependencia y la revisión sistemática de los datos antes del envío han permitido garantizar la correcta gestión de las comunicaciones, minimizando errores y asegurando que los procedimientos se desarrollen de manera oportuna y eficiente.</t>
  </si>
  <si>
    <t>En la revisión realizada se constató que las comunicaciones han sido asignadas correctamente a las dependencias competentes y que los datos de contacto han sido registrados de manera precisa, lo cual ha garantizado tanto el cumplimiento oportuno de los procesos institucionales como el adecuado direccionamiento y entrega de las comunicaciones oficiales a los ciudadanos.</t>
  </si>
  <si>
    <t>Sí, aunque los controles mencionados  han sido efectivos hasta ahora, se recomienda fortalecerlos para anticiparse a posibles fallas futuras o cambios en el volumen o complejidad de las comunicaciones, talvez implementando validaciones automáticas, trazabilidad en los cambios y capacitaciones al personal.</t>
  </si>
  <si>
    <t>El Indicador cumplió con la meta establecida para el primer cuatrimestre de 2025, se evidencia la efectividad de las acciones implementadas para prevenir la materialización de los mismos. Este cumplimiento refleja una gestión adecuada en la asignación de comunicaciones y en la digitación de los datos de contacto, contribuyendo al fortalecimiento de los procesos institucionales y al logro de los objetivos planteados.</t>
  </si>
  <si>
    <t>El Grupo de Gestión Documental se encuentra actualizando los riesgos de gestión</t>
  </si>
  <si>
    <t>En la Colunma AA se cambió el nombre del procedimiento GD-PR-14  Gestión de Documentos Oficiales, que es el correcto.
El documento  GD-PR-10 corresponde  a otro procedimiento de Gestión Documental</t>
  </si>
  <si>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Es importante resaltar que se esta trabajando con el área en la revisión y ajuste del riesgo en cada una de sus etapas. </t>
  </si>
  <si>
    <t>x</t>
  </si>
  <si>
    <t>Errores en la digitación de los datos contacto del destinatario (de la guía de envío)</t>
  </si>
  <si>
    <t>Reporte entrega de correspondencia</t>
  </si>
  <si>
    <t>MATRIZ RIESGOS DE GESTIÓN Y FISCALES</t>
  </si>
  <si>
    <t>Código: DE-FM-022
Versión: 03
Fecha de Vigencia: 05/04/2024</t>
  </si>
  <si>
    <t>IDENTIFICACIÓN</t>
  </si>
  <si>
    <r>
      <t xml:space="preserve">ANÁLISIS Y VALORACIÓN DEL RIESGO INHERENTE 
</t>
    </r>
    <r>
      <rPr>
        <sz val="11"/>
        <rFont val="Arial"/>
        <family val="2"/>
      </rPr>
      <t>(antes de controles)</t>
    </r>
  </si>
  <si>
    <t>Código del Control</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</si>
  <si>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</si>
  <si>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</si>
  <si>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</si>
  <si>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</si>
  <si>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</si>
  <si>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r>
      <t xml:space="preserve">Responsable(s) del Riesgo
</t>
    </r>
    <r>
      <rPr>
        <sz val="11"/>
        <rFont val="Arial"/>
        <family val="2"/>
      </rPr>
      <t>(cargo)</t>
    </r>
  </si>
  <si>
    <t>Código del Riesgo</t>
  </si>
  <si>
    <t>Tipo de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</si>
  <si>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</si>
  <si>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</si>
  <si>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</si>
  <si>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</si>
  <si>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</si>
  <si>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r>
      <t xml:space="preserve">DESCRIPCIÓN DEL CONTROL
</t>
    </r>
    <r>
      <rPr>
        <sz val="11"/>
        <rFont val="Arial"/>
        <family val="2"/>
      </rPr>
      <t>(Un control por cada causa, si no hay control se escribe "No existe control")</t>
    </r>
  </si>
  <si>
    <t>FRECUENCIA DE APLICACIÓN DEL CONTROL</t>
  </si>
  <si>
    <t>TIPO</t>
  </si>
  <si>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</si>
  <si>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</si>
  <si>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</si>
  <si>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</si>
  <si>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</si>
  <si>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</si>
  <si>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</si>
  <si>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</si>
  <si>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</si>
  <si>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</si>
  <si>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</si>
  <si>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</si>
  <si>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</si>
  <si>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</si>
  <si>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</si>
  <si>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</si>
  <si>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PROCESO</t>
  </si>
  <si>
    <t>GESTIÓN DE RECURSOS FINANCIEROS</t>
  </si>
  <si>
    <t>Contabilidad</t>
  </si>
  <si>
    <t>Coordinador Grupo Contabilidad</t>
  </si>
  <si>
    <t>GRF-RG4</t>
  </si>
  <si>
    <t>RIESGO DE GESTIÓN</t>
  </si>
  <si>
    <t>RG - EJECUCION Y ADMINISTRACION DE PROCESOS</t>
  </si>
  <si>
    <t>Posibilidad de afectación  reputacional por Opinión negativa de los entes de control a los estados financieros. (no fenecimiento de la cuenta) debido a la diferencia de criterios entre entes de control y la entidad, en la aplicación de la normatividad contable</t>
  </si>
  <si>
    <t xml:space="preserve">Interpretación diferente de la normatividad vigente por parte de los entes de control. </t>
  </si>
  <si>
    <t>Externo</t>
  </si>
  <si>
    <t>Sanciones del Ente de Control tras varios periodos consecutivos del No fenecimiento de la cuenta</t>
  </si>
  <si>
    <t>MUY BAJA</t>
  </si>
  <si>
    <t>CATASTRÓFICO</t>
  </si>
  <si>
    <t>EXTREMO</t>
  </si>
  <si>
    <t>GRF-GR4-C1</t>
  </si>
  <si>
    <t>El Coordinador del Grupo de Contabilidad y/o Secretaria General
solicita mediante oficio concepto a la Contaduría General de la Nación para aclarar tratamiento contable o normatividad, en el momento en que se tenga una opinión contraria por parte del ente de control sobre las acciones aplicadas en la entidad.</t>
  </si>
  <si>
    <t>ASIGNADO</t>
  </si>
  <si>
    <t>El Coordinador del Grupo de Contabilidad y/o Secretaria General</t>
  </si>
  <si>
    <t>Por evento</t>
  </si>
  <si>
    <t>ALEATORIA</t>
  </si>
  <si>
    <t>CORREGIR</t>
  </si>
  <si>
    <t>MANUAL</t>
  </si>
  <si>
    <t>DOCUMENTADO</t>
  </si>
  <si>
    <t>Circular Oficina Jurídica</t>
  </si>
  <si>
    <t>CON REGISTRO</t>
  </si>
  <si>
    <t>Oficio de solicitud</t>
  </si>
  <si>
    <t> </t>
  </si>
  <si>
    <t>SANDRA CONSUELO ACERO MELO</t>
  </si>
  <si>
    <t>El riesgo no se ha materializado.Actualmente la cuenta de la entidad esta fenecida</t>
  </si>
  <si>
    <t>si, los controles han sido efectivos.</t>
  </si>
  <si>
    <t>En la actualidad no se requiere ningun cambio.</t>
  </si>
  <si>
    <t>En la actualidad los controles mitigan adecuadamente el riesgo, si se llegare a presentar.</t>
  </si>
  <si>
    <t>Sin Observaciones</t>
  </si>
  <si>
    <t>De acuerdo con lo relacionado en el seguimiento por parte de la primera línea de defensa, las actividades que conllevan al riesgo, no fueron desarrolladas durante el primer cuatrimestre del año, por ende, no hay indicios de posible materialización del riesgo.</t>
  </si>
  <si>
    <t>ADMINISTRACIÓN PROFUNDIZACIÓN Y APROVECHAMIENTO DE ACUERDOS Y RELACIONES COMERCIALES</t>
  </si>
  <si>
    <t>Dirección de Integración Económica
Dirección de Inversión Extranjera y de servicios
Dirección de Relaciones Comerciales</t>
  </si>
  <si>
    <t>Director de Integración Económica
Director de Inversión Extranjera y Servicios
Director de Relaciones Comerciales</t>
  </si>
  <si>
    <t>AP-RG1</t>
  </si>
  <si>
    <t>Posibilidad de afectación reputacional por incumplimientos en el acuerdo comercial y/o de inversión debido a la no reciprocidad en los términos del acuerdo pactado</t>
  </si>
  <si>
    <t>Inadecuada aplicación del acuerdo por parte de las empresas comerciales y personas naturales</t>
  </si>
  <si>
    <t>Daño Reputacional</t>
  </si>
  <si>
    <t>BAJA</t>
  </si>
  <si>
    <t>AP-RG1-C1</t>
  </si>
  <si>
    <t>Los  Directores, Coordinadores y/o asesores de la DIE, DIES y DRC realizan orientación a las empresas comerciales y personas naturales frente a las inquietudes relacionadas con la interpretación de lo pactado en los acuerdos comerciales y de inversión, a traves de la atención de las consultas, solicitudes o peticiones recibidas y tramitadas mediante comunicación oficial por gestión documental.</t>
  </si>
  <si>
    <t>Los  Directores, Coordinadores y/o asesores de la DIE, DIES, DRC</t>
  </si>
  <si>
    <t>CONTINUA</t>
  </si>
  <si>
    <t>PREVENIR</t>
  </si>
  <si>
    <t>AP-PR-002 Implementación y administración de acuerdos comerciales
AP-PR-003 Administración de relaciones bilaterales
AP-PR-004 Administración con organismos multilaterales
AP-PR-006 Acuerdos de promoción y protección reciproca de inversión APPRI</t>
  </si>
  <si>
    <t>Oficios de respuesta por gestión documental</t>
  </si>
  <si>
    <t xml:space="preserve">
30/04/2025
5/5/2025
DIE: 05/05/2025</t>
  </si>
  <si>
    <t>JAVIER GARCIA
EDGAR ENRIQUE HEREDIA
DIE: Jose Bello Delegado por Manuel Chacón, Director DIE</t>
  </si>
  <si>
    <t>Para DRC, NO se ha materializado el riesgo.
Para el procedimiento AP-PR-006, a cargo de la DIES, los controles establecidos permiten realizar vigilancia y hacer seguimiento a los compromisos adquiridos en el marco de los acuerdos de inversión.
DIE: Las solicitudes realizadas por parte de las empresas comerciales y personas naturales frente a las inquietudes relacionadas con la interpretación de lo pactado en los acuerdos comerciales de América Latina y el Caribe fueron gestionadas y respondidas de acuerdo a los tiempos estipulados por Ley. Lo anterior garantiza que los peticionarios cuenten con la información suministrada por los Administradores de los Acuerdos y evita que el riesgo se materialice.</t>
  </si>
  <si>
    <t xml:space="preserve">Para la DRC, el control es eficaz porque ha mostrado ser el adecuado.
Para el procedimiento AP-PR-006, a cargo de la DIES, dentro del proceso de mejora continua, estos controles pueden y deben ser revisados y ajustados en el momento que se requiera para asegurar su pertinencia y eficacia.
DIE: En atención a la mejora continua, en 2024 se actualizó el riesgo y los controles en su totalidad con el apoyo de la OAPS.
De acuerdo a como se encuentra estipulado, el control es efectivo. </t>
  </si>
  <si>
    <t>Para la DRC, el control es eficaz porque ha mostrado ser el adecuado para el actual momento económico y político del país.
Para la DIES, y en el proceso de mejora continua, durante el año 2024 se actualizó el riesgo  en su totalidad con el apoyo de la OAPS, por lo que actualmente consideramos no existe la necesidad de modificarlo o mejorarlo. Lo anterior no condiciona a que cuando exista la necesidad el riesgo se deba actualizar.
DIE: En atención a la mejora continua, en 2024 se actualizó el riesgo  en su totalidad con el apoyo de la OAPS, por lo cual no se requiere actualización por el momento.</t>
  </si>
  <si>
    <t>Incumplimiento de los compromisos por parte del socio comercial (factores políticos, económicos, entre otros)</t>
  </si>
  <si>
    <t>AP-RG1-C2</t>
  </si>
  <si>
    <t>El  Viceministro de comercio exterior y/o Directores de la DIE, DIES, DRC, emiten comunicaciones oficiales entre estados con el proposito de solicitar el cumplimiento de los compromisos pactados en el marco de los acuerdos comerciales y de inversión, a traves de correo electrónico o gestión documental.</t>
  </si>
  <si>
    <t>El  Viceministro de comercio exterior y/o Directores de la DIE, DIES, DRC</t>
  </si>
  <si>
    <t>Correo electrónico - Comunicado Oficial</t>
  </si>
  <si>
    <t>JAVIER GARCIA
EDGAR ENRIQUE HEREDIA
DIE: Jose Bello Delegado por Manuel Chacón, Director DIE</t>
  </si>
  <si>
    <t>Para DRC, NO se ha materializado el riesgo.
Para el procedimiento AP-PR-006, a cargo de la DIES, los controles establecidos permiten realizar vigilancia y hacer seguimiento a los compromisos adquiridos en el marco de los acuerdos de inversión.
DIE: El seguimiento de los compromisos adquiridos en el marco de los acuerdos comerciales de América Latina y el Caribe – ALC se realizó durante el periodo, por parte de los responsables del control ante las autoridades correspondientes con el propósito de lograr su cumplimiento. El control minimiza los posibles incumplimientos de los compromisos pactados, permitiendo evitar que el riesgo se materialice.</t>
  </si>
  <si>
    <t xml:space="preserve">Para la DRC, el control es eficaz porque ha mostrado ser el adecuado.
Para el procedimiento AP-PR-006, a cargo de la DIES, dentro del proceso de mejora continua, estos controles pueden y deben ser revisados y ajustados en el momento que se requiera para asegurar su pertinencia y eficacia.
DIE: En atención a la mejora continua, en 2024 se actualizó el riesgo y los controles en su totalidad con el apoyo de la OAPS. De acuerdo a como se encuentra estipulado, el control es efectivo. </t>
  </si>
  <si>
    <t>Adoptar medidas por parte de Colombia que conlleven al incumplimiento de los compromisos en el marco de los acuerdos comerciales</t>
  </si>
  <si>
    <t>AP-RG1-C3</t>
  </si>
  <si>
    <t>El  Viceministro de comercio exterior y/o Directores de la DIE, DIES, DRC, acompañan la toma de decisiones en la emisión de medidas que puedan afectar los acuerdos comerciales, a través de las mesas de trabajo, dejando constancia mediante actas o minutas.</t>
  </si>
  <si>
    <t>DETECTAR</t>
  </si>
  <si>
    <t>SIN DOCUMENTAR</t>
  </si>
  <si>
    <t>Actas o minutas</t>
  </si>
  <si>
    <t>Para DRC, NO se ha materializado el riesgo.
Para el procedimiento AP-PR-006, a cargo de la DIES, los controles establecidos permiten realizar vigilancia y hacer seguimiento a los compromisos adquiridos en el marco de los acuerdos de inversión.
DIE: La asistencia y participación de las diferentes áreas del Viceministerio de Comercio, así como las demás entidades del estado en la toma de decisiones  junto con los países socios evita que el riesgo se materialice.</t>
  </si>
  <si>
    <t>FACILITACIÓN DEL COMERCIO Y LA DEFENSA COMERCIAL</t>
  </si>
  <si>
    <t>Dirección de Comercio Exterior</t>
  </si>
  <si>
    <t>Director de comercio exterior
Jefe OSI</t>
  </si>
  <si>
    <t>FC-RG2</t>
  </si>
  <si>
    <t>Posibilidad de afectación reputacional por incumplimiento en los tiempos de respuesta a las solicitudes de registro o licencia debido a limitaciones en la funcionalidad de las aplicaciones de la VUCE y/o carencia de personal.</t>
  </si>
  <si>
    <t xml:space="preserve">Incidencias y/o incidentes en las funcionalidades del aplicativo  VUCE-IMPO.      
</t>
  </si>
  <si>
    <t>Interna y Externa</t>
  </si>
  <si>
    <t>Demandas por parte de los importadores</t>
  </si>
  <si>
    <t>MUY ALTA</t>
  </si>
  <si>
    <t>MODERADO</t>
  </si>
  <si>
    <t>FC-RG2-C1</t>
  </si>
  <si>
    <t>El Coordinador del grupo análisis y gestión de la cadena logistica de comercio exterior GAGCLCE,  reporta en la herramienta dispuesta para este fin, la incidencia o incidente presentado,  y lo prioriza según la necesidad. El profesional del área de tecnología que recibe la incidencia o incidente, hace un análisis, revisa las evidencias y estima los recursos y la articulación con infraestructura tecnologica y monitoreo para su solución. Esta se lleva a cabo, se notifica al equipo funcional para verificar su funcionamiento y dar cierre a la novedad con base en la acción ejecutada.</t>
  </si>
  <si>
    <t>Jefe OSI</t>
  </si>
  <si>
    <t>Repositorio VUCE</t>
  </si>
  <si>
    <t>Registro de incidencia en JIRA</t>
  </si>
  <si>
    <t>https://mincitco-my.sharepoint.com/:f:/g/personal/mrchacon_mincit_gov_co/Ej2ljwPWX0RKlJCoGYnZcY0BK9pptLDsGIcOMHfr3XIhSg?e=R282Dv</t>
  </si>
  <si>
    <t>Jefe Oficina Sistemas de Información</t>
  </si>
  <si>
    <t>El equipo de Desarrollo VUCE recibe de las áreas usuarias los requerimientos (incidencias) funcionales o mejora de los aplicativos y la infraestrcutura tecnológica asociada, se documenta el ciclo de desarrollo desde su diseño hasta la puesta en producción.</t>
  </si>
  <si>
    <t>El control se mejora acorde con la demanda de requerimientos (incidencias) funcionales o tecnológicas que deban implementarse en los aplicativos de la plataforma VUCE.</t>
  </si>
  <si>
    <t>El riesgo se reformulo en 2024 y para este periodo presenta el primer seguimiento en la vigencia 2025.</t>
  </si>
  <si>
    <t>La evidencia aportada por la primera línea no corresponde con lo dispuesto en la columna " Nombre del documento o medio de la evidencia",
Se insta a la tercera línea a aplicar los mecanismos de evaluación para verificar la efectividad de los controles, ante una posible materialización del riesgo.</t>
  </si>
  <si>
    <t>Rotación de personal e inoportuna suplencia del mismo</t>
  </si>
  <si>
    <t>No existe control</t>
  </si>
  <si>
    <t>Fallas tecnologicas de carácter externo atribuibles al usuario final (red de internet, conexión a internet, factores relacionados con software)</t>
  </si>
  <si>
    <t>Grupo Diseño de Operaciones de Comercio Exterior</t>
  </si>
  <si>
    <t>Director de Comercio Exterior</t>
  </si>
  <si>
    <t>FC-RG3</t>
  </si>
  <si>
    <t>Posibilidad de afectación reputacional por inconsistencias contenidas en las circulares y/o documentos soporte para el cumplimiento de los requisitos previos a los trámites de importaciones y exportaciones ante la VUCE, debido a errores internos o externos</t>
  </si>
  <si>
    <t xml:space="preserve">Novedades posteriores a la expedición de la circular o documento soporte que regula el tramite, por errores presentados en la información de origen interno o externo </t>
  </si>
  <si>
    <t>Omisión de tramites previos a su proceso de comercio exterior por parte del usuario</t>
  </si>
  <si>
    <t>FC-RG3-C1</t>
  </si>
  <si>
    <t xml:space="preserve">El Coordinador del grupo de diseño de operaciones de comercio exterior, realiza el ajuste de la circular y/o documento soporte y lo remite a traves de correo electrónico para revisión y/o ajustes por parte de la Dirección de Comercio Exterior. Una vez se cuente con el visto bueno, se publica en la página de la VUCE. 
En el evento que la inconsistencia o error en la información sea de origen externo, el Coordinador del grupo de diseño de operaciones de comercio exterior, informa a la Dirección de Comercio Exterior y remite la novedad a la entidad competente, para que proceda con el ajuste de la misma. </t>
  </si>
  <si>
    <t>Coordinador del grupo de diseño de operaciones de comercio exterior</t>
  </si>
  <si>
    <t>Correo electrónico
Soporte de publicación en página web</t>
  </si>
  <si>
    <t>https://mincitco.sharepoint.com/:f:/s/GDOCE/EvJQN1nLXd9ClwhndMrRMEEBqT2kThCYRuWayyXH_MAGKw</t>
  </si>
  <si>
    <t>YULI ALEJANDRA GUAYARA AMAZO</t>
  </si>
  <si>
    <t>Aunque se generaron modificaciones a la guía y anexos de la circular de vistos buenos importaciones, estas se presentaron por una actualización de normatividad, no por algun error interno o externo.</t>
  </si>
  <si>
    <t>Permiten realizar la actualización correspondiente de manera oportuna</t>
  </si>
  <si>
    <t>Los controles actuales son efectivos</t>
  </si>
  <si>
    <t>El riesgo ya se encuentra actualizado</t>
  </si>
  <si>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</si>
  <si>
    <t>Grupo Análisis y Gestión de la Cadena Logística de Comercio Exterior</t>
  </si>
  <si>
    <t>FC-RG5</t>
  </si>
  <si>
    <t>Posibilidad de afectación reputacional por perjuicios a los actores de la cadena logística, debido a fallas en las funcionalidades del aplicativo o interoperabilidades con las entidades que intervienen para la inspección de la carga en puertos y aeropuertos y/o uso inadecuado del aplicativo por parte de los usuarios declarantes, entidades de control o puertos.</t>
  </si>
  <si>
    <t>Incidencias o incidentes en las funcionalidades del aplicativo  VUCE-SIIS o incidentes con las entidades que interoperan en el aplicativo.</t>
  </si>
  <si>
    <t>Aumento de costos y tiempos para los usuarios
Perdida del control de la información de inspecciones</t>
  </si>
  <si>
    <t>FC-RG5-C1</t>
  </si>
  <si>
    <t>Registro de Incidencias SIIS en la Herramienta JIRA</t>
  </si>
  <si>
    <t>EDGAR JOSE VILLARREAL CABRERA</t>
  </si>
  <si>
    <t>Se atienden oportunamente las incidencias reportadas a traves del Grupo Funcional y con el apoyo técnico se analizan y se soluciona la funcionalidad para que el sistema SIIS siempre esté habilitado.</t>
  </si>
  <si>
    <t>Se han recibido oportunamente las incidencias y se documentan con la herramienta JIRA, notificando inmediatamente al soporte que puede ingresar a la herramienta e informarse del caso reportado, y asignar el recurso, atendiendo el caso en el menor tiempo</t>
  </si>
  <si>
    <t>La herramienta JIRA permite actuar rapidamente y tiene los módulos necesarios para documentar y hacer seguimiento de los casos reportados</t>
  </si>
  <si>
    <t>Porque la mejora contínua implica que se reporten necesidades y modificaciones a los aplicativos SIIS de acuerdo con la Normatividad, o funcionalidades nuevas las cuales deben ser probadas y aplicadas en Producción, llevando el monitoreo del funcionamiento y ajuste de los errores</t>
  </si>
  <si>
    <t>FC-RG5-C2</t>
  </si>
  <si>
    <t xml:space="preserve">Los integrantes del grupo GAGCLCE, autorizan a traves de correo electrónico a los usuarios declarantes realizar el trámite manual de la operación ,con el fin de que los mismos puedan continuar con su trámite fuera del aplicativo. </t>
  </si>
  <si>
    <t>Integrantes del Grupo GAGCLCE</t>
  </si>
  <si>
    <t>Seguimiento a las solicitudes realizadas en el sistema de inspección simultanea - SIIS de la VUCE (FC-PR-011)</t>
  </si>
  <si>
    <t>Correo electrónico de autorización</t>
  </si>
  <si>
    <t>https://mincitco-my.sharepoint.com/:x:/g/personal/evillarreal_mincit_gov_co/EULWx3nR9j9HrWG29E4EIgYBY732NNlOiZUDpaf0dmfjgw?e=jnCG5z</t>
  </si>
  <si>
    <t>Se atendieron los correos y se analizaron los casos en que se debía autorizar el trámite manual, permitiendo que el trámite continuara.</t>
  </si>
  <si>
    <t>Se cuenta con el recurso humano y tecnico para resolver los cuellos de botella y se han tramitado el 90% de los correos recibidos quedando un 10% pendiente por procedimientos pendientes de los Declarante</t>
  </si>
  <si>
    <t>El control a traves de las autorizaciones por correo electrónico permite la oportunidad y la resolucion rapida de los casos reportados y el servicio de correo está siempre funcional</t>
  </si>
  <si>
    <t>FC-RG5-C3</t>
  </si>
  <si>
    <t xml:space="preserve">La Coordinación del grupo GAGCLCE, de acuerdo con las fallas presentadas, declara la contingencia mediante noticia publicada en la página VUCE,con el fin de que los usuarios puedan continuar con su trámite fuera del aplicativo. </t>
  </si>
  <si>
    <t xml:space="preserve">Coordinador del grupo GAGCLCE </t>
  </si>
  <si>
    <t>Noticia publicada</t>
  </si>
  <si>
    <t>No Aplica</t>
  </si>
  <si>
    <t>No se decretó contingencia que bloqueara el funcionamiento de SIIS en el periodo de Enero a Abril de 2025, y se aplicaron los controles definidos por lo cual no hubo lugar a publicar Noticia de Contingencia</t>
  </si>
  <si>
    <t>Se Aplicaron los controles definidos para prevenir o corregir fallas detectadas por el uso o manejo del sistema y el cumplimiento de requisitos</t>
  </si>
  <si>
    <t>Se tienen las herramientas necesarias para monitorear y atender los casos presentados a traves de los canales dispuestos y el recurso humano y técnico necesarios</t>
  </si>
  <si>
    <t>No, debido a que se encuentra plenamente identificado el riesgo y se tienen los controles adecuados para que no se materialice</t>
  </si>
  <si>
    <t>Desconocimiento de los requisitos de exportación por parte del usuario declarante al momento de diligenciar la información en el sistema.</t>
  </si>
  <si>
    <t>FC-RG5-C4</t>
  </si>
  <si>
    <t>El Coordinador del grupo análisis y gestión de la cadena logistica de comercio exterior GAGCLCE o facilitador en el puerto o aeropuerto, identifica las tematicas a reforzar a los actores y coordina la capacitación especializada con los expertos en el tema, de manera presencial o virtual, dejando constancia mediante lista de asistencia.</t>
  </si>
  <si>
    <t>Coordinador del grupo GAGCLCE o Facilitador</t>
  </si>
  <si>
    <t>Semestral</t>
  </si>
  <si>
    <t>Lista de asistencia</t>
  </si>
  <si>
    <t>https://mincitco-my.sharepoint.com/:x:/g/personal/evillarreal_mincit_gov_co/EWBWXEgHbg5NoX8Bu10MFWgBg0D4RUTEWMYzrDs4lkamNQ?e=f0lcXl</t>
  </si>
  <si>
    <t>Se han dictado las capacitaciones requeridas para cubrir los temas que requieren aclaración o se deben asumir para el buen funcionamiento del sistema SIIS</t>
  </si>
  <si>
    <t>Se anticipan los temas que son sensibles de acuerdo a los cambios de normatividad y se realizan capacitaciones sobre las mejoras y usabilidad del aplicativo SIIS, con pruebas piloto y monitoreo constante.</t>
  </si>
  <si>
    <t>Se tiene un plan de capacitaciones adecuado y se cuenta con las herramientas de comunicacion como el TEAMS y las GUIAS de Usuario para difundir los conocimientos</t>
  </si>
  <si>
    <t xml:space="preserve">No, porque la normatividad se adopta por un periodo considerable y solo en caso de un cambio extremo, los riesgos son los mismos, </t>
  </si>
  <si>
    <t xml:space="preserve">Falta de personal o alta rotación del mismo en las agencias de aduana y las entidades. </t>
  </si>
  <si>
    <t>Grupo Registro de Productores de bienes nacionales</t>
  </si>
  <si>
    <t>FC-RG8</t>
  </si>
  <si>
    <t>Posibilidad de afectación reputacional por incumplimiento en los tiempos de respuesta a las solicitudes presentadas ante el grupo, debido a fallas en los recursos tecnologicos y/o carencia de personal idoneo.</t>
  </si>
  <si>
    <t>Falta de personal de soporte tecnológico</t>
  </si>
  <si>
    <t>Quejas, reclamos o derechos de petición</t>
  </si>
  <si>
    <t xml:space="preserve">Perfil técnico no afín con las funciones del procedimiento </t>
  </si>
  <si>
    <t>FC-R8-C1</t>
  </si>
  <si>
    <t>El coordinador del grupo realiza la inducción y capacitación de los temas inherentes a éste, realizando seguimiento a las actividades realizadas por los funcionarios durantes el mes y dejando constancia mediante informe de gestión mensual.</t>
  </si>
  <si>
    <t>Coordinador Grupo</t>
  </si>
  <si>
    <t>Mensual</t>
  </si>
  <si>
    <t>Informe de Gestión</t>
  </si>
  <si>
    <t>https://mincitco-my.sharepoint.com/:f:/g/personal/mapachon_mincit_gov_co/Et84lDirkthOkK7sVKKrl94B5r3nd3jtBstDTxXlcLKMhg?e=zXOniX</t>
  </si>
  <si>
    <t>Miguel Antonio Pachón Pérez</t>
  </si>
  <si>
    <t>No se han presentado problemas reales o notificaciones que indiquen que se ha materializado el riesgo</t>
  </si>
  <si>
    <t>Se revisa permanentemente los procesos y medidas de contingencia para validar su pertinencia</t>
  </si>
  <si>
    <t>Con el propósito de optimizar el control,  Gestionando el monitoreo y revisión continuo de los riesgos</t>
  </si>
  <si>
    <t>Se han aplicado las medidas adecuadas para evitar daños y perjuicios a la Entidad.</t>
  </si>
  <si>
    <t>FC-RG9</t>
  </si>
  <si>
    <t>Posibilidad de afectación reputacional por aprobar o negar una solicitud (Registro, planilla, de transformación o ensamble), sin la verificación en sitio del proceso productivo debido a la falta de visita técnica</t>
  </si>
  <si>
    <t>No autorización de las comisiones en atención a las directrices presidenciales de austeridad del gasto y recorte presupuestal</t>
  </si>
  <si>
    <t>FC-R9-C1</t>
  </si>
  <si>
    <t xml:space="preserve">El funcionario evaluador requiere al solicitante del trámite los documentos que permitan constatar la trazabilidad del proceso productivo y valida que correspondan con la solicitud presentada, registrando la información en el aplicativo respectivo, para emitir la respuesta al trámite. </t>
  </si>
  <si>
    <t>Profesionales o Tecnicos</t>
  </si>
  <si>
    <t>FC-PR-003 Solicitud de registro de productor de bienes nacionales
FC-PR-004 Verificación y concepto de producción nacional para las licencias de importación
Resolución 2436 de 2016</t>
  </si>
  <si>
    <t>Respuesta de trámites</t>
  </si>
  <si>
    <t>https://mincitco-my.sharepoint.com/:f:/g/personal/mapachon_mincit_gov_co/ElpA413YrlBJuIbamuSE-ZoBLzSpKv5RWdjVFUoHEeWl2w?e=TrxmfP</t>
  </si>
  <si>
    <t>Se revisa en forma detallada las solicitudes presentadas por los usuarios y en el evento de requerir información adicional o aclaraicones,se le hace el requerimiento correspondiente</t>
  </si>
  <si>
    <t>RELACIONAMIENTO CON LA CIUDADANÍA</t>
  </si>
  <si>
    <t>Grupo de Relación con el Ciudadano</t>
  </si>
  <si>
    <t>Coordinador del  Grupo de Relación con el Ciudadano</t>
  </si>
  <si>
    <t>IC-RG3</t>
  </si>
  <si>
    <t>Posibilidad de afectación reputacional, dado que los espacios de participación ciudadana y rendición de cuentas no generen la retroalimentación requerida para la alta dirección, debido a la desarticulación de la información entre el área misional y relación con el ciudadano</t>
  </si>
  <si>
    <t>Desconocimiento de la normatividad relacionada con los espacios de participación ciudadana, por parte de las áreas misionales</t>
  </si>
  <si>
    <t>Sanciones Disciplinarias</t>
  </si>
  <si>
    <t>IC-RG3-C1</t>
  </si>
  <si>
    <t xml:space="preserve">Los líderes de la política de Participación Ciudadana realizan capacitaciones semestrales en el cumplimiento de los requisitos de la misma, dirigidas a las áreas misionales conservando el registro de asistencia. </t>
  </si>
  <si>
    <t>DOCUMENTDO</t>
  </si>
  <si>
    <t>IC-PR-032 Participación Ciudadana</t>
  </si>
  <si>
    <t>Listas de asistencia</t>
  </si>
  <si>
    <t>gestión</t>
  </si>
  <si>
    <t>Tatiana Román Robayo</t>
  </si>
  <si>
    <t>Los controles han resultado efectivos</t>
  </si>
  <si>
    <t>Se han llevado a cabo las capacitaciones con las áreas misionales</t>
  </si>
  <si>
    <t>Ninguno</t>
  </si>
  <si>
    <t>IC-RG3-C2</t>
  </si>
  <si>
    <t xml:space="preserve">Los Líderes de la Política de participación ciudadana verifican semestralmente el cumplimiento de los requisitos de la misma, y deja constancia a traves de informe de participación ciudadana y del seguimiento a la estrategia de participación ciudadana de la entidad. </t>
  </si>
  <si>
    <t>Informe de participación ciudadana</t>
  </si>
  <si>
    <t xml:space="preserve">https://www.mincit.gov.co/getattachment/participa/politica-de-participacion-ciudadana/informes-de-seguimiento/vigencia-2024/informe-consolidado-politica-de-participacion-ciud/informe-consolidado-de-la-politica-de-participacion-ciudadana-2024.pdf.aspx
https://www.mincit.gov.co/participa/estrategia-de-participacion-ciudadana </t>
  </si>
  <si>
    <t>En abril de 2025 se elaboró el informe de seguimiento a la Política de Participacion Ciudadana 2024. Así mismo se elaboró la estrategia de Participación Ciudadana 2025</t>
  </si>
  <si>
    <t>ADQUISICIÓN DE BIENES Y SERVICIOS</t>
  </si>
  <si>
    <t>Grupo Contratos</t>
  </si>
  <si>
    <t>Coordinador Grupo Contratos</t>
  </si>
  <si>
    <t>BS-RG1</t>
  </si>
  <si>
    <t xml:space="preserve">Posibilidad de afectación reputacional por no liquidar los contratos estatales dentro del tiempo convencional  debido a la desatención del supervisor a los plazos y condiciones de los contratos. </t>
  </si>
  <si>
    <t>Falta de seguimiento y control por parte de los supervisores al plazo convencional para la liquidación del contrato estatal</t>
  </si>
  <si>
    <t>Sanciones Administrativas</t>
  </si>
  <si>
    <t>BS-RG1-C1</t>
  </si>
  <si>
    <t xml:space="preserve">Los profesionales del grupo de contratos, análizan y verifican los contratos que por ley deben ser liquidados y reportan al supervisor la alerta del plazo maximo con que se cuenta para liquidar el contrato de manera bilateral,  mediante memorando por gestión documental  </t>
  </si>
  <si>
    <t>Guía para la Contratación</t>
  </si>
  <si>
    <t>Memorando Gestión Documental</t>
  </si>
  <si>
    <t>https://mincitco-my.sharepoint.com/:f:/g/personal/ypenagos_mincit_gov_co/Ekw-MaWwn-hFkLkKoRowmVMBsPYdGPVtaQEeqdaA7YOhCA?e=gMjGx0</t>
  </si>
  <si>
    <t>REDUCIR EL RIESGO</t>
  </si>
  <si>
    <t xml:space="preserve">Yurian Penagos </t>
  </si>
  <si>
    <t xml:space="preserve">Con el seguimiento que se realiza desde el Grupo de Contratos a los supervisores se ha realizado el control  por parte de los supervisores para liquidar los contratos </t>
  </si>
  <si>
    <t xml:space="preserve">La evidencias logran identificar el seguimiento y acompañamiento que realiza el Grupo de Contrtos a los supervisores para que se pongan al dia en la liquidaciòn de los contratos </t>
  </si>
  <si>
    <t xml:space="preserve">Se realizò la reformulación, sin embargo cuando las necesidades del proceso de adquisición de bienes y servicios tengas modificaciones o actualizaciones sera necesario ajustar los riesgos de gestiòn para la coherencia en el proceso. </t>
  </si>
  <si>
    <t xml:space="preserve">No se presentan observaciones adicionales </t>
  </si>
  <si>
    <t>DESARROLLO EMPRESARIAL</t>
  </si>
  <si>
    <t>Dirección de Regulación 
(Subsistema Nacional de la Calidad)</t>
  </si>
  <si>
    <t>Director de Regulación</t>
  </si>
  <si>
    <t>DE-RG1</t>
  </si>
  <si>
    <t>Posibilidad de afectación económica por la deficiente elaboración de la regulación de precios de medicamentos y dispositivos médicos debido a la omisión en la aplicación de la metodología establecida por la comisión.</t>
  </si>
  <si>
    <t xml:space="preserve">Verificación incompleta de la información de medicamentos y dispositivos médicos </t>
  </si>
  <si>
    <t>Demandas</t>
  </si>
  <si>
    <t>DE-RG1-C1</t>
  </si>
  <si>
    <t xml:space="preserve">Los profesionales vinculados al grupo técnico asesor de la comisión nacional de precios de medicamentos y dispositivos médicos, verifica respecto de la metodología vigente (mercados relevantes, precios de referencia internacional y nacional, revisión de comentarios, respuestas a los comentarios), dejando evidencia por medio de correo electrónico a la Dirección de Regulación.  </t>
  </si>
  <si>
    <t>Profesionales vinculados al grupo técnico asesor de la comisión nacional de precios de medicamentos y dispositivos medicos</t>
  </si>
  <si>
    <t>Correo electrónico</t>
  </si>
  <si>
    <t>Seguimiento a riesgos de gestion 1er cuatrimestre 2025</t>
  </si>
  <si>
    <t>Álvaro Estrada</t>
  </si>
  <si>
    <t>Porque se están realizando las actividades de acuerdo con  lo establecido por la Comisión Nacional de Precios de Medicamentos y Dispositivos Médicos</t>
  </si>
  <si>
    <t>Porque se estan ejecutando  de manera oportuna, aplicando las herramientas necesarias según se requiera, para asegurar  su efectividad, evitando la materialización del riesgo.</t>
  </si>
  <si>
    <t>Se efectuó la reformulación de riesgos, por lo que se está realizando el primer seguimiento a los mismos.</t>
  </si>
  <si>
    <t>Los riesgos fueron recientemente reformulados</t>
  </si>
  <si>
    <t xml:space="preserve">En el periodo respectivo  la comisión nacional de precios de medicamentos y dispositivos médicos no ha adelantado actividades regulatorias y por lo tanto no tendríamos evidencias al respecto. </t>
  </si>
  <si>
    <t>Información errada de aspectos técnicos suministrada por parte de la secretaría técnica de la comisión</t>
  </si>
  <si>
    <t>DE-RG1-C2</t>
  </si>
  <si>
    <t>Los profesionales vinculados al grupo técnico asesor del Ministerio de Comercio de la comisión nacional de precios de medicamentos y dispositivos médicos, debe recibir la información técnica de los actores regulados (industria farmacéutica), para generar los espacios de revisión con la secretaría técnica de la comisión y tomar las decisiones de ajuste en caso de que apliquen, dejando constancia mediante acta de reunión de comisión.</t>
  </si>
  <si>
    <t>Actas de reunión</t>
  </si>
  <si>
    <t>No retroalimentación de los comentarios realizados por la industria farmaceutica y recibidos por la secretaría técnica, en los tiempos requeridos para una correcta verificación</t>
  </si>
  <si>
    <t>DE-RG1-C3</t>
  </si>
  <si>
    <t xml:space="preserve">Los profesionales vinculados al grupo técnico asesor de la comisión nacional de precios de medicamentos y dispositivos médicos, revisa los comentarios realizados por las principales agremiaciones y deja constancia de la posición del ministerio ante la secretaria técnica, por medio de correo electrónico. </t>
  </si>
  <si>
    <t>CRITERIOS DE EVALUACIÓN DE LOS CONTROLES</t>
  </si>
  <si>
    <t>Tipo de causa
(Externa ó
Interna)</t>
  </si>
  <si>
    <t>ZONA RIESGO</t>
  </si>
  <si>
    <t>¿Existe un responsable asignado a la ejecución del control?</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</si>
  <si>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</si>
  <si>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</si>
  <si>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</si>
  <si>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</si>
  <si>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</si>
  <si>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</si>
  <si>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</si>
  <si>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</si>
  <si>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</si>
  <si>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</si>
  <si>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</si>
  <si>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LEVE</t>
  </si>
  <si>
    <t>BAJO</t>
  </si>
  <si>
    <t>Asignado</t>
  </si>
  <si>
    <t>Fallas Tecnólogicas</t>
  </si>
  <si>
    <t>MENOR</t>
  </si>
  <si>
    <t>No Asignado</t>
  </si>
  <si>
    <t>Inadecuado</t>
  </si>
  <si>
    <t>Aleatoria</t>
  </si>
  <si>
    <t>Detectar</t>
  </si>
  <si>
    <t>Manual</t>
  </si>
  <si>
    <t>Sin documentar</t>
  </si>
  <si>
    <t>Sin Registro</t>
  </si>
  <si>
    <t>Relaciones Laborales</t>
  </si>
  <si>
    <t>Corregir</t>
  </si>
  <si>
    <t>EVITAR EL RIESGO</t>
  </si>
  <si>
    <t>Usuarios, productos y practicas</t>
  </si>
  <si>
    <t>ALTA</t>
  </si>
  <si>
    <t>COMPARTIR EL RIESGO</t>
  </si>
  <si>
    <t>Legales</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</si>
  <si>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</si>
  <si>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</si>
  <si>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</si>
  <si>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</si>
  <si>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</si>
  <si>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</si>
  <si>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</si>
  <si>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</si>
  <si>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</si>
  <si>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</si>
  <si>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FISCAL</t>
  </si>
  <si>
    <t>SISTEMA DE GESTIÓN</t>
  </si>
  <si>
    <t>PROYECTO DE INVERSIÓN</t>
  </si>
  <si>
    <t>TIPOLOGÍA DE RIESGO</t>
  </si>
  <si>
    <t>Los riesgos se clasifican así:</t>
  </si>
  <si>
    <t>CLASIFICACION</t>
  </si>
  <si>
    <t>DESCRIPCIÓN</t>
  </si>
  <si>
    <t>RIESGOS DE GESTION</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</si>
  <si>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</si>
  <si>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</si>
  <si>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</si>
  <si>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</si>
  <si>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</si>
  <si>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</si>
  <si>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</si>
  <si>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</si>
  <si>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</si>
  <si>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</si>
  <si>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</si>
  <si>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</si>
  <si>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</si>
  <si>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</si>
  <si>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</si>
  <si>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</si>
  <si>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</si>
  <si>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</si>
  <si>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</si>
  <si>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</si>
  <si>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</si>
  <si>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</si>
  <si>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</si>
  <si>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</si>
  <si>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</si>
  <si>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</si>
  <si>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</si>
  <si>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</si>
  <si>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</si>
  <si>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</si>
  <si>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</si>
  <si>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</si>
  <si>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</si>
  <si>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</si>
  <si>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</si>
  <si>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</si>
  <si>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</si>
  <si>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</si>
  <si>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</si>
  <si>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</si>
  <si>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</si>
  <si>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</si>
  <si>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</si>
  <si>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</si>
  <si>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</si>
  <si>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</si>
  <si>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</si>
  <si>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</si>
  <si>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</si>
  <si>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</si>
  <si>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</si>
  <si>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</si>
  <si>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</si>
  <si>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</si>
  <si>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</si>
  <si>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</si>
  <si>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</si>
  <si>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</si>
  <si>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</si>
  <si>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</si>
  <si>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</si>
  <si>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</si>
  <si>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</si>
  <si>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</si>
  <si>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</si>
  <si>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</si>
  <si>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</si>
  <si>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</si>
  <si>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</si>
  <si>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</si>
  <si>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</si>
  <si>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</si>
  <si>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</si>
  <si>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</si>
  <si>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</si>
  <si>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</si>
  <si>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</si>
  <si>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</si>
  <si>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</si>
  <si>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</si>
  <si>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</si>
  <si>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</si>
  <si>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</si>
  <si>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</si>
  <si>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</si>
  <si>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</si>
  <si>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</si>
  <si>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</si>
  <si>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</si>
  <si>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</si>
  <si>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</si>
  <si>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</si>
  <si>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</si>
  <si>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</si>
  <si>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</si>
  <si>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</si>
  <si>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</si>
  <si>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</si>
  <si>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</si>
  <si>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</si>
  <si>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</si>
  <si>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</si>
  <si>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</si>
  <si>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</si>
  <si>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</si>
  <si>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</si>
  <si>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</si>
  <si>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</si>
  <si>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</si>
  <si>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</si>
  <si>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</si>
  <si>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</si>
  <si>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</si>
  <si>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</si>
  <si>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</si>
  <si>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</si>
  <si>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</si>
  <si>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</si>
  <si>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</si>
  <si>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</si>
  <si>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</si>
  <si>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</si>
  <si>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</si>
  <si>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</si>
  <si>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</si>
  <si>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</si>
  <si>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</si>
  <si>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</si>
  <si>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</si>
  <si>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</si>
  <si>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</si>
  <si>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</si>
  <si>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</si>
  <si>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</si>
  <si>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</si>
  <si>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</si>
  <si>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</si>
  <si>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</si>
  <si>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</si>
  <si>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</si>
  <si>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</si>
  <si>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</si>
  <si>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</si>
  <si>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</si>
  <si>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</si>
  <si>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</si>
  <si>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</si>
  <si>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</si>
  <si>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</si>
  <si>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</si>
  <si>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</si>
  <si>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</si>
  <si>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</si>
  <si>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</si>
  <si>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</si>
  <si>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</si>
  <si>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</si>
  <si>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</si>
  <si>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</si>
  <si>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</si>
  <si>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</si>
  <si>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</si>
  <si>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</si>
  <si>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</si>
  <si>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</si>
  <si>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</si>
  <si>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</si>
  <si>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</si>
  <si>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</si>
  <si>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</si>
  <si>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</si>
  <si>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</si>
  <si>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</si>
  <si>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</si>
  <si>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</si>
  <si>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</si>
  <si>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</si>
  <si>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</si>
  <si>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</si>
  <si>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</si>
  <si>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</si>
  <si>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</si>
  <si>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ZONA DE RIESGO</t>
  </si>
  <si>
    <t>Extremo</t>
  </si>
  <si>
    <t xml:space="preserve">Alto </t>
  </si>
  <si>
    <t>Moderado</t>
  </si>
  <si>
    <t>Bajo</t>
  </si>
  <si>
    <t>MAPAS DE CALOR</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</si>
  <si>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</si>
  <si>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</si>
  <si>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</si>
  <si>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</si>
  <si>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</si>
  <si>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</si>
  <si>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</si>
  <si>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</si>
  <si>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</si>
  <si>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</si>
  <si>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</si>
  <si>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</si>
  <si>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</si>
  <si>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</si>
  <si>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</si>
  <si>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</si>
  <si>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</si>
  <si>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</si>
  <si>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</si>
  <si>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</si>
  <si>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</si>
  <si>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</si>
  <si>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</si>
  <si>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</si>
  <si>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</si>
  <si>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</si>
  <si>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</si>
  <si>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</si>
  <si>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</si>
  <si>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</si>
  <si>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</si>
  <si>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</si>
  <si>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</si>
  <si>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</si>
  <si>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</si>
  <si>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</si>
  <si>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</si>
  <si>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</si>
  <si>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</si>
  <si>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</si>
  <si>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</si>
  <si>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</si>
  <si>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</si>
  <si>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https://mincitco-my.sharepoint.com/:f:/g/personal/jmurcia_mincit_gov_co/EowmpNE6MVVLmC5qbeBOYKkBEIMcyC08H5L1D0u44JhGEA?e=ocmYMA
DIE:
https://mincitco-my.sharepoint.com/my?id=%2Fpersonal%2Fjbello%5Fmincit%5Fgov%5Fco%2FDocuments%2FRIESGO%20GESTION%20DIE%2FAP%20RG1%20Soportes%20Controles%20DIE%20I%20Cuatrimestre%202025%2FDIE%20I%20CUATRIMESTRE%202025%2FSoportes%20DIE%20I%20Cuatrimestre%202025%2FAP%20RG1%20C1%20DIE%20ORIENTACION%20USUARIOS%20I%20CUATRIMESTRE%202025&amp;ga=1</t>
  </si>
  <si>
    <t>https://mincitco-my.sharepoint.com/:f:/g/personal/jmurcia_mincit_gov_co/EowmpNE6MVVLmC5qbeBOYKkBEIMcyC08H5L1D0u44JhGEA?e=ocmYMA
DIE:
https://mincitco-my.sharepoint.com/my?id=%2Fpersonal%2Fjbello%5Fmincit%5Fgov%5Fco%2FDocuments%2FRIESGO%20GESTION%20DIE%2FAP%20RG1%20Soportes%20Controles%20DIE%20I%20Cuatrimestre%202025%2FDIE%20I%20CUATRIMESTRE%202025%2FSoportes%20DIE%20I%20Cuatrimestre%202025%2FAP%20RG1%20C2%20DIE%20COMPROMISOS%20AC%20I%20CUATRIMESTRE%202025&amp;ga=1</t>
  </si>
  <si>
    <t>https://mincitco-my.sharepoint.com/:f:/g/personal/jmurcia_mincit_gov_co/EowmpNE6MVVLmC5qbeBOYKkBEIMcyC08H5L1D0u44JhGEA?e=ocmYMA
DIE:
https://mincitco-my.sharepoint.com/my?id=%2Fpersonal%2Fjbello%5Fmincit%5Fgov%5Fco%2FDocuments%2FRIESGO%20GESTION%20DIE%2FAP%20RG1%20Soportes%20Controles%20DIE%20I%20Cuatrimestre%202025%2FDIE%20I%20CUATRIMESTRE%202025%2FSoportes%20DIE%20I%20Cuatrimestre%202025%2FAP%20RG1%20C3%20DIE%20ACTAS%20MINUTAS%20I%20CUATRIMESTRE%202025&amp;ga=1</t>
  </si>
  <si>
    <t>El control del primer cuatrimestre de 2025 ha sido efectivo en la DRC y se ha evitado la materialización del riesgo
Para el procedimiento AP-PR-006, durante el periodo enero - abril, en desarrollo de las funciones de la DIES se recibieron y atendieron tres (3) solicitudes por parte de inversionistas internacionales, relacionadas con el posible incumplimiento de lo pactado en los Acuerdos. 
Las solicitudes allegadas y atendidas por las DIES se resumen a continuación: 
1. EDP Renewables: El inversionista presentó una notificación para dar inicio al periodo de resolución amigable de la controversia. 
2. Aenza, Cumbra y Morelco: El inversionista presentó una solicitud para reunirse con la DIES en el marco de su función como facilitadora de un arreglo amistoso a una posible disputa. Nos reunimos con el inversionista el 1 de abril y con Ecopetrol el 30 de abril.
3. Infrared Capital Partners: Fue remitida una solicitud de reunión con la ministra. Aún no se ha llevado a cabo reunión con este inversionista.
Todas estas posibles demandas internacionales de inversión contra el Estado colombiano, están siendo atendidas en el desarrollo de las funciones de la DIES, están en proceso y sin conclusión, no se han emitido comunicaciones oficiales por lo que aún no se materializa el riesgo.
DIE: Constantemente se realiza orientación a las empresas comerciales y personas naturales frente a las inquietudes relacionadas con la interpretación de lo pactado en los acuerdos comerciales, a través de la atención de las consultas, solicitudes o peticiones recibidas y tramitadas mediante comunicación oficial por gestión documental. Lo anterior permitió que el riesgo no se haya materializado.</t>
  </si>
  <si>
    <t>El control del primer cuatrimestre de 2025 ha sido efectivo en la DRC y se ha evitado la materialización del riesgo
Para el procedimiento AP-PR-006, durante el periodo enero - abril, en desarrollo de las funciones de la DIES se recibieron y atendieron tres (3) solicitudes por parte de inversionistas internacionales, relacionadas con el posible incumplimiento de lo pactado en los Acuerdos. 
Las solicitudes allegadas y atendidas por las DIES se resumen a continuación: 
1. EDP Renewables: El inversionista presentó una notificación para dar inicio al periodo de resolución amigable de la controversia. 
2. Aenza, Cumbra y Morelco: El inversionista presentó una solicitud para reunirse con la DIES en el marco de su función como facilitadora de un arreglo amistoso a una posible disputa. Nos reunimos con el inversionista el 1 de abril y con Ecopetrol el 30 de abril.
3. Infrared Capital Partners: Fue remitida una solicitud de reunión con la ministra. Aún no se ha llevado a cabo reunión con este inversionista.
Todas estas posibles demandas internacionales de inversión contra el Estado colombiano, están siendo atendidas en el desarrollo de las funciones de la DIES, están en proceso y sin conclusión, no se han emitido comunicaciones oficiales por lo que aún no se materializa el riesgo.  
DIE: Durante el periodo de seguimiento la DIE aplicó el control respectivo y se realizó seguimiento a los compromisos adquiridos en el marco de los Acuerdos y relaciones comerciales de Colombia con los países de América Latina y El Caribe. De acuerdo a lo anterior el riesgo no se ha materializado.</t>
  </si>
  <si>
    <t>El control del primer cuatrimestre de 2025 ha sido efectivo en la DRC y se ha evitado la materialización del riesgo
Para el procedimiento AP-PR-006, durante el periodo enero - abril, en desarrollo de las funciones de la DIES se recibieron y atendieron tres (3) solicitudes por parte de inversionistas internacionales, relacionadas con el posible incumplimiento de lo pactado en los Acuerdos. 
Las solicitudes allegadas y atendidas por las DIES se resumen a continuación: 
1. EDP Renewables: El inversionista presentó una notificación para dar inicio al periodo de resolución amigable de la controversia. 
2. Aenza, Cumbra y Morelco: El inversionista presentó una solicitud para reunirse con la DIES en el marco de su función como facilitadora de un arreglo amistoso a una posible disputa. Nos reunimos con el inversionista el 1 de abril y con Ecopetrol el 30 de abril.
3. Infrared Capital Partners: Fue remitida una solicitud de reunión con la ministra. Aún no se ha llevado a cabo reunión con este inversionista.
Todas estas posibles demandas internacionales de inversión contra el Estado colombiano, están siendo atendidas en el desarrollo de las funciones de la DIES, están en proceso y sin conclusión, no se han emitido comunicaciones oficiales por lo que aún no se materializa el riesgo.
DIE: Durante el periodo se llevaron a cabo reuniones en el marco de las mesas y grupos de trabajo definidos en los Acuerdos y relaciones comerciales de Colombia con los países de América Latina y el Caribe, con miras a revisar temas de interés comercial y tomar decisiones o medidas que se requieran, dejando constancia mediante actas o minutas. De acuerdo a lo anterior el riesgo no se ha materializado.</t>
  </si>
  <si>
    <t xml:space="preserve">Para la DRC, es importante que la OAPS como apoyo del control interno dentro del MinCIT este vigilante de los cambios externos que puedan afectar la calidad de estos indicadores.
Para el procedimiento AP-PR-006, a cargo de la DIES, no se incluyen anexos, ya que no se activaron los riesgos debido a la ausencia de rondas de negociación.    
</t>
  </si>
  <si>
    <t>De acuerdo con la  evidencia aportada por la primera línea, se evidencia que para la DRC y DIE se encuentra acorde con lo dispuesto en la columna “Nombre del documento o medio de la evidencia”, La DIES manifiesta que a la fecha no se han emitido comunicados oficiales por tanto no presenta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</si>
</sst>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d/mm/yyyy;@"/>
  </numFmts>
  <fonts count="62"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u/>
      <sz val="10"/>
      <name val="Arial"/>
      <family val="2"/>
    </font>
    <font>
      <u/>
      <sz val="11"/>
      <color theme="10"/>
      <name val="Calibri"/>
      <family val="2"/>
      <scheme val="minor"/>
    </font>
    <font>
      <sz val="8"/>
      <name val="Calibri"/>
      <family val="2"/>
      <scheme val="minor"/>
    </font>
    <font>
      <b/>
      <sz val="7"/>
      <color theme="1"/>
      <name val="Arial"/>
      <family val="2"/>
    </font>
    <font>
      <sz val="11"/>
      <color indexed="8"/>
      <name val="Arial"/>
      <family val="2"/>
    </font>
    <font>
      <u/>
      <sz val="11"/>
      <name val="Arial"/>
      <family val="2"/>
    </font>
    <font>
      <b/>
      <i/>
      <sz val="11"/>
      <name val="Arial"/>
      <family val="2"/>
    </font>
    <font>
      <b/>
      <sz val="18"/>
      <color indexed="8"/>
      <name val="Arial"/>
      <family val="2"/>
    </font>
    <font>
      <sz val="11"/>
      <color theme="0"/>
      <name val="Arial"/>
      <family val="2"/>
    </font>
    <font>
      <b/>
      <sz val="12"/>
      <color indexed="8"/>
      <name val="Arial"/>
      <family val="2"/>
    </font>
    <font>
      <u/>
      <sz val="10"/>
      <color rgb="FF000000"/>
      <name val="Arial"/>
      <family val="2"/>
    </font>
    <font>
      <sz val="11"/>
      <color rgb="FF000000"/>
      <name val="Arial"/>
      <family val="2"/>
    </font>
    <font>
      <sz val="11"/>
      <color rgb="FFC00000"/>
      <name val="Arial"/>
      <family val="2"/>
    </font>
    <font>
      <sz val="11"/>
      <name val="Arial"/>
    </font>
    <font>
      <b/>
      <i/>
      <sz val="11"/>
      <name val="Arial"/>
    </font>
    <font>
      <sz val="12"/>
      <color rgb="FF000000"/>
      <name val="Aptos"/>
    </font>
    <font>
      <sz val="11"/>
      <color rgb="FF000000"/>
      <name val="Arial"/>
    </font>
    <font>
      <sz val="11"/>
      <color theme="1"/>
      <name val="Arial"/>
    </font>
    <font>
      <b/>
      <sz val="11"/>
      <color rgb="FF000000"/>
      <name val="Arial"/>
      <family val="2"/>
    </font>
    <font>
      <b/>
      <sz val="14"/>
      <color theme="1"/>
      <name val="Arial"/>
      <family val="2"/>
    </font>
    <font>
      <b/>
      <sz val="11"/>
      <color indexed="8"/>
      <name val="Arial"/>
      <family val="2"/>
    </font>
    <font>
      <u/>
      <sz val="11"/>
      <color rgb="FF0000FF"/>
      <name val="Calibri"/>
      <family val="2"/>
      <scheme val="minor"/>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BEFEFE"/>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indexed="64"/>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s>
  <cellStyleXfs count="6">
    <xf numFmtId="0" fontId="0" fillId="0" borderId="0"/>
    <xf numFmtId="0" fontId="2" fillId="0" borderId="0"/>
    <xf numFmtId="9" fontId="30" fillId="0" borderId="0" applyFont="0" applyFill="0" applyBorder="0" applyAlignment="0" applyProtection="0"/>
    <xf numFmtId="0" fontId="41" fillId="0" borderId="0" applyNumberFormat="0" applyFill="0" applyBorder="0" applyAlignment="0" applyProtection="0"/>
    <xf numFmtId="41" fontId="30" fillId="0" borderId="0" applyFont="0" applyFill="0" applyBorder="0" applyAlignment="0" applyProtection="0"/>
    <xf numFmtId="0" fontId="41" fillId="0" borderId="0" applyNumberFormat="0" applyFill="0" applyBorder="0" applyAlignment="0" applyProtection="0"/>
  </cellStyleXfs>
  <cellXfs count="612">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2"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5"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0"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40" xfId="0" applyFont="1" applyFill="1" applyBorder="1" applyAlignment="1">
      <alignment horizontal="justify" vertical="center" wrapText="1"/>
    </xf>
    <xf numFmtId="0" fontId="7" fillId="13" borderId="39"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9"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0" fontId="7" fillId="13" borderId="33"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25" fillId="7" borderId="45" xfId="0" applyFont="1" applyFill="1" applyBorder="1" applyAlignment="1">
      <alignment horizontal="center" vertical="center" wrapText="1"/>
    </xf>
    <xf numFmtId="0" fontId="25" fillId="7" borderId="46" xfId="0" applyFont="1" applyFill="1" applyBorder="1" applyAlignment="1">
      <alignment horizontal="center" vertical="center" wrapText="1"/>
    </xf>
    <xf numFmtId="0" fontId="25" fillId="6" borderId="47" xfId="0" applyFont="1" applyFill="1" applyBorder="1" applyAlignment="1">
      <alignment horizontal="center" vertical="center" wrapText="1"/>
    </xf>
    <xf numFmtId="0" fontId="25" fillId="12" borderId="48" xfId="0" applyFont="1" applyFill="1" applyBorder="1" applyAlignment="1">
      <alignment horizontal="center" vertical="center" wrapText="1"/>
    </xf>
    <xf numFmtId="0" fontId="25" fillId="12" borderId="49" xfId="0" applyFont="1" applyFill="1" applyBorder="1" applyAlignment="1">
      <alignment horizontal="center" vertical="center" wrapText="1"/>
    </xf>
    <xf numFmtId="0" fontId="25" fillId="7" borderId="49" xfId="0" applyFont="1" applyFill="1" applyBorder="1" applyAlignment="1">
      <alignment horizontal="center" vertical="center" wrapText="1"/>
    </xf>
    <xf numFmtId="0" fontId="25" fillId="6" borderId="50" xfId="0" applyFont="1" applyFill="1" applyBorder="1" applyAlignment="1">
      <alignment horizontal="center" vertical="center" wrapText="1"/>
    </xf>
    <xf numFmtId="0" fontId="25" fillId="5" borderId="48" xfId="0" applyFont="1" applyFill="1" applyBorder="1" applyAlignment="1">
      <alignment horizontal="center" vertical="center" wrapText="1"/>
    </xf>
    <xf numFmtId="0" fontId="25" fillId="5" borderId="51" xfId="0" applyFont="1" applyFill="1" applyBorder="1" applyAlignment="1">
      <alignment horizontal="center" vertical="center" wrapText="1"/>
    </xf>
    <xf numFmtId="0" fontId="25" fillId="5" borderId="52" xfId="0" applyFont="1" applyFill="1" applyBorder="1" applyAlignment="1">
      <alignment horizontal="center" vertical="center" wrapText="1"/>
    </xf>
    <xf numFmtId="0" fontId="25" fillId="12" borderId="52" xfId="0" applyFont="1" applyFill="1" applyBorder="1" applyAlignment="1">
      <alignment horizontal="center" vertical="center" wrapText="1"/>
    </xf>
    <xf numFmtId="0" fontId="25" fillId="7" borderId="52" xfId="0" applyFont="1" applyFill="1" applyBorder="1" applyAlignment="1">
      <alignment horizontal="center" vertical="center" wrapText="1"/>
    </xf>
    <xf numFmtId="0" fontId="25" fillId="6" borderId="53" xfId="0" applyFont="1" applyFill="1" applyBorder="1" applyAlignment="1">
      <alignment horizontal="center" vertical="center" wrapText="1"/>
    </xf>
    <xf numFmtId="0" fontId="25" fillId="7" borderId="48" xfId="0" applyFont="1" applyFill="1" applyBorder="1" applyAlignment="1">
      <alignment horizontal="center" vertical="center" wrapText="1"/>
    </xf>
    <xf numFmtId="0" fontId="25" fillId="12" borderId="51" xfId="0" applyFont="1" applyFill="1" applyBorder="1" applyAlignment="1">
      <alignment horizontal="center" vertical="center" wrapText="1"/>
    </xf>
    <xf numFmtId="0" fontId="28" fillId="0" borderId="17"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xf numFmtId="9" fontId="6" fillId="0" borderId="0" xfId="2" applyFont="1" applyFill="1" applyAlignment="1">
      <alignment horizontal="center"/>
    </xf>
    <xf numFmtId="0" fontId="15"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7" fillId="0" borderId="1"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0" fontId="10" fillId="20" borderId="16" xfId="0" applyFont="1" applyFill="1" applyBorder="1" applyAlignment="1">
      <alignment horizontal="center" vertical="center" wrapText="1"/>
    </xf>
    <xf numFmtId="0" fontId="10" fillId="20" borderId="12" xfId="0" applyFont="1" applyFill="1" applyBorder="1" applyAlignment="1">
      <alignment horizontal="center" vertical="center" wrapText="1"/>
    </xf>
    <xf numFmtId="0" fontId="10"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5" fillId="20" borderId="12" xfId="0" applyFont="1" applyFill="1" applyBorder="1" applyAlignment="1">
      <alignment horizontal="center" vertical="center" wrapText="1"/>
    </xf>
    <xf numFmtId="0" fontId="16" fillId="20" borderId="12"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7"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5" fillId="21" borderId="15" xfId="0" applyFont="1" applyFill="1" applyBorder="1" applyAlignment="1">
      <alignment horizontal="center" vertical="center" wrapText="1"/>
    </xf>
    <xf numFmtId="0" fontId="15" fillId="12" borderId="15" xfId="0" applyFont="1" applyFill="1" applyBorder="1" applyAlignment="1">
      <alignment horizontal="center" vertical="center" wrapText="1"/>
    </xf>
    <xf numFmtId="0" fontId="15" fillId="7" borderId="15" xfId="0" applyFont="1" applyFill="1" applyBorder="1" applyAlignment="1">
      <alignment horizontal="center" vertical="center" wrapText="1"/>
    </xf>
    <xf numFmtId="0" fontId="32" fillId="6" borderId="15" xfId="0" applyFont="1" applyFill="1" applyBorder="1" applyAlignment="1">
      <alignment horizontal="center" vertical="center" wrapText="1"/>
    </xf>
    <xf numFmtId="0" fontId="22" fillId="11" borderId="16" xfId="0" applyFont="1" applyFill="1" applyBorder="1" applyAlignment="1">
      <alignment horizontal="center" vertical="center" wrapText="1"/>
    </xf>
    <xf numFmtId="0" fontId="10"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10"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55" xfId="0" applyFont="1" applyFill="1" applyBorder="1" applyAlignment="1">
      <alignment horizontal="center" vertical="center" wrapText="1"/>
    </xf>
    <xf numFmtId="0" fontId="7" fillId="11" borderId="56" xfId="0" applyFont="1" applyFill="1" applyBorder="1" applyAlignment="1">
      <alignment horizontal="center" vertical="center" wrapText="1"/>
    </xf>
    <xf numFmtId="0" fontId="16" fillId="0" borderId="58" xfId="0" applyFont="1" applyBorder="1" applyAlignment="1">
      <alignment horizontal="center" vertical="center" wrapText="1"/>
    </xf>
    <xf numFmtId="0" fontId="16" fillId="0" borderId="60" xfId="0" applyFont="1" applyBorder="1" applyAlignment="1">
      <alignment horizontal="center" vertical="center" wrapText="1"/>
    </xf>
    <xf numFmtId="0" fontId="17" fillId="0" borderId="61" xfId="0" applyFont="1" applyBorder="1" applyAlignment="1">
      <alignment horizontal="center" vertical="center" wrapText="1"/>
    </xf>
    <xf numFmtId="0" fontId="7" fillId="0" borderId="55" xfId="0" applyFont="1" applyBorder="1" applyAlignment="1">
      <alignment horizontal="center" vertical="center" wrapText="1"/>
    </xf>
    <xf numFmtId="0" fontId="6" fillId="0" borderId="56" xfId="0" applyFont="1" applyBorder="1" applyAlignment="1">
      <alignment horizontal="justify" vertical="center" wrapText="1"/>
    </xf>
    <xf numFmtId="0" fontId="0" fillId="0" borderId="57" xfId="0" applyBorder="1"/>
    <xf numFmtId="0" fontId="7" fillId="0" borderId="58"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9" xfId="0" applyBorder="1"/>
    <xf numFmtId="0" fontId="7" fillId="0" borderId="60" xfId="0" applyFont="1" applyBorder="1" applyAlignment="1">
      <alignment horizontal="center" vertical="center" wrapText="1"/>
    </xf>
    <xf numFmtId="0" fontId="6" fillId="0" borderId="61" xfId="0" applyFont="1" applyBorder="1" applyAlignment="1">
      <alignment horizontal="justify" vertical="center" wrapText="1"/>
    </xf>
    <xf numFmtId="0" fontId="0" fillId="0" borderId="62" xfId="0" applyBorder="1"/>
    <xf numFmtId="0" fontId="15" fillId="22" borderId="16" xfId="0" applyFont="1" applyFill="1" applyBorder="1" applyAlignment="1">
      <alignment horizontal="center" vertical="center" wrapText="1"/>
    </xf>
    <xf numFmtId="0" fontId="26" fillId="22" borderId="12" xfId="0" applyFont="1" applyFill="1" applyBorder="1" applyAlignment="1">
      <alignment horizontal="center" vertical="center" wrapText="1"/>
    </xf>
    <xf numFmtId="0" fontId="15" fillId="22" borderId="12" xfId="0" applyFont="1" applyFill="1" applyBorder="1" applyAlignment="1">
      <alignment horizontal="center" vertical="center" wrapText="1"/>
    </xf>
    <xf numFmtId="0" fontId="8" fillId="0" borderId="17" xfId="0" applyFont="1" applyBorder="1" applyAlignment="1">
      <alignment horizontal="center" vertical="center" wrapText="1"/>
    </xf>
    <xf numFmtId="0" fontId="28" fillId="0" borderId="17" xfId="0" applyFont="1" applyBorder="1" applyAlignment="1">
      <alignment horizontal="center" vertical="center" wrapText="1"/>
    </xf>
    <xf numFmtId="9" fontId="17" fillId="0" borderId="17" xfId="0" applyNumberFormat="1" applyFont="1" applyBorder="1" applyAlignment="1">
      <alignment horizontal="center" vertical="center" wrapText="1"/>
    </xf>
    <xf numFmtId="9" fontId="28" fillId="0" borderId="17" xfId="0" applyNumberFormat="1" applyFont="1" applyBorder="1" applyAlignment="1">
      <alignment horizontal="center" vertical="center" wrapText="1"/>
    </xf>
    <xf numFmtId="0" fontId="16" fillId="20" borderId="16" xfId="0" applyFont="1" applyFill="1" applyBorder="1" applyAlignment="1">
      <alignment horizontal="center" vertical="center" wrapText="1"/>
    </xf>
    <xf numFmtId="0" fontId="6" fillId="0" borderId="0" xfId="0" applyFont="1" applyAlignment="1">
      <alignment horizontal="left" vertical="center"/>
    </xf>
    <xf numFmtId="0" fontId="8" fillId="3" borderId="0" xfId="0" applyFont="1" applyFill="1"/>
    <xf numFmtId="0" fontId="2" fillId="0" borderId="1" xfId="0" applyFont="1" applyBorder="1" applyAlignment="1">
      <alignment horizontal="justify" vertical="center" wrapText="1"/>
    </xf>
    <xf numFmtId="164" fontId="2" fillId="0" borderId="0" xfId="0" applyNumberFormat="1" applyFont="1" applyAlignment="1">
      <alignment horizontal="center"/>
    </xf>
    <xf numFmtId="0" fontId="2" fillId="0" borderId="0" xfId="0" applyFont="1"/>
    <xf numFmtId="0" fontId="2" fillId="0" borderId="0" xfId="0" applyFont="1" applyAlignment="1">
      <alignment horizontal="center"/>
    </xf>
    <xf numFmtId="0" fontId="10" fillId="0" borderId="20" xfId="0" applyFont="1" applyBorder="1" applyAlignment="1">
      <alignment horizontal="center" vertical="center" wrapText="1"/>
    </xf>
    <xf numFmtId="14" fontId="10" fillId="3" borderId="7" xfId="0" applyNumberFormat="1" applyFont="1" applyFill="1" applyBorder="1" applyAlignment="1">
      <alignment horizontal="center" vertical="center"/>
    </xf>
    <xf numFmtId="0" fontId="8" fillId="0" borderId="1" xfId="0" applyFont="1" applyBorder="1" applyAlignment="1">
      <alignment horizontal="justify" vertical="center" wrapText="1"/>
    </xf>
    <xf numFmtId="0" fontId="7" fillId="0" borderId="0" xfId="0" applyFont="1" applyAlignment="1">
      <alignment horizontal="center"/>
    </xf>
    <xf numFmtId="0" fontId="15" fillId="3" borderId="7" xfId="0" applyFont="1" applyFill="1" applyBorder="1" applyAlignment="1">
      <alignment horizontal="center"/>
    </xf>
    <xf numFmtId="0" fontId="2" fillId="0" borderId="0" xfId="0" applyFont="1" applyAlignment="1">
      <alignment horizontal="center" wrapText="1"/>
    </xf>
    <xf numFmtId="0" fontId="8" fillId="3" borderId="0" xfId="0" applyFont="1" applyFill="1" applyAlignment="1">
      <alignment horizontal="center"/>
    </xf>
    <xf numFmtId="9" fontId="8" fillId="3" borderId="0" xfId="2" applyFont="1" applyFill="1"/>
    <xf numFmtId="9" fontId="8" fillId="3" borderId="0" xfId="2" applyFont="1" applyFill="1" applyAlignment="1">
      <alignment horizontal="center"/>
    </xf>
    <xf numFmtId="0" fontId="8" fillId="3" borderId="0" xfId="0" applyFont="1" applyFill="1" applyAlignment="1">
      <alignment horizontal="left" vertical="center"/>
    </xf>
    <xf numFmtId="0" fontId="15" fillId="3" borderId="0" xfId="0" applyFont="1" applyFill="1" applyAlignment="1">
      <alignment horizontal="center" vertical="center"/>
    </xf>
    <xf numFmtId="0" fontId="10" fillId="3" borderId="0" xfId="0" applyFont="1" applyFill="1" applyAlignment="1">
      <alignment horizontal="center" vertical="center" wrapText="1"/>
    </xf>
    <xf numFmtId="0" fontId="11" fillId="3" borderId="0" xfId="0" applyFont="1" applyFill="1" applyAlignment="1" applyProtection="1">
      <alignment horizontal="right" vertical="center"/>
      <protection locked="0"/>
    </xf>
    <xf numFmtId="0" fontId="11" fillId="3" borderId="16" xfId="0" applyFont="1" applyFill="1" applyBorder="1" applyAlignment="1" applyProtection="1">
      <alignment horizontal="center" vertical="center"/>
      <protection locked="0"/>
    </xf>
    <xf numFmtId="0" fontId="15" fillId="3" borderId="0" xfId="0" applyFont="1" applyFill="1" applyAlignment="1">
      <alignment horizontal="right" vertical="center"/>
    </xf>
    <xf numFmtId="0" fontId="2" fillId="3" borderId="0" xfId="0" applyFont="1" applyFill="1" applyAlignment="1" applyProtection="1">
      <alignment horizontal="center" vertical="center" wrapText="1"/>
      <protection locked="0"/>
    </xf>
    <xf numFmtId="9" fontId="2" fillId="3" borderId="0" xfId="2" applyFont="1" applyFill="1" applyBorder="1" applyAlignment="1" applyProtection="1">
      <alignment vertical="center" wrapText="1"/>
      <protection locked="0"/>
    </xf>
    <xf numFmtId="9" fontId="2" fillId="3" borderId="0" xfId="2"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11" fillId="3" borderId="0" xfId="0" applyFont="1" applyFill="1" applyAlignment="1">
      <alignment vertical="center"/>
    </xf>
    <xf numFmtId="9" fontId="11" fillId="3" borderId="0" xfId="2" applyFont="1" applyFill="1" applyBorder="1" applyAlignment="1">
      <alignment vertical="center"/>
    </xf>
    <xf numFmtId="0" fontId="9" fillId="3" borderId="0" xfId="0" applyFont="1" applyFill="1" applyAlignment="1" applyProtection="1">
      <alignment vertical="center"/>
      <protection locked="0"/>
    </xf>
    <xf numFmtId="9" fontId="9" fillId="3" borderId="0" xfId="2" applyFont="1" applyFill="1" applyBorder="1" applyAlignment="1" applyProtection="1">
      <alignment vertical="center"/>
      <protection locked="0"/>
    </xf>
    <xf numFmtId="0" fontId="9" fillId="3" borderId="0" xfId="0" applyFont="1" applyFill="1" applyAlignment="1" applyProtection="1">
      <alignment horizontal="left" vertical="center"/>
      <protection locked="0"/>
    </xf>
    <xf numFmtId="0" fontId="9" fillId="3" borderId="0" xfId="0" applyFont="1" applyFill="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9" fillId="3" borderId="0" xfId="0" applyFont="1" applyFill="1" applyAlignment="1" applyProtection="1">
      <alignment horizontal="justify" vertical="center"/>
      <protection locked="0"/>
    </xf>
    <xf numFmtId="9" fontId="9" fillId="3" borderId="0" xfId="2" applyFont="1" applyFill="1" applyBorder="1" applyAlignment="1" applyProtection="1">
      <alignment horizontal="justify" vertical="center"/>
      <protection locked="0"/>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2" fillId="3" borderId="0" xfId="0" applyFont="1" applyFill="1" applyAlignment="1">
      <alignment horizontal="center" vertical="center"/>
    </xf>
    <xf numFmtId="0" fontId="10" fillId="3" borderId="0" xfId="0" applyFont="1" applyFill="1" applyAlignment="1">
      <alignment horizontal="center" vertical="center"/>
    </xf>
    <xf numFmtId="0" fontId="11" fillId="3" borderId="0" xfId="0" applyFont="1" applyFill="1" applyAlignment="1">
      <alignment horizontal="left" vertical="center" wrapText="1"/>
    </xf>
    <xf numFmtId="0" fontId="2" fillId="3" borderId="0" xfId="0" applyFont="1" applyFill="1" applyAlignment="1">
      <alignment horizontal="justify" vertical="center" wrapText="1"/>
    </xf>
    <xf numFmtId="9" fontId="2" fillId="3" borderId="0" xfId="2" applyFont="1" applyFill="1" applyBorder="1" applyAlignment="1">
      <alignment horizontal="justify" vertical="center" wrapText="1"/>
    </xf>
    <xf numFmtId="9" fontId="2" fillId="3" borderId="0" xfId="2" applyFont="1" applyFill="1" applyBorder="1" applyAlignment="1">
      <alignment horizontal="center" vertical="center" wrapText="1"/>
    </xf>
    <xf numFmtId="0" fontId="10" fillId="3" borderId="0" xfId="0" applyFont="1" applyFill="1" applyAlignment="1">
      <alignment horizontal="left" vertical="center"/>
    </xf>
    <xf numFmtId="0" fontId="2" fillId="3" borderId="0" xfId="0" applyFont="1" applyFill="1" applyAlignment="1">
      <alignment vertical="center" wrapText="1"/>
    </xf>
    <xf numFmtId="9" fontId="2" fillId="3" borderId="0" xfId="2" applyFont="1" applyFill="1" applyBorder="1" applyAlignment="1">
      <alignment vertical="center" wrapText="1"/>
    </xf>
    <xf numFmtId="0" fontId="33" fillId="3" borderId="1" xfId="0" applyFont="1" applyFill="1" applyBorder="1" applyAlignment="1" applyProtection="1">
      <alignment horizontal="center" vertical="center"/>
      <protection locked="0"/>
    </xf>
    <xf numFmtId="164" fontId="33" fillId="3" borderId="1" xfId="0" applyNumberFormat="1" applyFont="1" applyFill="1" applyBorder="1" applyAlignment="1" applyProtection="1">
      <alignment horizontal="center" vertical="center"/>
      <protection locked="0"/>
    </xf>
    <xf numFmtId="0" fontId="2" fillId="23" borderId="1" xfId="0" applyFont="1" applyFill="1" applyBorder="1" applyAlignment="1">
      <alignment horizontal="center" vertical="center" wrapText="1"/>
    </xf>
    <xf numFmtId="0" fontId="43" fillId="17"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48" fillId="0" borderId="0" xfId="0" applyFont="1" applyAlignment="1">
      <alignment horizontal="center"/>
    </xf>
    <xf numFmtId="0" fontId="13" fillId="14" borderId="3"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7" fillId="0" borderId="1" xfId="0" applyFont="1" applyBorder="1" applyAlignment="1" applyProtection="1">
      <alignment vertical="center" wrapText="1"/>
      <protection locked="0"/>
    </xf>
    <xf numFmtId="0" fontId="6" fillId="0" borderId="1" xfId="0" applyFont="1" applyBorder="1" applyAlignment="1">
      <alignment horizontal="center" vertical="top"/>
    </xf>
    <xf numFmtId="0" fontId="6" fillId="0" borderId="0" xfId="0" applyFont="1" applyAlignment="1">
      <alignment vertical="top"/>
    </xf>
    <xf numFmtId="0" fontId="6" fillId="0" borderId="0" xfId="0" applyFont="1" applyAlignment="1">
      <alignment horizontal="center" vertical="top"/>
    </xf>
    <xf numFmtId="9" fontId="6" fillId="0" borderId="0" xfId="2" applyFont="1" applyFill="1" applyAlignment="1">
      <alignment horizontal="center" vertical="top"/>
    </xf>
    <xf numFmtId="0" fontId="6" fillId="0" borderId="0" xfId="0" applyFont="1" applyAlignment="1">
      <alignment horizontal="left" vertical="top"/>
    </xf>
    <xf numFmtId="0" fontId="6" fillId="0" borderId="0" xfId="0" applyFont="1" applyAlignment="1">
      <alignment horizontal="center" vertical="top" wrapText="1"/>
    </xf>
    <xf numFmtId="0" fontId="33" fillId="0" borderId="0" xfId="0" applyFont="1" applyAlignment="1">
      <alignment horizontal="center" vertical="top"/>
    </xf>
    <xf numFmtId="0" fontId="6" fillId="0" borderId="1" xfId="0" applyFont="1" applyBorder="1" applyAlignment="1">
      <alignment vertical="top" wrapText="1"/>
    </xf>
    <xf numFmtId="0" fontId="33" fillId="0" borderId="1" xfId="0" applyFont="1" applyBorder="1" applyAlignment="1" applyProtection="1">
      <alignment vertical="top" wrapText="1"/>
      <protection locked="0"/>
    </xf>
    <xf numFmtId="0" fontId="33" fillId="0" borderId="1" xfId="0" applyFont="1" applyBorder="1" applyAlignment="1" applyProtection="1">
      <alignment horizontal="center" vertical="top" wrapText="1"/>
      <protection locked="0"/>
    </xf>
    <xf numFmtId="9" fontId="33" fillId="0" borderId="1" xfId="2" applyFont="1" applyFill="1" applyBorder="1" applyAlignment="1" applyProtection="1">
      <alignment horizontal="center" vertical="top" wrapText="1"/>
      <protection locked="0"/>
    </xf>
    <xf numFmtId="0" fontId="33" fillId="3" borderId="1" xfId="1" applyFont="1" applyFill="1" applyBorder="1" applyAlignment="1" applyProtection="1">
      <alignment horizontal="center" vertical="top" wrapText="1"/>
      <protection locked="0"/>
    </xf>
    <xf numFmtId="9" fontId="33" fillId="0" borderId="1" xfId="2" applyFont="1" applyFill="1" applyBorder="1" applyAlignment="1" applyProtection="1">
      <alignment horizontal="center" vertical="top" wrapText="1"/>
    </xf>
    <xf numFmtId="0" fontId="14" fillId="0" borderId="1" xfId="0" applyFont="1" applyBorder="1" applyAlignment="1">
      <alignment horizontal="center" vertical="top" wrapText="1"/>
    </xf>
    <xf numFmtId="0" fontId="6" fillId="0" borderId="1" xfId="0" applyFont="1" applyBorder="1" applyAlignment="1">
      <alignment vertical="top"/>
    </xf>
    <xf numFmtId="0" fontId="6" fillId="0" borderId="1" xfId="0" applyFont="1" applyBorder="1" applyAlignment="1">
      <alignment horizontal="center" vertical="top" wrapText="1"/>
    </xf>
    <xf numFmtId="9" fontId="6" fillId="0" borderId="1" xfId="0" applyNumberFormat="1" applyFont="1" applyBorder="1" applyAlignment="1">
      <alignment horizontal="center" vertical="top"/>
    </xf>
    <xf numFmtId="0" fontId="33" fillId="3" borderId="1" xfId="0" applyFont="1" applyFill="1" applyBorder="1" applyAlignment="1" applyProtection="1">
      <alignment vertical="top"/>
      <protection locked="0"/>
    </xf>
    <xf numFmtId="0" fontId="14" fillId="3" borderId="1" xfId="0" applyFont="1" applyFill="1" applyBorder="1" applyAlignment="1" applyProtection="1">
      <alignment vertical="top"/>
      <protection locked="0"/>
    </xf>
    <xf numFmtId="0" fontId="33" fillId="3" borderId="1" xfId="0" applyFont="1" applyFill="1" applyBorder="1" applyAlignment="1">
      <alignment vertical="top" wrapText="1"/>
    </xf>
    <xf numFmtId="0" fontId="33" fillId="3" borderId="1" xfId="0" applyFont="1" applyFill="1" applyBorder="1" applyAlignment="1" applyProtection="1">
      <alignment horizontal="center" vertical="top"/>
      <protection locked="0"/>
    </xf>
    <xf numFmtId="0" fontId="33" fillId="3" borderId="1" xfId="0" applyFont="1" applyFill="1" applyBorder="1" applyAlignment="1" applyProtection="1">
      <alignment horizontal="left" vertical="top" wrapText="1"/>
      <protection locked="0"/>
    </xf>
    <xf numFmtId="0" fontId="33" fillId="3" borderId="1" xfId="0" applyFont="1" applyFill="1" applyBorder="1" applyAlignment="1">
      <alignment horizontal="justify" vertical="top" wrapText="1"/>
    </xf>
    <xf numFmtId="0" fontId="33" fillId="3" borderId="1" xfId="0" applyFont="1" applyFill="1" applyBorder="1" applyAlignment="1">
      <alignment vertical="top"/>
    </xf>
    <xf numFmtId="9" fontId="33" fillId="0" borderId="6" xfId="0" applyNumberFormat="1" applyFont="1" applyBorder="1" applyAlignment="1">
      <alignment horizontal="center" vertical="top" wrapText="1"/>
    </xf>
    <xf numFmtId="0" fontId="33" fillId="0" borderId="2" xfId="0" applyFont="1" applyBorder="1" applyAlignment="1" applyProtection="1">
      <alignment horizontal="center" vertical="top" wrapText="1"/>
      <protection locked="0"/>
    </xf>
    <xf numFmtId="0" fontId="6" fillId="3" borderId="0" xfId="0" applyFont="1" applyFill="1" applyAlignment="1">
      <alignment vertical="top"/>
    </xf>
    <xf numFmtId="9" fontId="6" fillId="0" borderId="2" xfId="0" applyNumberFormat="1" applyFont="1" applyBorder="1" applyAlignment="1">
      <alignment horizontal="center" vertical="top"/>
    </xf>
    <xf numFmtId="9" fontId="52" fillId="0" borderId="6" xfId="0" applyNumberFormat="1" applyFont="1" applyBorder="1" applyAlignment="1">
      <alignment horizontal="center" vertical="top" wrapText="1"/>
    </xf>
    <xf numFmtId="9" fontId="52" fillId="0" borderId="1" xfId="0" applyNumberFormat="1" applyFont="1" applyBorder="1" applyAlignment="1">
      <alignment horizontal="center" vertical="top"/>
    </xf>
    <xf numFmtId="9" fontId="52" fillId="0" borderId="2" xfId="0" applyNumberFormat="1" applyFont="1" applyBorder="1" applyAlignment="1">
      <alignment horizontal="center" vertical="top"/>
    </xf>
    <xf numFmtId="0" fontId="52" fillId="0" borderId="0" xfId="0" applyFont="1" applyAlignment="1">
      <alignment vertical="top"/>
    </xf>
    <xf numFmtId="0" fontId="33" fillId="0" borderId="0" xfId="0" applyFont="1" applyAlignment="1">
      <alignment vertical="top"/>
    </xf>
    <xf numFmtId="9" fontId="33" fillId="0" borderId="1" xfId="0" applyNumberFormat="1" applyFont="1" applyBorder="1" applyAlignment="1">
      <alignment horizontal="center" vertical="top"/>
    </xf>
    <xf numFmtId="164" fontId="33" fillId="0" borderId="1" xfId="0" applyNumberFormat="1" applyFont="1" applyBorder="1" applyAlignment="1" applyProtection="1">
      <alignment horizontal="left" vertical="center" wrapText="1" indent="1"/>
      <protection locked="0"/>
    </xf>
    <xf numFmtId="0" fontId="33" fillId="3" borderId="1" xfId="0" applyFont="1" applyFill="1" applyBorder="1" applyAlignment="1" applyProtection="1">
      <alignment horizontal="left" vertical="center" wrapText="1" indent="1"/>
      <protection locked="0"/>
    </xf>
    <xf numFmtId="164" fontId="33" fillId="3" borderId="1" xfId="0" applyNumberFormat="1" applyFont="1" applyFill="1" applyBorder="1" applyAlignment="1" applyProtection="1">
      <alignment horizontal="left" vertical="center" wrapText="1" indent="1"/>
      <protection locked="0"/>
    </xf>
    <xf numFmtId="0" fontId="33" fillId="3" borderId="1" xfId="0" applyFont="1" applyFill="1" applyBorder="1" applyAlignment="1" applyProtection="1">
      <alignment vertical="center" wrapText="1"/>
      <protection locked="0"/>
    </xf>
    <xf numFmtId="164" fontId="33" fillId="0" borderId="1" xfId="0" applyNumberFormat="1" applyFont="1" applyBorder="1" applyAlignment="1" applyProtection="1">
      <alignment horizontal="center" vertical="center"/>
      <protection locked="0"/>
    </xf>
    <xf numFmtId="0" fontId="33" fillId="0" borderId="1" xfId="0" applyFont="1" applyBorder="1" applyAlignment="1" applyProtection="1">
      <alignment horizontal="center" vertical="center" wrapText="1"/>
      <protection locked="0"/>
    </xf>
    <xf numFmtId="0" fontId="33" fillId="0" borderId="1" xfId="0" applyFont="1" applyBorder="1" applyAlignment="1" applyProtection="1">
      <alignment vertical="center" wrapText="1"/>
      <protection locked="0"/>
    </xf>
    <xf numFmtId="0" fontId="53" fillId="0" borderId="1" xfId="0" applyFont="1" applyBorder="1" applyAlignment="1" applyProtection="1">
      <alignment horizontal="center" vertical="center" wrapText="1"/>
      <protection locked="0"/>
    </xf>
    <xf numFmtId="0" fontId="41" fillId="0" borderId="66" xfId="3" applyBorder="1" applyAlignment="1">
      <alignment vertical="center" wrapText="1"/>
    </xf>
    <xf numFmtId="0" fontId="33" fillId="0" borderId="0" xfId="0" applyFont="1" applyAlignment="1">
      <alignment horizontal="center" vertical="center" wrapText="1"/>
    </xf>
    <xf numFmtId="164" fontId="33" fillId="0" borderId="1" xfId="0" applyNumberFormat="1" applyFont="1" applyBorder="1" applyAlignment="1">
      <alignment horizontal="center" vertical="center" wrapText="1"/>
    </xf>
    <xf numFmtId="2" fontId="33" fillId="0" borderId="0" xfId="0" applyNumberFormat="1" applyFont="1" applyAlignment="1">
      <alignment horizontal="center" vertical="center"/>
    </xf>
    <xf numFmtId="164" fontId="33" fillId="0" borderId="0" xfId="0" applyNumberFormat="1" applyFont="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33" fillId="3" borderId="1" xfId="0" applyFont="1" applyFill="1" applyBorder="1" applyAlignment="1" applyProtection="1">
      <alignment horizontal="center" vertical="center" wrapText="1"/>
      <protection locked="0"/>
    </xf>
    <xf numFmtId="0" fontId="33" fillId="0" borderId="1"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73" xfId="0" applyFont="1" applyBorder="1" applyAlignment="1">
      <alignment horizontal="center" vertical="center" wrapText="1"/>
    </xf>
    <xf numFmtId="0" fontId="33" fillId="0" borderId="0" xfId="0" applyFont="1" applyAlignment="1">
      <alignment horizontal="center" vertical="center"/>
    </xf>
    <xf numFmtId="0" fontId="33" fillId="23" borderId="1" xfId="0" applyFont="1" applyFill="1" applyBorder="1" applyAlignment="1">
      <alignment horizontal="center" vertical="center" wrapText="1"/>
    </xf>
    <xf numFmtId="0" fontId="53" fillId="0" borderId="66" xfId="0" applyFont="1" applyBorder="1" applyAlignment="1">
      <alignment vertical="center" wrapText="1"/>
    </xf>
    <xf numFmtId="0" fontId="33" fillId="0" borderId="1" xfId="0" applyFont="1" applyBorder="1" applyAlignment="1">
      <alignment horizontal="justify" vertical="center" wrapText="1"/>
    </xf>
    <xf numFmtId="9" fontId="33" fillId="0" borderId="2" xfId="2" applyFont="1" applyFill="1" applyBorder="1" applyAlignment="1" applyProtection="1">
      <alignment horizontal="center" vertical="center" wrapText="1"/>
      <protection locked="0"/>
    </xf>
    <xf numFmtId="0" fontId="33" fillId="3" borderId="2" xfId="1" applyFont="1" applyFill="1" applyBorder="1" applyAlignment="1" applyProtection="1">
      <alignment horizontal="center" vertical="center" wrapText="1"/>
      <protection locked="0"/>
    </xf>
    <xf numFmtId="9" fontId="33" fillId="0" borderId="2" xfId="2" applyFont="1" applyFill="1" applyBorder="1" applyAlignment="1" applyProtection="1">
      <alignment horizontal="center" vertical="center" wrapText="1"/>
    </xf>
    <xf numFmtId="0" fontId="33" fillId="0" borderId="1" xfId="0" applyFont="1" applyBorder="1" applyAlignment="1" applyProtection="1">
      <alignment horizontal="justify" vertical="center" wrapText="1"/>
      <protection locked="0"/>
    </xf>
    <xf numFmtId="0" fontId="6" fillId="0" borderId="1" xfId="0" applyFont="1" applyBorder="1" applyAlignment="1">
      <alignment horizontal="center" vertical="center"/>
    </xf>
    <xf numFmtId="9" fontId="33" fillId="0" borderId="1" xfId="2"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2" xfId="0" applyFont="1" applyBorder="1" applyAlignment="1" applyProtection="1">
      <alignment horizontal="center" vertical="center" wrapText="1"/>
      <protection locked="0"/>
    </xf>
    <xf numFmtId="0" fontId="33" fillId="0" borderId="65" xfId="0" applyFont="1" applyBorder="1" applyAlignment="1">
      <alignment horizontal="justify" vertical="center" wrapText="1"/>
    </xf>
    <xf numFmtId="0" fontId="33" fillId="0" borderId="66" xfId="0" applyFont="1" applyBorder="1" applyAlignment="1">
      <alignment horizontal="justify" vertical="center" wrapText="1"/>
    </xf>
    <xf numFmtId="9" fontId="33" fillId="0" borderId="1" xfId="2" applyFont="1" applyFill="1" applyBorder="1" applyAlignment="1" applyProtection="1">
      <alignment horizontal="center" vertical="center" wrapText="1"/>
    </xf>
    <xf numFmtId="0" fontId="14" fillId="0" borderId="66" xfId="0" applyFont="1" applyBorder="1" applyAlignment="1">
      <alignment horizontal="center" vertical="center" wrapText="1"/>
    </xf>
    <xf numFmtId="0" fontId="33" fillId="0" borderId="66" xfId="0" applyFont="1" applyBorder="1" applyAlignment="1">
      <alignment horizontal="center" vertical="center"/>
    </xf>
    <xf numFmtId="0" fontId="33" fillId="0" borderId="66" xfId="0" applyFont="1" applyBorder="1" applyAlignment="1">
      <alignment horizontal="center" vertical="center" wrapText="1"/>
    </xf>
    <xf numFmtId="0" fontId="33" fillId="0" borderId="63" xfId="0" applyFont="1" applyBorder="1" applyAlignment="1">
      <alignment horizontal="center" vertical="center" wrapText="1"/>
    </xf>
    <xf numFmtId="0" fontId="33" fillId="3" borderId="3" xfId="0" applyFont="1" applyFill="1" applyBorder="1" applyAlignment="1" applyProtection="1">
      <alignment horizontal="center" vertical="center" wrapText="1"/>
      <protection locked="0"/>
    </xf>
    <xf numFmtId="0" fontId="14" fillId="0" borderId="65" xfId="0" applyFont="1" applyBorder="1" applyAlignment="1">
      <alignment horizontal="center" vertical="center" wrapText="1"/>
    </xf>
    <xf numFmtId="0" fontId="33" fillId="0" borderId="65" xfId="0" applyFont="1" applyBorder="1" applyAlignment="1">
      <alignment horizontal="center" vertical="center"/>
    </xf>
    <xf numFmtId="0" fontId="33" fillId="0" borderId="65"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1" xfId="0" applyFont="1" applyFill="1" applyBorder="1" applyAlignment="1" applyProtection="1">
      <alignment horizontal="justify" vertical="center" wrapText="1"/>
      <protection locked="0"/>
    </xf>
    <xf numFmtId="0" fontId="33" fillId="0" borderId="3" xfId="0" applyFont="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33" fillId="3" borderId="2" xfId="0" applyFont="1" applyFill="1" applyBorder="1" applyAlignment="1">
      <alignment horizontal="center" vertical="center" wrapText="1"/>
    </xf>
    <xf numFmtId="0" fontId="14" fillId="0" borderId="1" xfId="0" applyFont="1" applyBorder="1" applyAlignment="1">
      <alignment horizontal="center" vertical="center"/>
    </xf>
    <xf numFmtId="0" fontId="33" fillId="0" borderId="2" xfId="0" applyFont="1" applyBorder="1" applyAlignment="1">
      <alignment horizontal="center" vertical="center"/>
    </xf>
    <xf numFmtId="0" fontId="33" fillId="0" borderId="4" xfId="0" applyFont="1" applyBorder="1" applyAlignment="1">
      <alignment horizontal="center" vertical="center"/>
    </xf>
    <xf numFmtId="0" fontId="6" fillId="3" borderId="1" xfId="0" applyFont="1" applyFill="1" applyBorder="1" applyAlignment="1" applyProtection="1">
      <alignment vertical="center" wrapText="1"/>
      <protection locked="0"/>
    </xf>
    <xf numFmtId="0" fontId="33" fillId="0" borderId="63"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63" xfId="0" applyFont="1" applyBorder="1" applyAlignment="1">
      <alignment horizontal="justify" vertical="center" wrapText="1"/>
    </xf>
    <xf numFmtId="0" fontId="6" fillId="0" borderId="64" xfId="0" applyFont="1" applyBorder="1" applyAlignment="1">
      <alignment horizontal="center" vertical="center" wrapText="1"/>
    </xf>
    <xf numFmtId="0" fontId="33" fillId="0" borderId="1" xfId="0" applyFont="1" applyBorder="1" applyAlignment="1">
      <alignment horizontal="center" vertical="center"/>
    </xf>
    <xf numFmtId="0" fontId="33" fillId="3" borderId="1" xfId="0" applyFont="1" applyFill="1" applyBorder="1" applyAlignment="1">
      <alignment horizontal="center" vertical="center"/>
    </xf>
    <xf numFmtId="0" fontId="33" fillId="3" borderId="1" xfId="0" applyFont="1" applyFill="1" applyBorder="1" applyAlignment="1">
      <alignment horizontal="justify" vertical="center" wrapText="1"/>
    </xf>
    <xf numFmtId="0" fontId="33" fillId="3" borderId="1" xfId="1" applyFont="1" applyFill="1" applyBorder="1" applyAlignment="1" applyProtection="1">
      <alignment horizontal="center" vertical="center" wrapText="1"/>
      <protection locked="0"/>
    </xf>
    <xf numFmtId="0" fontId="14" fillId="14" borderId="2" xfId="0" applyFont="1" applyFill="1" applyBorder="1" applyAlignment="1">
      <alignment horizontal="center" vertical="center" wrapText="1"/>
    </xf>
    <xf numFmtId="0" fontId="33" fillId="14" borderId="2" xfId="0" applyFont="1" applyFill="1" applyBorder="1" applyAlignment="1">
      <alignment horizontal="center" vertical="center" wrapText="1"/>
    </xf>
    <xf numFmtId="0" fontId="33" fillId="14" borderId="1" xfId="0" applyFont="1" applyFill="1" applyBorder="1" applyAlignment="1">
      <alignment horizontal="center" vertical="center" wrapText="1"/>
    </xf>
    <xf numFmtId="0" fontId="33" fillId="0" borderId="6" xfId="0" applyFont="1" applyBorder="1" applyAlignment="1">
      <alignment horizontal="center" vertical="center"/>
    </xf>
    <xf numFmtId="0" fontId="33" fillId="0" borderId="73" xfId="0" applyFont="1" applyBorder="1" applyAlignment="1">
      <alignment horizontal="center" vertical="center"/>
    </xf>
    <xf numFmtId="0" fontId="33" fillId="0" borderId="1" xfId="0" applyFont="1" applyBorder="1" applyAlignment="1" applyProtection="1">
      <alignment horizontal="center" vertical="center"/>
      <protection locked="0"/>
    </xf>
    <xf numFmtId="0" fontId="46" fillId="0" borderId="1" xfId="0" applyFont="1" applyBorder="1" applyAlignment="1" applyProtection="1">
      <alignment horizontal="center" vertical="center"/>
      <protection locked="0"/>
    </xf>
    <xf numFmtId="0" fontId="54" fillId="0" borderId="1" xfId="0" applyFont="1" applyBorder="1" applyAlignment="1" applyProtection="1">
      <alignment horizontal="center" vertical="center"/>
      <protection locked="0"/>
    </xf>
    <xf numFmtId="0" fontId="53" fillId="0" borderId="1" xfId="0" applyFont="1" applyBorder="1" applyAlignment="1" applyProtection="1">
      <alignment horizontal="center" vertical="center"/>
      <protection locked="0"/>
    </xf>
    <xf numFmtId="0" fontId="46" fillId="0" borderId="6" xfId="0" applyFont="1" applyBorder="1" applyAlignment="1">
      <alignment horizontal="center" vertical="center"/>
    </xf>
    <xf numFmtId="0" fontId="46" fillId="0" borderId="73" xfId="0" applyFont="1" applyBorder="1" applyAlignment="1">
      <alignment horizontal="center" vertical="center"/>
    </xf>
    <xf numFmtId="0" fontId="6" fillId="0" borderId="66" xfId="0" applyFont="1" applyBorder="1" applyAlignment="1">
      <alignment horizontal="center" vertical="top" wrapText="1"/>
    </xf>
    <xf numFmtId="0" fontId="55" fillId="0" borderId="66" xfId="0" applyFont="1" applyBorder="1" applyAlignment="1">
      <alignment vertical="center" wrapText="1"/>
    </xf>
    <xf numFmtId="0" fontId="6" fillId="0" borderId="66" xfId="0" applyFont="1" applyBorder="1" applyAlignment="1">
      <alignment horizontal="center" vertical="center" wrapText="1"/>
    </xf>
    <xf numFmtId="0" fontId="41" fillId="0" borderId="66" xfId="3" applyBorder="1" applyAlignment="1">
      <alignment vertical="center"/>
    </xf>
    <xf numFmtId="0" fontId="53" fillId="0" borderId="66" xfId="0" applyFont="1" applyBorder="1" applyAlignment="1">
      <alignment vertical="center"/>
    </xf>
    <xf numFmtId="0" fontId="56" fillId="0" borderId="66" xfId="0" applyFont="1" applyBorder="1" applyAlignment="1">
      <alignment vertical="center" wrapText="1"/>
    </xf>
    <xf numFmtId="0" fontId="33" fillId="3" borderId="66" xfId="0" applyFont="1" applyFill="1" applyBorder="1" applyAlignment="1">
      <alignment horizontal="center" vertical="center"/>
    </xf>
    <xf numFmtId="0" fontId="6" fillId="0" borderId="4" xfId="0" applyFont="1" applyBorder="1" applyAlignment="1">
      <alignment vertical="top" wrapText="1"/>
    </xf>
    <xf numFmtId="0" fontId="33" fillId="0" borderId="71" xfId="0" applyFont="1" applyBorder="1" applyAlignment="1">
      <alignment horizontal="center" vertical="center"/>
    </xf>
    <xf numFmtId="0" fontId="33" fillId="0" borderId="72" xfId="0" applyFont="1" applyBorder="1" applyAlignment="1">
      <alignment horizontal="center" vertical="center"/>
    </xf>
    <xf numFmtId="0" fontId="6" fillId="0" borderId="4" xfId="0" applyFont="1" applyBorder="1" applyAlignment="1">
      <alignment horizontal="center" vertical="center"/>
    </xf>
    <xf numFmtId="0" fontId="51" fillId="0" borderId="2" xfId="0" applyFont="1" applyBorder="1" applyAlignment="1">
      <alignment horizontal="justify" vertical="center" wrapText="1"/>
    </xf>
    <xf numFmtId="0" fontId="51" fillId="0" borderId="1" xfId="0" applyFont="1" applyBorder="1" applyAlignment="1" applyProtection="1">
      <alignment horizontal="center" vertical="center" wrapText="1"/>
      <protection locked="0"/>
    </xf>
    <xf numFmtId="9" fontId="51" fillId="0" borderId="1" xfId="2" applyFont="1" applyFill="1" applyBorder="1" applyAlignment="1" applyProtection="1">
      <alignment horizontal="center" vertical="center" wrapText="1"/>
      <protection locked="0"/>
    </xf>
    <xf numFmtId="9" fontId="51" fillId="0" borderId="1" xfId="2" applyFont="1" applyFill="1" applyBorder="1" applyAlignment="1" applyProtection="1">
      <alignment horizontal="center" vertical="center" wrapText="1"/>
    </xf>
    <xf numFmtId="0" fontId="58" fillId="0" borderId="1" xfId="0" applyFont="1" applyBorder="1" applyAlignment="1">
      <alignment horizontal="center" vertical="center" wrapText="1"/>
    </xf>
    <xf numFmtId="0" fontId="51" fillId="0" borderId="1" xfId="0" applyFont="1" applyBorder="1" applyAlignment="1" applyProtection="1">
      <alignment horizontal="justify" vertical="center" wrapText="1"/>
      <protection locked="0"/>
    </xf>
    <xf numFmtId="0" fontId="51" fillId="0" borderId="65" xfId="0" applyFont="1" applyBorder="1" applyAlignment="1">
      <alignment horizontal="center" vertical="center"/>
    </xf>
    <xf numFmtId="0" fontId="51" fillId="0" borderId="65" xfId="0" applyFont="1" applyBorder="1" applyAlignment="1">
      <alignment horizontal="center" vertical="center" wrapText="1"/>
    </xf>
    <xf numFmtId="9" fontId="51" fillId="0" borderId="2" xfId="2" applyFont="1" applyFill="1" applyBorder="1" applyAlignment="1" applyProtection="1">
      <alignment horizontal="center" vertical="center" wrapText="1"/>
      <protection locked="0"/>
    </xf>
    <xf numFmtId="0" fontId="51" fillId="0" borderId="2" xfId="0" applyFont="1" applyBorder="1" applyAlignment="1">
      <alignment horizontal="center" vertical="center" wrapText="1"/>
    </xf>
    <xf numFmtId="0" fontId="51" fillId="0" borderId="2" xfId="0" applyFont="1" applyBorder="1" applyAlignment="1">
      <alignment horizontal="center" vertical="center"/>
    </xf>
    <xf numFmtId="0" fontId="51" fillId="0" borderId="65" xfId="0" applyFont="1" applyBorder="1" applyAlignment="1">
      <alignment horizontal="justify" vertical="center" wrapText="1"/>
    </xf>
    <xf numFmtId="0" fontId="51" fillId="0" borderId="72" xfId="0" applyFont="1" applyBorder="1" applyAlignment="1">
      <alignment horizontal="center" vertical="center" wrapText="1"/>
    </xf>
    <xf numFmtId="0" fontId="51" fillId="0" borderId="66" xfId="0" applyFont="1" applyBorder="1" applyAlignment="1">
      <alignment horizontal="center" vertical="center" wrapText="1"/>
    </xf>
    <xf numFmtId="0" fontId="41" fillId="0" borderId="66" xfId="5" applyBorder="1" applyAlignment="1">
      <alignment vertical="center" wrapText="1"/>
    </xf>
    <xf numFmtId="164" fontId="51" fillId="0" borderId="1" xfId="0" applyNumberFormat="1" applyFont="1" applyBorder="1" applyAlignment="1">
      <alignment horizontal="center" vertical="center" wrapText="1"/>
    </xf>
    <xf numFmtId="0" fontId="14" fillId="3" borderId="7" xfId="0" applyFont="1" applyFill="1" applyBorder="1" applyAlignment="1">
      <alignment horizontal="center" vertical="center" wrapText="1"/>
    </xf>
    <xf numFmtId="0" fontId="7" fillId="0" borderId="0" xfId="0" applyFont="1" applyAlignment="1">
      <alignment horizontal="center" vertical="center"/>
    </xf>
    <xf numFmtId="0" fontId="49"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wrapText="1"/>
    </xf>
    <xf numFmtId="0" fontId="60" fillId="0" borderId="0" xfId="0" applyFont="1" applyAlignment="1">
      <alignment horizontal="left" vertical="center" wrapText="1"/>
    </xf>
    <xf numFmtId="0" fontId="44" fillId="0" borderId="0" xfId="0" applyFont="1" applyAlignment="1" applyProtection="1">
      <alignment vertical="center"/>
      <protection locked="0"/>
    </xf>
    <xf numFmtId="0" fontId="44" fillId="0" borderId="0" xfId="0" applyFont="1" applyAlignment="1" applyProtection="1">
      <alignment horizontal="center" vertical="center"/>
      <protection locked="0"/>
    </xf>
    <xf numFmtId="0" fontId="33" fillId="0" borderId="0" xfId="0" applyFont="1" applyAlignment="1">
      <alignment horizontal="justify" vertical="center" wrapText="1"/>
    </xf>
    <xf numFmtId="9" fontId="33" fillId="0" borderId="0" xfId="2" applyFont="1" applyFill="1" applyBorder="1" applyAlignment="1">
      <alignment horizontal="center" vertical="center" wrapText="1"/>
    </xf>
    <xf numFmtId="9" fontId="44" fillId="0" borderId="0" xfId="2" applyFont="1" applyFill="1" applyBorder="1" applyAlignment="1" applyProtection="1">
      <alignment vertical="center"/>
      <protection locked="0"/>
    </xf>
    <xf numFmtId="0" fontId="44" fillId="0" borderId="0" xfId="0" applyFont="1" applyAlignment="1" applyProtection="1">
      <alignment horizontal="left" vertical="center"/>
      <protection locked="0"/>
    </xf>
    <xf numFmtId="0" fontId="44" fillId="0" borderId="0" xfId="0" applyFont="1" applyAlignment="1" applyProtection="1">
      <alignment horizontal="center" vertical="center" wrapText="1"/>
      <protection locked="0"/>
    </xf>
    <xf numFmtId="0" fontId="33"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33" fillId="0" borderId="0" xfId="0" applyFont="1" applyAlignment="1">
      <alignment vertical="center" wrapText="1"/>
    </xf>
    <xf numFmtId="164" fontId="51" fillId="0" borderId="1" xfId="0" applyNumberFormat="1" applyFont="1" applyBorder="1" applyAlignment="1">
      <alignment horizontal="justify" vertical="center" wrapText="1"/>
    </xf>
    <xf numFmtId="164" fontId="33" fillId="0" borderId="1" xfId="0" applyNumberFormat="1" applyFont="1" applyBorder="1" applyAlignment="1">
      <alignment horizontal="justify" vertical="center" wrapText="1"/>
    </xf>
    <xf numFmtId="0" fontId="53" fillId="0" borderId="1" xfId="0" applyFont="1" applyBorder="1" applyAlignment="1" applyProtection="1">
      <alignment horizontal="justify" vertical="center" wrapText="1"/>
      <protection locked="0"/>
    </xf>
    <xf numFmtId="0" fontId="33" fillId="0" borderId="6" xfId="0" applyFont="1" applyBorder="1" applyAlignment="1">
      <alignment horizontal="justify" vertical="center" wrapText="1"/>
    </xf>
    <xf numFmtId="0" fontId="33" fillId="0" borderId="73" xfId="0" applyFont="1" applyBorder="1" applyAlignment="1">
      <alignment horizontal="justify" vertical="center" wrapText="1"/>
    </xf>
    <xf numFmtId="164" fontId="33" fillId="3" borderId="1" xfId="0" applyNumberFormat="1" applyFont="1" applyFill="1" applyBorder="1" applyAlignment="1" applyProtection="1">
      <alignment horizontal="justify" vertical="center" wrapText="1"/>
      <protection locked="0"/>
    </xf>
    <xf numFmtId="0" fontId="51" fillId="0" borderId="0" xfId="0" applyFont="1" applyAlignment="1">
      <alignment horizontal="justify" vertical="center"/>
    </xf>
    <xf numFmtId="0" fontId="33" fillId="0" borderId="1" xfId="0" applyFont="1" applyBorder="1" applyAlignment="1" applyProtection="1">
      <alignment horizontal="justify" vertical="center"/>
      <protection locked="0"/>
    </xf>
    <xf numFmtId="0" fontId="53" fillId="0" borderId="1" xfId="0" applyFont="1" applyBorder="1" applyAlignment="1" applyProtection="1">
      <alignment horizontal="justify" vertical="center"/>
      <protection locked="0"/>
    </xf>
    <xf numFmtId="0" fontId="45" fillId="0" borderId="1" xfId="3" applyFont="1" applyFill="1" applyBorder="1" applyAlignment="1" applyProtection="1">
      <alignment horizontal="justify" vertical="center"/>
      <protection locked="0"/>
    </xf>
    <xf numFmtId="0" fontId="33" fillId="0" borderId="1" xfId="3" applyFont="1" applyFill="1" applyBorder="1" applyAlignment="1" applyProtection="1">
      <alignment horizontal="justify" vertical="center" wrapText="1"/>
      <protection locked="0"/>
    </xf>
    <xf numFmtId="0" fontId="51" fillId="0" borderId="6" xfId="0" applyFont="1" applyBorder="1" applyAlignment="1">
      <alignment horizontal="justify" vertical="center" wrapText="1"/>
    </xf>
    <xf numFmtId="0" fontId="51" fillId="0" borderId="73" xfId="0" applyFont="1" applyBorder="1" applyAlignment="1">
      <alignment horizontal="justify" vertical="center" wrapText="1"/>
    </xf>
    <xf numFmtId="0" fontId="59"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2"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xf>
    <xf numFmtId="0" fontId="2" fillId="0" borderId="1" xfId="0" applyFont="1" applyBorder="1" applyAlignment="1">
      <alignment horizontal="center" vertical="center"/>
    </xf>
    <xf numFmtId="9" fontId="2" fillId="0" borderId="1" xfId="2"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1" xfId="0" applyFont="1" applyBorder="1" applyAlignment="1" applyProtection="1">
      <alignment horizontal="justify" vertical="center" wrapText="1"/>
      <protection locked="0"/>
    </xf>
    <xf numFmtId="0" fontId="2" fillId="0" borderId="1" xfId="0" applyFont="1" applyBorder="1" applyAlignment="1" applyProtection="1">
      <alignment horizontal="center" vertical="center" wrapText="1"/>
      <protection locked="0"/>
    </xf>
    <xf numFmtId="0" fontId="2" fillId="3" borderId="1" xfId="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17" fillId="0" borderId="1" xfId="0" applyFont="1" applyBorder="1" applyAlignment="1">
      <alignment horizontal="left" vertical="center" wrapText="1"/>
    </xf>
    <xf numFmtId="9" fontId="2" fillId="0" borderId="1" xfId="2"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15"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2" fillId="23" borderId="1"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4" fillId="18"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41" fillId="0" borderId="2" xfId="3" applyBorder="1" applyAlignment="1" applyProtection="1">
      <alignment horizontal="center" vertical="center" wrapText="1"/>
      <protection locked="0"/>
    </xf>
    <xf numFmtId="0" fontId="41" fillId="0" borderId="3" xfId="3" applyBorder="1" applyAlignment="1" applyProtection="1">
      <alignment horizontal="center" vertical="center" wrapText="1"/>
      <protection locked="0"/>
    </xf>
    <xf numFmtId="164" fontId="2" fillId="0" borderId="1" xfId="0" applyNumberFormat="1" applyFont="1" applyBorder="1" applyAlignment="1">
      <alignment horizontal="center" vertical="center"/>
    </xf>
    <xf numFmtId="0" fontId="8" fillId="3" borderId="0" xfId="0" applyFont="1" applyFill="1" applyAlignment="1">
      <alignment horizontal="center"/>
    </xf>
    <xf numFmtId="0" fontId="9" fillId="3" borderId="0" xfId="0" applyFont="1" applyFill="1" applyAlignment="1">
      <alignment horizontal="justify" vertical="center"/>
    </xf>
    <xf numFmtId="0" fontId="15" fillId="3" borderId="0" xfId="0" applyFont="1" applyFill="1" applyAlignment="1">
      <alignment horizontal="right"/>
    </xf>
    <xf numFmtId="0" fontId="15" fillId="3" borderId="7" xfId="0" applyFont="1" applyFill="1" applyBorder="1" applyAlignment="1">
      <alignment horizontal="left" vertical="center" wrapText="1"/>
    </xf>
    <xf numFmtId="0" fontId="14" fillId="10" borderId="1" xfId="0" applyFont="1" applyFill="1" applyBorder="1" applyAlignment="1">
      <alignment horizontal="center" vertical="center" wrapText="1"/>
    </xf>
    <xf numFmtId="0" fontId="7" fillId="15" borderId="1" xfId="0" applyFont="1" applyFill="1" applyBorder="1" applyAlignment="1">
      <alignment horizontal="center" vertical="center"/>
    </xf>
    <xf numFmtId="0" fontId="10" fillId="17" borderId="1" xfId="0" applyFont="1" applyFill="1" applyBorder="1" applyAlignment="1">
      <alignment horizontal="center" vertical="center" wrapText="1"/>
    </xf>
    <xf numFmtId="0" fontId="6" fillId="0" borderId="66" xfId="0" applyFont="1" applyBorder="1" applyAlignment="1">
      <alignment horizontal="center"/>
    </xf>
    <xf numFmtId="0" fontId="6" fillId="0" borderId="71" xfId="0" applyFont="1" applyBorder="1" applyAlignment="1">
      <alignment horizontal="center"/>
    </xf>
    <xf numFmtId="0" fontId="10" fillId="3" borderId="0" xfId="0" applyFont="1" applyFill="1" applyAlignment="1">
      <alignment horizontal="center" vertical="center" wrapText="1"/>
    </xf>
    <xf numFmtId="0" fontId="11" fillId="3" borderId="0" xfId="0" applyFont="1" applyFill="1" applyAlignment="1" applyProtection="1">
      <alignment horizontal="right" vertical="center"/>
      <protection locked="0"/>
    </xf>
    <xf numFmtId="0" fontId="15" fillId="3" borderId="18" xfId="0" applyFont="1" applyFill="1" applyBorder="1" applyAlignment="1">
      <alignment horizontal="right" vertical="center"/>
    </xf>
    <xf numFmtId="0" fontId="15" fillId="3" borderId="0" xfId="0" applyFont="1" applyFill="1" applyAlignment="1">
      <alignment horizontal="right" vertical="center"/>
    </xf>
    <xf numFmtId="0" fontId="7" fillId="3" borderId="7" xfId="0" applyFont="1" applyFill="1" applyBorder="1" applyAlignment="1">
      <alignment horizontal="center" vertical="center"/>
    </xf>
    <xf numFmtId="0" fontId="23" fillId="12" borderId="1"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0" fillId="14" borderId="74" xfId="0" applyFont="1" applyFill="1" applyBorder="1" applyAlignment="1">
      <alignment horizontal="center" vertical="center" wrapText="1"/>
    </xf>
    <xf numFmtId="0" fontId="2" fillId="14" borderId="73"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10" fillId="16" borderId="1" xfId="0" applyFont="1" applyFill="1" applyBorder="1" applyAlignment="1">
      <alignment horizontal="center" vertical="center" wrapText="1"/>
    </xf>
    <xf numFmtId="9" fontId="23" fillId="16" borderId="1" xfId="2" applyFont="1" applyFill="1" applyBorder="1" applyAlignment="1">
      <alignment horizontal="center" vertical="center" wrapText="1"/>
    </xf>
    <xf numFmtId="0" fontId="7" fillId="24" borderId="1"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7" fillId="23" borderId="1" xfId="0" applyFont="1" applyFill="1" applyBorder="1" applyAlignment="1">
      <alignment horizontal="center" vertical="center" wrapText="1"/>
    </xf>
    <xf numFmtId="0" fontId="10" fillId="14" borderId="75" xfId="0" applyFont="1" applyFill="1" applyBorder="1" applyAlignment="1">
      <alignment horizontal="center" vertical="center" wrapText="1"/>
    </xf>
    <xf numFmtId="0" fontId="15" fillId="3" borderId="0" xfId="0" applyFont="1" applyFill="1" applyAlignment="1">
      <alignment horizontal="right" vertical="center" wrapText="1"/>
    </xf>
    <xf numFmtId="0" fontId="9" fillId="3" borderId="0" xfId="0" applyFont="1" applyFill="1" applyAlignment="1" applyProtection="1">
      <alignment horizontal="justify" vertical="center"/>
      <protection locked="0"/>
    </xf>
    <xf numFmtId="0" fontId="12" fillId="17"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164" fontId="2" fillId="23" borderId="1" xfId="0" applyNumberFormat="1"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44" fillId="0" borderId="0" xfId="0" applyFont="1" applyAlignment="1" applyProtection="1">
      <alignment horizontal="justify" vertical="center"/>
      <protection locked="0"/>
    </xf>
    <xf numFmtId="0" fontId="6" fillId="0" borderId="1" xfId="0" applyFont="1" applyBorder="1" applyAlignment="1">
      <alignment horizontal="justify" vertical="center" wrapText="1"/>
    </xf>
    <xf numFmtId="0" fontId="33" fillId="3" borderId="2" xfId="1" applyFont="1" applyFill="1" applyBorder="1" applyAlignment="1" applyProtection="1">
      <alignment horizontal="center" vertical="center" wrapText="1"/>
      <protection locked="0"/>
    </xf>
    <xf numFmtId="0" fontId="33" fillId="3" borderId="63" xfId="1" applyFont="1" applyFill="1" applyBorder="1" applyAlignment="1" applyProtection="1">
      <alignment horizontal="center" vertical="center" wrapText="1"/>
      <protection locked="0"/>
    </xf>
    <xf numFmtId="9" fontId="6" fillId="0" borderId="2" xfId="0" applyNumberFormat="1" applyFont="1" applyBorder="1" applyAlignment="1">
      <alignment horizontal="center" vertical="top"/>
    </xf>
    <xf numFmtId="9" fontId="6" fillId="0" borderId="63" xfId="0" applyNumberFormat="1" applyFont="1" applyBorder="1" applyAlignment="1">
      <alignment horizontal="center" vertical="top"/>
    </xf>
    <xf numFmtId="0" fontId="51" fillId="0" borderId="2" xfId="0" applyFont="1" applyBorder="1" applyAlignment="1" applyProtection="1">
      <alignment horizontal="center" vertical="center" wrapText="1"/>
      <protection locked="0"/>
    </xf>
    <xf numFmtId="0" fontId="33" fillId="0" borderId="63" xfId="0" applyFont="1" applyBorder="1" applyAlignment="1" applyProtection="1">
      <alignment horizontal="center" vertical="center" wrapText="1"/>
      <protection locked="0"/>
    </xf>
    <xf numFmtId="0" fontId="33" fillId="0" borderId="3" xfId="0" applyFont="1" applyBorder="1" applyAlignment="1" applyProtection="1">
      <alignment horizontal="center" vertical="center" wrapText="1"/>
      <protection locked="0"/>
    </xf>
    <xf numFmtId="0" fontId="58" fillId="0" borderId="2"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3" xfId="0" applyFont="1" applyBorder="1" applyAlignment="1">
      <alignment horizontal="center" vertical="center" wrapText="1"/>
    </xf>
    <xf numFmtId="0" fontId="33" fillId="0" borderId="2" xfId="0" applyFont="1" applyBorder="1" applyAlignment="1" applyProtection="1">
      <alignment horizontal="center" vertical="center" wrapText="1"/>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3" xfId="0" applyFont="1" applyBorder="1" applyAlignment="1">
      <alignment horizontal="center" vertical="center"/>
    </xf>
    <xf numFmtId="0" fontId="6" fillId="0" borderId="2"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3" xfId="0" applyFont="1" applyBorder="1" applyAlignment="1">
      <alignment horizontal="center" vertical="center" wrapText="1"/>
    </xf>
    <xf numFmtId="0" fontId="33" fillId="3" borderId="2"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63"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4" fillId="14" borderId="5" xfId="0" applyFont="1" applyFill="1" applyBorder="1" applyAlignment="1">
      <alignment horizontal="center" vertical="center" wrapText="1"/>
    </xf>
    <xf numFmtId="0" fontId="14" fillId="14" borderId="6" xfId="0" applyFont="1" applyFill="1" applyBorder="1" applyAlignment="1">
      <alignment horizontal="center" vertical="center" wrapText="1"/>
    </xf>
    <xf numFmtId="0" fontId="14" fillId="23" borderId="1" xfId="0" applyFont="1" applyFill="1" applyBorder="1" applyAlignment="1">
      <alignment horizontal="center" vertical="center" wrapText="1"/>
    </xf>
    <xf numFmtId="0" fontId="33" fillId="23" borderId="1" xfId="0" applyFont="1" applyFill="1" applyBorder="1" applyAlignment="1">
      <alignment horizontal="center" vertical="center" wrapText="1"/>
    </xf>
    <xf numFmtId="0" fontId="14" fillId="12" borderId="2" xfId="0" applyFont="1" applyFill="1" applyBorder="1" applyAlignment="1">
      <alignment horizontal="center" vertical="top" wrapText="1"/>
    </xf>
    <xf numFmtId="0" fontId="14" fillId="12" borderId="63" xfId="0" applyFont="1" applyFill="1" applyBorder="1" applyAlignment="1">
      <alignment horizontal="center" vertical="top" wrapText="1"/>
    </xf>
    <xf numFmtId="164" fontId="33" fillId="23" borderId="1" xfId="0" applyNumberFormat="1" applyFont="1" applyFill="1" applyBorder="1" applyAlignment="1">
      <alignment horizontal="center" vertical="center" wrapText="1"/>
    </xf>
    <xf numFmtId="0" fontId="14" fillId="18" borderId="2" xfId="0" applyFont="1" applyFill="1" applyBorder="1" applyAlignment="1">
      <alignment horizontal="center" vertical="center" wrapText="1"/>
    </xf>
    <xf numFmtId="0" fontId="14" fillId="18" borderId="63" xfId="0" applyFont="1" applyFill="1" applyBorder="1" applyAlignment="1">
      <alignment horizontal="center" vertical="center" wrapText="1"/>
    </xf>
    <xf numFmtId="0" fontId="14" fillId="18" borderId="8" xfId="0" applyFont="1" applyFill="1" applyBorder="1" applyAlignment="1">
      <alignment horizontal="center" vertical="top" wrapText="1"/>
    </xf>
    <xf numFmtId="0" fontId="14" fillId="18" borderId="64" xfId="0" applyFont="1" applyFill="1" applyBorder="1" applyAlignment="1">
      <alignment horizontal="center" vertical="top" wrapText="1"/>
    </xf>
    <xf numFmtId="9" fontId="14" fillId="16" borderId="2" xfId="2" applyFont="1" applyFill="1" applyBorder="1" applyAlignment="1">
      <alignment horizontal="center" vertical="center" wrapText="1"/>
    </xf>
    <xf numFmtId="9" fontId="14" fillId="16" borderId="63" xfId="2" applyFont="1" applyFill="1" applyBorder="1" applyAlignment="1">
      <alignment horizontal="center" vertical="center" wrapText="1"/>
    </xf>
    <xf numFmtId="0" fontId="14" fillId="16" borderId="2" xfId="0" applyFont="1" applyFill="1" applyBorder="1" applyAlignment="1">
      <alignment horizontal="center" vertical="center" wrapText="1"/>
    </xf>
    <xf numFmtId="0" fontId="14" fillId="16" borderId="63"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33" fillId="14" borderId="8" xfId="0" applyFont="1" applyFill="1" applyBorder="1" applyAlignment="1">
      <alignment horizontal="center" vertical="center" wrapText="1"/>
    </xf>
    <xf numFmtId="0" fontId="33" fillId="14" borderId="9" xfId="0" applyFont="1" applyFill="1" applyBorder="1" applyAlignment="1">
      <alignment horizontal="center" vertical="center" wrapText="1"/>
    </xf>
    <xf numFmtId="0" fontId="14" fillId="14" borderId="8" xfId="0" applyFont="1" applyFill="1" applyBorder="1" applyAlignment="1">
      <alignment horizontal="center" vertical="center"/>
    </xf>
    <xf numFmtId="0" fontId="14" fillId="14" borderId="9" xfId="0" applyFont="1" applyFill="1" applyBorder="1" applyAlignment="1">
      <alignment horizontal="center" vertical="center"/>
    </xf>
    <xf numFmtId="0" fontId="14" fillId="14" borderId="2" xfId="0" applyFont="1" applyFill="1" applyBorder="1" applyAlignment="1">
      <alignment horizontal="center" vertical="center" wrapText="1"/>
    </xf>
    <xf numFmtId="0" fontId="14" fillId="14" borderId="6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7" borderId="66" xfId="0" applyFont="1" applyFill="1" applyBorder="1" applyAlignment="1">
      <alignment horizontal="center" vertical="center" wrapText="1"/>
    </xf>
    <xf numFmtId="0" fontId="14" fillId="16" borderId="5" xfId="0" applyFont="1" applyFill="1" applyBorder="1" applyAlignment="1">
      <alignment horizontal="center" vertical="center" wrapText="1"/>
    </xf>
    <xf numFmtId="0" fontId="14" fillId="16" borderId="6" xfId="0" applyFont="1" applyFill="1" applyBorder="1" applyAlignment="1">
      <alignment horizontal="center" vertical="center" wrapText="1"/>
    </xf>
    <xf numFmtId="0" fontId="14" fillId="12" borderId="1" xfId="0" applyFont="1" applyFill="1" applyBorder="1" applyAlignment="1">
      <alignment horizontal="center" vertical="top" wrapText="1"/>
    </xf>
    <xf numFmtId="0" fontId="7" fillId="17" borderId="63"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14" fillId="17" borderId="63"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63" xfId="0" applyFont="1" applyFill="1" applyBorder="1" applyAlignment="1">
      <alignment horizontal="center" vertical="center" wrapText="1"/>
    </xf>
    <xf numFmtId="0" fontId="7" fillId="15" borderId="63" xfId="0" applyFont="1" applyFill="1" applyBorder="1" applyAlignment="1">
      <alignment horizontal="center" vertical="center" wrapText="1"/>
    </xf>
    <xf numFmtId="0" fontId="33" fillId="14" borderId="1" xfId="0" applyFont="1" applyFill="1" applyBorder="1" applyAlignment="1">
      <alignment horizontal="center" vertical="top" wrapText="1"/>
    </xf>
    <xf numFmtId="0" fontId="33" fillId="14" borderId="2" xfId="0" applyFont="1" applyFill="1" applyBorder="1" applyAlignment="1">
      <alignment horizontal="center" vertical="top" wrapText="1"/>
    </xf>
    <xf numFmtId="0" fontId="33" fillId="12" borderId="2" xfId="0" applyFont="1" applyFill="1" applyBorder="1" applyAlignment="1">
      <alignment horizontal="center" vertical="top" wrapText="1"/>
    </xf>
    <xf numFmtId="0" fontId="33" fillId="12" borderId="63" xfId="0" applyFont="1" applyFill="1" applyBorder="1" applyAlignment="1">
      <alignment horizontal="center" vertical="top" wrapText="1"/>
    </xf>
    <xf numFmtId="0" fontId="7" fillId="15" borderId="3" xfId="0" applyFont="1" applyFill="1" applyBorder="1" applyAlignment="1">
      <alignment horizontal="center" vertical="center" wrapText="1"/>
    </xf>
    <xf numFmtId="0" fontId="6" fillId="0" borderId="1" xfId="0" applyFont="1" applyBorder="1" applyAlignment="1">
      <alignment horizontal="center"/>
    </xf>
    <xf numFmtId="0" fontId="6" fillId="3" borderId="2"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3" xfId="0" applyFont="1" applyBorder="1" applyAlignment="1">
      <alignment horizontal="center" vertical="center" wrapText="1"/>
    </xf>
    <xf numFmtId="0" fontId="33" fillId="3" borderId="2" xfId="0" applyFont="1" applyFill="1" applyBorder="1" applyAlignment="1" applyProtection="1">
      <alignment horizontal="center" vertical="center" wrapText="1"/>
      <protection locked="0"/>
    </xf>
    <xf numFmtId="0" fontId="33" fillId="3" borderId="63" xfId="0" applyFont="1" applyFill="1" applyBorder="1" applyAlignment="1" applyProtection="1">
      <alignment horizontal="center" vertical="center" wrapText="1"/>
      <protection locked="0"/>
    </xf>
    <xf numFmtId="0" fontId="33" fillId="3" borderId="3" xfId="0" applyFont="1" applyFill="1" applyBorder="1" applyAlignment="1" applyProtection="1">
      <alignment horizontal="center" vertical="center" wrapText="1"/>
      <protection locked="0"/>
    </xf>
    <xf numFmtId="0" fontId="33" fillId="0" borderId="68" xfId="0" applyFont="1" applyBorder="1" applyAlignment="1" applyProtection="1">
      <alignment horizontal="center" vertical="center" wrapText="1"/>
      <protection locked="0"/>
    </xf>
    <xf numFmtId="0" fontId="33" fillId="0" borderId="69" xfId="0" applyFont="1" applyBorder="1" applyAlignment="1" applyProtection="1">
      <alignment horizontal="center" vertical="center" wrapText="1"/>
      <protection locked="0"/>
    </xf>
    <xf numFmtId="14" fontId="14" fillId="3" borderId="7" xfId="0" applyNumberFormat="1" applyFont="1" applyFill="1" applyBorder="1" applyAlignment="1">
      <alignment horizontal="center" vertical="center"/>
    </xf>
    <xf numFmtId="0" fontId="14" fillId="3" borderId="7" xfId="0" applyFont="1" applyFill="1" applyBorder="1" applyAlignment="1">
      <alignment horizontal="center" vertical="center"/>
    </xf>
    <xf numFmtId="0" fontId="7" fillId="0" borderId="0" xfId="0" applyFont="1" applyAlignment="1">
      <alignment horizontal="center" vertical="center" wrapText="1"/>
    </xf>
    <xf numFmtId="0" fontId="33" fillId="0" borderId="2" xfId="0" applyFont="1" applyBorder="1" applyAlignment="1" applyProtection="1">
      <alignment horizontal="justify" vertical="center" wrapText="1"/>
      <protection locked="0"/>
    </xf>
    <xf numFmtId="0" fontId="33" fillId="0" borderId="63" xfId="0" applyFont="1" applyBorder="1" applyAlignment="1" applyProtection="1">
      <alignment horizontal="justify" vertical="center" wrapText="1"/>
      <protection locked="0"/>
    </xf>
    <xf numFmtId="0" fontId="57" fillId="0" borderId="1" xfId="0" applyFont="1" applyBorder="1" applyAlignment="1">
      <alignment horizontal="justify" vertical="center" wrapText="1"/>
    </xf>
    <xf numFmtId="14" fontId="33" fillId="0" borderId="2" xfId="0" applyNumberFormat="1" applyFont="1" applyBorder="1" applyAlignment="1">
      <alignment horizontal="center" vertical="center"/>
    </xf>
    <xf numFmtId="14" fontId="33" fillId="0" borderId="63" xfId="0" applyNumberFormat="1" applyFont="1" applyBorder="1" applyAlignment="1">
      <alignment horizontal="center" vertical="center"/>
    </xf>
    <xf numFmtId="14" fontId="33" fillId="0" borderId="3" xfId="0" applyNumberFormat="1" applyFont="1" applyBorder="1" applyAlignment="1">
      <alignment horizontal="center" vertical="center"/>
    </xf>
    <xf numFmtId="164" fontId="33" fillId="0" borderId="2" xfId="0" applyNumberFormat="1" applyFont="1" applyBorder="1" applyAlignment="1" applyProtection="1">
      <alignment horizontal="center" vertical="center"/>
      <protection locked="0"/>
    </xf>
    <xf numFmtId="164" fontId="33" fillId="0" borderId="3" xfId="0" applyNumberFormat="1" applyFont="1" applyBorder="1" applyAlignment="1" applyProtection="1">
      <alignment horizontal="center" vertical="center"/>
      <protection locked="0"/>
    </xf>
    <xf numFmtId="164" fontId="33" fillId="0" borderId="2" xfId="0" applyNumberFormat="1" applyFont="1" applyBorder="1" applyAlignment="1" applyProtection="1">
      <alignment horizontal="center" vertical="center" wrapText="1" indent="1"/>
      <protection locked="0"/>
    </xf>
    <xf numFmtId="164" fontId="33" fillId="0" borderId="63" xfId="0" applyNumberFormat="1" applyFont="1" applyBorder="1" applyAlignment="1" applyProtection="1">
      <alignment horizontal="center" vertical="center" wrapText="1" indent="1"/>
      <protection locked="0"/>
    </xf>
    <xf numFmtId="164" fontId="33" fillId="0" borderId="3" xfId="0" applyNumberFormat="1" applyFont="1" applyBorder="1" applyAlignment="1" applyProtection="1">
      <alignment horizontal="center" vertical="center" wrapText="1" indent="1"/>
      <protection locked="0"/>
    </xf>
    <xf numFmtId="164" fontId="33" fillId="0" borderId="2" xfId="0" applyNumberFormat="1" applyFont="1" applyBorder="1" applyAlignment="1" applyProtection="1">
      <alignment horizontal="center" vertical="center" wrapText="1"/>
      <protection locked="0"/>
    </xf>
    <xf numFmtId="164" fontId="33" fillId="0" borderId="63" xfId="0" applyNumberFormat="1" applyFont="1" applyBorder="1" applyAlignment="1" applyProtection="1">
      <alignment horizontal="center" vertical="center"/>
      <protection locked="0"/>
    </xf>
    <xf numFmtId="0" fontId="33" fillId="0" borderId="2" xfId="0" applyFont="1" applyBorder="1" applyAlignment="1" applyProtection="1">
      <alignment horizontal="center" vertical="top" wrapText="1"/>
      <protection locked="0"/>
    </xf>
    <xf numFmtId="0" fontId="33" fillId="0" borderId="63" xfId="0" applyFont="1" applyBorder="1" applyAlignment="1" applyProtection="1">
      <alignment horizontal="center" vertical="top" wrapText="1"/>
      <protection locked="0"/>
    </xf>
    <xf numFmtId="0" fontId="33" fillId="0" borderId="3" xfId="0" applyFont="1" applyBorder="1" applyAlignment="1" applyProtection="1">
      <alignment horizontal="center" vertical="top" wrapText="1"/>
      <protection locked="0"/>
    </xf>
    <xf numFmtId="0" fontId="33" fillId="3" borderId="2" xfId="0" applyFont="1" applyFill="1" applyBorder="1" applyAlignment="1" applyProtection="1">
      <alignment horizontal="justify" vertical="center" wrapText="1"/>
      <protection locked="0"/>
    </xf>
    <xf numFmtId="0" fontId="33" fillId="3" borderId="63" xfId="0" applyFont="1" applyFill="1" applyBorder="1" applyAlignment="1" applyProtection="1">
      <alignment horizontal="justify" vertical="center" wrapText="1"/>
      <protection locked="0"/>
    </xf>
    <xf numFmtId="0" fontId="33" fillId="3" borderId="70" xfId="0" applyFont="1" applyFill="1" applyBorder="1" applyAlignment="1" applyProtection="1">
      <alignment horizontal="justify" vertical="center" wrapText="1"/>
      <protection locked="0"/>
    </xf>
    <xf numFmtId="0" fontId="33" fillId="3" borderId="63" xfId="0" applyFont="1" applyFill="1" applyBorder="1" applyAlignment="1">
      <alignment horizontal="justify" vertical="center" wrapText="1"/>
    </xf>
    <xf numFmtId="0" fontId="33" fillId="3" borderId="3" xfId="0" applyFont="1" applyFill="1" applyBorder="1" applyAlignment="1">
      <alignment horizontal="justify" vertical="center" wrapText="1"/>
    </xf>
    <xf numFmtId="9" fontId="6" fillId="0" borderId="3" xfId="0" applyNumberFormat="1" applyFont="1" applyBorder="1" applyAlignment="1">
      <alignment horizontal="center" vertical="top"/>
    </xf>
    <xf numFmtId="0" fontId="14" fillId="0" borderId="2" xfId="0" applyFont="1" applyBorder="1" applyAlignment="1">
      <alignment horizontal="center" vertical="center" wrapText="1"/>
    </xf>
    <xf numFmtId="0" fontId="33" fillId="4" borderId="63" xfId="0" applyFont="1" applyFill="1" applyBorder="1" applyAlignment="1">
      <alignment horizontal="justify" vertical="center" wrapText="1"/>
    </xf>
    <xf numFmtId="0" fontId="33" fillId="4" borderId="3" xfId="0" applyFont="1" applyFill="1" applyBorder="1" applyAlignment="1">
      <alignment horizontal="justify" vertical="center" wrapText="1"/>
    </xf>
    <xf numFmtId="0" fontId="7" fillId="0" borderId="1"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5" xfId="0" applyFont="1" applyBorder="1" applyAlignment="1">
      <alignment horizontal="center" vertical="center" wrapText="1"/>
    </xf>
    <xf numFmtId="0" fontId="7" fillId="19" borderId="1"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33" fillId="0" borderId="3" xfId="0" applyFont="1" applyBorder="1" applyAlignment="1" applyProtection="1">
      <alignment horizontal="justify" vertical="center" wrapText="1"/>
      <protection locked="0"/>
    </xf>
    <xf numFmtId="0" fontId="33" fillId="0" borderId="65" xfId="0" applyFont="1" applyBorder="1" applyAlignment="1">
      <alignment horizontal="justify" vertical="center" wrapText="1"/>
    </xf>
    <xf numFmtId="0" fontId="33" fillId="0" borderId="67" xfId="0" applyFont="1" applyBorder="1" applyAlignment="1">
      <alignment horizontal="justify" vertical="center" wrapText="1"/>
    </xf>
    <xf numFmtId="0" fontId="33" fillId="0" borderId="67" xfId="0" applyFont="1" applyBorder="1" applyAlignment="1">
      <alignment horizontal="justify" vertical="center"/>
    </xf>
    <xf numFmtId="0" fontId="33" fillId="0" borderId="1" xfId="0" applyFont="1" applyBorder="1" applyAlignment="1">
      <alignment horizontal="justify" vertical="center" wrapText="1"/>
    </xf>
    <xf numFmtId="0" fontId="51" fillId="0" borderId="1" xfId="0" applyFont="1" applyBorder="1" applyAlignment="1">
      <alignment horizontal="justify" vertical="center" wrapText="1"/>
    </xf>
    <xf numFmtId="0" fontId="51" fillId="3" borderId="2" xfId="1" applyFont="1" applyFill="1" applyBorder="1" applyAlignment="1" applyProtection="1">
      <alignment horizontal="center" vertical="center" wrapText="1"/>
      <protection locked="0"/>
    </xf>
    <xf numFmtId="0" fontId="33" fillId="3" borderId="3" xfId="1" applyFont="1" applyFill="1" applyBorder="1" applyAlignment="1" applyProtection="1">
      <alignment horizontal="center" vertical="center" wrapText="1"/>
      <protection locked="0"/>
    </xf>
    <xf numFmtId="0" fontId="33" fillId="3" borderId="1" xfId="0" applyFont="1" applyFill="1" applyBorder="1" applyAlignment="1" applyProtection="1">
      <alignment horizontal="justify" vertical="center" wrapText="1"/>
      <protection locked="0"/>
    </xf>
    <xf numFmtId="0" fontId="15" fillId="8" borderId="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7"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20" borderId="10" xfId="0" applyFont="1" applyFill="1" applyBorder="1" applyAlignment="1">
      <alignment horizontal="center" vertical="center" wrapText="1"/>
    </xf>
    <xf numFmtId="0" fontId="10" fillId="20" borderId="12" xfId="0" applyFont="1" applyFill="1" applyBorder="1" applyAlignment="1">
      <alignment horizontal="center" vertical="center" wrapText="1"/>
    </xf>
    <xf numFmtId="0" fontId="10" fillId="0" borderId="14" xfId="0" applyFont="1" applyBorder="1" applyAlignment="1">
      <alignment horizontal="center" vertical="center" wrapText="1"/>
    </xf>
    <xf numFmtId="0" fontId="2" fillId="0" borderId="21" xfId="0" applyFont="1" applyBorder="1" applyAlignment="1">
      <alignment horizontal="justify" vertical="center" wrapText="1"/>
    </xf>
    <xf numFmtId="0" fontId="2" fillId="0" borderId="23" xfId="0" applyFont="1" applyBorder="1" applyAlignment="1">
      <alignment horizontal="justify" vertical="center" wrapText="1"/>
    </xf>
    <xf numFmtId="0" fontId="20" fillId="11" borderId="16" xfId="0" applyFont="1" applyFill="1" applyBorder="1" applyAlignment="1">
      <alignment horizontal="center" vertical="center" wrapText="1"/>
    </xf>
    <xf numFmtId="0" fontId="15"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7" fillId="0" borderId="61" xfId="0" applyFont="1" applyBorder="1" applyAlignment="1">
      <alignment horizontal="center" vertical="center" wrapText="1"/>
    </xf>
    <xf numFmtId="0" fontId="17" fillId="0" borderId="62" xfId="0" applyFont="1" applyBorder="1" applyAlignment="1">
      <alignment horizontal="center" vertical="center" wrapText="1"/>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7" fillId="0" borderId="61" xfId="0" applyFont="1" applyBorder="1" applyAlignment="1">
      <alignment horizontal="left" vertical="center" wrapText="1"/>
    </xf>
    <xf numFmtId="0" fontId="7" fillId="0" borderId="0" xfId="0" applyFont="1" applyAlignment="1">
      <alignment horizont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7" fillId="0" borderId="56"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59" xfId="0" applyFont="1" applyBorder="1" applyAlignment="1">
      <alignment horizontal="center" vertical="center" wrapText="1"/>
    </xf>
    <xf numFmtId="0" fontId="19" fillId="0" borderId="0" xfId="0" applyFont="1" applyAlignment="1">
      <alignment horizontal="center"/>
    </xf>
    <xf numFmtId="0" fontId="22" fillId="11" borderId="16" xfId="0" applyFont="1" applyFill="1" applyBorder="1" applyAlignment="1">
      <alignment horizontal="center" vertical="center" wrapText="1"/>
    </xf>
    <xf numFmtId="0" fontId="33" fillId="0" borderId="16" xfId="0" applyFont="1" applyBorder="1" applyAlignment="1">
      <alignment horizontal="center" vertical="center" wrapText="1"/>
    </xf>
    <xf numFmtId="0" fontId="15" fillId="9" borderId="11"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39" fillId="0" borderId="22" xfId="0" applyFont="1" applyBorder="1" applyAlignment="1">
      <alignment vertical="center" wrapText="1"/>
    </xf>
    <xf numFmtId="0" fontId="39" fillId="0" borderId="54" xfId="0" applyFont="1" applyBorder="1" applyAlignment="1">
      <alignment vertical="center" wrapText="1"/>
    </xf>
    <xf numFmtId="0" fontId="39" fillId="0" borderId="17" xfId="0" applyFont="1" applyBorder="1" applyAlignment="1">
      <alignment vertical="center" wrapText="1"/>
    </xf>
    <xf numFmtId="0" fontId="7" fillId="0" borderId="0" xfId="0" applyFont="1" applyAlignment="1">
      <alignment horizontal="center"/>
    </xf>
    <xf numFmtId="0" fontId="10" fillId="0" borderId="13" xfId="0" applyFont="1" applyBorder="1" applyAlignment="1">
      <alignment horizontal="left" vertical="center" wrapText="1" indent="2"/>
    </xf>
    <xf numFmtId="0" fontId="10" fillId="0" borderId="15" xfId="0" applyFont="1" applyBorder="1" applyAlignment="1">
      <alignment horizontal="left" vertical="center" wrapText="1" indent="2"/>
    </xf>
    <xf numFmtId="0" fontId="15" fillId="0" borderId="13" xfId="0" applyFont="1" applyBorder="1" applyAlignment="1">
      <alignment horizontal="left" vertical="center" wrapText="1"/>
    </xf>
    <xf numFmtId="0" fontId="15" fillId="0" borderId="15" xfId="0" applyFont="1" applyBorder="1" applyAlignment="1">
      <alignment horizontal="left" vertical="center" wrapText="1"/>
    </xf>
    <xf numFmtId="0" fontId="26" fillId="0" borderId="21" xfId="0" applyFont="1" applyBorder="1" applyAlignment="1">
      <alignment vertical="center" wrapText="1"/>
    </xf>
    <xf numFmtId="0" fontId="26" fillId="0" borderId="19" xfId="0" applyFont="1" applyBorder="1" applyAlignment="1">
      <alignment vertical="center" wrapText="1"/>
    </xf>
    <xf numFmtId="0" fontId="26" fillId="0" borderId="23" xfId="0" applyFont="1" applyBorder="1" applyAlignment="1">
      <alignment vertical="center" wrapText="1"/>
    </xf>
    <xf numFmtId="0" fontId="26" fillId="0" borderId="18" xfId="0" applyFont="1" applyBorder="1" applyAlignment="1">
      <alignment vertical="center" wrapText="1"/>
    </xf>
    <xf numFmtId="0" fontId="26" fillId="0" borderId="0" xfId="0" applyFont="1" applyAlignment="1">
      <alignment vertical="center" wrapText="1"/>
    </xf>
    <xf numFmtId="0" fontId="26" fillId="0" borderId="20" xfId="0" applyFont="1" applyBorder="1" applyAlignment="1">
      <alignment vertical="center" wrapText="1"/>
    </xf>
    <xf numFmtId="0" fontId="15" fillId="0" borderId="13" xfId="0" applyFont="1" applyBorder="1" applyAlignment="1">
      <alignment horizontal="left" vertical="center" wrapText="1" indent="2"/>
    </xf>
    <xf numFmtId="0" fontId="15" fillId="0" borderId="15" xfId="0" applyFont="1" applyBorder="1" applyAlignment="1">
      <alignment horizontal="left" vertical="center" wrapText="1" indent="2"/>
    </xf>
    <xf numFmtId="0" fontId="8" fillId="0" borderId="13" xfId="0" applyFont="1" applyBorder="1" applyAlignment="1">
      <alignment horizontal="justify" vertical="center" wrapText="1"/>
    </xf>
    <xf numFmtId="0" fontId="8" fillId="0" borderId="15" xfId="0" applyFont="1" applyBorder="1" applyAlignment="1">
      <alignment horizontal="justify" vertical="center" wrapText="1"/>
    </xf>
    <xf numFmtId="0" fontId="15" fillId="0" borderId="14" xfId="0" applyFont="1" applyBorder="1" applyAlignment="1">
      <alignment horizontal="left" vertical="center" wrapText="1" indent="2"/>
    </xf>
    <xf numFmtId="0" fontId="8" fillId="4" borderId="16" xfId="0" applyFont="1" applyFill="1" applyBorder="1" applyAlignment="1">
      <alignment horizontal="center" vertical="center" wrapText="1"/>
    </xf>
    <xf numFmtId="0" fontId="34" fillId="4" borderId="16" xfId="0" applyFont="1" applyFill="1" applyBorder="1" applyAlignment="1">
      <alignment horizontal="center" vertical="center" wrapText="1"/>
    </xf>
    <xf numFmtId="0" fontId="35" fillId="4" borderId="16"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4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15" fillId="20" borderId="16" xfId="0" applyFont="1" applyFill="1" applyBorder="1" applyAlignment="1">
      <alignment horizontal="center" vertical="center" wrapText="1"/>
    </xf>
    <xf numFmtId="0" fontId="16" fillId="20"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61" fillId="0" borderId="66" xfId="3" applyFont="1" applyBorder="1" applyAlignment="1">
      <alignment vertical="center" wrapText="1"/>
    </xf>
  </cellXfs>
  <cellStyles count="6">
    <cellStyle name="Hipervínculo" xfId="3" builtinId="8"/>
    <cellStyle name="Hyperlink" xfId="5" xr:uid="{00000000-000B-0000-0000-000008000000}"/>
    <cellStyle name="Millares [0] 2" xfId="4" xr:uid="{8F9A2EF2-6F74-4BB9-9CC3-462B1B948613}"/>
    <cellStyle name="Normal" xfId="0" builtinId="0"/>
    <cellStyle name="Normal 2" xfId="1" xr:uid="{00000000-0005-0000-0000-000001000000}"/>
    <cellStyle name="Porcentaje" xfId="2" builtinId="5"/>
  </cellStyles>
  <dxfs count="545">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CC"/>
        </patternFill>
      </fill>
    </dxf>
    <dxf>
      <fill>
        <patternFill>
          <bgColor theme="1"/>
        </patternFill>
      </fill>
    </dxf>
    <dxf>
      <fill>
        <patternFill>
          <bgColor rgb="FFFFC000"/>
        </patternFill>
      </fill>
    </dxf>
    <dxf>
      <font>
        <color auto="1"/>
      </font>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FFCC"/>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00B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FFCC"/>
        </patternFill>
      </fill>
    </dxf>
    <dxf>
      <font>
        <color auto="1"/>
      </font>
      <fill>
        <patternFill>
          <bgColor rgb="FFFF0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patternType="solid">
          <fgColor rgb="FFFFC000"/>
          <bgColor rgb="FFFFC000"/>
        </patternFill>
      </fill>
    </dxf>
    <dxf>
      <fill>
        <patternFill patternType="solid">
          <fgColor rgb="FF92D050"/>
          <bgColor rgb="FF92D050"/>
        </patternFill>
      </fill>
    </dxf>
    <dxf>
      <fill>
        <patternFill patternType="solid">
          <fgColor rgb="FFFFC000"/>
          <bgColor rgb="FFFFC000"/>
        </patternFill>
      </fill>
    </dxf>
    <dxf>
      <font>
        <color auto="1"/>
      </font>
      <fill>
        <patternFill patternType="solid">
          <fgColor rgb="FFFFFF99"/>
          <bgColor rgb="FFFFFF99"/>
        </patternFill>
      </fill>
    </dxf>
    <dxf>
      <fill>
        <patternFill patternType="solid">
          <fgColor rgb="FFFFFF99"/>
          <bgColor rgb="FFFFFF99"/>
        </patternFill>
      </fill>
    </dxf>
    <dxf>
      <fill>
        <patternFill patternType="none"/>
      </fill>
    </dxf>
    <dxf>
      <fill>
        <patternFill patternType="solid">
          <fgColor rgb="FFFFFF99"/>
          <bgColor rgb="FFFFFF99"/>
        </patternFill>
      </fill>
    </dxf>
    <dxf>
      <fill>
        <patternFill patternType="solid">
          <fgColor rgb="FFFFC000"/>
          <bgColor rgb="FFFFC000"/>
        </patternFill>
      </fill>
    </dxf>
    <dxf>
      <font>
        <color rgb="FF9C0006"/>
      </font>
      <fill>
        <patternFill patternType="solid">
          <fgColor rgb="FFFFC7CE"/>
          <bgColor rgb="FFFFC7CE"/>
        </patternFill>
      </fill>
    </dxf>
    <dxf>
      <fill>
        <patternFill patternType="solid">
          <fgColor rgb="FFFFFFCC"/>
          <bgColor rgb="FFFFFFCC"/>
        </patternFill>
      </fill>
    </dxf>
    <dxf>
      <font>
        <color rgb="FF9C0006"/>
      </font>
      <fill>
        <patternFill patternType="solid">
          <fgColor rgb="FFFFC7CE"/>
          <bgColor rgb="FFFFC7CE"/>
        </patternFill>
      </fill>
    </dxf>
    <dxf>
      <fill>
        <patternFill patternType="solid">
          <fgColor rgb="FFFFFFCC"/>
          <bgColor rgb="FFFFFFCC"/>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C000"/>
          <bgColor rgb="FFFFC0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ont>
        <color auto="1"/>
      </font>
      <fill>
        <patternFill patternType="solid">
          <fgColor rgb="FFFFC000"/>
          <bgColor rgb="FFFFC000"/>
        </patternFill>
      </fill>
    </dxf>
    <dxf>
      <fill>
        <patternFill patternType="solid">
          <fgColor rgb="FFFFFF99"/>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ont>
        <color theme="1"/>
      </font>
      <fill>
        <patternFill>
          <bgColor rgb="FFFFFF99"/>
        </patternFill>
      </fill>
    </dxf>
    <dxf>
      <font>
        <color theme="1"/>
      </font>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FFFFCC"/>
        </patternFill>
      </fill>
    </dxf>
    <dxf>
      <fill>
        <patternFill>
          <bgColor rgb="FFFFFFCC"/>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patternType="solid">
          <fgColor rgb="FFFFFF99"/>
          <bgColor rgb="FFFFFF99"/>
        </patternFill>
      </fill>
    </dxf>
    <dxf>
      <fill>
        <patternFill patternType="solid">
          <fgColor rgb="FFFFC000"/>
          <bgColor rgb="FFFFC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FF99"/>
          <bgColor rgb="FFFFFF99"/>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FFFFCC"/>
          <bgColor rgb="FFFFFFCC"/>
        </patternFill>
      </fill>
    </dxf>
    <dxf>
      <font>
        <color rgb="FF9C0006"/>
      </font>
      <fill>
        <patternFill patternType="solid">
          <fgColor rgb="FFFFC7CE"/>
          <bgColor rgb="FFFFC7CE"/>
        </patternFill>
      </fill>
    </dxf>
    <dxf>
      <fill>
        <patternFill patternType="solid">
          <fgColor rgb="FFFFFFCC"/>
          <bgColor rgb="FFFFFFCC"/>
        </patternFill>
      </fill>
    </dxf>
    <dxf>
      <font>
        <color auto="1"/>
      </font>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ont>
        <color rgb="FF9C0006"/>
      </font>
      <fill>
        <patternFill patternType="solid">
          <fgColor rgb="FFFFC7CE"/>
          <bgColor rgb="FFFFC7CE"/>
        </patternFill>
      </fill>
    </dxf>
    <dxf>
      <fill>
        <patternFill patternType="none"/>
      </fill>
    </dxf>
    <dxf>
      <fill>
        <patternFill patternType="solid">
          <fgColor rgb="FFFFFF99"/>
          <bgColor rgb="FFFFFF99"/>
        </patternFill>
      </fill>
    </dxf>
    <dxf>
      <fill>
        <patternFill patternType="solid">
          <fgColor rgb="FFFFC000"/>
          <bgColor rgb="FFFFC000"/>
        </patternFill>
      </fill>
    </dxf>
    <dxf>
      <font>
        <color auto="1"/>
      </font>
      <fill>
        <patternFill patternType="solid">
          <fgColor rgb="FFFFFF99"/>
          <bgColor rgb="FFFFFF99"/>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92D050"/>
        </patternFill>
      </fill>
    </dxf>
    <dxf>
      <font>
        <color auto="1"/>
      </font>
      <fill>
        <patternFill>
          <bgColor rgb="FFFF0000"/>
        </patternFill>
      </fill>
    </dxf>
    <dxf>
      <fill>
        <patternFill>
          <bgColor rgb="FFFFC000"/>
        </patternFill>
      </fill>
    </dxf>
    <dxf>
      <font>
        <color theme="1"/>
      </font>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FFCC"/>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theme="1"/>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s>
  <tableStyles count="0" defaultTableStyle="TableStyleMedium2" defaultPivotStyle="PivotStyleLight16"/>
  <colors>
    <mruColors>
      <color rgb="FF0000FF"/>
      <color rgb="FFCCFFFF"/>
      <color rgb="FFFFE599"/>
      <color rgb="FFFFFF99"/>
      <color rgb="FFFFFF00"/>
      <color rgb="FF92D050"/>
      <color rgb="FFFFFFCC"/>
      <color rgb="FFFFFF66"/>
      <color rgb="FFFFCC6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5</xdr:col>
      <xdr:colOff>0</xdr:colOff>
      <xdr:row>13</xdr:row>
      <xdr:rowOff>0</xdr:rowOff>
    </xdr:from>
    <xdr:ext cx="304800" cy="304800"/>
    <xdr:sp macro="" textlink="">
      <xdr:nvSpPr>
        <xdr:cNvPr id="2" name="avatar">
          <a:extLst>
            <a:ext uri="{FF2B5EF4-FFF2-40B4-BE49-F238E27FC236}">
              <a16:creationId xmlns:a16="http://schemas.microsoft.com/office/drawing/2014/main" id="{17CF348D-EE98-4DB1-8DAC-10B16953680B}"/>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xdr:row>
      <xdr:rowOff>0</xdr:rowOff>
    </xdr:from>
    <xdr:ext cx="304800" cy="304800"/>
    <xdr:sp macro="" textlink="">
      <xdr:nvSpPr>
        <xdr:cNvPr id="3" name="avatar">
          <a:extLst>
            <a:ext uri="{FF2B5EF4-FFF2-40B4-BE49-F238E27FC236}">
              <a16:creationId xmlns:a16="http://schemas.microsoft.com/office/drawing/2014/main" id="{B717E965-4CC1-41C9-A131-FBBE2CCA6528}"/>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11</xdr:row>
      <xdr:rowOff>0</xdr:rowOff>
    </xdr:from>
    <xdr:to>
      <xdr:col>8</xdr:col>
      <xdr:colOff>0</xdr:colOff>
      <xdr:row>12</xdr:row>
      <xdr:rowOff>168274</xdr:rowOff>
    </xdr:to>
    <xdr:sp macro="" textlink="">
      <xdr:nvSpPr>
        <xdr:cNvPr id="4" name="Text Box 214">
          <a:extLst>
            <a:ext uri="{FF2B5EF4-FFF2-40B4-BE49-F238E27FC236}">
              <a16:creationId xmlns:a16="http://schemas.microsoft.com/office/drawing/2014/main" id="{89065D13-96D1-4C99-85DB-7EC0068081E7}"/>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xdr:row>
      <xdr:rowOff>0</xdr:rowOff>
    </xdr:from>
    <xdr:to>
      <xdr:col>8</xdr:col>
      <xdr:colOff>0</xdr:colOff>
      <xdr:row>12</xdr:row>
      <xdr:rowOff>168274</xdr:rowOff>
    </xdr:to>
    <xdr:sp macro="" textlink="">
      <xdr:nvSpPr>
        <xdr:cNvPr id="5" name="Text Box 215">
          <a:extLst>
            <a:ext uri="{FF2B5EF4-FFF2-40B4-BE49-F238E27FC236}">
              <a16:creationId xmlns:a16="http://schemas.microsoft.com/office/drawing/2014/main" id="{6C38F79F-CC47-41A4-85DA-E89426C2B59C}"/>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xdr:row>
      <xdr:rowOff>0</xdr:rowOff>
    </xdr:from>
    <xdr:to>
      <xdr:col>8</xdr:col>
      <xdr:colOff>0</xdr:colOff>
      <xdr:row>11</xdr:row>
      <xdr:rowOff>777875</xdr:rowOff>
    </xdr:to>
    <xdr:sp macro="" textlink="">
      <xdr:nvSpPr>
        <xdr:cNvPr id="6" name="Text Box 214">
          <a:extLst>
            <a:ext uri="{FF2B5EF4-FFF2-40B4-BE49-F238E27FC236}">
              <a16:creationId xmlns:a16="http://schemas.microsoft.com/office/drawing/2014/main" id="{F1348608-F0D1-4A70-AB01-8D32E9272096}"/>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11</xdr:row>
      <xdr:rowOff>0</xdr:rowOff>
    </xdr:from>
    <xdr:to>
      <xdr:col>8</xdr:col>
      <xdr:colOff>0</xdr:colOff>
      <xdr:row>11</xdr:row>
      <xdr:rowOff>777875</xdr:rowOff>
    </xdr:to>
    <xdr:sp macro="" textlink="">
      <xdr:nvSpPr>
        <xdr:cNvPr id="7" name="Text Box 215">
          <a:extLst>
            <a:ext uri="{FF2B5EF4-FFF2-40B4-BE49-F238E27FC236}">
              <a16:creationId xmlns:a16="http://schemas.microsoft.com/office/drawing/2014/main" id="{FE56D363-9E5D-4873-9D44-308BCFDF14EA}"/>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1</xdr:col>
      <xdr:colOff>444501</xdr:colOff>
      <xdr:row>0</xdr:row>
      <xdr:rowOff>50800</xdr:rowOff>
    </xdr:from>
    <xdr:to>
      <xdr:col>3</xdr:col>
      <xdr:colOff>190501</xdr:colOff>
      <xdr:row>0</xdr:row>
      <xdr:rowOff>1193800</xdr:rowOff>
    </xdr:to>
    <xdr:pic>
      <xdr:nvPicPr>
        <xdr:cNvPr id="8" name="Imagen 2" descr="Logo MinCIT_Mesa de trabajo 1">
          <a:extLst>
            <a:ext uri="{FF2B5EF4-FFF2-40B4-BE49-F238E27FC236}">
              <a16:creationId xmlns:a16="http://schemas.microsoft.com/office/drawing/2014/main" id="{CF2B4FF1-9A4A-490B-8711-CE338B998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5201" y="50800"/>
          <a:ext cx="21336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31</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31</xdr:row>
      <xdr:rowOff>0</xdr:rowOff>
    </xdr:from>
    <xdr:ext cx="304800" cy="304800"/>
    <xdr:sp macro="" textlink="">
      <xdr:nvSpPr>
        <xdr:cNvPr id="4" name="avatar">
          <a:extLst>
            <a:ext uri="{FF2B5EF4-FFF2-40B4-BE49-F238E27FC236}">
              <a16:creationId xmlns:a16="http://schemas.microsoft.com/office/drawing/2014/main" id="{A4137583-E483-49C8-98F4-DDA7FDD1FDB7}"/>
            </a:ext>
            <a:ext uri="{147F2762-F138-4A5C-976F-8EAC2B608ADB}">
              <a16:predDERef xmlns:a16="http://schemas.microsoft.com/office/drawing/2014/main" pre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31</xdr:row>
      <xdr:rowOff>0</xdr:rowOff>
    </xdr:from>
    <xdr:to>
      <xdr:col>9</xdr:col>
      <xdr:colOff>0</xdr:colOff>
      <xdr:row>37</xdr:row>
      <xdr:rowOff>86792</xdr:rowOff>
    </xdr:to>
    <xdr:sp macro="" textlink="">
      <xdr:nvSpPr>
        <xdr:cNvPr id="6" name="Text Box 214">
          <a:extLst>
            <a:ext uri="{FF2B5EF4-FFF2-40B4-BE49-F238E27FC236}">
              <a16:creationId xmlns:a16="http://schemas.microsoft.com/office/drawing/2014/main" id="{BC2546FA-6AC4-4D6B-B9F3-6B89183C2E2A}"/>
            </a:ext>
            <a:ext uri="{147F2762-F138-4A5C-976F-8EAC2B608ADB}">
              <a16:predDERef xmlns:a16="http://schemas.microsoft.com/office/drawing/2014/main" pred="{A4137583-E483-49C8-98F4-DDA7FDD1FDB7}"/>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31</xdr:row>
      <xdr:rowOff>0</xdr:rowOff>
    </xdr:from>
    <xdr:to>
      <xdr:col>9</xdr:col>
      <xdr:colOff>0</xdr:colOff>
      <xdr:row>37</xdr:row>
      <xdr:rowOff>86792</xdr:rowOff>
    </xdr:to>
    <xdr:sp macro="" textlink="">
      <xdr:nvSpPr>
        <xdr:cNvPr id="7" name="Text Box 215">
          <a:extLst>
            <a:ext uri="{FF2B5EF4-FFF2-40B4-BE49-F238E27FC236}">
              <a16:creationId xmlns:a16="http://schemas.microsoft.com/office/drawing/2014/main" id="{268F5994-F429-4F47-98B5-E9E2FF45FB09}"/>
            </a:ext>
            <a:ext uri="{147F2762-F138-4A5C-976F-8EAC2B608ADB}">
              <a16:predDERef xmlns:a16="http://schemas.microsoft.com/office/drawing/2014/main" pre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31</xdr:row>
      <xdr:rowOff>0</xdr:rowOff>
    </xdr:from>
    <xdr:to>
      <xdr:col>9</xdr:col>
      <xdr:colOff>0</xdr:colOff>
      <xdr:row>35</xdr:row>
      <xdr:rowOff>27528</xdr:rowOff>
    </xdr:to>
    <xdr:sp macro="" textlink="">
      <xdr:nvSpPr>
        <xdr:cNvPr id="8" name="Text Box 214">
          <a:extLst>
            <a:ext uri="{FF2B5EF4-FFF2-40B4-BE49-F238E27FC236}">
              <a16:creationId xmlns:a16="http://schemas.microsoft.com/office/drawing/2014/main" id="{7FCB4A5F-1F6A-46A0-8AE2-C95BF27AFA18}"/>
            </a:ext>
            <a:ext uri="{147F2762-F138-4A5C-976F-8EAC2B608ADB}">
              <a16:predDERef xmlns:a16="http://schemas.microsoft.com/office/drawing/2014/main" pred="{268F5994-F429-4F47-98B5-E9E2FF45FB0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31</xdr:row>
      <xdr:rowOff>0</xdr:rowOff>
    </xdr:from>
    <xdr:to>
      <xdr:col>9</xdr:col>
      <xdr:colOff>0</xdr:colOff>
      <xdr:row>35</xdr:row>
      <xdr:rowOff>27528</xdr:rowOff>
    </xdr:to>
    <xdr:sp macro="" textlink="">
      <xdr:nvSpPr>
        <xdr:cNvPr id="9" name="Text Box 215">
          <a:extLst>
            <a:ext uri="{FF2B5EF4-FFF2-40B4-BE49-F238E27FC236}">
              <a16:creationId xmlns:a16="http://schemas.microsoft.com/office/drawing/2014/main" id="{32A518E0-0A3E-44AC-8068-4736AE216449}"/>
            </a:ext>
            <a:ext uri="{147F2762-F138-4A5C-976F-8EAC2B608ADB}">
              <a16:predDERef xmlns:a16="http://schemas.microsoft.com/office/drawing/2014/main" pre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1384608</xdr:rowOff>
    </xdr:to>
    <xdr:sp macro="" textlink="">
      <xdr:nvSpPr>
        <xdr:cNvPr id="5" name="Text Box 214">
          <a:extLst>
            <a:ext uri="{FF2B5EF4-FFF2-40B4-BE49-F238E27FC236}">
              <a16:creationId xmlns:a16="http://schemas.microsoft.com/office/drawing/2014/main" id="{A14CFD1E-E668-4EB4-B4BB-29660DC50911}"/>
            </a:ext>
            <a:ext uri="{147F2762-F138-4A5C-976F-8EAC2B608ADB}">
              <a16:predDERef xmlns:a16="http://schemas.microsoft.com/office/drawing/2014/main" pred="{32A518E0-0A3E-44AC-8068-4736AE216449}"/>
            </a:ext>
          </a:extLst>
        </xdr:cNvPr>
        <xdr:cNvSpPr txBox="1">
          <a:spLocks noChangeArrowheads="1"/>
        </xdr:cNvSpPr>
      </xdr:nvSpPr>
      <xdr:spPr bwMode="auto">
        <a:xfrm rot="-1090354">
          <a:off x="16002000" y="6426200"/>
          <a:ext cx="0" cy="1405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1962149</xdr:colOff>
      <xdr:row>9</xdr:row>
      <xdr:rowOff>0</xdr:rowOff>
    </xdr:from>
    <xdr:to>
      <xdr:col>9</xdr:col>
      <xdr:colOff>1962149</xdr:colOff>
      <xdr:row>9</xdr:row>
      <xdr:rowOff>1385429</xdr:rowOff>
    </xdr:to>
    <xdr:sp macro="" textlink="">
      <xdr:nvSpPr>
        <xdr:cNvPr id="10" name="Text Box 215">
          <a:extLst>
            <a:ext uri="{FF2B5EF4-FFF2-40B4-BE49-F238E27FC236}">
              <a16:creationId xmlns:a16="http://schemas.microsoft.com/office/drawing/2014/main" id="{A960E2F3-49F8-45A3-8E28-16EBE9E6257C}"/>
            </a:ext>
            <a:ext uri="{147F2762-F138-4A5C-976F-8EAC2B608ADB}">
              <a16:predDERef xmlns:a16="http://schemas.microsoft.com/office/drawing/2014/main" pred="{A14CFD1E-E668-4EB4-B4BB-29660DC50911}"/>
            </a:ext>
          </a:extLst>
        </xdr:cNvPr>
        <xdr:cNvSpPr txBox="1">
          <a:spLocks noChangeArrowheads="1"/>
        </xdr:cNvSpPr>
      </xdr:nvSpPr>
      <xdr:spPr bwMode="auto">
        <a:xfrm rot="-1090354">
          <a:off x="16001999" y="6426200"/>
          <a:ext cx="2164" cy="1406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766389</xdr:rowOff>
    </xdr:to>
    <xdr:sp macro="" textlink="">
      <xdr:nvSpPr>
        <xdr:cNvPr id="11" name="Text Box 214">
          <a:extLst>
            <a:ext uri="{FF2B5EF4-FFF2-40B4-BE49-F238E27FC236}">
              <a16:creationId xmlns:a16="http://schemas.microsoft.com/office/drawing/2014/main" id="{8C948A14-6EAC-423F-9888-D7FB5A555F57}"/>
            </a:ext>
            <a:ext uri="{147F2762-F138-4A5C-976F-8EAC2B608ADB}">
              <a16:predDERef xmlns:a16="http://schemas.microsoft.com/office/drawing/2014/main" pred="{A960E2F3-49F8-45A3-8E28-16EBE9E6257C}"/>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9</xdr:row>
      <xdr:rowOff>0</xdr:rowOff>
    </xdr:from>
    <xdr:to>
      <xdr:col>9</xdr:col>
      <xdr:colOff>0</xdr:colOff>
      <xdr:row>9</xdr:row>
      <xdr:rowOff>766389</xdr:rowOff>
    </xdr:to>
    <xdr:sp macro="" textlink="">
      <xdr:nvSpPr>
        <xdr:cNvPr id="12" name="Text Box 215">
          <a:extLst>
            <a:ext uri="{FF2B5EF4-FFF2-40B4-BE49-F238E27FC236}">
              <a16:creationId xmlns:a16="http://schemas.microsoft.com/office/drawing/2014/main" id="{50124DBF-E869-47D2-A693-48097016D9E9}"/>
            </a:ext>
            <a:ext uri="{147F2762-F138-4A5C-976F-8EAC2B608ADB}">
              <a16:predDERef xmlns:a16="http://schemas.microsoft.com/office/drawing/2014/main" pred="{8C948A14-6EAC-423F-9888-D7FB5A555F57}"/>
            </a:ext>
          </a:extLst>
        </xdr:cNvPr>
        <xdr:cNvSpPr txBox="1">
          <a:spLocks noChangeArrowheads="1"/>
        </xdr:cNvSpPr>
      </xdr:nvSpPr>
      <xdr:spPr bwMode="auto">
        <a:xfrm rot="-1090354">
          <a:off x="16002000" y="6426200"/>
          <a:ext cx="0" cy="769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0</xdr:col>
      <xdr:colOff>743855</xdr:colOff>
      <xdr:row>0</xdr:row>
      <xdr:rowOff>200629</xdr:rowOff>
    </xdr:from>
    <xdr:to>
      <xdr:col>2</xdr:col>
      <xdr:colOff>805486</xdr:colOff>
      <xdr:row>0</xdr:row>
      <xdr:rowOff>1079500</xdr:rowOff>
    </xdr:to>
    <xdr:pic>
      <xdr:nvPicPr>
        <xdr:cNvPr id="3" name="Imagen 2">
          <a:extLst>
            <a:ext uri="{FF2B5EF4-FFF2-40B4-BE49-F238E27FC236}">
              <a16:creationId xmlns:a16="http://schemas.microsoft.com/office/drawing/2014/main" id="{62A6DE3E-C37C-464A-B345-1D1A4F5E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855" y="200629"/>
          <a:ext cx="3189006" cy="87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Seguimiento%20de%20Riesgos/Riesgos%20de%20Gesti&#243;n/1er.%20Seguimiento%20Riesgos%20de%20Gesti&#243;n/Matriz%20Riesgos%20Gestion%20Documental%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mincitco-my.sharepoint.com/:f:/g/personal/cguerrat_mincit_gov_co/EiE5pgutkzNInzkLUCDTgm8BcdHZV4ijqmEaT6WNQs96UQ?e=OkWCoj"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mincitco-my.sharepoint.com/:f:/g/personal/lsantafe_mincit_gov_co/EkYjDCrwGg5OoZ1YGnQA_3EB9MAPDWEUdL_n6hPT_SZ2_Q?e=cPLae0" TargetMode="External"/><Relationship Id="rId13" Type="http://schemas.openxmlformats.org/officeDocument/2006/relationships/hyperlink" Target="https://mincitco-my.sharepoint.com/:x:/g/personal/evillarreal_mincit_gov_co/EULWx3nR9j9HrWG29E4EIgYBY732NNlOiZUDpaf0dmfjgw?e=jnCG5z" TargetMode="External"/><Relationship Id="rId18" Type="http://schemas.openxmlformats.org/officeDocument/2006/relationships/vmlDrawing" Target="../drawings/vmlDrawing2.vml"/><Relationship Id="rId3" Type="http://schemas.openxmlformats.org/officeDocument/2006/relationships/hyperlink" Target="https://mincitco-my.sharepoint.com/:b:/g/personal/evillarreal_mincit_gov_co/EcBqEsDTGo9JrDrcuIanQ-cBeRUh-moJ7MxaHHGHZnpGow?e=vcHFWF" TargetMode="External"/><Relationship Id="rId7" Type="http://schemas.openxmlformats.org/officeDocument/2006/relationships/hyperlink" Target="https://mincitco-my.sharepoint.com/:f:/g/personal/lsantafe_mincit_gov_co/EkYjDCrwGg5OoZ1YGnQA_3EB9MAPDWEUdL_n6hPT_SZ2_Q?e=cPLae0" TargetMode="External"/><Relationship Id="rId12" Type="http://schemas.openxmlformats.org/officeDocument/2006/relationships/hyperlink" Target="https://mincitco-my.sharepoint.com/:f:/g/personal/jmurcia_mincit_gov_co/EowmpNE6MVVLmC5qbeBOYKkBEIMcyC08H5L1D0u44JhGEA?e=ocmYMA" TargetMode="External"/><Relationship Id="rId17" Type="http://schemas.openxmlformats.org/officeDocument/2006/relationships/drawing" Target="../drawings/drawing2.xml"/><Relationship Id="rId2" Type="http://schemas.openxmlformats.org/officeDocument/2006/relationships/hyperlink" Target="https://mincitco.sharepoint.com/:f:/s/GDOCE/EvJQN1nLXd9ClwhndMrRMEEBqT2kThCYRuWayyXH_MAGKw" TargetMode="External"/><Relationship Id="rId16" Type="http://schemas.openxmlformats.org/officeDocument/2006/relationships/printerSettings" Target="../printerSettings/printerSettings1.bin"/><Relationship Id="rId20" Type="http://schemas.openxmlformats.org/officeDocument/2006/relationships/comments" Target="../comments2.xml"/><Relationship Id="rId1" Type="http://schemas.openxmlformats.org/officeDocument/2006/relationships/hyperlink" Target="https://mincitco-my.sharepoint.com/:f:/g/personal/mrchacon_mincit_gov_co/Ej2ljwPWX0RKlJCoGYnZcY0BK9pptLDsGIcOMHfr3XIhSg?e=R282Dv" TargetMode="External"/><Relationship Id="rId6" Type="http://schemas.openxmlformats.org/officeDocument/2006/relationships/hyperlink" Target="https://mincitco-my.sharepoint.com/:f:/g/personal/ypenagos_mincit_gov_co/Ekw-MaWwn-hFkLkKoRowmVMBsPYdGPVtaQEeqdaA7YOhCA?e=gMjGx0" TargetMode="External"/><Relationship Id="rId11" Type="http://schemas.openxmlformats.org/officeDocument/2006/relationships/hyperlink" Target="https://mincitco-my.sharepoint.com/:f:/g/personal/jmurcia_mincit_gov_co/EowmpNE6MVVLmC5qbeBOYKkBEIMcyC08H5L1D0u44JhGEA?e=ocmYMA" TargetMode="External"/><Relationship Id="rId5" Type="http://schemas.openxmlformats.org/officeDocument/2006/relationships/hyperlink" Target="https://www.mincit.gov.co/getattachment/participa/politica-de-participacion-ciudadana/informes-de-seguimiento/vigencia-2024/informe-consolidado-politica-de-participacion-ciud/informe-consolidado-de-la-politica-de-participacion-ciudadana-2024.pdf.aspx" TargetMode="External"/><Relationship Id="rId15" Type="http://schemas.openxmlformats.org/officeDocument/2006/relationships/hyperlink" Target="https://mincitco-my.sharepoint.com/:f:/g/personal/mapachon_mincit_gov_co/Et84lDirkthOkK7sVKKrl94B5r3nd3jtBstDTxXlcLKMhg?e=zXOniX" TargetMode="External"/><Relationship Id="rId10" Type="http://schemas.openxmlformats.org/officeDocument/2006/relationships/hyperlink" Target="https://mincitco-my.sharepoint.com/:f:/g/personal/jmurcia_mincit_gov_co/EowmpNE6MVVLmC5qbeBOYKkBEIMcyC08H5L1D0u44JhGEA?e=ocmYMA" TargetMode="External"/><Relationship Id="rId19" Type="http://schemas.openxmlformats.org/officeDocument/2006/relationships/vmlDrawing" Target="../drawings/vmlDrawing3.vml"/><Relationship Id="rId4" Type="http://schemas.openxmlformats.org/officeDocument/2006/relationships/hyperlink" Target="https://mincitco.sharepoint.com/:f:/s/GAC/ErdrAUmp3L1EnQKv2O6XPOMBFxOk_1Wh80TRGXNOTJTDIg?e=BvTETF" TargetMode="External"/><Relationship Id="rId9" Type="http://schemas.openxmlformats.org/officeDocument/2006/relationships/hyperlink" Target="https://mincitco-my.sharepoint.com/:f:/g/personal/lsantafe_mincit_gov_co/EkYjDCrwGg5OoZ1YGnQA_3EB9MAPDWEUdL_n6hPT_SZ2_Q?e=cPLae0" TargetMode="External"/><Relationship Id="rId14" Type="http://schemas.openxmlformats.org/officeDocument/2006/relationships/hyperlink" Target="https://mincitco-my.sharepoint.com/:f:/g/personal/mapachon_mincit_gov_co/ElpA413YrlBJuIbamuSE-ZoBLzSpKv5RWdjVFUoHEeWl2w?e=Trxmf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35AF-5417-444B-A565-AAD0CA0F31AC}">
  <sheetPr>
    <tabColor rgb="FFFFFF00"/>
  </sheetPr>
  <dimension ref="A1:BI14"/>
  <sheetViews>
    <sheetView zoomScale="50" zoomScaleNormal="50" workbookViewId="0">
      <selection activeCell="BH1" sqref="BH1:BI1"/>
    </sheetView>
  </sheetViews>
  <sheetFormatPr baseColWidth="10" defaultColWidth="11.453125" defaultRowHeight="14" x14ac:dyDescent="0.3"/>
  <cols>
    <col min="1" max="1" width="7.453125" style="123" customWidth="1"/>
    <col min="2" max="2" width="9.54296875" style="6" customWidth="1"/>
    <col min="3" max="3" width="24.54296875" style="51" customWidth="1"/>
    <col min="4" max="4" width="21.1796875" style="6" customWidth="1"/>
    <col min="5" max="5" width="24.81640625" style="51" customWidth="1"/>
    <col min="6" max="6" width="21.81640625" style="27" customWidth="1"/>
    <col min="7" max="7" width="50.54296875" style="6" customWidth="1"/>
    <col min="8" max="8" width="9.81640625" style="51" customWidth="1"/>
    <col min="9" max="9" width="59.1796875" style="51" customWidth="1"/>
    <col min="10" max="10" width="26.54296875" style="51" customWidth="1"/>
    <col min="11" max="11" width="33" style="51" customWidth="1"/>
    <col min="12" max="12" width="24.6328125" style="51" customWidth="1"/>
    <col min="13" max="13" width="27.453125" style="56" hidden="1" customWidth="1"/>
    <col min="14" max="14" width="18.81640625" style="51" customWidth="1"/>
    <col min="15" max="15" width="11.54296875" style="57" hidden="1" customWidth="1"/>
    <col min="16" max="16" width="35.1796875" style="6" customWidth="1"/>
    <col min="17" max="17" width="17.36328125" style="51" customWidth="1"/>
    <col min="18" max="18" width="61.1796875" style="6" customWidth="1"/>
    <col min="19" max="19" width="24.453125" style="6" customWidth="1"/>
    <col min="20" max="20" width="26" style="51" customWidth="1"/>
    <col min="21" max="21" width="21.1796875" style="6" customWidth="1"/>
    <col min="22" max="22" width="38.54296875" style="6" customWidth="1"/>
    <col min="23" max="23" width="4.81640625" style="56" hidden="1" customWidth="1"/>
    <col min="24" max="24" width="31.1796875" style="6" customWidth="1"/>
    <col min="25" max="25" width="2.26953125" style="56" hidden="1" customWidth="1"/>
    <col min="26" max="26" width="30.453125" style="6" customWidth="1"/>
    <col min="27" max="27" width="36.7265625" style="114" customWidth="1"/>
    <col min="28" max="28" width="17.81640625" style="51" customWidth="1"/>
    <col min="29" max="29" width="40.81640625" style="4" customWidth="1"/>
    <col min="30" max="30" width="50.7265625" style="4" customWidth="1"/>
    <col min="31" max="31" width="16.1796875" style="6" hidden="1" customWidth="1"/>
    <col min="32" max="32" width="20.26953125" style="51" hidden="1" customWidth="1"/>
    <col min="33" max="33" width="15" style="6" hidden="1" customWidth="1"/>
    <col min="34" max="34" width="16" style="6" hidden="1" customWidth="1"/>
    <col min="35" max="35" width="17.54296875" style="6" hidden="1" customWidth="1"/>
    <col min="36" max="36" width="30.26953125" style="6" customWidth="1"/>
    <col min="37" max="37" width="18.453125" style="6" hidden="1" customWidth="1"/>
    <col min="38" max="38" width="14" style="6" hidden="1" customWidth="1"/>
    <col min="39" max="39" width="24.26953125" style="6" hidden="1" customWidth="1"/>
    <col min="40" max="40" width="17.81640625" style="117" customWidth="1"/>
    <col min="41" max="41" width="18.7265625" style="118" customWidth="1"/>
    <col min="42" max="43" width="5.7265625" style="119" customWidth="1"/>
    <col min="44" max="44" width="39" style="118" customWidth="1"/>
    <col min="45" max="46" width="5.7265625" style="119" customWidth="1"/>
    <col min="47" max="47" width="55.54296875" style="125" customWidth="1"/>
    <col min="48" max="49" width="5.7265625" style="119" customWidth="1"/>
    <col min="50" max="50" width="44.1796875" style="118" customWidth="1"/>
    <col min="51" max="52" width="5.7265625" style="119" customWidth="1"/>
    <col min="53" max="53" width="39.1796875" style="118" customWidth="1"/>
    <col min="54" max="55" width="5.7265625" style="119" hidden="1" customWidth="1"/>
    <col min="56" max="56" width="30.7265625" style="118" hidden="1" customWidth="1"/>
    <col min="57" max="58" width="5.7265625" style="119" customWidth="1"/>
    <col min="59" max="59" width="35.453125" style="5" customWidth="1"/>
    <col min="60" max="60" width="46.54296875" style="119" customWidth="1"/>
    <col min="61" max="61" width="62.81640625" style="6" customWidth="1"/>
    <col min="62" max="16384" width="11.453125" style="6"/>
  </cols>
  <sheetData>
    <row r="1" spans="1:61" ht="96.75" customHeight="1" x14ac:dyDescent="0.3">
      <c r="A1" s="366"/>
      <c r="B1" s="366"/>
      <c r="C1" s="366"/>
      <c r="D1" s="367"/>
      <c r="E1" s="333" t="s">
        <v>0</v>
      </c>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2" t="s">
        <v>1</v>
      </c>
      <c r="BI1" s="332"/>
    </row>
    <row r="2" spans="1:61" s="3" customFormat="1" ht="24.75" customHeight="1" thickBot="1" x14ac:dyDescent="0.3">
      <c r="A2" s="115"/>
      <c r="B2" s="115"/>
      <c r="C2" s="115"/>
      <c r="D2" s="359"/>
      <c r="E2" s="359"/>
      <c r="F2" s="359"/>
      <c r="G2" s="359"/>
      <c r="H2" s="359"/>
      <c r="I2" s="115"/>
      <c r="J2" s="126"/>
      <c r="K2" s="115"/>
      <c r="L2" s="126"/>
      <c r="M2" s="127"/>
      <c r="N2" s="126"/>
      <c r="O2" s="128"/>
      <c r="P2" s="115"/>
      <c r="Q2" s="126"/>
      <c r="R2" s="115"/>
      <c r="S2" s="115"/>
      <c r="T2" s="115"/>
      <c r="U2" s="115"/>
      <c r="V2" s="115"/>
      <c r="W2" s="127"/>
      <c r="X2" s="360"/>
      <c r="Y2" s="360"/>
      <c r="Z2" s="360"/>
      <c r="AA2" s="360"/>
      <c r="AB2" s="360"/>
      <c r="AC2" s="360"/>
      <c r="AD2" s="360"/>
      <c r="AE2" s="360"/>
      <c r="AF2" s="360"/>
      <c r="AG2" s="360"/>
      <c r="AH2" s="360"/>
      <c r="AI2" s="360"/>
      <c r="AJ2" s="360"/>
      <c r="AK2" s="360"/>
      <c r="AL2" s="126"/>
      <c r="AM2" s="115"/>
      <c r="AN2" s="126"/>
      <c r="AO2" s="129"/>
      <c r="AP2" s="129"/>
      <c r="AQ2" s="129"/>
      <c r="AR2" s="55"/>
      <c r="AS2" s="55"/>
      <c r="AT2" s="129"/>
      <c r="AU2" s="126"/>
      <c r="AV2" s="115"/>
      <c r="AW2" s="126"/>
      <c r="AX2" s="55"/>
      <c r="AY2" s="55"/>
      <c r="AZ2" s="130"/>
      <c r="BA2" s="126"/>
      <c r="BB2" s="126"/>
      <c r="BC2" s="115"/>
      <c r="BD2" s="115"/>
      <c r="BE2" s="126"/>
      <c r="BF2" s="115"/>
      <c r="BG2" s="130"/>
      <c r="BH2" s="126"/>
      <c r="BI2" s="115"/>
    </row>
    <row r="3" spans="1:61" s="3" customFormat="1" ht="24.75" customHeight="1" thickBot="1" x14ac:dyDescent="0.3">
      <c r="A3" s="115"/>
      <c r="B3" s="115"/>
      <c r="C3" s="368" t="s">
        <v>2</v>
      </c>
      <c r="D3" s="369" t="s">
        <v>3</v>
      </c>
      <c r="E3" s="369"/>
      <c r="F3" s="133" t="s">
        <v>4</v>
      </c>
      <c r="G3" s="370" t="s">
        <v>5</v>
      </c>
      <c r="H3" s="371"/>
      <c r="I3" s="372" t="s">
        <v>6</v>
      </c>
      <c r="J3" s="372"/>
      <c r="K3" s="372"/>
      <c r="L3" s="135"/>
      <c r="M3" s="136"/>
      <c r="N3" s="135"/>
      <c r="O3" s="137"/>
      <c r="P3" s="138"/>
      <c r="Q3" s="135"/>
      <c r="R3" s="138"/>
      <c r="S3" s="115"/>
      <c r="T3" s="138"/>
      <c r="U3" s="138"/>
      <c r="V3" s="139"/>
      <c r="W3" s="140"/>
      <c r="X3" s="141"/>
      <c r="Y3" s="142"/>
      <c r="Z3" s="141"/>
      <c r="AA3" s="143"/>
      <c r="AB3" s="144"/>
      <c r="AC3" s="144"/>
      <c r="AD3" s="144"/>
      <c r="AE3" s="141"/>
      <c r="AF3" s="126"/>
      <c r="AG3" s="138"/>
      <c r="AH3" s="138"/>
      <c r="AI3" s="138"/>
      <c r="AJ3" s="138"/>
      <c r="AK3" s="141"/>
      <c r="AL3" s="55"/>
      <c r="AM3" s="55"/>
      <c r="AN3" s="55"/>
      <c r="AO3" s="129"/>
      <c r="AP3" s="129"/>
      <c r="AQ3" s="129"/>
      <c r="AR3" s="55"/>
      <c r="AS3" s="55"/>
      <c r="AT3" s="129"/>
      <c r="AU3" s="55"/>
      <c r="AV3" s="55"/>
      <c r="AW3" s="55"/>
      <c r="AX3" s="55"/>
      <c r="AY3" s="55"/>
      <c r="AZ3" s="130"/>
      <c r="BA3" s="55"/>
      <c r="BB3" s="55"/>
      <c r="BC3" s="55"/>
      <c r="BD3" s="55"/>
      <c r="BE3" s="55"/>
      <c r="BF3" s="55"/>
      <c r="BG3" s="130"/>
      <c r="BH3" s="126"/>
      <c r="BI3" s="115"/>
    </row>
    <row r="4" spans="1:61" s="3" customFormat="1" ht="24.75" hidden="1" customHeight="1" x14ac:dyDescent="0.3">
      <c r="A4" s="115"/>
      <c r="B4" s="115"/>
      <c r="C4" s="368"/>
      <c r="D4" s="132"/>
      <c r="E4" s="132"/>
      <c r="F4" s="145"/>
      <c r="G4" s="361" t="s">
        <v>7</v>
      </c>
      <c r="H4" s="361"/>
      <c r="I4" s="362"/>
      <c r="J4" s="362"/>
      <c r="K4" s="362"/>
      <c r="L4" s="362"/>
      <c r="M4" s="362"/>
      <c r="N4" s="362"/>
      <c r="O4" s="362"/>
      <c r="P4" s="362"/>
      <c r="Q4" s="135"/>
      <c r="R4" s="138"/>
      <c r="S4" s="115"/>
      <c r="T4" s="138"/>
      <c r="U4" s="138"/>
      <c r="V4" s="139"/>
      <c r="W4" s="140"/>
      <c r="X4" s="146"/>
      <c r="Y4" s="147"/>
      <c r="Z4" s="146"/>
      <c r="AA4" s="143"/>
      <c r="AB4" s="144"/>
      <c r="AC4" s="144"/>
      <c r="AD4" s="144"/>
      <c r="AE4" s="146"/>
      <c r="AF4" s="144"/>
      <c r="AG4" s="146"/>
      <c r="AH4" s="115"/>
      <c r="AI4" s="138"/>
      <c r="AJ4" s="138"/>
      <c r="AK4" s="146"/>
      <c r="AL4" s="55"/>
      <c r="AM4" s="55"/>
      <c r="AN4" s="55"/>
      <c r="AO4" s="129"/>
      <c r="AP4" s="129"/>
      <c r="AQ4" s="129"/>
      <c r="AR4" s="55"/>
      <c r="AS4" s="55"/>
      <c r="AT4" s="129"/>
      <c r="AU4" s="55"/>
      <c r="AV4" s="55"/>
      <c r="AW4" s="55"/>
      <c r="AX4" s="55"/>
      <c r="AY4" s="55"/>
      <c r="AZ4" s="130"/>
      <c r="BA4" s="55"/>
      <c r="BB4" s="55"/>
      <c r="BC4" s="55"/>
      <c r="BD4" s="55"/>
      <c r="BE4" s="55"/>
      <c r="BF4" s="55"/>
      <c r="BG4" s="130"/>
      <c r="BH4" s="126"/>
      <c r="BI4" s="115"/>
    </row>
    <row r="5" spans="1:61" s="3" customFormat="1" ht="15" customHeight="1" x14ac:dyDescent="0.25">
      <c r="A5" s="115"/>
      <c r="B5" s="115"/>
      <c r="C5" s="368"/>
      <c r="D5" s="132"/>
      <c r="E5" s="132"/>
      <c r="F5" s="145"/>
      <c r="G5" s="141"/>
      <c r="H5" s="134"/>
      <c r="I5" s="126"/>
      <c r="J5" s="126"/>
      <c r="K5" s="138"/>
      <c r="L5" s="135"/>
      <c r="M5" s="136"/>
      <c r="N5" s="135"/>
      <c r="O5" s="137"/>
      <c r="P5" s="138"/>
      <c r="Q5" s="135"/>
      <c r="R5" s="138"/>
      <c r="S5" s="115"/>
      <c r="T5" s="138"/>
      <c r="U5" s="138"/>
      <c r="V5" s="139"/>
      <c r="W5" s="140"/>
      <c r="X5" s="146"/>
      <c r="Y5" s="147"/>
      <c r="Z5" s="146"/>
      <c r="AA5" s="143"/>
      <c r="AB5" s="144"/>
      <c r="AC5" s="144"/>
      <c r="AD5" s="144"/>
      <c r="AE5" s="146"/>
      <c r="AF5" s="126"/>
      <c r="AG5" s="138"/>
      <c r="AH5" s="138"/>
      <c r="AI5" s="138"/>
      <c r="AJ5" s="138"/>
      <c r="AK5" s="146"/>
      <c r="AL5" s="55"/>
      <c r="AM5" s="55"/>
      <c r="AN5" s="55"/>
      <c r="AO5" s="129"/>
      <c r="AP5" s="129"/>
      <c r="AQ5" s="129"/>
      <c r="AR5" s="55"/>
      <c r="AS5" s="55"/>
      <c r="AT5" s="129"/>
      <c r="AU5" s="55"/>
      <c r="AV5" s="55"/>
      <c r="AW5" s="55"/>
      <c r="AX5" s="55"/>
      <c r="AY5" s="55"/>
      <c r="AZ5" s="130"/>
      <c r="BA5" s="55"/>
      <c r="BB5" s="55"/>
      <c r="BC5" s="55"/>
      <c r="BD5" s="55"/>
      <c r="BE5" s="55"/>
      <c r="BF5" s="55"/>
      <c r="BG5" s="130"/>
      <c r="BH5" s="126"/>
      <c r="BI5" s="115"/>
    </row>
    <row r="6" spans="1:61" s="3" customFormat="1" ht="11.25" customHeight="1" x14ac:dyDescent="0.25">
      <c r="A6" s="115"/>
      <c r="B6" s="115"/>
      <c r="C6" s="152"/>
      <c r="D6" s="141"/>
      <c r="E6" s="141"/>
      <c r="F6" s="144"/>
      <c r="G6" s="141"/>
      <c r="H6" s="141"/>
      <c r="I6" s="54"/>
      <c r="J6" s="131"/>
      <c r="K6" s="153"/>
      <c r="L6" s="148"/>
      <c r="M6" s="154"/>
      <c r="N6" s="148"/>
      <c r="O6" s="155"/>
      <c r="P6" s="153"/>
      <c r="Q6" s="148"/>
      <c r="R6" s="153"/>
      <c r="S6" s="153"/>
      <c r="T6" s="153"/>
      <c r="U6" s="153"/>
      <c r="V6" s="148"/>
      <c r="W6" s="155"/>
      <c r="X6" s="141"/>
      <c r="Y6" s="142"/>
      <c r="Z6" s="141"/>
      <c r="AA6" s="143"/>
      <c r="AB6" s="144"/>
      <c r="AC6" s="144"/>
      <c r="AD6" s="144"/>
      <c r="AE6" s="141"/>
      <c r="AF6" s="148"/>
      <c r="AG6" s="153"/>
      <c r="AH6" s="153"/>
      <c r="AI6" s="153"/>
      <c r="AJ6" s="153"/>
      <c r="AK6" s="141"/>
      <c r="AL6" s="148"/>
      <c r="AM6" s="148"/>
      <c r="AN6" s="148"/>
      <c r="AO6" s="149"/>
      <c r="AP6" s="149"/>
      <c r="AQ6" s="149"/>
      <c r="AR6" s="148"/>
      <c r="AS6" s="148"/>
      <c r="AT6" s="149"/>
      <c r="AU6" s="150"/>
      <c r="AV6" s="150"/>
      <c r="AW6" s="150"/>
      <c r="AX6" s="150"/>
      <c r="AY6" s="150"/>
      <c r="AZ6" s="151"/>
      <c r="BA6" s="150"/>
      <c r="BB6" s="150"/>
      <c r="BC6" s="150"/>
      <c r="BD6" s="150"/>
      <c r="BE6" s="150"/>
      <c r="BF6" s="115"/>
      <c r="BG6" s="130"/>
      <c r="BH6" s="126"/>
      <c r="BI6" s="115"/>
    </row>
    <row r="7" spans="1:61" s="3" customFormat="1" ht="24.75" customHeight="1" x14ac:dyDescent="0.3">
      <c r="A7" s="115"/>
      <c r="B7" s="115"/>
      <c r="C7" s="156" t="s">
        <v>8</v>
      </c>
      <c r="D7" s="156"/>
      <c r="E7" s="156"/>
      <c r="F7" s="121">
        <v>45777</v>
      </c>
      <c r="G7" s="385" t="s">
        <v>9</v>
      </c>
      <c r="H7" s="385"/>
      <c r="I7" s="124">
        <v>16</v>
      </c>
      <c r="J7" s="126"/>
      <c r="K7" s="157"/>
      <c r="L7" s="148"/>
      <c r="M7" s="158"/>
      <c r="N7" s="148"/>
      <c r="O7" s="155"/>
      <c r="P7" s="157"/>
      <c r="Q7" s="148"/>
      <c r="R7" s="157"/>
      <c r="S7" s="153"/>
      <c r="T7" s="153"/>
      <c r="U7" s="148"/>
      <c r="V7" s="386"/>
      <c r="W7" s="386"/>
      <c r="X7" s="386"/>
      <c r="Y7" s="386"/>
      <c r="Z7" s="386"/>
      <c r="AA7" s="386"/>
      <c r="AB7" s="386"/>
      <c r="AC7" s="386"/>
      <c r="AD7" s="386"/>
      <c r="AE7" s="386"/>
      <c r="AF7" s="386"/>
      <c r="AG7" s="386"/>
      <c r="AH7" s="386"/>
      <c r="AI7" s="386"/>
      <c r="AJ7" s="386"/>
      <c r="AK7" s="148"/>
      <c r="AL7" s="148"/>
      <c r="AM7" s="148"/>
      <c r="AN7" s="148"/>
      <c r="AO7" s="149"/>
      <c r="AP7" s="149"/>
      <c r="AQ7" s="149"/>
      <c r="AR7" s="148"/>
      <c r="AS7" s="148"/>
      <c r="AT7" s="149"/>
      <c r="AU7" s="150"/>
      <c r="AV7" s="150"/>
      <c r="AW7" s="150"/>
      <c r="AX7" s="150"/>
      <c r="AY7" s="150"/>
      <c r="AZ7" s="151"/>
      <c r="BA7" s="150"/>
      <c r="BB7" s="150"/>
      <c r="BC7" s="150"/>
      <c r="BD7" s="150"/>
      <c r="BE7" s="126"/>
      <c r="BF7" s="115"/>
      <c r="BG7" s="130"/>
      <c r="BH7" s="126"/>
      <c r="BI7" s="115"/>
    </row>
    <row r="8" spans="1:61" s="3" customFormat="1" ht="24.75" customHeight="1" x14ac:dyDescent="0.25">
      <c r="A8" s="115"/>
      <c r="B8" s="115"/>
      <c r="C8" s="156"/>
      <c r="D8" s="129"/>
      <c r="E8" s="148"/>
      <c r="F8" s="148"/>
      <c r="G8" s="148"/>
      <c r="H8" s="148"/>
      <c r="I8" s="148"/>
      <c r="J8" s="148"/>
      <c r="K8" s="148"/>
      <c r="L8" s="148"/>
      <c r="M8" s="155"/>
      <c r="N8" s="148"/>
      <c r="O8" s="155"/>
      <c r="P8" s="148"/>
      <c r="Q8" s="148"/>
      <c r="R8" s="148"/>
      <c r="S8" s="148"/>
      <c r="T8" s="148"/>
      <c r="U8" s="148"/>
      <c r="V8" s="148"/>
      <c r="W8" s="155"/>
      <c r="X8" s="148"/>
      <c r="Y8" s="155"/>
      <c r="Z8" s="148"/>
      <c r="AA8" s="149"/>
      <c r="AB8" s="148"/>
      <c r="AC8" s="148"/>
      <c r="AD8" s="148"/>
      <c r="AE8" s="148"/>
      <c r="AF8" s="148"/>
      <c r="AG8" s="148"/>
      <c r="AH8" s="148"/>
      <c r="AI8" s="148"/>
      <c r="AJ8" s="148"/>
      <c r="AK8" s="148"/>
      <c r="AL8" s="148"/>
      <c r="AM8" s="148"/>
      <c r="AN8" s="148"/>
      <c r="AO8" s="149"/>
      <c r="AP8" s="149"/>
      <c r="AQ8" s="149"/>
      <c r="AR8" s="148"/>
      <c r="AS8" s="148"/>
      <c r="AT8" s="149"/>
      <c r="AU8" s="150"/>
      <c r="AV8" s="150"/>
      <c r="AW8" s="150"/>
      <c r="AX8" s="150"/>
      <c r="AY8" s="150"/>
      <c r="AZ8" s="151"/>
      <c r="BA8" s="150"/>
      <c r="BB8" s="150"/>
      <c r="BC8" s="150"/>
      <c r="BD8" s="150"/>
      <c r="BE8" s="126"/>
      <c r="BF8" s="115"/>
      <c r="BG8" s="130"/>
      <c r="BH8" s="126"/>
      <c r="BI8" s="115"/>
    </row>
    <row r="9" spans="1:61" ht="50.25" customHeight="1" x14ac:dyDescent="0.3">
      <c r="A9" s="387" t="s">
        <v>10</v>
      </c>
      <c r="B9" s="387"/>
      <c r="C9" s="387"/>
      <c r="D9" s="387"/>
      <c r="E9" s="387"/>
      <c r="F9" s="387"/>
      <c r="G9" s="387"/>
      <c r="H9" s="387"/>
      <c r="I9" s="387"/>
      <c r="J9" s="387"/>
      <c r="K9" s="387"/>
      <c r="L9" s="388" t="s">
        <v>11</v>
      </c>
      <c r="M9" s="388"/>
      <c r="N9" s="388"/>
      <c r="O9" s="388"/>
      <c r="P9" s="388"/>
      <c r="Q9" s="388"/>
      <c r="R9" s="389" t="s">
        <v>12</v>
      </c>
      <c r="S9" s="389"/>
      <c r="T9" s="389"/>
      <c r="U9" s="389"/>
      <c r="V9" s="389"/>
      <c r="W9" s="389"/>
      <c r="X9" s="389"/>
      <c r="Y9" s="389"/>
      <c r="Z9" s="389"/>
      <c r="AA9" s="389"/>
      <c r="AB9" s="389"/>
      <c r="AC9" s="389"/>
      <c r="AD9" s="389"/>
      <c r="AE9" s="389"/>
      <c r="AF9" s="390" t="s">
        <v>13</v>
      </c>
      <c r="AG9" s="390"/>
      <c r="AH9" s="390"/>
      <c r="AI9" s="390"/>
      <c r="AJ9" s="390"/>
      <c r="AK9" s="390"/>
      <c r="AL9" s="392" t="s">
        <v>14</v>
      </c>
      <c r="AM9" s="392" t="s">
        <v>15</v>
      </c>
      <c r="AN9" s="393" t="s">
        <v>16</v>
      </c>
      <c r="AO9" s="393"/>
      <c r="AP9" s="393"/>
      <c r="AQ9" s="393"/>
      <c r="AR9" s="393"/>
      <c r="AS9" s="393"/>
      <c r="AT9" s="393"/>
      <c r="AU9" s="393"/>
      <c r="AV9" s="393"/>
      <c r="AW9" s="393"/>
      <c r="AX9" s="393"/>
      <c r="AY9" s="393"/>
      <c r="AZ9" s="393"/>
      <c r="BA9" s="393"/>
      <c r="BB9" s="393"/>
      <c r="BC9" s="393"/>
      <c r="BD9" s="393"/>
      <c r="BE9" s="393"/>
      <c r="BF9" s="393"/>
      <c r="BG9" s="393"/>
      <c r="BH9" s="393"/>
      <c r="BI9" s="380" t="s">
        <v>17</v>
      </c>
    </row>
    <row r="10" spans="1:61" ht="32.5" customHeight="1" x14ac:dyDescent="0.3">
      <c r="A10" s="381" t="s">
        <v>18</v>
      </c>
      <c r="B10" s="381"/>
      <c r="C10" s="382" t="s">
        <v>19</v>
      </c>
      <c r="D10" s="365" t="s">
        <v>20</v>
      </c>
      <c r="E10" s="365" t="s">
        <v>21</v>
      </c>
      <c r="F10" s="365" t="s">
        <v>22</v>
      </c>
      <c r="G10" s="365" t="s">
        <v>23</v>
      </c>
      <c r="H10" s="364" t="s">
        <v>24</v>
      </c>
      <c r="I10" s="365" t="s">
        <v>25</v>
      </c>
      <c r="J10" s="365" t="s">
        <v>26</v>
      </c>
      <c r="K10" s="365" t="s">
        <v>27</v>
      </c>
      <c r="L10" s="378" t="s">
        <v>28</v>
      </c>
      <c r="M10" s="379" t="s">
        <v>29</v>
      </c>
      <c r="N10" s="378" t="s">
        <v>30</v>
      </c>
      <c r="O10" s="379" t="s">
        <v>31</v>
      </c>
      <c r="P10" s="378" t="s">
        <v>32</v>
      </c>
      <c r="Q10" s="363" t="s">
        <v>33</v>
      </c>
      <c r="R10" s="351" t="s">
        <v>34</v>
      </c>
      <c r="S10" s="351" t="s">
        <v>35</v>
      </c>
      <c r="T10" s="351"/>
      <c r="U10" s="351" t="s">
        <v>36</v>
      </c>
      <c r="V10" s="351" t="s">
        <v>37</v>
      </c>
      <c r="W10" s="351"/>
      <c r="X10" s="351" t="s">
        <v>38</v>
      </c>
      <c r="Y10" s="351"/>
      <c r="Z10" s="351" t="s">
        <v>39</v>
      </c>
      <c r="AA10" s="375"/>
      <c r="AB10" s="384" t="s">
        <v>40</v>
      </c>
      <c r="AC10" s="384"/>
      <c r="AD10" s="384"/>
      <c r="AE10" s="376" t="s">
        <v>41</v>
      </c>
      <c r="AF10" s="352" t="s">
        <v>28</v>
      </c>
      <c r="AG10" s="353" t="s">
        <v>29</v>
      </c>
      <c r="AH10" s="352" t="s">
        <v>30</v>
      </c>
      <c r="AI10" s="373" t="s">
        <v>31</v>
      </c>
      <c r="AJ10" s="374" t="s">
        <v>42</v>
      </c>
      <c r="AK10" s="354" t="s">
        <v>43</v>
      </c>
      <c r="AL10" s="392"/>
      <c r="AM10" s="392"/>
      <c r="AN10" s="391" t="s">
        <v>44</v>
      </c>
      <c r="AO10" s="350" t="s">
        <v>45</v>
      </c>
      <c r="AP10" s="350" t="s">
        <v>46</v>
      </c>
      <c r="AQ10" s="350"/>
      <c r="AR10" s="350"/>
      <c r="AS10" s="383" t="s">
        <v>47</v>
      </c>
      <c r="AT10" s="350"/>
      <c r="AU10" s="350"/>
      <c r="AV10" s="350" t="s">
        <v>48</v>
      </c>
      <c r="AW10" s="350"/>
      <c r="AX10" s="350"/>
      <c r="AY10" s="350" t="s">
        <v>49</v>
      </c>
      <c r="AZ10" s="350"/>
      <c r="BA10" s="350"/>
      <c r="BB10" s="350" t="s">
        <v>50</v>
      </c>
      <c r="BC10" s="350"/>
      <c r="BD10" s="350"/>
      <c r="BE10" s="350" t="s">
        <v>51</v>
      </c>
      <c r="BF10" s="350"/>
      <c r="BG10" s="350"/>
      <c r="BH10" s="350" t="s">
        <v>52</v>
      </c>
      <c r="BI10" s="380"/>
    </row>
    <row r="11" spans="1:61" s="27" customFormat="1" ht="51.75" customHeight="1" x14ac:dyDescent="0.35">
      <c r="A11" s="162" t="s">
        <v>53</v>
      </c>
      <c r="B11" s="162" t="s">
        <v>54</v>
      </c>
      <c r="C11" s="382"/>
      <c r="D11" s="365"/>
      <c r="E11" s="365"/>
      <c r="F11" s="365"/>
      <c r="G11" s="365"/>
      <c r="H11" s="364"/>
      <c r="I11" s="365"/>
      <c r="J11" s="365"/>
      <c r="K11" s="365"/>
      <c r="L11" s="378"/>
      <c r="M11" s="379"/>
      <c r="N11" s="378"/>
      <c r="O11" s="379"/>
      <c r="P11" s="378"/>
      <c r="Q11" s="363"/>
      <c r="R11" s="355"/>
      <c r="S11" s="163" t="s">
        <v>55</v>
      </c>
      <c r="T11" s="163" t="s">
        <v>56</v>
      </c>
      <c r="U11" s="355"/>
      <c r="V11" s="394" t="s">
        <v>57</v>
      </c>
      <c r="W11" s="394"/>
      <c r="X11" s="394" t="s">
        <v>58</v>
      </c>
      <c r="Y11" s="394"/>
      <c r="Z11" s="163" t="s">
        <v>59</v>
      </c>
      <c r="AA11" s="163" t="s">
        <v>60</v>
      </c>
      <c r="AB11" s="165" t="s">
        <v>61</v>
      </c>
      <c r="AC11" s="165" t="s">
        <v>62</v>
      </c>
      <c r="AD11" s="166" t="s">
        <v>63</v>
      </c>
      <c r="AE11" s="377"/>
      <c r="AF11" s="352"/>
      <c r="AG11" s="353"/>
      <c r="AH11" s="352"/>
      <c r="AI11" s="373"/>
      <c r="AJ11" s="374"/>
      <c r="AK11" s="354"/>
      <c r="AL11" s="392"/>
      <c r="AM11" s="392"/>
      <c r="AN11" s="391" t="s">
        <v>44</v>
      </c>
      <c r="AO11" s="350"/>
      <c r="AP11" s="161" t="s">
        <v>64</v>
      </c>
      <c r="AQ11" s="161" t="s">
        <v>65</v>
      </c>
      <c r="AR11" s="161" t="s">
        <v>66</v>
      </c>
      <c r="AS11" s="161" t="s">
        <v>64</v>
      </c>
      <c r="AT11" s="161" t="s">
        <v>65</v>
      </c>
      <c r="AU11" s="161" t="s">
        <v>66</v>
      </c>
      <c r="AV11" s="161" t="s">
        <v>64</v>
      </c>
      <c r="AW11" s="161" t="s">
        <v>65</v>
      </c>
      <c r="AX11" s="161" t="s">
        <v>66</v>
      </c>
      <c r="AY11" s="161" t="s">
        <v>64</v>
      </c>
      <c r="AZ11" s="161" t="s">
        <v>65</v>
      </c>
      <c r="BA11" s="161" t="s">
        <v>66</v>
      </c>
      <c r="BB11" s="161" t="s">
        <v>64</v>
      </c>
      <c r="BC11" s="161" t="s">
        <v>65</v>
      </c>
      <c r="BD11" s="161" t="s">
        <v>66</v>
      </c>
      <c r="BE11" s="161" t="s">
        <v>64</v>
      </c>
      <c r="BF11" s="161" t="s">
        <v>65</v>
      </c>
      <c r="BG11" s="161" t="s">
        <v>66</v>
      </c>
      <c r="BH11" s="350"/>
      <c r="BI11" s="380"/>
    </row>
    <row r="12" spans="1:61" ht="93.75" customHeight="1" x14ac:dyDescent="0.3">
      <c r="A12" s="347" t="s">
        <v>4</v>
      </c>
      <c r="B12" s="348"/>
      <c r="C12" s="348" t="s">
        <v>67</v>
      </c>
      <c r="D12" s="349" t="s">
        <v>68</v>
      </c>
      <c r="E12" s="349" t="s">
        <v>69</v>
      </c>
      <c r="F12" s="26" t="s">
        <v>70</v>
      </c>
      <c r="G12" s="122" t="s">
        <v>71</v>
      </c>
      <c r="H12" s="341" t="s">
        <v>72</v>
      </c>
      <c r="I12" s="340" t="s">
        <v>73</v>
      </c>
      <c r="J12" s="341" t="s">
        <v>74</v>
      </c>
      <c r="K12" s="341" t="s">
        <v>75</v>
      </c>
      <c r="L12" s="341" t="s">
        <v>76</v>
      </c>
      <c r="M12" s="338">
        <f>VLOOKUP(L12,'[2]Datos Validacion'!$C$6:$D$10,2,0)</f>
        <v>0.6</v>
      </c>
      <c r="N12" s="342" t="s">
        <v>77</v>
      </c>
      <c r="O12" s="345">
        <f>VLOOKUP(N12,'[2]Datos Validacion'!$E$6:$F$15,2,0)</f>
        <v>0.8</v>
      </c>
      <c r="P12" s="339" t="s">
        <v>78</v>
      </c>
      <c r="Q12" s="346" t="s">
        <v>79</v>
      </c>
      <c r="R12" s="340" t="s">
        <v>80</v>
      </c>
      <c r="S12" s="337" t="s">
        <v>81</v>
      </c>
      <c r="T12" s="339" t="s">
        <v>82</v>
      </c>
      <c r="U12" s="337" t="s">
        <v>83</v>
      </c>
      <c r="V12" s="337" t="s">
        <v>84</v>
      </c>
      <c r="W12" s="338">
        <f>VLOOKUP(V12,'[2]Datos Validacion'!$K$6:$L$8,2,0)</f>
        <v>0.25</v>
      </c>
      <c r="X12" s="339" t="s">
        <v>85</v>
      </c>
      <c r="Y12" s="338">
        <f>VLOOKUP(X12,'[2]Datos Validacion'!$M$6:$N$7,2,0)</f>
        <v>0.25</v>
      </c>
      <c r="Z12" s="337" t="s">
        <v>86</v>
      </c>
      <c r="AA12" s="344" t="s">
        <v>87</v>
      </c>
      <c r="AB12" s="337" t="s">
        <v>88</v>
      </c>
      <c r="AC12" s="167" t="s">
        <v>89</v>
      </c>
      <c r="AD12" s="356" t="s">
        <v>90</v>
      </c>
      <c r="AE12" s="335">
        <f>+W12+Y12</f>
        <v>0.5</v>
      </c>
      <c r="AF12" s="336" t="str">
        <f>IF(AG12&lt;=20%,"MUY BAJA",IF(AG12&lt;=40%,"BAJA",IF(AG12&lt;=60%,"media",IF(AG12&lt;=80%,"alta","MUY alta"))))</f>
        <v>BAJA</v>
      </c>
      <c r="AG12" s="336">
        <f>IF(OR(V12="prevenir",V12="detectar"),(M12-(M12*AE12)), M12)</f>
        <v>0.3</v>
      </c>
      <c r="AH12" s="336" t="str">
        <f>IF(AI12&lt;=20%,"LEVE",IF(AI12&lt;=40%,"MENOR",IF(AI12&lt;=60%,"MODERADO",IF(AI12&lt;=80%,"MAYOR","CATASTROFICO"))))</f>
        <v>MAYOR</v>
      </c>
      <c r="AI12" s="336">
        <f>IF(V12="corregir",(O12-(O12*AE12)), O12)</f>
        <v>0.8</v>
      </c>
      <c r="AJ12" s="346" t="s">
        <v>79</v>
      </c>
      <c r="AK12" s="341" t="s">
        <v>91</v>
      </c>
      <c r="AL12" s="343">
        <v>179</v>
      </c>
      <c r="AM12" s="343"/>
      <c r="AN12" s="358">
        <v>45772</v>
      </c>
      <c r="AO12" s="339" t="s">
        <v>92</v>
      </c>
      <c r="AP12" s="339"/>
      <c r="AQ12" s="339" t="s">
        <v>4</v>
      </c>
      <c r="AR12" s="334" t="s">
        <v>93</v>
      </c>
      <c r="AS12" s="339" t="s">
        <v>4</v>
      </c>
      <c r="AT12" s="339"/>
      <c r="AU12" s="334" t="s">
        <v>94</v>
      </c>
      <c r="AV12" s="339" t="s">
        <v>4</v>
      </c>
      <c r="AW12" s="339"/>
      <c r="AX12" s="334" t="s">
        <v>95</v>
      </c>
      <c r="AY12" s="339" t="s">
        <v>4</v>
      </c>
      <c r="AZ12" s="339"/>
      <c r="BA12" s="334" t="s">
        <v>96</v>
      </c>
      <c r="BB12" s="339" t="s">
        <v>4</v>
      </c>
      <c r="BC12" s="339"/>
      <c r="BD12" s="339" t="s">
        <v>97</v>
      </c>
      <c r="BE12" s="339" t="s">
        <v>4</v>
      </c>
      <c r="BF12" s="339"/>
      <c r="BG12" s="334" t="s">
        <v>98</v>
      </c>
      <c r="BH12" s="334" t="s">
        <v>99</v>
      </c>
      <c r="BI12" s="334" t="s">
        <v>100</v>
      </c>
    </row>
    <row r="13" spans="1:61" ht="90.75" customHeight="1" x14ac:dyDescent="0.3">
      <c r="A13" s="347"/>
      <c r="B13" s="348"/>
      <c r="C13" s="348"/>
      <c r="D13" s="349"/>
      <c r="E13" s="349"/>
      <c r="F13" s="26" t="s">
        <v>70</v>
      </c>
      <c r="G13" s="122" t="s">
        <v>102</v>
      </c>
      <c r="H13" s="341"/>
      <c r="I13" s="340"/>
      <c r="J13" s="341"/>
      <c r="K13" s="341"/>
      <c r="L13" s="341"/>
      <c r="M13" s="338"/>
      <c r="N13" s="342"/>
      <c r="O13" s="345"/>
      <c r="P13" s="339"/>
      <c r="Q13" s="346"/>
      <c r="R13" s="340"/>
      <c r="S13" s="337"/>
      <c r="T13" s="339"/>
      <c r="U13" s="337"/>
      <c r="V13" s="337"/>
      <c r="W13" s="338"/>
      <c r="X13" s="339"/>
      <c r="Y13" s="338"/>
      <c r="Z13" s="337"/>
      <c r="AA13" s="344"/>
      <c r="AB13" s="337"/>
      <c r="AC13" s="167" t="s">
        <v>103</v>
      </c>
      <c r="AD13" s="357"/>
      <c r="AE13" s="335"/>
      <c r="AF13" s="336"/>
      <c r="AG13" s="336"/>
      <c r="AH13" s="336"/>
      <c r="AI13" s="336"/>
      <c r="AJ13" s="346"/>
      <c r="AK13" s="341"/>
      <c r="AL13" s="343"/>
      <c r="AM13" s="343"/>
      <c r="AN13" s="358"/>
      <c r="AO13" s="339"/>
      <c r="AP13" s="339"/>
      <c r="AQ13" s="339"/>
      <c r="AR13" s="334"/>
      <c r="AS13" s="339"/>
      <c r="AT13" s="339"/>
      <c r="AU13" s="334"/>
      <c r="AV13" s="339"/>
      <c r="AW13" s="339"/>
      <c r="AX13" s="334"/>
      <c r="AY13" s="339"/>
      <c r="AZ13" s="339"/>
      <c r="BA13" s="334"/>
      <c r="BB13" s="339"/>
      <c r="BC13" s="339"/>
      <c r="BD13" s="339"/>
      <c r="BE13" s="339"/>
      <c r="BF13" s="339"/>
      <c r="BG13" s="334"/>
      <c r="BH13" s="334"/>
      <c r="BI13" s="334"/>
    </row>
    <row r="14" spans="1:61" x14ac:dyDescent="0.3">
      <c r="H14" s="164">
        <f>COUNTA(H12:H13)</f>
        <v>1</v>
      </c>
    </row>
  </sheetData>
  <autoFilter ref="A9:BI14" xr:uid="{E52635AF-5417-444B-A565-AAD0CA0F31AC}">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1" showButton="0"/>
    <filterColumn colId="32" showButton="0"/>
    <filterColumn colId="33" showButton="0"/>
    <filterColumn colId="34" showButton="0"/>
    <filterColumn colId="35"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autoFilter>
  <mergeCells count="120">
    <mergeCell ref="BI9:BI11"/>
    <mergeCell ref="A10:B10"/>
    <mergeCell ref="C10:C11"/>
    <mergeCell ref="D10:D11"/>
    <mergeCell ref="E10:E11"/>
    <mergeCell ref="F10:F11"/>
    <mergeCell ref="G10:G11"/>
    <mergeCell ref="AS10:AU10"/>
    <mergeCell ref="AV10:AX10"/>
    <mergeCell ref="AY10:BA10"/>
    <mergeCell ref="BH10:BH11"/>
    <mergeCell ref="AB10:AD10"/>
    <mergeCell ref="A9:K9"/>
    <mergeCell ref="L9:Q9"/>
    <mergeCell ref="R9:AE9"/>
    <mergeCell ref="AF9:AK9"/>
    <mergeCell ref="AN10:AN11"/>
    <mergeCell ref="AO10:AO11"/>
    <mergeCell ref="AP10:AR10"/>
    <mergeCell ref="AL9:AL11"/>
    <mergeCell ref="AM9:AM11"/>
    <mergeCell ref="AN9:BH9"/>
    <mergeCell ref="BB10:BD10"/>
    <mergeCell ref="P10:P11"/>
    <mergeCell ref="A1:D1"/>
    <mergeCell ref="C3:C5"/>
    <mergeCell ref="D3:E3"/>
    <mergeCell ref="G3:H3"/>
    <mergeCell ref="I3:K3"/>
    <mergeCell ref="AI10:AI11"/>
    <mergeCell ref="AJ10:AJ11"/>
    <mergeCell ref="Z10:AA10"/>
    <mergeCell ref="AE10:AE11"/>
    <mergeCell ref="N10:N11"/>
    <mergeCell ref="O10:O11"/>
    <mergeCell ref="G7:H7"/>
    <mergeCell ref="V7:AJ7"/>
    <mergeCell ref="V11:W11"/>
    <mergeCell ref="X11:Y11"/>
    <mergeCell ref="K10:K11"/>
    <mergeCell ref="L10:L11"/>
    <mergeCell ref="M10:M11"/>
    <mergeCell ref="D2:H2"/>
    <mergeCell ref="X2:AK2"/>
    <mergeCell ref="G4:H4"/>
    <mergeCell ref="I4:P4"/>
    <mergeCell ref="Q10:Q11"/>
    <mergeCell ref="R10:R11"/>
    <mergeCell ref="S10:T10"/>
    <mergeCell ref="H10:H11"/>
    <mergeCell ref="I10:I11"/>
    <mergeCell ref="J10:J11"/>
    <mergeCell ref="A12:A13"/>
    <mergeCell ref="B12:B13"/>
    <mergeCell ref="C12:C13"/>
    <mergeCell ref="D12:D13"/>
    <mergeCell ref="E12:E13"/>
    <mergeCell ref="H12:H13"/>
    <mergeCell ref="BE10:BG10"/>
    <mergeCell ref="V10:W10"/>
    <mergeCell ref="X10:Y10"/>
    <mergeCell ref="AF10:AF11"/>
    <mergeCell ref="AG10:AG11"/>
    <mergeCell ref="AH10:AH11"/>
    <mergeCell ref="AK10:AK11"/>
    <mergeCell ref="U10:U11"/>
    <mergeCell ref="AD12:AD13"/>
    <mergeCell ref="AH12:AH13"/>
    <mergeCell ref="AI12:AI13"/>
    <mergeCell ref="AJ12:AJ13"/>
    <mergeCell ref="AK12:AK13"/>
    <mergeCell ref="AL12:AL13"/>
    <mergeCell ref="BG12:BG13"/>
    <mergeCell ref="AN12:AN13"/>
    <mergeCell ref="AO12:AO13"/>
    <mergeCell ref="AP12:AP13"/>
    <mergeCell ref="AY12:AY13"/>
    <mergeCell ref="BF12:BF13"/>
    <mergeCell ref="I12:I13"/>
    <mergeCell ref="J12:J13"/>
    <mergeCell ref="K12:K13"/>
    <mergeCell ref="L12:L13"/>
    <mergeCell ref="M12:M13"/>
    <mergeCell ref="N12:N13"/>
    <mergeCell ref="AQ12:AQ13"/>
    <mergeCell ref="AR12:AR13"/>
    <mergeCell ref="AS12:AS13"/>
    <mergeCell ref="AM12:AM13"/>
    <mergeCell ref="AA12:AA13"/>
    <mergeCell ref="AB12:AB13"/>
    <mergeCell ref="O12:O13"/>
    <mergeCell ref="P12:P13"/>
    <mergeCell ref="Q12:Q13"/>
    <mergeCell ref="R12:R13"/>
    <mergeCell ref="S12:S13"/>
    <mergeCell ref="T12:T13"/>
    <mergeCell ref="BH1:BI1"/>
    <mergeCell ref="E1:BG1"/>
    <mergeCell ref="BI12:BI13"/>
    <mergeCell ref="AE12:AE13"/>
    <mergeCell ref="AF12:AF13"/>
    <mergeCell ref="AG12:AG13"/>
    <mergeCell ref="U12:U13"/>
    <mergeCell ref="V12:V13"/>
    <mergeCell ref="W12:W13"/>
    <mergeCell ref="X12:X13"/>
    <mergeCell ref="Y12:Y13"/>
    <mergeCell ref="Z12:Z13"/>
    <mergeCell ref="BH12:BH13"/>
    <mergeCell ref="AZ12:AZ13"/>
    <mergeCell ref="BA12:BA13"/>
    <mergeCell ref="BB12:BB13"/>
    <mergeCell ref="BC12:BC13"/>
    <mergeCell ref="BD12:BD13"/>
    <mergeCell ref="BE12:BE13"/>
    <mergeCell ref="AT12:AT13"/>
    <mergeCell ref="AU12:AU13"/>
    <mergeCell ref="AV12:AV13"/>
    <mergeCell ref="AW12:AW13"/>
    <mergeCell ref="AX12:AX13"/>
  </mergeCells>
  <conditionalFormatting sqref="L12">
    <cfRule type="cellIs" dxfId="544" priority="677" operator="equal">
      <formula>"ALTA"</formula>
    </cfRule>
    <cfRule type="cellIs" dxfId="543" priority="678" operator="equal">
      <formula>"MUY ALTA"</formula>
    </cfRule>
    <cfRule type="cellIs" dxfId="542" priority="679" operator="equal">
      <formula>"MEDIA"</formula>
    </cfRule>
    <cfRule type="cellIs" dxfId="541" priority="680" operator="equal">
      <formula>"BAJA"</formula>
    </cfRule>
    <cfRule type="cellIs" dxfId="540" priority="681" operator="equal">
      <formula>"MUY BAJA"</formula>
    </cfRule>
  </conditionalFormatting>
  <conditionalFormatting sqref="N12 I12">
    <cfRule type="cellIs" dxfId="539" priority="683" operator="equal">
      <formula>#REF!</formula>
    </cfRule>
  </conditionalFormatting>
  <conditionalFormatting sqref="N12">
    <cfRule type="cellIs" dxfId="538" priority="669" operator="equal">
      <formula>"CATASTRÓFICO (RC-F)"</formula>
    </cfRule>
    <cfRule type="cellIs" dxfId="537" priority="670" operator="equal">
      <formula>"MAYOR (RC-F)"</formula>
    </cfRule>
    <cfRule type="cellIs" dxfId="536" priority="671" operator="equal">
      <formula>"MODERADO (RC-F)"</formula>
    </cfRule>
    <cfRule type="cellIs" dxfId="535" priority="672" operator="equal">
      <formula>"CATASTRÓFICO"</formula>
    </cfRule>
    <cfRule type="cellIs" dxfId="534" priority="673" operator="equal">
      <formula>"MAYOR"</formula>
    </cfRule>
    <cfRule type="cellIs" dxfId="533" priority="674" operator="equal">
      <formula>"MODERADO"</formula>
    </cfRule>
    <cfRule type="cellIs" dxfId="532" priority="675" operator="equal">
      <formula>"MENOR"</formula>
    </cfRule>
    <cfRule type="cellIs" dxfId="531" priority="676" operator="equal">
      <formula>"LEVE"</formula>
    </cfRule>
  </conditionalFormatting>
  <conditionalFormatting sqref="Q12">
    <cfRule type="cellIs" dxfId="530" priority="712" operator="equal">
      <formula>#REF!</formula>
    </cfRule>
    <cfRule type="cellIs" dxfId="529" priority="714" operator="equal">
      <formula>#REF!</formula>
    </cfRule>
    <cfRule type="cellIs" dxfId="528" priority="715" operator="equal">
      <formula>#REF!</formula>
    </cfRule>
    <cfRule type="cellIs" dxfId="527" priority="716" operator="equal">
      <formula>#REF!</formula>
    </cfRule>
    <cfRule type="cellIs" dxfId="526" priority="696" operator="equal">
      <formula>#REF!</formula>
    </cfRule>
    <cfRule type="cellIs" dxfId="525" priority="717" operator="equal">
      <formula>#REF!</formula>
    </cfRule>
    <cfRule type="cellIs" dxfId="524" priority="682" operator="equal">
      <formula>#REF!</formula>
    </cfRule>
    <cfRule type="cellIs" dxfId="523" priority="684" operator="equal">
      <formula>#REF!</formula>
    </cfRule>
    <cfRule type="cellIs" dxfId="522" priority="687" operator="equal">
      <formula>#REF!</formula>
    </cfRule>
    <cfRule type="cellIs" dxfId="521" priority="689" operator="equal">
      <formula>#REF!</formula>
    </cfRule>
    <cfRule type="cellIs" dxfId="520" priority="690" operator="equal">
      <formula>#REF!</formula>
    </cfRule>
    <cfRule type="cellIs" dxfId="519" priority="691" operator="equal">
      <formula>#REF!</formula>
    </cfRule>
    <cfRule type="cellIs" dxfId="518" priority="693" operator="equal">
      <formula>#REF!</formula>
    </cfRule>
    <cfRule type="cellIs" dxfId="517" priority="719" operator="equal">
      <formula>#REF!</formula>
    </cfRule>
    <cfRule type="cellIs" dxfId="516" priority="706" operator="equal">
      <formula>#REF!</formula>
    </cfRule>
    <cfRule type="cellIs" dxfId="515" priority="697" operator="equal">
      <formula>#REF!</formula>
    </cfRule>
    <cfRule type="cellIs" dxfId="514" priority="698" operator="equal">
      <formula>#REF!</formula>
    </cfRule>
    <cfRule type="cellIs" dxfId="513" priority="701" operator="equal">
      <formula>#REF!</formula>
    </cfRule>
    <cfRule type="cellIs" dxfId="512" priority="702" operator="equal">
      <formula>#REF!</formula>
    </cfRule>
    <cfRule type="cellIs" dxfId="511" priority="703" operator="equal">
      <formula>#REF!</formula>
    </cfRule>
    <cfRule type="cellIs" dxfId="510" priority="705" operator="equal">
      <formula>#REF!</formula>
    </cfRule>
    <cfRule type="cellIs" dxfId="509" priority="707" operator="equal">
      <formula>#REF!</formula>
    </cfRule>
    <cfRule type="cellIs" dxfId="508" priority="708" operator="equal">
      <formula>#REF!</formula>
    </cfRule>
    <cfRule type="cellIs" dxfId="507" priority="709" operator="equal">
      <formula>#REF!</formula>
    </cfRule>
    <cfRule type="cellIs" dxfId="506" priority="710" operator="equal">
      <formula>#REF!</formula>
    </cfRule>
    <cfRule type="cellIs" dxfId="505" priority="711" operator="equal">
      <formula>#REF!</formula>
    </cfRule>
  </conditionalFormatting>
  <conditionalFormatting sqref="AF12">
    <cfRule type="cellIs" dxfId="504" priority="1508" operator="equal">
      <formula>"MUY ALTA"</formula>
    </cfRule>
    <cfRule type="cellIs" dxfId="503" priority="1509" operator="equal">
      <formula>"ALTA"</formula>
    </cfRule>
    <cfRule type="cellIs" dxfId="502" priority="1510" operator="equal">
      <formula>"MEDIA"</formula>
    </cfRule>
    <cfRule type="cellIs" dxfId="501" priority="1511" operator="equal">
      <formula>"BAJA"</formula>
    </cfRule>
    <cfRule type="cellIs" dxfId="500" priority="1512" operator="equal">
      <formula>"MUY BAJA"</formula>
    </cfRule>
  </conditionalFormatting>
  <conditionalFormatting sqref="AH12">
    <cfRule type="cellIs" dxfId="499" priority="4794" operator="equal">
      <formula>"CATASTROFICO"</formula>
    </cfRule>
    <cfRule type="cellIs" dxfId="498" priority="4795" operator="equal">
      <formula>"MAYOR"</formula>
    </cfRule>
    <cfRule type="cellIs" dxfId="497" priority="4796" operator="equal">
      <formula>"MODERADO"</formula>
    </cfRule>
    <cfRule type="cellIs" dxfId="496" priority="4797" operator="equal">
      <formula>"MENOR"</formula>
    </cfRule>
    <cfRule type="cellIs" dxfId="495" priority="4798" operator="equal">
      <formula>"LEVE"</formula>
    </cfRule>
  </conditionalFormatting>
  <conditionalFormatting sqref="AJ12 Q12">
    <cfRule type="cellIs" dxfId="494" priority="665" operator="equal">
      <formula>"EXTREMO"</formula>
    </cfRule>
    <cfRule type="cellIs" dxfId="493" priority="666" operator="equal">
      <formula>"ALTO"</formula>
    </cfRule>
    <cfRule type="cellIs" dxfId="492" priority="667" operator="equal">
      <formula>"MODERADO"</formula>
    </cfRule>
    <cfRule type="cellIs" dxfId="491" priority="668" operator="equal">
      <formula>"BAJO"</formula>
    </cfRule>
    <cfRule type="cellIs" dxfId="490" priority="662" operator="equal">
      <formula>"EXTREMO (RC/F)"</formula>
    </cfRule>
    <cfRule type="cellIs" dxfId="489" priority="663" operator="equal">
      <formula>"ALTO (RC/F)"</formula>
    </cfRule>
    <cfRule type="cellIs" dxfId="488" priority="664" operator="equal">
      <formula>"MODERADO (RC/F)"</formula>
    </cfRule>
  </conditionalFormatting>
  <conditionalFormatting sqref="AJ12">
    <cfRule type="cellIs" dxfId="487" priority="622" operator="equal">
      <formula>#REF!</formula>
    </cfRule>
    <cfRule type="cellIs" dxfId="486" priority="623" operator="equal">
      <formula>#REF!</formula>
    </cfRule>
    <cfRule type="cellIs" dxfId="485" priority="624" operator="equal">
      <formula>#REF!</formula>
    </cfRule>
    <cfRule type="cellIs" dxfId="484" priority="626" operator="equal">
      <formula>#REF!</formula>
    </cfRule>
    <cfRule type="cellIs" dxfId="483" priority="629" operator="equal">
      <formula>#REF!</formula>
    </cfRule>
    <cfRule type="cellIs" dxfId="482" priority="630" operator="equal">
      <formula>#REF!</formula>
    </cfRule>
    <cfRule type="cellIs" dxfId="481" priority="631" operator="equal">
      <formula>#REF!</formula>
    </cfRule>
    <cfRule type="cellIs" dxfId="480" priority="634" operator="equal">
      <formula>#REF!</formula>
    </cfRule>
    <cfRule type="cellIs" dxfId="479" priority="635" operator="equal">
      <formula>#REF!</formula>
    </cfRule>
    <cfRule type="cellIs" dxfId="478" priority="636" operator="equal">
      <formula>#REF!</formula>
    </cfRule>
    <cfRule type="cellIs" dxfId="477" priority="639" operator="equal">
      <formula>#REF!</formula>
    </cfRule>
    <cfRule type="cellIs" dxfId="476" priority="640" operator="equal">
      <formula>#REF!</formula>
    </cfRule>
    <cfRule type="cellIs" dxfId="475" priority="641" operator="equal">
      <formula>#REF!</formula>
    </cfRule>
    <cfRule type="cellIs" dxfId="474" priority="642" operator="equal">
      <formula>#REF!</formula>
    </cfRule>
    <cfRule type="cellIs" dxfId="473" priority="643" operator="equal">
      <formula>#REF!</formula>
    </cfRule>
    <cfRule type="cellIs" dxfId="472" priority="644" operator="equal">
      <formula>#REF!</formula>
    </cfRule>
    <cfRule type="cellIs" dxfId="471" priority="645" operator="equal">
      <formula>#REF!</formula>
    </cfRule>
    <cfRule type="cellIs" dxfId="470" priority="647" operator="equal">
      <formula>#REF!</formula>
    </cfRule>
    <cfRule type="cellIs" dxfId="469" priority="648" operator="equal">
      <formula>#REF!</formula>
    </cfRule>
    <cfRule type="cellIs" dxfId="468" priority="649" operator="equal">
      <formula>#REF!</formula>
    </cfRule>
    <cfRule type="cellIs" dxfId="467" priority="650" operator="equal">
      <formula>#REF!</formula>
    </cfRule>
    <cfRule type="cellIs" dxfId="466" priority="652" operator="equal">
      <formula>#REF!</formula>
    </cfRule>
    <cfRule type="cellIs" dxfId="465" priority="638" operator="equal">
      <formula>#REF!</formula>
    </cfRule>
    <cfRule type="cellIs" dxfId="464" priority="616" operator="equal">
      <formula>#REF!</formula>
    </cfRule>
    <cfRule type="cellIs" dxfId="463" priority="617" operator="equal">
      <formula>#REF!</formula>
    </cfRule>
    <cfRule type="cellIs" dxfId="462" priority="620" operator="equal">
      <formula>#REF!</formula>
    </cfRule>
    <cfRule type="cellIs" dxfId="461" priority="4966" operator="equal">
      <formula>#REF!</formula>
    </cfRule>
    <cfRule type="cellIs" dxfId="460" priority="4968" operator="equal">
      <formula>#REF!</formula>
    </cfRule>
    <cfRule type="cellIs" dxfId="459" priority="4971" operator="equal">
      <formula>#REF!</formula>
    </cfRule>
    <cfRule type="cellIs" dxfId="458" priority="4973" operator="equal">
      <formula>#REF!</formula>
    </cfRule>
    <cfRule type="cellIs" dxfId="457" priority="4974" operator="equal">
      <formula>#REF!</formula>
    </cfRule>
    <cfRule type="cellIs" dxfId="456" priority="4975" operator="equal">
      <formula>#REF!</formula>
    </cfRule>
    <cfRule type="cellIs" dxfId="455" priority="4977" operator="equal">
      <formula>#REF!</formula>
    </cfRule>
    <cfRule type="cellIs" dxfId="454" priority="4980" operator="equal">
      <formula>#REF!</formula>
    </cfRule>
    <cfRule type="cellIs" dxfId="453" priority="4981" operator="equal">
      <formula>#REF!</formula>
    </cfRule>
    <cfRule type="cellIs" dxfId="452" priority="4982" operator="equal">
      <formula>#REF!</formula>
    </cfRule>
    <cfRule type="cellIs" dxfId="451" priority="4985" operator="equal">
      <formula>#REF!</formula>
    </cfRule>
    <cfRule type="cellIs" dxfId="450" priority="4986" operator="equal">
      <formula>#REF!</formula>
    </cfRule>
    <cfRule type="cellIs" dxfId="449" priority="4987" operator="equal">
      <formula>#REF!</formula>
    </cfRule>
    <cfRule type="cellIs" dxfId="448" priority="4989" operator="equal">
      <formula>#REF!</formula>
    </cfRule>
    <cfRule type="cellIs" dxfId="447" priority="4990" operator="equal">
      <formula>#REF!</formula>
    </cfRule>
    <cfRule type="cellIs" dxfId="446" priority="4991" operator="equal">
      <formula>#REF!</formula>
    </cfRule>
    <cfRule type="cellIs" dxfId="445" priority="4992" operator="equal">
      <formula>#REF!</formula>
    </cfRule>
    <cfRule type="cellIs" dxfId="444" priority="4993" operator="equal">
      <formula>#REF!</formula>
    </cfRule>
    <cfRule type="cellIs" dxfId="443" priority="4994" operator="equal">
      <formula>#REF!</formula>
    </cfRule>
    <cfRule type="cellIs" dxfId="442" priority="4995" operator="equal">
      <formula>#REF!</formula>
    </cfRule>
    <cfRule type="cellIs" dxfId="441" priority="4996" operator="equal">
      <formula>#REF!</formula>
    </cfRule>
    <cfRule type="cellIs" dxfId="440" priority="4998" operator="equal">
      <formula>#REF!</formula>
    </cfRule>
    <cfRule type="cellIs" dxfId="439" priority="4999" operator="equal">
      <formula>#REF!</formula>
    </cfRule>
    <cfRule type="cellIs" dxfId="438" priority="5000" operator="equal">
      <formula>#REF!</formula>
    </cfRule>
    <cfRule type="cellIs" dxfId="437" priority="5001" operator="equal">
      <formula>#REF!</formula>
    </cfRule>
    <cfRule type="cellIs" dxfId="436" priority="5003" operator="equal">
      <formula>#REF!</formula>
    </cfRule>
  </conditionalFormatting>
  <hyperlinks>
    <hyperlink ref="AD12:AD13" r:id="rId1" display="https://mincitco-my.sharepoint.com/:f:/g/personal/cguerrat_mincit_gov_co/EiE5pgutkzNInzkLUCDTgm8BcdHZV4ijqmEaT6WNQs96UQ?e=OkWCoj" xr:uid="{94AB9107-E5DC-4A3E-8B1A-D9CAB65AAE02}"/>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32"/>
  <sheetViews>
    <sheetView showGridLines="0" tabSelected="1" showRuler="0" showWhiteSpace="0" topLeftCell="AT11" zoomScale="50" zoomScaleNormal="50" zoomScaleSheetLayoutView="110" workbookViewId="0">
      <selection activeCell="BB11" sqref="BB11:BB13"/>
    </sheetView>
  </sheetViews>
  <sheetFormatPr baseColWidth="10" defaultColWidth="11.453125" defaultRowHeight="14.25" customHeight="1" x14ac:dyDescent="0.35"/>
  <cols>
    <col min="1" max="1" width="18.7265625" style="27" customWidth="1"/>
    <col min="2" max="2" width="26.08984375" style="170" customWidth="1"/>
    <col min="3" max="3" width="22.08984375" style="169" customWidth="1"/>
    <col min="4" max="4" width="29.81640625" style="170" customWidth="1"/>
    <col min="5" max="5" width="14.26953125" style="170" customWidth="1"/>
    <col min="6" max="6" width="18.26953125" style="170" customWidth="1"/>
    <col min="7" max="7" width="26.81640625" style="170" customWidth="1"/>
    <col min="8" max="8" width="60.36328125" style="170" customWidth="1"/>
    <col min="9" max="9" width="56.81640625" style="170" customWidth="1"/>
    <col min="10" max="10" width="29.453125" style="170" customWidth="1"/>
    <col min="11" max="11" width="43" style="170" customWidth="1"/>
    <col min="12" max="12" width="30.1796875" style="170" customWidth="1"/>
    <col min="13" max="13" width="22.1796875" style="171" hidden="1" customWidth="1"/>
    <col min="14" max="14" width="28.7265625" style="170" customWidth="1"/>
    <col min="15" max="15" width="19.1796875" style="171" hidden="1" customWidth="1"/>
    <col min="16" max="16" width="25.54296875" style="170" customWidth="1"/>
    <col min="17" max="17" width="22.453125" style="170" customWidth="1"/>
    <col min="18" max="18" width="86.453125" style="169" customWidth="1"/>
    <col min="19" max="19" width="24.26953125" style="169" hidden="1" customWidth="1"/>
    <col min="20" max="20" width="43.1796875" style="170" customWidth="1"/>
    <col min="21" max="21" width="32" style="170" customWidth="1"/>
    <col min="22" max="22" width="22.08984375" style="170" customWidth="1"/>
    <col min="23" max="23" width="33.26953125" style="170" customWidth="1"/>
    <col min="24" max="24" width="6.81640625" style="171" hidden="1" customWidth="1"/>
    <col min="25" max="25" width="25.453125" style="170" customWidth="1"/>
    <col min="26" max="26" width="2.453125" style="171" hidden="1" customWidth="1"/>
    <col min="27" max="27" width="25.81640625" style="169" customWidth="1"/>
    <col min="28" max="28" width="48.81640625" style="172" customWidth="1"/>
    <col min="29" max="29" width="20.1796875" style="173" customWidth="1"/>
    <col min="30" max="30" width="28.7265625" style="170" customWidth="1"/>
    <col min="31" max="31" width="40.54296875" style="170" customWidth="1"/>
    <col min="32" max="32" width="24.7265625" style="170" hidden="1" customWidth="1"/>
    <col min="33" max="33" width="26.81640625" style="170" hidden="1" customWidth="1"/>
    <col min="34" max="34" width="22.54296875" style="170" hidden="1" customWidth="1"/>
    <col min="35" max="35" width="23.7265625" style="170" hidden="1" customWidth="1"/>
    <col min="36" max="36" width="18.26953125" style="170" hidden="1" customWidth="1"/>
    <col min="37" max="37" width="32.81640625" style="27" customWidth="1"/>
    <col min="38" max="38" width="25.26953125" style="170" hidden="1" customWidth="1"/>
    <col min="39" max="39" width="25.1796875" style="214" customWidth="1"/>
    <col min="40" max="40" width="29.453125" style="221" customWidth="1"/>
    <col min="41" max="42" width="5.7265625" style="174" customWidth="1"/>
    <col min="43" max="43" width="115.90625" style="200" customWidth="1"/>
    <col min="44" max="45" width="5.7265625" style="174" customWidth="1"/>
    <col min="46" max="46" width="66" style="200" customWidth="1"/>
    <col min="47" max="48" width="5.7265625" style="174" customWidth="1"/>
    <col min="49" max="49" width="58.6328125" style="200" customWidth="1"/>
    <col min="50" max="51" width="5.7265625" style="174" customWidth="1"/>
    <col min="52" max="52" width="63.453125" style="174" customWidth="1"/>
    <col min="53" max="53" width="66.08984375" style="174" customWidth="1"/>
    <col min="54" max="54" width="75.1796875" style="169" customWidth="1"/>
    <col min="55" max="16384" width="11.453125" style="169"/>
  </cols>
  <sheetData>
    <row r="1" spans="1:54" s="6" customFormat="1" ht="96" customHeight="1" x14ac:dyDescent="0.3">
      <c r="A1" s="456"/>
      <c r="B1" s="456"/>
      <c r="C1" s="456"/>
      <c r="D1" s="496" t="s">
        <v>104</v>
      </c>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5" t="s">
        <v>105</v>
      </c>
      <c r="BB1" s="495"/>
    </row>
    <row r="2" spans="1:54" s="6" customFormat="1" ht="11.15" customHeight="1" x14ac:dyDescent="0.3">
      <c r="A2" s="27"/>
      <c r="E2" s="27"/>
      <c r="F2" s="51"/>
      <c r="G2" s="27"/>
      <c r="J2" s="27"/>
      <c r="L2" s="51"/>
      <c r="M2" s="57"/>
      <c r="N2" s="51"/>
      <c r="O2" s="57"/>
      <c r="P2" s="51"/>
      <c r="Q2" s="51"/>
      <c r="V2" s="51"/>
      <c r="W2" s="51"/>
      <c r="X2" s="56"/>
      <c r="Y2" s="51"/>
      <c r="Z2" s="56"/>
      <c r="AB2" s="114"/>
      <c r="AC2" s="306"/>
      <c r="AD2" s="27"/>
      <c r="AE2" s="51"/>
      <c r="AF2" s="51"/>
      <c r="AG2" s="51"/>
      <c r="AH2" s="51"/>
      <c r="AI2" s="51"/>
      <c r="AJ2" s="51"/>
      <c r="AK2" s="51"/>
      <c r="AL2" s="51"/>
      <c r="AM2" s="114"/>
      <c r="AN2" s="114"/>
      <c r="AO2" s="114"/>
      <c r="AP2" s="27"/>
      <c r="AR2" s="51"/>
      <c r="AS2" s="27"/>
      <c r="AT2" s="27"/>
      <c r="AU2" s="303"/>
      <c r="AV2" s="51"/>
      <c r="AW2" s="51"/>
      <c r="AY2" s="303"/>
      <c r="AZ2" s="51"/>
    </row>
    <row r="3" spans="1:54" s="6" customFormat="1" ht="11.15" customHeight="1" x14ac:dyDescent="0.3">
      <c r="A3" s="27"/>
      <c r="B3" s="307"/>
      <c r="C3" s="308"/>
      <c r="D3" s="308"/>
      <c r="E3" s="309"/>
      <c r="F3" s="309"/>
      <c r="G3" s="309"/>
      <c r="H3" s="308"/>
      <c r="I3" s="308"/>
      <c r="J3" s="309"/>
      <c r="K3" s="310"/>
      <c r="L3" s="211"/>
      <c r="M3" s="311"/>
      <c r="N3" s="211"/>
      <c r="O3" s="311"/>
      <c r="P3" s="211"/>
      <c r="Q3" s="211"/>
      <c r="R3" s="310"/>
      <c r="S3" s="310"/>
      <c r="T3" s="310"/>
      <c r="U3" s="310"/>
      <c r="V3" s="211"/>
      <c r="W3" s="211"/>
      <c r="X3" s="311"/>
      <c r="Y3" s="309"/>
      <c r="Z3" s="312"/>
      <c r="AA3" s="308"/>
      <c r="AB3" s="313"/>
      <c r="AC3" s="314"/>
      <c r="AD3" s="309"/>
      <c r="AE3" s="309"/>
      <c r="AF3" s="211"/>
      <c r="AG3" s="211"/>
      <c r="AH3" s="211"/>
      <c r="AI3" s="211"/>
      <c r="AJ3" s="211"/>
      <c r="AK3" s="309"/>
      <c r="AL3" s="211"/>
      <c r="AM3" s="315"/>
      <c r="AN3" s="315"/>
      <c r="AO3" s="315"/>
      <c r="AP3" s="211"/>
      <c r="AQ3" s="221"/>
      <c r="AR3" s="221"/>
      <c r="AS3" s="221"/>
      <c r="AT3" s="221"/>
      <c r="AU3" s="316"/>
      <c r="AV3" s="221"/>
      <c r="AW3" s="221"/>
      <c r="AY3" s="303"/>
      <c r="AZ3" s="51"/>
    </row>
    <row r="4" spans="1:54" s="6" customFormat="1" ht="28" customHeight="1" x14ac:dyDescent="0.3">
      <c r="A4" s="317" t="s">
        <v>8</v>
      </c>
      <c r="C4" s="317"/>
      <c r="D4" s="467">
        <v>45777</v>
      </c>
      <c r="E4" s="468"/>
      <c r="F4" s="316"/>
      <c r="G4" s="316"/>
      <c r="H4" s="317"/>
      <c r="I4" s="469" t="s">
        <v>9</v>
      </c>
      <c r="J4" s="469"/>
      <c r="K4" s="302">
        <v>12</v>
      </c>
      <c r="L4" s="211"/>
      <c r="M4" s="311"/>
      <c r="N4" s="211"/>
      <c r="O4" s="311"/>
      <c r="P4" s="211"/>
      <c r="Q4" s="211"/>
      <c r="R4" s="318"/>
      <c r="S4" s="310"/>
      <c r="T4" s="310"/>
      <c r="U4" s="310"/>
      <c r="V4" s="211"/>
      <c r="W4" s="395"/>
      <c r="X4" s="395"/>
      <c r="Y4" s="395"/>
      <c r="Z4" s="395"/>
      <c r="AA4" s="395"/>
      <c r="AB4" s="395"/>
      <c r="AC4" s="395"/>
      <c r="AD4" s="395"/>
      <c r="AE4" s="395"/>
      <c r="AF4" s="395"/>
      <c r="AG4" s="395"/>
      <c r="AH4" s="395"/>
      <c r="AI4" s="395"/>
      <c r="AJ4" s="395"/>
      <c r="AK4" s="211"/>
      <c r="AL4" s="211"/>
      <c r="AM4" s="315"/>
      <c r="AN4" s="315"/>
      <c r="AO4" s="315"/>
      <c r="AP4" s="211"/>
      <c r="AQ4" s="221"/>
      <c r="AR4" s="221"/>
      <c r="AS4" s="221"/>
      <c r="AT4" s="221"/>
      <c r="AU4" s="316"/>
      <c r="AV4" s="221"/>
      <c r="AW4" s="51"/>
      <c r="AY4" s="303"/>
      <c r="AZ4" s="51"/>
    </row>
    <row r="5" spans="1:54" ht="18" customHeight="1" x14ac:dyDescent="0.35">
      <c r="C5" s="170"/>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5"/>
      <c r="BB5" s="305"/>
    </row>
    <row r="6" spans="1:54" ht="42.75" customHeight="1" x14ac:dyDescent="0.35">
      <c r="A6" s="441" t="s">
        <v>106</v>
      </c>
      <c r="B6" s="441"/>
      <c r="C6" s="441"/>
      <c r="D6" s="441"/>
      <c r="E6" s="441"/>
      <c r="F6" s="441"/>
      <c r="G6" s="441"/>
      <c r="H6" s="441"/>
      <c r="I6" s="441"/>
      <c r="J6" s="441"/>
      <c r="K6" s="441"/>
      <c r="L6" s="442" t="s">
        <v>107</v>
      </c>
      <c r="M6" s="442"/>
      <c r="N6" s="442"/>
      <c r="O6" s="442"/>
      <c r="P6" s="443"/>
      <c r="Q6" s="438" t="s">
        <v>108</v>
      </c>
      <c r="R6" s="433" t="s">
        <v>12</v>
      </c>
      <c r="S6" s="433"/>
      <c r="T6" s="433"/>
      <c r="U6" s="433"/>
      <c r="V6" s="433"/>
      <c r="W6" s="433"/>
      <c r="X6" s="433"/>
      <c r="Y6" s="433"/>
      <c r="Z6" s="433"/>
      <c r="AA6" s="433"/>
      <c r="AB6" s="433"/>
      <c r="AC6" s="433"/>
      <c r="AD6" s="433"/>
      <c r="AE6" s="433"/>
      <c r="AF6" s="433"/>
      <c r="AG6" s="444" t="s">
        <v>109</v>
      </c>
      <c r="AH6" s="444"/>
      <c r="AI6" s="444"/>
      <c r="AJ6" s="444"/>
      <c r="AK6" s="444"/>
      <c r="AL6" s="444"/>
      <c r="AM6" s="420" t="s">
        <v>110</v>
      </c>
      <c r="AN6" s="421"/>
      <c r="AO6" s="421"/>
      <c r="AP6" s="421"/>
      <c r="AQ6" s="421"/>
      <c r="AR6" s="421"/>
      <c r="AS6" s="421"/>
      <c r="AT6" s="421"/>
      <c r="AU6" s="421"/>
      <c r="AV6" s="421"/>
      <c r="AW6" s="421"/>
      <c r="AX6" s="421"/>
      <c r="AY6" s="421"/>
      <c r="AZ6" s="421"/>
      <c r="BA6" s="421"/>
      <c r="BB6" s="498" t="s">
        <v>111</v>
      </c>
    </row>
    <row r="7" spans="1:54" ht="27.75" customHeight="1" x14ac:dyDescent="0.35">
      <c r="A7" s="445" t="s">
        <v>112</v>
      </c>
      <c r="B7" s="445" t="s">
        <v>113</v>
      </c>
      <c r="C7" s="447" t="s">
        <v>20</v>
      </c>
      <c r="D7" s="447" t="s">
        <v>114</v>
      </c>
      <c r="E7" s="450" t="s">
        <v>115</v>
      </c>
      <c r="F7" s="450" t="s">
        <v>116</v>
      </c>
      <c r="G7" s="447" t="s">
        <v>117</v>
      </c>
      <c r="H7" s="447" t="s">
        <v>118</v>
      </c>
      <c r="I7" s="447" t="s">
        <v>119</v>
      </c>
      <c r="J7" s="447" t="s">
        <v>120</v>
      </c>
      <c r="K7" s="447" t="s">
        <v>121</v>
      </c>
      <c r="L7" s="431" t="s">
        <v>28</v>
      </c>
      <c r="M7" s="429" t="s">
        <v>29</v>
      </c>
      <c r="N7" s="431" t="s">
        <v>30</v>
      </c>
      <c r="O7" s="429" t="s">
        <v>31</v>
      </c>
      <c r="P7" s="448" t="s">
        <v>33</v>
      </c>
      <c r="Q7" s="439"/>
      <c r="R7" s="433" t="s">
        <v>122</v>
      </c>
      <c r="S7" s="436" t="s">
        <v>35</v>
      </c>
      <c r="T7" s="437"/>
      <c r="U7" s="433" t="s">
        <v>123</v>
      </c>
      <c r="V7" s="433"/>
      <c r="W7" s="433" t="s">
        <v>124</v>
      </c>
      <c r="X7" s="433"/>
      <c r="Y7" s="433" t="s">
        <v>38</v>
      </c>
      <c r="Z7" s="433"/>
      <c r="AA7" s="433" t="s">
        <v>39</v>
      </c>
      <c r="AB7" s="433"/>
      <c r="AC7" s="417" t="s">
        <v>40</v>
      </c>
      <c r="AD7" s="418"/>
      <c r="AE7" s="419"/>
      <c r="AF7" s="451" t="s">
        <v>41</v>
      </c>
      <c r="AG7" s="422" t="s">
        <v>28</v>
      </c>
      <c r="AH7" s="453" t="s">
        <v>29</v>
      </c>
      <c r="AI7" s="422" t="s">
        <v>30</v>
      </c>
      <c r="AJ7" s="422" t="s">
        <v>31</v>
      </c>
      <c r="AK7" s="425" t="s">
        <v>42</v>
      </c>
      <c r="AL7" s="427" t="s">
        <v>43</v>
      </c>
      <c r="AM7" s="424" t="s">
        <v>125</v>
      </c>
      <c r="AN7" s="421" t="s">
        <v>126</v>
      </c>
      <c r="AO7" s="421" t="s">
        <v>127</v>
      </c>
      <c r="AP7" s="421"/>
      <c r="AQ7" s="421"/>
      <c r="AR7" s="421" t="s">
        <v>128</v>
      </c>
      <c r="AS7" s="421"/>
      <c r="AT7" s="421"/>
      <c r="AU7" s="421" t="s">
        <v>129</v>
      </c>
      <c r="AV7" s="421"/>
      <c r="AW7" s="421"/>
      <c r="AX7" s="421" t="s">
        <v>130</v>
      </c>
      <c r="AY7" s="421"/>
      <c r="AZ7" s="421"/>
      <c r="BA7" s="421" t="s">
        <v>52</v>
      </c>
      <c r="BB7" s="498"/>
    </row>
    <row r="8" spans="1:54" s="170" customFormat="1" ht="39.65" customHeight="1" x14ac:dyDescent="0.35">
      <c r="A8" s="446"/>
      <c r="B8" s="445"/>
      <c r="C8" s="447"/>
      <c r="D8" s="447"/>
      <c r="E8" s="450"/>
      <c r="F8" s="455"/>
      <c r="G8" s="447"/>
      <c r="H8" s="447"/>
      <c r="I8" s="447"/>
      <c r="J8" s="447"/>
      <c r="K8" s="447"/>
      <c r="L8" s="432"/>
      <c r="M8" s="430"/>
      <c r="N8" s="432"/>
      <c r="O8" s="430"/>
      <c r="P8" s="449"/>
      <c r="Q8" s="440"/>
      <c r="R8" s="438"/>
      <c r="S8" s="265" t="s">
        <v>131</v>
      </c>
      <c r="T8" s="265" t="s">
        <v>132</v>
      </c>
      <c r="U8" s="266" t="s">
        <v>133</v>
      </c>
      <c r="V8" s="266" t="s">
        <v>134</v>
      </c>
      <c r="W8" s="434" t="s">
        <v>135</v>
      </c>
      <c r="X8" s="435"/>
      <c r="Y8" s="434" t="s">
        <v>136</v>
      </c>
      <c r="Z8" s="435"/>
      <c r="AA8" s="265" t="s">
        <v>137</v>
      </c>
      <c r="AB8" s="265" t="s">
        <v>138</v>
      </c>
      <c r="AC8" s="265" t="s">
        <v>139</v>
      </c>
      <c r="AD8" s="265" t="s">
        <v>140</v>
      </c>
      <c r="AE8" s="264" t="s">
        <v>63</v>
      </c>
      <c r="AF8" s="452"/>
      <c r="AG8" s="423"/>
      <c r="AH8" s="454"/>
      <c r="AI8" s="423"/>
      <c r="AJ8" s="423"/>
      <c r="AK8" s="426"/>
      <c r="AL8" s="428"/>
      <c r="AM8" s="424" t="s">
        <v>44</v>
      </c>
      <c r="AN8" s="421"/>
      <c r="AO8" s="222" t="s">
        <v>64</v>
      </c>
      <c r="AP8" s="222" t="s">
        <v>65</v>
      </c>
      <c r="AQ8" s="222" t="s">
        <v>66</v>
      </c>
      <c r="AR8" s="222" t="s">
        <v>64</v>
      </c>
      <c r="AS8" s="222" t="s">
        <v>65</v>
      </c>
      <c r="AT8" s="222" t="s">
        <v>66</v>
      </c>
      <c r="AU8" s="222" t="s">
        <v>64</v>
      </c>
      <c r="AV8" s="222" t="s">
        <v>65</v>
      </c>
      <c r="AW8" s="222" t="s">
        <v>66</v>
      </c>
      <c r="AX8" s="222" t="s">
        <v>64</v>
      </c>
      <c r="AY8" s="222" t="s">
        <v>65</v>
      </c>
      <c r="AZ8" s="222" t="s">
        <v>66</v>
      </c>
      <c r="BA8" s="421"/>
      <c r="BB8" s="499"/>
    </row>
    <row r="9" spans="1:54" ht="0.75" customHeight="1" x14ac:dyDescent="0.35">
      <c r="A9" s="229"/>
      <c r="B9" s="175"/>
      <c r="C9" s="176"/>
      <c r="D9" s="176"/>
      <c r="E9" s="177"/>
      <c r="F9" s="177"/>
      <c r="G9" s="177"/>
      <c r="H9" s="176"/>
      <c r="I9" s="176"/>
      <c r="J9" s="176"/>
      <c r="K9" s="176"/>
      <c r="L9" s="177"/>
      <c r="M9" s="178" t="e">
        <f>VLOOKUP(L9,'[3]Datos Validacion'!$C$6:$D$10,2,0)</f>
        <v>#N/A</v>
      </c>
      <c r="N9" s="179"/>
      <c r="O9" s="180" t="e">
        <f>VLOOKUP(N9,'[3]Datos Validacion'!$E$6:$F$15,2,0)</f>
        <v>#N/A</v>
      </c>
      <c r="P9" s="181"/>
      <c r="Q9" s="181"/>
      <c r="R9" s="176"/>
      <c r="S9" s="182"/>
      <c r="T9" s="176"/>
      <c r="U9" s="176"/>
      <c r="V9" s="168"/>
      <c r="W9" s="168"/>
      <c r="X9" s="178" t="e">
        <f>VLOOKUP(W9,'[3]Datos Validacion'!$K$6:$L$8,2,0)</f>
        <v>#N/A</v>
      </c>
      <c r="Y9" s="183"/>
      <c r="Z9" s="178" t="e">
        <f>VLOOKUP(Y9,'[3]Datos Validacion'!$M$6:$N$7,2,0)</f>
        <v>#N/A</v>
      </c>
      <c r="AA9" s="182"/>
      <c r="AB9" s="175"/>
      <c r="AC9" s="282"/>
      <c r="AD9" s="275"/>
      <c r="AE9" s="275"/>
      <c r="AF9" s="192" t="e">
        <f t="shared" ref="AF9:AF31" si="0">+X9+Z9</f>
        <v>#N/A</v>
      </c>
      <c r="AG9" s="184" t="e">
        <f>IF(AH9&lt;=20%,"MUY BAJA",IF(AH9&lt;=40%,"BAJA",IF(AH9&lt;=60%,"MEDIA",IF(AH9&lt;=80%,"ALTA","MUY ALTA"))))</f>
        <v>#N/A</v>
      </c>
      <c r="AH9" s="184" t="e">
        <f>IF(OR(W9="prevenir",W9="detectar"),(M9-(M9*AF9)), M9)</f>
        <v>#N/A</v>
      </c>
      <c r="AI9" s="184" t="e">
        <f>IF(AJ9&lt;=20%,"LEVE",IF(AJ9&lt;=40%,"MENOR",IF(AJ9&lt;=60%,"MODERADO",IF(AJ9&lt;=80%,"MAYOR","CATASTROFICO"))))</f>
        <v>#N/A</v>
      </c>
      <c r="AJ9" s="184" t="e">
        <f t="shared" ref="AJ9" si="1">IF(W9="corregir",(O9-(O9*AF9)), O9)</f>
        <v>#N/A</v>
      </c>
      <c r="AK9" s="215"/>
      <c r="AL9" s="177"/>
      <c r="AM9" s="160"/>
      <c r="AN9" s="217"/>
      <c r="AO9" s="185"/>
      <c r="AP9" s="186"/>
      <c r="AQ9" s="187"/>
      <c r="AR9" s="188"/>
      <c r="AS9" s="188"/>
      <c r="AT9" s="187"/>
      <c r="AU9" s="188"/>
      <c r="AV9" s="188"/>
      <c r="AW9" s="189"/>
      <c r="AX9" s="188"/>
      <c r="AY9" s="188"/>
      <c r="AZ9" s="190"/>
      <c r="BA9" s="191"/>
      <c r="BB9" s="182"/>
    </row>
    <row r="10" spans="1:54" ht="121.5" customHeight="1" x14ac:dyDescent="0.35">
      <c r="A10" s="229" t="s">
        <v>141</v>
      </c>
      <c r="B10" s="218" t="s">
        <v>142</v>
      </c>
      <c r="C10" s="218" t="s">
        <v>143</v>
      </c>
      <c r="D10" s="218" t="s">
        <v>144</v>
      </c>
      <c r="E10" s="218" t="s">
        <v>145</v>
      </c>
      <c r="F10" s="207" t="s">
        <v>146</v>
      </c>
      <c r="G10" s="207" t="s">
        <v>147</v>
      </c>
      <c r="H10" s="224" t="s">
        <v>148</v>
      </c>
      <c r="I10" s="224" t="s">
        <v>149</v>
      </c>
      <c r="J10" s="207" t="s">
        <v>150</v>
      </c>
      <c r="K10" s="205" t="s">
        <v>151</v>
      </c>
      <c r="L10" s="207" t="s">
        <v>152</v>
      </c>
      <c r="M10" s="225">
        <f>VLOOKUP(L10,'[3]Datos Validacion'!$C$6:$D$10,2,0)</f>
        <v>0.2</v>
      </c>
      <c r="N10" s="226" t="s">
        <v>153</v>
      </c>
      <c r="O10" s="227">
        <f>VLOOKUP(N10,'[3]Datos Validacion'!$E$6:$F$15,2,0)</f>
        <v>1</v>
      </c>
      <c r="P10" s="215" t="s">
        <v>154</v>
      </c>
      <c r="Q10" s="215" t="s">
        <v>155</v>
      </c>
      <c r="R10" s="228" t="s">
        <v>156</v>
      </c>
      <c r="S10" s="229" t="s">
        <v>157</v>
      </c>
      <c r="T10" s="218" t="s">
        <v>158</v>
      </c>
      <c r="U10" s="218" t="s">
        <v>159</v>
      </c>
      <c r="V10" s="229" t="s">
        <v>160</v>
      </c>
      <c r="W10" s="229" t="s">
        <v>161</v>
      </c>
      <c r="X10" s="230">
        <f>VLOOKUP(W10,'[3]Datos Validacion'!$K$6:$L$8,2,0)</f>
        <v>0.1</v>
      </c>
      <c r="Y10" s="231" t="s">
        <v>162</v>
      </c>
      <c r="Z10" s="230">
        <f>VLOOKUP(Y10,'[3]Datos Validacion'!$M$6:$N$7,2,0)</f>
        <v>0.15</v>
      </c>
      <c r="AA10" s="229" t="s">
        <v>163</v>
      </c>
      <c r="AB10" s="224" t="s">
        <v>164</v>
      </c>
      <c r="AC10" s="232" t="s">
        <v>165</v>
      </c>
      <c r="AD10" s="240" t="s">
        <v>166</v>
      </c>
      <c r="AE10" s="223" t="s">
        <v>167</v>
      </c>
      <c r="AF10" s="192">
        <f t="shared" ref="AF10" si="2">+X10+Z10</f>
        <v>0.25</v>
      </c>
      <c r="AG10" s="184" t="str">
        <f t="shared" ref="AG10:AG17" si="3">IF(AH10&lt;=20%,"MUY BAJA",IF(AH10&lt;=40%,"BAJA",IF(AH10&lt;=60%,"MEDIA",IF(AH10&lt;=80%,"ALTA","MUY ALTA"))))</f>
        <v>MUY BAJA</v>
      </c>
      <c r="AH10" s="184">
        <f>IF(OR(W10="prevenir",W10="detectar"),(M10-(M10*AF10)), M10)</f>
        <v>0.2</v>
      </c>
      <c r="AI10" s="184" t="str">
        <f t="shared" ref="AI10" si="4">IF(AJ10&lt;=20%,"LEVE",IF(AJ10&lt;=40%,"MENOR",IF(AJ10&lt;=60%,"MODERADO",IF(AJ10&lt;=80%,"MAYOR","CATASTROFICO"))))</f>
        <v>MAYOR</v>
      </c>
      <c r="AJ10" s="184">
        <f>IF(W10="corregir",(O10-(O10*AF10)), O10)</f>
        <v>0.75</v>
      </c>
      <c r="AK10" s="215" t="s">
        <v>79</v>
      </c>
      <c r="AL10" s="177" t="s">
        <v>91</v>
      </c>
      <c r="AM10" s="206">
        <v>45777</v>
      </c>
      <c r="AN10" s="218" t="s">
        <v>168</v>
      </c>
      <c r="AO10" s="269"/>
      <c r="AP10" s="269" t="s">
        <v>4</v>
      </c>
      <c r="AQ10" s="228" t="s">
        <v>169</v>
      </c>
      <c r="AR10" s="269" t="s">
        <v>101</v>
      </c>
      <c r="AS10" s="269"/>
      <c r="AT10" s="228" t="s">
        <v>170</v>
      </c>
      <c r="AU10" s="269"/>
      <c r="AV10" s="269" t="s">
        <v>4</v>
      </c>
      <c r="AW10" s="228" t="s">
        <v>171</v>
      </c>
      <c r="AX10" s="269"/>
      <c r="AY10" s="269" t="s">
        <v>4</v>
      </c>
      <c r="AZ10" s="228" t="s">
        <v>172</v>
      </c>
      <c r="BA10" s="228" t="s">
        <v>173</v>
      </c>
      <c r="BB10" s="101" t="s">
        <v>174</v>
      </c>
    </row>
    <row r="11" spans="1:54" s="194" customFormat="1" ht="299" customHeight="1" x14ac:dyDescent="0.35">
      <c r="A11" s="408" t="s">
        <v>141</v>
      </c>
      <c r="B11" s="457" t="s">
        <v>175</v>
      </c>
      <c r="C11" s="459" t="s">
        <v>176</v>
      </c>
      <c r="D11" s="407" t="s">
        <v>177</v>
      </c>
      <c r="E11" s="459" t="s">
        <v>178</v>
      </c>
      <c r="F11" s="407" t="s">
        <v>146</v>
      </c>
      <c r="G11" s="465" t="s">
        <v>147</v>
      </c>
      <c r="H11" s="501" t="s">
        <v>179</v>
      </c>
      <c r="I11" s="236" t="s">
        <v>180</v>
      </c>
      <c r="J11" s="207" t="s">
        <v>150</v>
      </c>
      <c r="K11" s="462" t="s">
        <v>181</v>
      </c>
      <c r="L11" s="234" t="s">
        <v>182</v>
      </c>
      <c r="M11" s="230">
        <f>VLOOKUP(L11,'[3]Datos Validacion'!$C$6:$D$10,2,0)</f>
        <v>0.4</v>
      </c>
      <c r="N11" s="226" t="s">
        <v>153</v>
      </c>
      <c r="O11" s="237">
        <f>VLOOKUP(N11,'[3]Datos Validacion'!$E$6:$F$15,2,0)</f>
        <v>1</v>
      </c>
      <c r="P11" s="216" t="s">
        <v>154</v>
      </c>
      <c r="Q11" s="238" t="s">
        <v>183</v>
      </c>
      <c r="R11" s="236" t="s">
        <v>184</v>
      </c>
      <c r="S11" s="239" t="s">
        <v>157</v>
      </c>
      <c r="T11" s="240" t="s">
        <v>185</v>
      </c>
      <c r="U11" s="240" t="s">
        <v>159</v>
      </c>
      <c r="V11" s="239" t="s">
        <v>186</v>
      </c>
      <c r="W11" s="229" t="s">
        <v>187</v>
      </c>
      <c r="X11" s="230">
        <f>VLOOKUP(W11,'[3]Datos Validacion'!$K$6:$L$8,2,0)</f>
        <v>0.25</v>
      </c>
      <c r="Y11" s="231" t="s">
        <v>162</v>
      </c>
      <c r="Z11" s="230">
        <f>VLOOKUP(Y11,'[3]Datos Validacion'!$M$6:$N$7,2,0)</f>
        <v>0.15</v>
      </c>
      <c r="AA11" s="239" t="s">
        <v>163</v>
      </c>
      <c r="AB11" s="236" t="s">
        <v>188</v>
      </c>
      <c r="AC11" s="283" t="s">
        <v>165</v>
      </c>
      <c r="AD11" s="240" t="s">
        <v>189</v>
      </c>
      <c r="AE11" s="210" t="s">
        <v>668</v>
      </c>
      <c r="AF11" s="192">
        <f t="shared" si="0"/>
        <v>0.4</v>
      </c>
      <c r="AG11" s="184" t="str">
        <f t="shared" si="3"/>
        <v>BAJA</v>
      </c>
      <c r="AH11" s="184">
        <f t="shared" ref="AH11:AH22" si="5">IF(OR(W11="prevenir",W11="detectar"),(M11-(M11*AF11)), M11)</f>
        <v>0.24</v>
      </c>
      <c r="AI11" s="184" t="str">
        <f t="shared" ref="AI11:AI13" si="6">IF(AJ11&lt;=20%,"LEVE",IF(AJ11&lt;=40%,"MENOR",IF(AJ11&lt;=60%,"MODERADO",IF(AJ11&lt;=80%,"MAYOR","CATASTROFICO"))))</f>
        <v>CATASTROFICO</v>
      </c>
      <c r="AJ11" s="184">
        <f t="shared" ref="AJ11:AJ25" si="7">IF(W11="corregir",(O11-(O11*AF11)), O11)</f>
        <v>1</v>
      </c>
      <c r="AK11" s="492" t="s">
        <v>79</v>
      </c>
      <c r="AL11" s="483" t="s">
        <v>91</v>
      </c>
      <c r="AM11" s="481" t="s">
        <v>190</v>
      </c>
      <c r="AN11" s="217" t="s">
        <v>191</v>
      </c>
      <c r="AO11" s="159"/>
      <c r="AP11" s="159" t="s">
        <v>4</v>
      </c>
      <c r="AQ11" s="247" t="s">
        <v>671</v>
      </c>
      <c r="AR11" s="159" t="s">
        <v>4</v>
      </c>
      <c r="AS11" s="159"/>
      <c r="AT11" s="247" t="s">
        <v>192</v>
      </c>
      <c r="AU11" s="159"/>
      <c r="AV11" s="159" t="s">
        <v>4</v>
      </c>
      <c r="AW11" s="247" t="s">
        <v>193</v>
      </c>
      <c r="AX11" s="159"/>
      <c r="AY11" s="159" t="s">
        <v>4</v>
      </c>
      <c r="AZ11" s="247" t="s">
        <v>194</v>
      </c>
      <c r="BA11" s="247" t="s">
        <v>674</v>
      </c>
      <c r="BB11" s="396" t="s">
        <v>675</v>
      </c>
    </row>
    <row r="12" spans="1:54" s="194" customFormat="1" ht="298.5" customHeight="1" x14ac:dyDescent="0.35">
      <c r="A12" s="410"/>
      <c r="B12" s="458"/>
      <c r="C12" s="460"/>
      <c r="D12" s="402"/>
      <c r="E12" s="460"/>
      <c r="F12" s="402"/>
      <c r="G12" s="466"/>
      <c r="H12" s="502"/>
      <c r="I12" s="236" t="s">
        <v>195</v>
      </c>
      <c r="J12" s="207" t="s">
        <v>150</v>
      </c>
      <c r="K12" s="463"/>
      <c r="L12" s="234" t="s">
        <v>182</v>
      </c>
      <c r="M12" s="230">
        <f>VLOOKUP(L12,'[3]Datos Validacion'!$C$6:$D$10,2,0)</f>
        <v>0.4</v>
      </c>
      <c r="N12" s="226" t="s">
        <v>153</v>
      </c>
      <c r="O12" s="237">
        <f>VLOOKUP(N12,'[3]Datos Validacion'!$E$6:$F$15,2,0)</f>
        <v>1</v>
      </c>
      <c r="P12" s="216" t="s">
        <v>154</v>
      </c>
      <c r="Q12" s="238" t="s">
        <v>196</v>
      </c>
      <c r="R12" s="236" t="s">
        <v>197</v>
      </c>
      <c r="S12" s="239" t="s">
        <v>157</v>
      </c>
      <c r="T12" s="240" t="s">
        <v>198</v>
      </c>
      <c r="U12" s="240" t="s">
        <v>159</v>
      </c>
      <c r="V12" s="239" t="s">
        <v>186</v>
      </c>
      <c r="W12" s="229" t="s">
        <v>161</v>
      </c>
      <c r="X12" s="230">
        <f>VLOOKUP(W12,'[3]Datos Validacion'!$K$6:$L$8,2,0)</f>
        <v>0.1</v>
      </c>
      <c r="Y12" s="231" t="s">
        <v>162</v>
      </c>
      <c r="Z12" s="230">
        <f>VLOOKUP(Y12,'[3]Datos Validacion'!$M$6:$N$7,2,0)</f>
        <v>0.15</v>
      </c>
      <c r="AA12" s="239" t="s">
        <v>163</v>
      </c>
      <c r="AB12" s="236" t="s">
        <v>188</v>
      </c>
      <c r="AC12" s="283" t="s">
        <v>165</v>
      </c>
      <c r="AD12" s="240" t="s">
        <v>199</v>
      </c>
      <c r="AE12" s="611" t="s">
        <v>669</v>
      </c>
      <c r="AF12" s="192">
        <f t="shared" si="0"/>
        <v>0.25</v>
      </c>
      <c r="AG12" s="184" t="str">
        <f t="shared" si="3"/>
        <v>BAJA</v>
      </c>
      <c r="AH12" s="184">
        <f t="shared" si="5"/>
        <v>0.4</v>
      </c>
      <c r="AI12" s="195" t="str">
        <f t="shared" si="6"/>
        <v>MAYOR</v>
      </c>
      <c r="AJ12" s="184">
        <f t="shared" si="7"/>
        <v>0.75</v>
      </c>
      <c r="AK12" s="405"/>
      <c r="AL12" s="484"/>
      <c r="AM12" s="482"/>
      <c r="AN12" s="217" t="s">
        <v>200</v>
      </c>
      <c r="AO12" s="159"/>
      <c r="AP12" s="159" t="s">
        <v>4</v>
      </c>
      <c r="AQ12" s="247" t="s">
        <v>672</v>
      </c>
      <c r="AR12" s="159" t="s">
        <v>4</v>
      </c>
      <c r="AS12" s="159"/>
      <c r="AT12" s="247" t="s">
        <v>201</v>
      </c>
      <c r="AU12" s="159"/>
      <c r="AV12" s="159" t="s">
        <v>4</v>
      </c>
      <c r="AW12" s="247" t="s">
        <v>202</v>
      </c>
      <c r="AX12" s="159"/>
      <c r="AY12" s="159" t="s">
        <v>4</v>
      </c>
      <c r="AZ12" s="247" t="s">
        <v>194</v>
      </c>
      <c r="BA12" s="247" t="s">
        <v>674</v>
      </c>
      <c r="BB12" s="396"/>
    </row>
    <row r="13" spans="1:54" s="194" customFormat="1" ht="309" customHeight="1" x14ac:dyDescent="0.35">
      <c r="A13" s="410"/>
      <c r="B13" s="458"/>
      <c r="C13" s="460"/>
      <c r="D13" s="402"/>
      <c r="E13" s="460"/>
      <c r="F13" s="402"/>
      <c r="G13" s="466"/>
      <c r="H13" s="503"/>
      <c r="I13" s="235" t="s">
        <v>203</v>
      </c>
      <c r="J13" s="207" t="s">
        <v>70</v>
      </c>
      <c r="K13" s="464"/>
      <c r="L13" s="234" t="s">
        <v>182</v>
      </c>
      <c r="M13" s="230">
        <f>VLOOKUP(L13,'[3]Datos Validacion'!$C$6:$D$10,2,0)</f>
        <v>0.4</v>
      </c>
      <c r="N13" s="226" t="s">
        <v>153</v>
      </c>
      <c r="O13" s="237">
        <f>VLOOKUP(N13,'[3]Datos Validacion'!$E$6:$F$15,2,0)</f>
        <v>1</v>
      </c>
      <c r="P13" s="216" t="s">
        <v>154</v>
      </c>
      <c r="Q13" s="243" t="s">
        <v>204</v>
      </c>
      <c r="R13" s="236" t="s">
        <v>205</v>
      </c>
      <c r="S13" s="244" t="s">
        <v>157</v>
      </c>
      <c r="T13" s="245" t="s">
        <v>198</v>
      </c>
      <c r="U13" s="245" t="s">
        <v>159</v>
      </c>
      <c r="V13" s="244" t="s">
        <v>186</v>
      </c>
      <c r="W13" s="229" t="s">
        <v>206</v>
      </c>
      <c r="X13" s="230">
        <f>VLOOKUP(W13,'[3]Datos Validacion'!$K$6:$L$8,2,0)</f>
        <v>0.15</v>
      </c>
      <c r="Y13" s="231" t="s">
        <v>162</v>
      </c>
      <c r="Z13" s="230">
        <f>VLOOKUP(Y13,'[3]Datos Validacion'!$M$6:$N$7,2,0)</f>
        <v>0.15</v>
      </c>
      <c r="AA13" s="229" t="s">
        <v>207</v>
      </c>
      <c r="AB13" s="224"/>
      <c r="AC13" s="284" t="s">
        <v>165</v>
      </c>
      <c r="AD13" s="240" t="s">
        <v>208</v>
      </c>
      <c r="AE13" s="611" t="s">
        <v>670</v>
      </c>
      <c r="AF13" s="192">
        <f>+X13+Z13</f>
        <v>0.3</v>
      </c>
      <c r="AG13" s="184" t="str">
        <f t="shared" si="3"/>
        <v>BAJA</v>
      </c>
      <c r="AH13" s="184">
        <f>+AH12-(AH12*AF13)</f>
        <v>0.28000000000000003</v>
      </c>
      <c r="AI13" s="195" t="str">
        <f t="shared" si="6"/>
        <v>CATASTROFICO</v>
      </c>
      <c r="AJ13" s="184">
        <f t="shared" si="7"/>
        <v>1</v>
      </c>
      <c r="AK13" s="406"/>
      <c r="AL13" s="485"/>
      <c r="AM13" s="477"/>
      <c r="AN13" s="217" t="s">
        <v>200</v>
      </c>
      <c r="AO13" s="159"/>
      <c r="AP13" s="159" t="s">
        <v>4</v>
      </c>
      <c r="AQ13" s="247" t="s">
        <v>673</v>
      </c>
      <c r="AR13" s="159" t="s">
        <v>4</v>
      </c>
      <c r="AS13" s="159"/>
      <c r="AT13" s="247" t="s">
        <v>209</v>
      </c>
      <c r="AU13" s="159"/>
      <c r="AV13" s="159" t="s">
        <v>4</v>
      </c>
      <c r="AW13" s="247" t="s">
        <v>202</v>
      </c>
      <c r="AX13" s="159"/>
      <c r="AY13" s="159" t="s">
        <v>4</v>
      </c>
      <c r="AZ13" s="247" t="s">
        <v>194</v>
      </c>
      <c r="BA13" s="247" t="s">
        <v>674</v>
      </c>
      <c r="BB13" s="396"/>
    </row>
    <row r="14" spans="1:54" s="199" customFormat="1" ht="98" x14ac:dyDescent="0.35">
      <c r="A14" s="408" t="s">
        <v>141</v>
      </c>
      <c r="B14" s="459" t="s">
        <v>210</v>
      </c>
      <c r="C14" s="407" t="s">
        <v>211</v>
      </c>
      <c r="D14" s="407" t="s">
        <v>212</v>
      </c>
      <c r="E14" s="462" t="s">
        <v>213</v>
      </c>
      <c r="F14" s="407" t="s">
        <v>146</v>
      </c>
      <c r="G14" s="407" t="s">
        <v>147</v>
      </c>
      <c r="H14" s="508" t="s">
        <v>214</v>
      </c>
      <c r="I14" s="286" t="s">
        <v>215</v>
      </c>
      <c r="J14" s="287" t="s">
        <v>216</v>
      </c>
      <c r="K14" s="401" t="s">
        <v>217</v>
      </c>
      <c r="L14" s="401" t="s">
        <v>218</v>
      </c>
      <c r="M14" s="288">
        <f>VLOOKUP(L14,'[3]Datos Validacion'!$C$6:$D$10,2,0)</f>
        <v>1</v>
      </c>
      <c r="N14" s="506" t="s">
        <v>219</v>
      </c>
      <c r="O14" s="289">
        <f>VLOOKUP(N14,'[3]Datos Validacion'!$E$6:$F$15,2,0)</f>
        <v>0.6</v>
      </c>
      <c r="P14" s="404" t="s">
        <v>79</v>
      </c>
      <c r="Q14" s="290" t="s">
        <v>220</v>
      </c>
      <c r="R14" s="291" t="s">
        <v>221</v>
      </c>
      <c r="S14" s="292" t="s">
        <v>157</v>
      </c>
      <c r="T14" s="293" t="s">
        <v>222</v>
      </c>
      <c r="U14" s="293" t="s">
        <v>159</v>
      </c>
      <c r="V14" s="292" t="s">
        <v>186</v>
      </c>
      <c r="W14" s="292" t="s">
        <v>161</v>
      </c>
      <c r="X14" s="294">
        <f>VLOOKUP(W14,'[3]Datos Validacion'!$K$6:$L$8,2,0)</f>
        <v>0.1</v>
      </c>
      <c r="Y14" s="295" t="s">
        <v>162</v>
      </c>
      <c r="Z14" s="294">
        <f>VLOOKUP(Y14,'[3]Datos Validacion'!$M$6:$N$7,2,0)</f>
        <v>0.15</v>
      </c>
      <c r="AA14" s="296" t="s">
        <v>163</v>
      </c>
      <c r="AB14" s="297" t="s">
        <v>223</v>
      </c>
      <c r="AC14" s="298" t="s">
        <v>165</v>
      </c>
      <c r="AD14" s="299" t="s">
        <v>224</v>
      </c>
      <c r="AE14" s="210" t="s">
        <v>225</v>
      </c>
      <c r="AF14" s="196">
        <f>+X14+Z14</f>
        <v>0.25</v>
      </c>
      <c r="AG14" s="197" t="str">
        <f t="shared" si="3"/>
        <v>MUY ALTA</v>
      </c>
      <c r="AH14" s="197">
        <f t="shared" si="5"/>
        <v>1</v>
      </c>
      <c r="AI14" s="198" t="str">
        <f t="shared" ref="AI14:AI22" si="8">IF(AJ14&lt;=20%,"LEVE",IF(AJ14&lt;=40%,"MENOR",IF(AJ14&lt;=60%,"MODERADO",IF(AJ14&lt;=80%,"MAYOR","CATASTROFICO"))))</f>
        <v>MODERADO</v>
      </c>
      <c r="AJ14" s="197">
        <f t="shared" si="7"/>
        <v>0.44999999999999996</v>
      </c>
      <c r="AK14" s="492" t="s">
        <v>79</v>
      </c>
      <c r="AL14" s="483" t="s">
        <v>91</v>
      </c>
      <c r="AM14" s="301">
        <v>45782</v>
      </c>
      <c r="AN14" s="301" t="s">
        <v>226</v>
      </c>
      <c r="AO14" s="301"/>
      <c r="AP14" s="301" t="s">
        <v>4</v>
      </c>
      <c r="AQ14" s="319" t="s">
        <v>227</v>
      </c>
      <c r="AR14" s="301" t="s">
        <v>4</v>
      </c>
      <c r="AS14" s="301"/>
      <c r="AT14" s="319" t="s">
        <v>227</v>
      </c>
      <c r="AU14" s="301" t="s">
        <v>4</v>
      </c>
      <c r="AV14" s="301"/>
      <c r="AW14" s="319" t="s">
        <v>228</v>
      </c>
      <c r="AX14" s="301"/>
      <c r="AY14" s="301" t="s">
        <v>101</v>
      </c>
      <c r="AZ14" s="319" t="s">
        <v>229</v>
      </c>
      <c r="BA14" s="319"/>
      <c r="BB14" s="505" t="s">
        <v>230</v>
      </c>
    </row>
    <row r="15" spans="1:54" ht="73.5" customHeight="1" x14ac:dyDescent="0.35">
      <c r="A15" s="410"/>
      <c r="B15" s="460"/>
      <c r="C15" s="402"/>
      <c r="D15" s="402"/>
      <c r="E15" s="463"/>
      <c r="F15" s="402"/>
      <c r="G15" s="402"/>
      <c r="H15" s="508"/>
      <c r="I15" s="224" t="s">
        <v>231</v>
      </c>
      <c r="J15" s="207" t="s">
        <v>70</v>
      </c>
      <c r="K15" s="402"/>
      <c r="L15" s="402"/>
      <c r="M15" s="230" t="e">
        <f>VLOOKUP(L15,'[3]Datos Validacion'!$C$6:$D$10,2,0)</f>
        <v>#N/A</v>
      </c>
      <c r="N15" s="398"/>
      <c r="O15" s="237" t="e">
        <f>VLOOKUP(N15,'[3]Datos Validacion'!$E$6:$F$15,2,0)</f>
        <v>#N/A</v>
      </c>
      <c r="P15" s="405"/>
      <c r="Q15" s="215"/>
      <c r="R15" s="228" t="s">
        <v>232</v>
      </c>
      <c r="S15" s="229"/>
      <c r="T15" s="231"/>
      <c r="U15" s="231"/>
      <c r="V15" s="229"/>
      <c r="W15" s="229"/>
      <c r="X15" s="230" t="e">
        <f>VLOOKUP(W15,'[3]Datos Validacion'!$K$6:$L$8,2,0)</f>
        <v>#N/A</v>
      </c>
      <c r="Y15" s="231"/>
      <c r="Z15" s="230" t="e">
        <f>VLOOKUP(Y15,'[3]Datos Validacion'!$M$6:$N$7,2,0)</f>
        <v>#N/A</v>
      </c>
      <c r="AA15" s="229"/>
      <c r="AB15" s="224"/>
      <c r="AC15" s="232"/>
      <c r="AD15" s="238"/>
      <c r="AE15" s="223" t="s">
        <v>167</v>
      </c>
      <c r="AF15" s="192" t="e">
        <f t="shared" si="0"/>
        <v>#N/A</v>
      </c>
      <c r="AG15" s="184" t="e">
        <f t="shared" si="3"/>
        <v>#N/A</v>
      </c>
      <c r="AH15" s="184" t="e">
        <f>+AH14-(AH14*AF15)</f>
        <v>#N/A</v>
      </c>
      <c r="AI15" s="195" t="e">
        <f t="shared" si="8"/>
        <v>#N/A</v>
      </c>
      <c r="AJ15" s="184" t="e">
        <f t="shared" si="7"/>
        <v>#N/A</v>
      </c>
      <c r="AK15" s="405"/>
      <c r="AL15" s="484"/>
      <c r="AM15" s="212"/>
      <c r="AN15" s="212"/>
      <c r="AO15" s="212"/>
      <c r="AP15" s="212"/>
      <c r="AQ15" s="320"/>
      <c r="AR15" s="212"/>
      <c r="AS15" s="212"/>
      <c r="AT15" s="320"/>
      <c r="AU15" s="212"/>
      <c r="AV15" s="212"/>
      <c r="AW15" s="320"/>
      <c r="AX15" s="212"/>
      <c r="AY15" s="212"/>
      <c r="AZ15" s="320"/>
      <c r="BA15" s="320"/>
      <c r="BB15" s="505"/>
    </row>
    <row r="16" spans="1:54" ht="73" customHeight="1" x14ac:dyDescent="0.35">
      <c r="A16" s="409"/>
      <c r="B16" s="461"/>
      <c r="C16" s="403"/>
      <c r="D16" s="403"/>
      <c r="E16" s="464"/>
      <c r="F16" s="403"/>
      <c r="G16" s="403"/>
      <c r="H16" s="508"/>
      <c r="I16" s="224" t="s">
        <v>233</v>
      </c>
      <c r="J16" s="207" t="s">
        <v>150</v>
      </c>
      <c r="K16" s="403"/>
      <c r="L16" s="403"/>
      <c r="M16" s="230" t="e">
        <f>VLOOKUP(L16,'[3]Datos Validacion'!$C$6:$D$10,2,0)</f>
        <v>#N/A</v>
      </c>
      <c r="N16" s="507"/>
      <c r="O16" s="237" t="e">
        <f>VLOOKUP(N16,'[3]Datos Validacion'!$E$6:$F$15,2,0)</f>
        <v>#N/A</v>
      </c>
      <c r="P16" s="406"/>
      <c r="Q16" s="215"/>
      <c r="R16" s="228" t="s">
        <v>232</v>
      </c>
      <c r="S16" s="229"/>
      <c r="T16" s="231"/>
      <c r="U16" s="231"/>
      <c r="V16" s="229"/>
      <c r="W16" s="229"/>
      <c r="X16" s="230" t="e">
        <f>VLOOKUP(W16,'[3]Datos Validacion'!$K$6:$L$8,2,0)</f>
        <v>#N/A</v>
      </c>
      <c r="Y16" s="231"/>
      <c r="Z16" s="230" t="e">
        <f>VLOOKUP(Y16,'[3]Datos Validacion'!$M$6:$N$7,2,0)</f>
        <v>#N/A</v>
      </c>
      <c r="AA16" s="229"/>
      <c r="AB16" s="224"/>
      <c r="AC16" s="232"/>
      <c r="AD16" s="238"/>
      <c r="AE16" s="223" t="s">
        <v>167</v>
      </c>
      <c r="AF16" s="192" t="e">
        <f t="shared" si="0"/>
        <v>#N/A</v>
      </c>
      <c r="AG16" s="184" t="e">
        <f t="shared" si="3"/>
        <v>#N/A</v>
      </c>
      <c r="AH16" s="184" t="e">
        <f>+AH15-(AH15*AF16)</f>
        <v>#N/A</v>
      </c>
      <c r="AI16" s="195" t="e">
        <f t="shared" si="8"/>
        <v>#N/A</v>
      </c>
      <c r="AJ16" s="184" t="e">
        <f t="shared" si="7"/>
        <v>#N/A</v>
      </c>
      <c r="AK16" s="406"/>
      <c r="AL16" s="485"/>
      <c r="AM16" s="212"/>
      <c r="AN16" s="212"/>
      <c r="AO16" s="212"/>
      <c r="AP16" s="212"/>
      <c r="AQ16" s="320"/>
      <c r="AR16" s="212"/>
      <c r="AS16" s="212"/>
      <c r="AT16" s="320"/>
      <c r="AU16" s="212"/>
      <c r="AV16" s="212"/>
      <c r="AW16" s="320"/>
      <c r="AX16" s="212"/>
      <c r="AY16" s="212"/>
      <c r="AZ16" s="320"/>
      <c r="BA16" s="320"/>
      <c r="BB16" s="505"/>
    </row>
    <row r="17" spans="1:54" ht="120" customHeight="1" x14ac:dyDescent="0.35">
      <c r="A17" s="229" t="s">
        <v>141</v>
      </c>
      <c r="B17" s="218" t="s">
        <v>210</v>
      </c>
      <c r="C17" s="207" t="s">
        <v>234</v>
      </c>
      <c r="D17" s="207" t="s">
        <v>235</v>
      </c>
      <c r="E17" s="207" t="s">
        <v>236</v>
      </c>
      <c r="F17" s="207" t="s">
        <v>146</v>
      </c>
      <c r="G17" s="207" t="s">
        <v>147</v>
      </c>
      <c r="H17" s="101" t="s">
        <v>237</v>
      </c>
      <c r="I17" s="101" t="s">
        <v>238</v>
      </c>
      <c r="J17" s="207" t="s">
        <v>216</v>
      </c>
      <c r="K17" s="208" t="s">
        <v>239</v>
      </c>
      <c r="L17" s="234" t="s">
        <v>182</v>
      </c>
      <c r="M17" s="230">
        <f>VLOOKUP(L17,'[3]Datos Validacion'!$C$6:$D$10,2,0)</f>
        <v>0.4</v>
      </c>
      <c r="N17" s="226" t="s">
        <v>153</v>
      </c>
      <c r="O17" s="237">
        <f>VLOOKUP(N17,'[3]Datos Validacion'!$E$6:$F$15,2,0)</f>
        <v>1</v>
      </c>
      <c r="P17" s="216" t="s">
        <v>154</v>
      </c>
      <c r="Q17" s="215" t="s">
        <v>240</v>
      </c>
      <c r="R17" s="228" t="s">
        <v>241</v>
      </c>
      <c r="S17" s="231" t="s">
        <v>157</v>
      </c>
      <c r="T17" s="231" t="s">
        <v>242</v>
      </c>
      <c r="U17" s="231" t="s">
        <v>159</v>
      </c>
      <c r="V17" s="229" t="s">
        <v>186</v>
      </c>
      <c r="W17" s="229" t="s">
        <v>161</v>
      </c>
      <c r="X17" s="230">
        <f>VLOOKUP(W17,'[3]Datos Validacion'!$K$6:$L$8,2,0)</f>
        <v>0.1</v>
      </c>
      <c r="Y17" s="231" t="s">
        <v>162</v>
      </c>
      <c r="Z17" s="230">
        <f>VLOOKUP(Y17,'[3]Datos Validacion'!$M$6:$N$7,2,0)</f>
        <v>0.15</v>
      </c>
      <c r="AA17" s="229" t="s">
        <v>207</v>
      </c>
      <c r="AB17" s="101"/>
      <c r="AC17" s="249" t="s">
        <v>165</v>
      </c>
      <c r="AD17" s="277" t="s">
        <v>243</v>
      </c>
      <c r="AE17" s="210" t="s">
        <v>244</v>
      </c>
      <c r="AF17" s="192">
        <f t="shared" si="0"/>
        <v>0.25</v>
      </c>
      <c r="AG17" s="195" t="str">
        <f t="shared" si="3"/>
        <v>BAJA</v>
      </c>
      <c r="AH17" s="184">
        <f t="shared" si="5"/>
        <v>0.4</v>
      </c>
      <c r="AI17" s="184" t="str">
        <f t="shared" si="8"/>
        <v>MAYOR</v>
      </c>
      <c r="AJ17" s="184">
        <f t="shared" si="7"/>
        <v>0.75</v>
      </c>
      <c r="AK17" s="216" t="s">
        <v>79</v>
      </c>
      <c r="AL17" s="193" t="s">
        <v>91</v>
      </c>
      <c r="AM17" s="212">
        <v>45782</v>
      </c>
      <c r="AN17" s="212" t="s">
        <v>245</v>
      </c>
      <c r="AO17" s="212"/>
      <c r="AP17" s="212" t="s">
        <v>4</v>
      </c>
      <c r="AQ17" s="320" t="s">
        <v>246</v>
      </c>
      <c r="AR17" s="212" t="s">
        <v>4</v>
      </c>
      <c r="AS17" s="212"/>
      <c r="AT17" s="320" t="s">
        <v>247</v>
      </c>
      <c r="AU17" s="212"/>
      <c r="AV17" s="212" t="s">
        <v>4</v>
      </c>
      <c r="AW17" s="325" t="s">
        <v>248</v>
      </c>
      <c r="AX17" s="212"/>
      <c r="AY17" s="212" t="s">
        <v>4</v>
      </c>
      <c r="AZ17" s="320" t="s">
        <v>249</v>
      </c>
      <c r="BA17" s="320"/>
      <c r="BB17" s="101" t="s">
        <v>250</v>
      </c>
    </row>
    <row r="18" spans="1:54" s="200" customFormat="1" ht="129.75" customHeight="1" x14ac:dyDescent="0.35">
      <c r="A18" s="408" t="s">
        <v>141</v>
      </c>
      <c r="B18" s="414" t="s">
        <v>210</v>
      </c>
      <c r="C18" s="414" t="s">
        <v>251</v>
      </c>
      <c r="D18" s="414" t="s">
        <v>235</v>
      </c>
      <c r="E18" s="414" t="s">
        <v>252</v>
      </c>
      <c r="F18" s="407" t="s">
        <v>146</v>
      </c>
      <c r="G18" s="407" t="s">
        <v>147</v>
      </c>
      <c r="H18" s="470" t="s">
        <v>253</v>
      </c>
      <c r="I18" s="470" t="s">
        <v>254</v>
      </c>
      <c r="J18" s="407" t="s">
        <v>216</v>
      </c>
      <c r="K18" s="459" t="s">
        <v>255</v>
      </c>
      <c r="L18" s="407" t="s">
        <v>218</v>
      </c>
      <c r="M18" s="230">
        <f>VLOOKUP(L18,'[3]Datos Validacion'!$C$6:$D$10,2,0)</f>
        <v>1</v>
      </c>
      <c r="N18" s="397" t="s">
        <v>153</v>
      </c>
      <c r="O18" s="237">
        <f>VLOOKUP(N18,'[3]Datos Validacion'!$E$6:$F$15,2,0)</f>
        <v>1</v>
      </c>
      <c r="P18" s="492" t="s">
        <v>154</v>
      </c>
      <c r="Q18" s="251" t="s">
        <v>256</v>
      </c>
      <c r="R18" s="228" t="s">
        <v>221</v>
      </c>
      <c r="S18" s="244" t="s">
        <v>157</v>
      </c>
      <c r="T18" s="245" t="s">
        <v>222</v>
      </c>
      <c r="U18" s="245" t="s">
        <v>159</v>
      </c>
      <c r="V18" s="244" t="s">
        <v>186</v>
      </c>
      <c r="W18" s="244" t="s">
        <v>161</v>
      </c>
      <c r="X18" s="225">
        <f>VLOOKUP(W18,'[3]Datos Validacion'!$K$6:$L$8,2,0)</f>
        <v>0.1</v>
      </c>
      <c r="Y18" s="233" t="s">
        <v>162</v>
      </c>
      <c r="Z18" s="225">
        <f>VLOOKUP(Y18,'[3]Datos Validacion'!$M$6:$N$7,2,0)</f>
        <v>0.15</v>
      </c>
      <c r="AA18" s="252" t="s">
        <v>163</v>
      </c>
      <c r="AB18" s="235" t="s">
        <v>223</v>
      </c>
      <c r="AC18" s="246" t="s">
        <v>165</v>
      </c>
      <c r="AD18" s="240" t="s">
        <v>224</v>
      </c>
      <c r="AE18" s="278" t="s">
        <v>257</v>
      </c>
      <c r="AF18" s="192">
        <f t="shared" si="0"/>
        <v>0.25</v>
      </c>
      <c r="AG18" s="399" t="str">
        <f>IF(AH18&lt;=20%,"MUY BAJA",IF(AH18&lt;=40%,"BAJA",IF(AH18&lt;=60%,"MEDIA",IF(AH18&lt;=80%,"ALTA","MUY ALTA"))))</f>
        <v>MUY ALTA</v>
      </c>
      <c r="AH18" s="201">
        <f t="shared" si="5"/>
        <v>1</v>
      </c>
      <c r="AI18" s="201" t="str">
        <f t="shared" si="8"/>
        <v>MAYOR</v>
      </c>
      <c r="AJ18" s="201">
        <f t="shared" si="7"/>
        <v>0.75</v>
      </c>
      <c r="AK18" s="492" t="s">
        <v>79</v>
      </c>
      <c r="AL18" s="483" t="s">
        <v>91</v>
      </c>
      <c r="AM18" s="478">
        <v>45782</v>
      </c>
      <c r="AN18" s="202" t="s">
        <v>258</v>
      </c>
      <c r="AO18" s="159"/>
      <c r="AP18" s="159" t="s">
        <v>4</v>
      </c>
      <c r="AQ18" s="247" t="s">
        <v>259</v>
      </c>
      <c r="AR18" s="159" t="s">
        <v>4</v>
      </c>
      <c r="AS18" s="159"/>
      <c r="AT18" s="247" t="s">
        <v>260</v>
      </c>
      <c r="AU18" s="159"/>
      <c r="AV18" s="159" t="s">
        <v>4</v>
      </c>
      <c r="AW18" s="247" t="s">
        <v>261</v>
      </c>
      <c r="AX18" s="159"/>
      <c r="AY18" s="159" t="s">
        <v>4</v>
      </c>
      <c r="AZ18" s="247" t="s">
        <v>262</v>
      </c>
      <c r="BA18" s="247"/>
      <c r="BB18" s="504" t="s">
        <v>250</v>
      </c>
    </row>
    <row r="19" spans="1:54" ht="103.5" customHeight="1" x14ac:dyDescent="0.35">
      <c r="A19" s="410"/>
      <c r="B19" s="416"/>
      <c r="C19" s="416"/>
      <c r="D19" s="416"/>
      <c r="E19" s="416"/>
      <c r="F19" s="402"/>
      <c r="G19" s="402"/>
      <c r="H19" s="471"/>
      <c r="I19" s="471"/>
      <c r="J19" s="402"/>
      <c r="K19" s="460"/>
      <c r="L19" s="402"/>
      <c r="M19" s="230" t="e">
        <f>VLOOKUP(L19,'[3]Datos Validacion'!$C$6:$D$10,2,0)</f>
        <v>#N/A</v>
      </c>
      <c r="N19" s="398"/>
      <c r="O19" s="237" t="e">
        <f>VLOOKUP(N19,'[3]Datos Validacion'!$E$6:$F$15,2,0)</f>
        <v>#N/A</v>
      </c>
      <c r="P19" s="405"/>
      <c r="Q19" s="251" t="s">
        <v>263</v>
      </c>
      <c r="R19" s="228" t="s">
        <v>264</v>
      </c>
      <c r="S19" s="229" t="s">
        <v>157</v>
      </c>
      <c r="T19" s="218" t="s">
        <v>265</v>
      </c>
      <c r="U19" s="207" t="s">
        <v>159</v>
      </c>
      <c r="V19" s="229" t="s">
        <v>186</v>
      </c>
      <c r="W19" s="229" t="s">
        <v>161</v>
      </c>
      <c r="X19" s="230">
        <f>VLOOKUP(W19,'[3]Datos Validacion'!$K$6:$L$8,2,0)</f>
        <v>0.1</v>
      </c>
      <c r="Y19" s="231" t="s">
        <v>162</v>
      </c>
      <c r="Z19" s="230">
        <f>VLOOKUP(Y19,'[3]Datos Validacion'!$M$6:$N$7,2,0)</f>
        <v>0.15</v>
      </c>
      <c r="AA19" s="229" t="s">
        <v>163</v>
      </c>
      <c r="AB19" s="101" t="s">
        <v>266</v>
      </c>
      <c r="AC19" s="249" t="s">
        <v>165</v>
      </c>
      <c r="AD19" s="240" t="s">
        <v>267</v>
      </c>
      <c r="AE19" s="210" t="s">
        <v>268</v>
      </c>
      <c r="AF19" s="192">
        <f t="shared" si="0"/>
        <v>0.25</v>
      </c>
      <c r="AG19" s="400"/>
      <c r="AH19" s="184" t="e">
        <f t="shared" si="5"/>
        <v>#N/A</v>
      </c>
      <c r="AI19" s="184" t="str">
        <f t="shared" si="8"/>
        <v>MODERADO</v>
      </c>
      <c r="AJ19" s="184">
        <f>+AJ18-(AJ18*AF19)</f>
        <v>0.5625</v>
      </c>
      <c r="AK19" s="405"/>
      <c r="AL19" s="484"/>
      <c r="AM19" s="479"/>
      <c r="AN19" s="203" t="s">
        <v>258</v>
      </c>
      <c r="AO19" s="159"/>
      <c r="AP19" s="159" t="s">
        <v>4</v>
      </c>
      <c r="AQ19" s="247" t="s">
        <v>269</v>
      </c>
      <c r="AR19" s="159" t="s">
        <v>4</v>
      </c>
      <c r="AS19" s="159"/>
      <c r="AT19" s="247" t="s">
        <v>270</v>
      </c>
      <c r="AU19" s="159"/>
      <c r="AV19" s="159" t="s">
        <v>4</v>
      </c>
      <c r="AW19" s="247" t="s">
        <v>271</v>
      </c>
      <c r="AX19" s="159"/>
      <c r="AY19" s="159" t="s">
        <v>4</v>
      </c>
      <c r="AZ19" s="247" t="s">
        <v>262</v>
      </c>
      <c r="BA19" s="247"/>
      <c r="BB19" s="504"/>
    </row>
    <row r="20" spans="1:54" ht="79.5" customHeight="1" x14ac:dyDescent="0.35">
      <c r="A20" s="410"/>
      <c r="B20" s="416"/>
      <c r="C20" s="416"/>
      <c r="D20" s="416"/>
      <c r="E20" s="416"/>
      <c r="F20" s="402"/>
      <c r="G20" s="402"/>
      <c r="H20" s="471"/>
      <c r="I20" s="500"/>
      <c r="J20" s="403"/>
      <c r="K20" s="460"/>
      <c r="L20" s="402"/>
      <c r="M20" s="230" t="e">
        <f>VLOOKUP(L20,'[3]Datos Validacion'!$C$6:$D$10,2,0)</f>
        <v>#N/A</v>
      </c>
      <c r="N20" s="398"/>
      <c r="O20" s="237" t="e">
        <f>VLOOKUP(N20,'[3]Datos Validacion'!$E$6:$F$15,2,0)</f>
        <v>#N/A</v>
      </c>
      <c r="P20" s="405"/>
      <c r="Q20" s="251" t="s">
        <v>272</v>
      </c>
      <c r="R20" s="228" t="s">
        <v>273</v>
      </c>
      <c r="S20" s="229" t="s">
        <v>157</v>
      </c>
      <c r="T20" s="218" t="s">
        <v>274</v>
      </c>
      <c r="U20" s="207" t="s">
        <v>159</v>
      </c>
      <c r="V20" s="229" t="s">
        <v>186</v>
      </c>
      <c r="W20" s="229" t="s">
        <v>161</v>
      </c>
      <c r="X20" s="230">
        <f>VLOOKUP(W20,'[3]Datos Validacion'!$K$6:$L$8,2,0)</f>
        <v>0.1</v>
      </c>
      <c r="Y20" s="231" t="s">
        <v>162</v>
      </c>
      <c r="Z20" s="230">
        <f>VLOOKUP(Y20,'[3]Datos Validacion'!$M$6:$N$7,2,0)</f>
        <v>0.15</v>
      </c>
      <c r="AA20" s="229" t="s">
        <v>163</v>
      </c>
      <c r="AB20" s="101" t="s">
        <v>266</v>
      </c>
      <c r="AC20" s="249" t="s">
        <v>165</v>
      </c>
      <c r="AD20" s="239" t="s">
        <v>275</v>
      </c>
      <c r="AE20" s="279" t="s">
        <v>276</v>
      </c>
      <c r="AF20" s="192">
        <f t="shared" si="0"/>
        <v>0.25</v>
      </c>
      <c r="AG20" s="400"/>
      <c r="AH20" s="184" t="e">
        <f t="shared" si="5"/>
        <v>#N/A</v>
      </c>
      <c r="AI20" s="184" t="str">
        <f t="shared" si="8"/>
        <v>MODERADO</v>
      </c>
      <c r="AJ20" s="184">
        <f>+AJ19-(AJ19*AF20)</f>
        <v>0.421875</v>
      </c>
      <c r="AK20" s="405"/>
      <c r="AL20" s="484"/>
      <c r="AM20" s="479"/>
      <c r="AN20" s="204" t="s">
        <v>258</v>
      </c>
      <c r="AO20" s="160"/>
      <c r="AP20" s="160" t="s">
        <v>4</v>
      </c>
      <c r="AQ20" s="262" t="s">
        <v>277</v>
      </c>
      <c r="AR20" s="160" t="s">
        <v>4</v>
      </c>
      <c r="AS20" s="160"/>
      <c r="AT20" s="324" t="s">
        <v>278</v>
      </c>
      <c r="AU20" s="160"/>
      <c r="AV20" s="160" t="s">
        <v>4</v>
      </c>
      <c r="AW20" s="324" t="s">
        <v>279</v>
      </c>
      <c r="AX20" s="160"/>
      <c r="AY20" s="160" t="s">
        <v>4</v>
      </c>
      <c r="AZ20" s="324" t="s">
        <v>280</v>
      </c>
      <c r="BA20" s="247"/>
      <c r="BB20" s="504"/>
    </row>
    <row r="21" spans="1:54" ht="109" customHeight="1" x14ac:dyDescent="0.35">
      <c r="A21" s="410"/>
      <c r="B21" s="416"/>
      <c r="C21" s="416"/>
      <c r="D21" s="416"/>
      <c r="E21" s="416"/>
      <c r="F21" s="402"/>
      <c r="G21" s="402"/>
      <c r="H21" s="471"/>
      <c r="I21" s="247" t="s">
        <v>281</v>
      </c>
      <c r="J21" s="207" t="s">
        <v>150</v>
      </c>
      <c r="K21" s="460"/>
      <c r="L21" s="402"/>
      <c r="M21" s="230" t="e">
        <f>VLOOKUP(L21,'[3]Datos Validacion'!$C$6:$D$10,2,0)</f>
        <v>#N/A</v>
      </c>
      <c r="N21" s="398"/>
      <c r="O21" s="237" t="e">
        <f>VLOOKUP(N21,'[3]Datos Validacion'!$E$6:$F$15,2,0)</f>
        <v>#N/A</v>
      </c>
      <c r="P21" s="405"/>
      <c r="Q21" s="251" t="s">
        <v>282</v>
      </c>
      <c r="R21" s="228" t="s">
        <v>283</v>
      </c>
      <c r="S21" s="229" t="s">
        <v>157</v>
      </c>
      <c r="T21" s="218" t="s">
        <v>284</v>
      </c>
      <c r="U21" s="218" t="s">
        <v>285</v>
      </c>
      <c r="V21" s="229" t="s">
        <v>186</v>
      </c>
      <c r="W21" s="229" t="s">
        <v>161</v>
      </c>
      <c r="X21" s="230">
        <f>VLOOKUP(W21,'[3]Datos Validacion'!$K$6:$L$8,2,0)</f>
        <v>0.1</v>
      </c>
      <c r="Y21" s="231" t="s">
        <v>162</v>
      </c>
      <c r="Z21" s="230">
        <f>VLOOKUP(Y21,'[3]Datos Validacion'!$M$6:$N$7,2,0)</f>
        <v>0.15</v>
      </c>
      <c r="AA21" s="229" t="s">
        <v>207</v>
      </c>
      <c r="AB21" s="224"/>
      <c r="AC21" s="232" t="s">
        <v>165</v>
      </c>
      <c r="AD21" s="240" t="s">
        <v>286</v>
      </c>
      <c r="AE21" s="276" t="s">
        <v>287</v>
      </c>
      <c r="AF21" s="192">
        <f t="shared" si="0"/>
        <v>0.25</v>
      </c>
      <c r="AG21" s="400"/>
      <c r="AH21" s="184" t="e">
        <f t="shared" si="5"/>
        <v>#N/A</v>
      </c>
      <c r="AI21" s="184" t="str">
        <f t="shared" si="8"/>
        <v>MENOR</v>
      </c>
      <c r="AJ21" s="184">
        <f>+AJ20-(AJ20*AF21)</f>
        <v>0.31640625</v>
      </c>
      <c r="AK21" s="405"/>
      <c r="AL21" s="484"/>
      <c r="AM21" s="479"/>
      <c r="AN21" s="204" t="s">
        <v>258</v>
      </c>
      <c r="AO21" s="160"/>
      <c r="AP21" s="160" t="s">
        <v>4</v>
      </c>
      <c r="AQ21" s="262" t="s">
        <v>288</v>
      </c>
      <c r="AR21" s="160" t="s">
        <v>4</v>
      </c>
      <c r="AS21" s="160"/>
      <c r="AT21" s="262" t="s">
        <v>289</v>
      </c>
      <c r="AU21" s="160"/>
      <c r="AV21" s="160" t="s">
        <v>4</v>
      </c>
      <c r="AW21" s="324" t="s">
        <v>290</v>
      </c>
      <c r="AX21" s="160"/>
      <c r="AY21" s="160" t="s">
        <v>4</v>
      </c>
      <c r="AZ21" s="324" t="s">
        <v>291</v>
      </c>
      <c r="BA21" s="247"/>
      <c r="BB21" s="504"/>
    </row>
    <row r="22" spans="1:54" ht="101.5" customHeight="1" x14ac:dyDescent="0.35">
      <c r="A22" s="410"/>
      <c r="B22" s="416"/>
      <c r="C22" s="416"/>
      <c r="D22" s="416"/>
      <c r="E22" s="416"/>
      <c r="F22" s="402"/>
      <c r="G22" s="402"/>
      <c r="H22" s="471"/>
      <c r="I22" s="247" t="s">
        <v>292</v>
      </c>
      <c r="J22" s="207" t="s">
        <v>150</v>
      </c>
      <c r="K22" s="460"/>
      <c r="L22" s="402"/>
      <c r="M22" s="230" t="e">
        <f>VLOOKUP(L22,'[3]Datos Validacion'!$C$6:$D$10,2,0)</f>
        <v>#N/A</v>
      </c>
      <c r="N22" s="398"/>
      <c r="O22" s="237" t="e">
        <f>VLOOKUP(N22,'[3]Datos Validacion'!$E$6:$F$15,2,0)</f>
        <v>#N/A</v>
      </c>
      <c r="P22" s="405"/>
      <c r="Q22" s="215"/>
      <c r="R22" s="228" t="s">
        <v>232</v>
      </c>
      <c r="S22" s="229"/>
      <c r="T22" s="207"/>
      <c r="U22" s="207"/>
      <c r="V22" s="229"/>
      <c r="W22" s="229"/>
      <c r="X22" s="230" t="e">
        <f>VLOOKUP(W22,'[3]Datos Validacion'!$K$6:$L$8,2,0)</f>
        <v>#N/A</v>
      </c>
      <c r="Y22" s="231"/>
      <c r="Z22" s="230" t="e">
        <f>VLOOKUP(Y22,'[3]Datos Validacion'!$M$6:$N$7,2,0)</f>
        <v>#N/A</v>
      </c>
      <c r="AA22" s="229"/>
      <c r="AB22" s="101"/>
      <c r="AC22" s="249"/>
      <c r="AD22" s="277"/>
      <c r="AE22" s="280" t="s">
        <v>167</v>
      </c>
      <c r="AF22" s="192" t="e">
        <f t="shared" si="0"/>
        <v>#N/A</v>
      </c>
      <c r="AG22" s="400"/>
      <c r="AH22" s="184" t="e">
        <f t="shared" si="5"/>
        <v>#N/A</v>
      </c>
      <c r="AI22" s="184" t="e">
        <f t="shared" si="8"/>
        <v>#N/A</v>
      </c>
      <c r="AJ22" s="184" t="e">
        <f t="shared" si="7"/>
        <v>#N/A</v>
      </c>
      <c r="AK22" s="405"/>
      <c r="AL22" s="485"/>
      <c r="AM22" s="480"/>
      <c r="AN22" s="217"/>
      <c r="AO22" s="159"/>
      <c r="AP22" s="159"/>
      <c r="AQ22" s="247"/>
      <c r="AR22" s="217"/>
      <c r="AS22" s="217"/>
      <c r="AT22" s="247"/>
      <c r="AU22" s="217"/>
      <c r="AV22" s="217"/>
      <c r="AW22" s="247"/>
      <c r="AX22" s="217"/>
      <c r="AY22" s="217"/>
      <c r="AZ22" s="247"/>
      <c r="BA22" s="247"/>
      <c r="BB22" s="504"/>
    </row>
    <row r="23" spans="1:54" ht="86.5" customHeight="1" x14ac:dyDescent="0.35">
      <c r="A23" s="408" t="s">
        <v>141</v>
      </c>
      <c r="B23" s="414" t="s">
        <v>210</v>
      </c>
      <c r="C23" s="414" t="s">
        <v>293</v>
      </c>
      <c r="D23" s="414" t="s">
        <v>235</v>
      </c>
      <c r="E23" s="414" t="s">
        <v>294</v>
      </c>
      <c r="F23" s="407" t="s">
        <v>146</v>
      </c>
      <c r="G23" s="407" t="s">
        <v>147</v>
      </c>
      <c r="H23" s="470" t="s">
        <v>295</v>
      </c>
      <c r="I23" s="228" t="s">
        <v>296</v>
      </c>
      <c r="J23" s="207" t="s">
        <v>150</v>
      </c>
      <c r="K23" s="459" t="s">
        <v>297</v>
      </c>
      <c r="L23" s="234" t="s">
        <v>218</v>
      </c>
      <c r="M23" s="230">
        <f>VLOOKUP(L23,'[3]Datos Validacion'!$C$6:$D$10,2,0)</f>
        <v>1</v>
      </c>
      <c r="N23" s="226" t="s">
        <v>153</v>
      </c>
      <c r="O23" s="237">
        <f>VLOOKUP(N23,'[3]Datos Validacion'!$E$6:$F$15,2,0)</f>
        <v>1</v>
      </c>
      <c r="P23" s="216" t="s">
        <v>154</v>
      </c>
      <c r="Q23" s="215"/>
      <c r="R23" s="254" t="s">
        <v>232</v>
      </c>
      <c r="S23" s="255"/>
      <c r="T23" s="241"/>
      <c r="U23" s="241"/>
      <c r="V23" s="255"/>
      <c r="W23" s="255"/>
      <c r="X23" s="230" t="e">
        <f>VLOOKUP(W23,'[3]Datos Validacion'!$K$6:$L$8,2,0)</f>
        <v>#N/A</v>
      </c>
      <c r="Y23" s="256"/>
      <c r="Z23" s="230" t="e">
        <f>VLOOKUP(Y23,'[3]Datos Validacion'!$M$6:$N$7,2,0)</f>
        <v>#N/A</v>
      </c>
      <c r="AA23" s="257"/>
      <c r="AB23" s="258"/>
      <c r="AC23" s="259"/>
      <c r="AD23" s="277"/>
      <c r="AE23" s="280" t="s">
        <v>167</v>
      </c>
      <c r="AF23" s="192" t="e">
        <f t="shared" si="0"/>
        <v>#N/A</v>
      </c>
      <c r="AG23" s="184" t="e">
        <f t="shared" ref="AG23:AG25" si="9">IF(AH23&lt;=20%,"MUY BAJA",IF(AH23&lt;=40%,"BAJA",IF(AH23&lt;=60%,"MEDIA",IF(AH23&lt;=80%,"ALTA","MUY ALTA"))))</f>
        <v>#REF!</v>
      </c>
      <c r="AH23" s="184" t="e">
        <f>+#REF!-(#REF!*AF23)</f>
        <v>#REF!</v>
      </c>
      <c r="AI23" s="195" t="str">
        <f>IF(AJ23&lt;=20%,"LEVE",IF(AJ23&lt;=40%,"MENOR",IF(AJ23&lt;=60%,"MODERADO",IF(AJ23&lt;=80%,"MAYOR","CATASTROFICO"))))</f>
        <v>CATASTROFICO</v>
      </c>
      <c r="AJ23" s="184">
        <f t="shared" si="7"/>
        <v>1</v>
      </c>
      <c r="AK23" s="492" t="s">
        <v>79</v>
      </c>
      <c r="AL23" s="483" t="s">
        <v>91</v>
      </c>
      <c r="AM23" s="160"/>
      <c r="AN23" s="217"/>
      <c r="AO23" s="159"/>
      <c r="AP23" s="159"/>
      <c r="AQ23" s="247"/>
      <c r="AR23" s="217"/>
      <c r="AS23" s="217"/>
      <c r="AT23" s="247"/>
      <c r="AU23" s="217"/>
      <c r="AV23" s="217"/>
      <c r="AW23" s="247"/>
      <c r="AX23" s="217"/>
      <c r="AY23" s="217"/>
      <c r="AZ23" s="247"/>
      <c r="BA23" s="247"/>
      <c r="BB23" s="396" t="s">
        <v>250</v>
      </c>
    </row>
    <row r="24" spans="1:54" ht="101.25" customHeight="1" x14ac:dyDescent="0.35">
      <c r="A24" s="409"/>
      <c r="B24" s="415"/>
      <c r="C24" s="415"/>
      <c r="D24" s="415"/>
      <c r="E24" s="415"/>
      <c r="F24" s="403"/>
      <c r="G24" s="403"/>
      <c r="H24" s="500"/>
      <c r="I24" s="247" t="s">
        <v>298</v>
      </c>
      <c r="J24" s="207" t="s">
        <v>70</v>
      </c>
      <c r="K24" s="461"/>
      <c r="L24" s="234" t="s">
        <v>218</v>
      </c>
      <c r="M24" s="230">
        <f>VLOOKUP(L24,'[3]Datos Validacion'!$C$6:$D$10,2,0)</f>
        <v>1</v>
      </c>
      <c r="N24" s="226" t="s">
        <v>153</v>
      </c>
      <c r="O24" s="237">
        <f>VLOOKUP(N24,'[3]Datos Validacion'!$E$6:$F$15,2,0)</f>
        <v>1</v>
      </c>
      <c r="P24" s="216" t="s">
        <v>154</v>
      </c>
      <c r="Q24" s="216" t="s">
        <v>299</v>
      </c>
      <c r="R24" s="228" t="s">
        <v>300</v>
      </c>
      <c r="S24" s="229" t="s">
        <v>157</v>
      </c>
      <c r="T24" s="231" t="s">
        <v>301</v>
      </c>
      <c r="U24" s="231" t="s">
        <v>302</v>
      </c>
      <c r="V24" s="229" t="s">
        <v>186</v>
      </c>
      <c r="W24" s="229" t="s">
        <v>161</v>
      </c>
      <c r="X24" s="230">
        <f>VLOOKUP(W24,'[3]Datos Validacion'!$K$6:$L$8,2,0)</f>
        <v>0.1</v>
      </c>
      <c r="Y24" s="231" t="s">
        <v>162</v>
      </c>
      <c r="Z24" s="230">
        <f>VLOOKUP(Y24,'[3]Datos Validacion'!$M$6:$N$7,2,0)</f>
        <v>0.15</v>
      </c>
      <c r="AA24" s="229" t="s">
        <v>207</v>
      </c>
      <c r="AB24" s="101"/>
      <c r="AC24" s="285" t="s">
        <v>165</v>
      </c>
      <c r="AD24" s="277" t="s">
        <v>303</v>
      </c>
      <c r="AE24" s="300" t="s">
        <v>304</v>
      </c>
      <c r="AF24" s="192">
        <f t="shared" si="0"/>
        <v>0.25</v>
      </c>
      <c r="AG24" s="184" t="str">
        <f t="shared" si="9"/>
        <v>MUY ALTA</v>
      </c>
      <c r="AH24" s="195">
        <f>IF(OR(W24="prevenir",W24="detectar"),(M24-(M24*AF24)), M24)</f>
        <v>1</v>
      </c>
      <c r="AI24" s="195" t="str">
        <f>IF(AJ24&lt;=20%,"LEVE",IF(AJ24&lt;=40%,"MENOR",IF(AJ24&lt;=60%,"MODERADO",IF(AJ24&lt;=80%,"MAYOR","CATASTROFICO"))))</f>
        <v>MAYOR</v>
      </c>
      <c r="AJ24" s="184">
        <f t="shared" si="7"/>
        <v>0.75</v>
      </c>
      <c r="AK24" s="406"/>
      <c r="AL24" s="485"/>
      <c r="AM24" s="160">
        <v>45782</v>
      </c>
      <c r="AN24" s="217" t="s">
        <v>305</v>
      </c>
      <c r="AO24" s="159"/>
      <c r="AP24" s="217" t="s">
        <v>101</v>
      </c>
      <c r="AQ24" s="247" t="s">
        <v>306</v>
      </c>
      <c r="AR24" s="217" t="s">
        <v>101</v>
      </c>
      <c r="AS24" s="217"/>
      <c r="AT24" s="247" t="s">
        <v>307</v>
      </c>
      <c r="AU24" s="217" t="s">
        <v>101</v>
      </c>
      <c r="AV24" s="217"/>
      <c r="AW24" s="247" t="s">
        <v>308</v>
      </c>
      <c r="AX24" s="217"/>
      <c r="AY24" s="217" t="s">
        <v>101</v>
      </c>
      <c r="AZ24" s="247" t="s">
        <v>309</v>
      </c>
      <c r="BA24" s="247"/>
      <c r="BB24" s="396"/>
    </row>
    <row r="25" spans="1:54" ht="125.5" customHeight="1" x14ac:dyDescent="0.35">
      <c r="A25" s="257" t="s">
        <v>141</v>
      </c>
      <c r="B25" s="250" t="s">
        <v>210</v>
      </c>
      <c r="C25" s="250" t="s">
        <v>293</v>
      </c>
      <c r="D25" s="250" t="s">
        <v>235</v>
      </c>
      <c r="E25" s="250" t="s">
        <v>310</v>
      </c>
      <c r="F25" s="234" t="s">
        <v>146</v>
      </c>
      <c r="G25" s="234" t="s">
        <v>147</v>
      </c>
      <c r="H25" s="247" t="s">
        <v>311</v>
      </c>
      <c r="I25" s="247" t="s">
        <v>312</v>
      </c>
      <c r="J25" s="207" t="s">
        <v>150</v>
      </c>
      <c r="K25" s="233" t="s">
        <v>297</v>
      </c>
      <c r="L25" s="234" t="s">
        <v>218</v>
      </c>
      <c r="M25" s="230">
        <f>VLOOKUP(L25,'[3]Datos Validacion'!$C$6:$D$10,2,0)</f>
        <v>1</v>
      </c>
      <c r="N25" s="226" t="s">
        <v>153</v>
      </c>
      <c r="O25" s="237">
        <f>VLOOKUP(N25,'[3]Datos Validacion'!$E$6:$F$15,2,0)</f>
        <v>1</v>
      </c>
      <c r="P25" s="216" t="s">
        <v>154</v>
      </c>
      <c r="Q25" s="216" t="s">
        <v>313</v>
      </c>
      <c r="R25" s="228" t="s">
        <v>314</v>
      </c>
      <c r="S25" s="260" t="s">
        <v>157</v>
      </c>
      <c r="T25" s="218" t="s">
        <v>315</v>
      </c>
      <c r="U25" s="218" t="s">
        <v>159</v>
      </c>
      <c r="V25" s="260" t="s">
        <v>186</v>
      </c>
      <c r="W25" s="260" t="s">
        <v>161</v>
      </c>
      <c r="X25" s="230">
        <f>VLOOKUP(W25,'[3]Datos Validacion'!$K$6:$L$8,2,0)</f>
        <v>0.1</v>
      </c>
      <c r="Y25" s="231" t="s">
        <v>162</v>
      </c>
      <c r="Z25" s="230">
        <f>VLOOKUP(Y25,'[3]Datos Validacion'!$M$6:$N$7,2,0)</f>
        <v>0.15</v>
      </c>
      <c r="AA25" s="261" t="s">
        <v>163</v>
      </c>
      <c r="AB25" s="262" t="s">
        <v>316</v>
      </c>
      <c r="AC25" s="249" t="s">
        <v>165</v>
      </c>
      <c r="AD25" s="281" t="s">
        <v>317</v>
      </c>
      <c r="AE25" s="300" t="s">
        <v>318</v>
      </c>
      <c r="AF25" s="192">
        <f t="shared" si="0"/>
        <v>0.25</v>
      </c>
      <c r="AG25" s="184" t="str">
        <f t="shared" si="9"/>
        <v>MUY ALTA</v>
      </c>
      <c r="AH25" s="195">
        <f>IF(OR(W25="prevenir",W25="detectar"),(M25-(M25*AF25)), M25)</f>
        <v>1</v>
      </c>
      <c r="AI25" s="195" t="str">
        <f t="shared" ref="AI25" si="10">IF(AJ25&lt;=20%,"LEVE",IF(AJ25&lt;=40%,"MENOR",IF(AJ25&lt;=60%,"MODERADO",IF(AJ25&lt;=80%,"MAYOR","CATASTROFICO"))))</f>
        <v>MAYOR</v>
      </c>
      <c r="AJ25" s="184">
        <f t="shared" si="7"/>
        <v>0.75</v>
      </c>
      <c r="AK25" s="215" t="s">
        <v>79</v>
      </c>
      <c r="AL25" s="193" t="s">
        <v>91</v>
      </c>
      <c r="AM25" s="160">
        <v>45782</v>
      </c>
      <c r="AN25" s="217" t="s">
        <v>305</v>
      </c>
      <c r="AO25" s="159"/>
      <c r="AP25" s="217" t="s">
        <v>101</v>
      </c>
      <c r="AQ25" s="247" t="s">
        <v>306</v>
      </c>
      <c r="AR25" s="217" t="s">
        <v>101</v>
      </c>
      <c r="AS25" s="217"/>
      <c r="AT25" s="247" t="s">
        <v>319</v>
      </c>
      <c r="AU25" s="217" t="s">
        <v>101</v>
      </c>
      <c r="AV25" s="217"/>
      <c r="AW25" s="247" t="s">
        <v>308</v>
      </c>
      <c r="AX25" s="217"/>
      <c r="AY25" s="217" t="s">
        <v>101</v>
      </c>
      <c r="AZ25" s="247" t="s">
        <v>309</v>
      </c>
      <c r="BA25" s="247"/>
      <c r="BB25" s="101" t="s">
        <v>250</v>
      </c>
    </row>
    <row r="26" spans="1:54" ht="127.5" customHeight="1" x14ac:dyDescent="0.35">
      <c r="A26" s="408" t="s">
        <v>141</v>
      </c>
      <c r="B26" s="407" t="s">
        <v>320</v>
      </c>
      <c r="C26" s="407" t="s">
        <v>321</v>
      </c>
      <c r="D26" s="407" t="s">
        <v>322</v>
      </c>
      <c r="E26" s="407" t="s">
        <v>323</v>
      </c>
      <c r="F26" s="407" t="s">
        <v>146</v>
      </c>
      <c r="G26" s="407" t="s">
        <v>147</v>
      </c>
      <c r="H26" s="489" t="s">
        <v>324</v>
      </c>
      <c r="I26" s="493" t="s">
        <v>325</v>
      </c>
      <c r="J26" s="234" t="s">
        <v>70</v>
      </c>
      <c r="K26" s="462" t="s">
        <v>326</v>
      </c>
      <c r="L26" s="234" t="s">
        <v>76</v>
      </c>
      <c r="M26" s="230">
        <f>VLOOKUP(L26,'[3]Datos Validacion'!$C$6:$D$10,2,0)</f>
        <v>0.6</v>
      </c>
      <c r="N26" s="226" t="s">
        <v>77</v>
      </c>
      <c r="O26" s="237">
        <f>VLOOKUP(N26,'[3]Datos Validacion'!$E$6:$F$15,2,0)</f>
        <v>0.8</v>
      </c>
      <c r="P26" s="216" t="s">
        <v>79</v>
      </c>
      <c r="Q26" s="216" t="s">
        <v>327</v>
      </c>
      <c r="R26" s="228" t="s">
        <v>328</v>
      </c>
      <c r="S26" s="229" t="s">
        <v>157</v>
      </c>
      <c r="T26" s="231" t="s">
        <v>321</v>
      </c>
      <c r="U26" s="231" t="s">
        <v>285</v>
      </c>
      <c r="V26" s="229" t="s">
        <v>186</v>
      </c>
      <c r="W26" s="229" t="s">
        <v>187</v>
      </c>
      <c r="X26" s="230">
        <f>VLOOKUP(W26,'[3]Datos Validacion'!$K$6:$L$8,2,0)</f>
        <v>0.25</v>
      </c>
      <c r="Y26" s="231" t="s">
        <v>162</v>
      </c>
      <c r="Z26" s="230">
        <f>VLOOKUP(Y26,'[3]Datos Validacion'!$M$6:$N$7,2,0)</f>
        <v>0.15</v>
      </c>
      <c r="AA26" s="229" t="s">
        <v>329</v>
      </c>
      <c r="AB26" s="101" t="s">
        <v>330</v>
      </c>
      <c r="AC26" s="232" t="s">
        <v>165</v>
      </c>
      <c r="AD26" s="277" t="s">
        <v>331</v>
      </c>
      <c r="AE26" s="278" t="s">
        <v>332</v>
      </c>
      <c r="AF26" s="192">
        <f t="shared" si="0"/>
        <v>0.4</v>
      </c>
      <c r="AG26" s="184" t="str">
        <f t="shared" ref="AG26:AG27" si="11">IF(AH26&lt;=20%,"MUY BAJA",IF(AH26&lt;=40%,"BAJA",IF(AH26&lt;=60%,"MEDIA",IF(AH26&lt;=80%,"ALTA","MUY ALTA"))))</f>
        <v>BAJA</v>
      </c>
      <c r="AH26" s="184">
        <f t="shared" ref="AH26:AH28" si="12">IF(OR(W26="prevenir",W26="detectar"),(M26-(M26*AF26)), M26)</f>
        <v>0.36</v>
      </c>
      <c r="AI26" s="399" t="str">
        <f t="shared" ref="AI26:AI28" si="13">IF(AJ26&lt;=20%,"LEVE",IF(AJ26&lt;=40%,"MENOR",IF(AJ26&lt;=60%,"MODERADO",IF(AJ26&lt;=80%,"MAYOR","CATASTROFICO"))))</f>
        <v>MAYOR</v>
      </c>
      <c r="AJ26" s="184">
        <f t="shared" ref="AJ26:AJ28" si="14">IF(W26="corregir",(O26-(O26*AF26)), O26)</f>
        <v>0.8</v>
      </c>
      <c r="AK26" s="492" t="s">
        <v>79</v>
      </c>
      <c r="AL26" s="483" t="s">
        <v>91</v>
      </c>
      <c r="AM26" s="476">
        <v>45782</v>
      </c>
      <c r="AN26" s="207" t="s">
        <v>333</v>
      </c>
      <c r="AO26" s="270"/>
      <c r="AP26" s="269" t="s">
        <v>4</v>
      </c>
      <c r="AQ26" s="228" t="s">
        <v>334</v>
      </c>
      <c r="AR26" s="269" t="s">
        <v>4</v>
      </c>
      <c r="AS26" s="269"/>
      <c r="AT26" s="228" t="s">
        <v>335</v>
      </c>
      <c r="AU26" s="269"/>
      <c r="AV26" s="269" t="s">
        <v>4</v>
      </c>
      <c r="AW26" s="228" t="s">
        <v>248</v>
      </c>
      <c r="AX26" s="269"/>
      <c r="AY26" s="269" t="s">
        <v>101</v>
      </c>
      <c r="AZ26" s="326" t="s">
        <v>249</v>
      </c>
      <c r="BA26" s="328" t="s">
        <v>336</v>
      </c>
      <c r="BB26" s="396" t="s">
        <v>250</v>
      </c>
    </row>
    <row r="27" spans="1:54" ht="165" customHeight="1" x14ac:dyDescent="0.35">
      <c r="A27" s="409"/>
      <c r="B27" s="403"/>
      <c r="C27" s="403"/>
      <c r="D27" s="403"/>
      <c r="E27" s="403"/>
      <c r="F27" s="403"/>
      <c r="G27" s="403"/>
      <c r="H27" s="490"/>
      <c r="I27" s="494"/>
      <c r="J27" s="234" t="s">
        <v>70</v>
      </c>
      <c r="K27" s="464"/>
      <c r="L27" s="234" t="s">
        <v>76</v>
      </c>
      <c r="M27" s="230">
        <f>VLOOKUP(L27,'[3]Datos Validacion'!$C$6:$D$10,2,0)</f>
        <v>0.6</v>
      </c>
      <c r="N27" s="226" t="s">
        <v>77</v>
      </c>
      <c r="O27" s="237">
        <f>VLOOKUP(N27,'[3]Datos Validacion'!$E$6:$F$15,2,0)</f>
        <v>0.8</v>
      </c>
      <c r="P27" s="216" t="s">
        <v>79</v>
      </c>
      <c r="Q27" s="216" t="s">
        <v>337</v>
      </c>
      <c r="R27" s="228" t="s">
        <v>338</v>
      </c>
      <c r="S27" s="229" t="s">
        <v>157</v>
      </c>
      <c r="T27" s="231" t="s">
        <v>321</v>
      </c>
      <c r="U27" s="231" t="s">
        <v>285</v>
      </c>
      <c r="V27" s="229" t="s">
        <v>186</v>
      </c>
      <c r="W27" s="229" t="s">
        <v>187</v>
      </c>
      <c r="X27" s="230">
        <f>VLOOKUP(W27,'[3]Datos Validacion'!$K$6:$L$8,2,0)</f>
        <v>0.25</v>
      </c>
      <c r="Y27" s="231" t="s">
        <v>162</v>
      </c>
      <c r="Z27" s="230">
        <f>VLOOKUP(Y27,'[3]Datos Validacion'!$M$6:$N$7,2,0)</f>
        <v>0.15</v>
      </c>
      <c r="AA27" s="229" t="s">
        <v>329</v>
      </c>
      <c r="AB27" s="101" t="s">
        <v>330</v>
      </c>
      <c r="AC27" s="232" t="s">
        <v>165</v>
      </c>
      <c r="AD27" s="277" t="s">
        <v>339</v>
      </c>
      <c r="AE27" s="210" t="s">
        <v>340</v>
      </c>
      <c r="AF27" s="192">
        <f t="shared" si="0"/>
        <v>0.4</v>
      </c>
      <c r="AG27" s="184" t="str">
        <f t="shared" si="11"/>
        <v>BAJA</v>
      </c>
      <c r="AH27" s="184">
        <f>+AH26-(AH26*AF27)</f>
        <v>0.216</v>
      </c>
      <c r="AI27" s="491"/>
      <c r="AJ27" s="184">
        <f t="shared" si="14"/>
        <v>0.8</v>
      </c>
      <c r="AK27" s="406"/>
      <c r="AL27" s="485"/>
      <c r="AM27" s="477"/>
      <c r="AN27" s="209" t="s">
        <v>333</v>
      </c>
      <c r="AO27" s="271"/>
      <c r="AP27" s="272" t="s">
        <v>4</v>
      </c>
      <c r="AQ27" s="321" t="s">
        <v>334</v>
      </c>
      <c r="AR27" s="272" t="s">
        <v>4</v>
      </c>
      <c r="AS27" s="272"/>
      <c r="AT27" s="321" t="s">
        <v>335</v>
      </c>
      <c r="AU27" s="272"/>
      <c r="AV27" s="272" t="s">
        <v>4</v>
      </c>
      <c r="AW27" s="321" t="s">
        <v>248</v>
      </c>
      <c r="AX27" s="272"/>
      <c r="AY27" s="272" t="s">
        <v>101</v>
      </c>
      <c r="AZ27" s="327" t="s">
        <v>249</v>
      </c>
      <c r="BA27" s="329" t="s">
        <v>341</v>
      </c>
      <c r="BB27" s="396"/>
    </row>
    <row r="28" spans="1:54" ht="118" customHeight="1" x14ac:dyDescent="0.35">
      <c r="A28" s="257" t="s">
        <v>141</v>
      </c>
      <c r="B28" s="248" t="s">
        <v>342</v>
      </c>
      <c r="C28" s="248" t="s">
        <v>343</v>
      </c>
      <c r="D28" s="248" t="s">
        <v>344</v>
      </c>
      <c r="E28" s="248" t="s">
        <v>345</v>
      </c>
      <c r="F28" s="234" t="s">
        <v>146</v>
      </c>
      <c r="G28" s="234" t="s">
        <v>147</v>
      </c>
      <c r="H28" s="224" t="s">
        <v>346</v>
      </c>
      <c r="I28" s="224" t="s">
        <v>347</v>
      </c>
      <c r="J28" s="207" t="s">
        <v>70</v>
      </c>
      <c r="K28" s="242" t="s">
        <v>348</v>
      </c>
      <c r="L28" s="234" t="s">
        <v>182</v>
      </c>
      <c r="M28" s="230">
        <f>VLOOKUP(L28,'[3]Datos Validacion'!$C$6:$D$10,2,0)</f>
        <v>0.4</v>
      </c>
      <c r="N28" s="226" t="s">
        <v>153</v>
      </c>
      <c r="O28" s="237">
        <f>VLOOKUP(N28,'[3]Datos Validacion'!$E$6:$F$15,2,0)</f>
        <v>1</v>
      </c>
      <c r="P28" s="216" t="s">
        <v>154</v>
      </c>
      <c r="Q28" s="216" t="s">
        <v>349</v>
      </c>
      <c r="R28" s="228" t="s">
        <v>350</v>
      </c>
      <c r="S28" s="229" t="s">
        <v>157</v>
      </c>
      <c r="T28" s="218" t="s">
        <v>344</v>
      </c>
      <c r="U28" s="218" t="s">
        <v>159</v>
      </c>
      <c r="V28" s="229" t="s">
        <v>186</v>
      </c>
      <c r="W28" s="229" t="s">
        <v>187</v>
      </c>
      <c r="X28" s="230">
        <f>VLOOKUP(W28,'[3]Datos Validacion'!$K$6:$L$8,2,0)</f>
        <v>0.25</v>
      </c>
      <c r="Y28" s="231" t="s">
        <v>162</v>
      </c>
      <c r="Z28" s="230">
        <f>VLOOKUP(Y28,'[3]Datos Validacion'!$M$6:$N$7,2,0)</f>
        <v>0.15</v>
      </c>
      <c r="AA28" s="229" t="s">
        <v>163</v>
      </c>
      <c r="AB28" s="101" t="s">
        <v>351</v>
      </c>
      <c r="AC28" s="232" t="s">
        <v>165</v>
      </c>
      <c r="AD28" s="240" t="s">
        <v>352</v>
      </c>
      <c r="AE28" s="210" t="s">
        <v>353</v>
      </c>
      <c r="AF28" s="192">
        <f t="shared" si="0"/>
        <v>0.4</v>
      </c>
      <c r="AG28" s="184" t="str">
        <f t="shared" ref="AG28" si="15">IF(AH28&lt;=20%,"MUY BAJA",IF(AH28&lt;=40%,"BAJA",IF(AH28&lt;=60%,"MEDIA",IF(AH28&lt;=80%,"ALTA","MUY ALTA"))))</f>
        <v>BAJA</v>
      </c>
      <c r="AH28" s="184">
        <f t="shared" si="12"/>
        <v>0.24</v>
      </c>
      <c r="AI28" s="195" t="str">
        <f t="shared" si="13"/>
        <v>CATASTROFICO</v>
      </c>
      <c r="AJ28" s="184">
        <f t="shared" si="14"/>
        <v>1</v>
      </c>
      <c r="AK28" s="216" t="s">
        <v>154</v>
      </c>
      <c r="AL28" s="193" t="s">
        <v>354</v>
      </c>
      <c r="AM28" s="206">
        <v>45782</v>
      </c>
      <c r="AN28" s="207" t="s">
        <v>355</v>
      </c>
      <c r="AO28" s="270"/>
      <c r="AP28" s="267" t="s">
        <v>4</v>
      </c>
      <c r="AQ28" s="228" t="s">
        <v>356</v>
      </c>
      <c r="AR28" s="267" t="s">
        <v>4</v>
      </c>
      <c r="AS28" s="269"/>
      <c r="AT28" s="228" t="s">
        <v>357</v>
      </c>
      <c r="AU28" s="269" t="s">
        <v>4</v>
      </c>
      <c r="AV28" s="269"/>
      <c r="AW28" s="228" t="s">
        <v>358</v>
      </c>
      <c r="AX28" s="269" t="s">
        <v>4</v>
      </c>
      <c r="AY28" s="269"/>
      <c r="AZ28" s="228" t="s">
        <v>358</v>
      </c>
      <c r="BA28" s="328" t="s">
        <v>359</v>
      </c>
      <c r="BB28" s="101" t="s">
        <v>250</v>
      </c>
    </row>
    <row r="29" spans="1:54" ht="93" customHeight="1" x14ac:dyDescent="0.35">
      <c r="A29" s="408" t="s">
        <v>141</v>
      </c>
      <c r="B29" s="411" t="s">
        <v>360</v>
      </c>
      <c r="C29" s="407" t="s">
        <v>361</v>
      </c>
      <c r="D29" s="407" t="s">
        <v>362</v>
      </c>
      <c r="E29" s="407" t="s">
        <v>363</v>
      </c>
      <c r="F29" s="407" t="s">
        <v>146</v>
      </c>
      <c r="G29" s="407" t="s">
        <v>147</v>
      </c>
      <c r="H29" s="486" t="s">
        <v>364</v>
      </c>
      <c r="I29" s="262" t="s">
        <v>365</v>
      </c>
      <c r="J29" s="207" t="s">
        <v>70</v>
      </c>
      <c r="K29" s="462" t="s">
        <v>366</v>
      </c>
      <c r="L29" s="207" t="s">
        <v>76</v>
      </c>
      <c r="M29" s="230">
        <f>VLOOKUP(L29,'[3]Datos Validacion'!$C$6:$D$10,2,0)</f>
        <v>0.6</v>
      </c>
      <c r="N29" s="263" t="s">
        <v>153</v>
      </c>
      <c r="O29" s="237">
        <f>VLOOKUP(N29,'[3]Datos Validacion'!$E$6:$F$15,2,0)</f>
        <v>1</v>
      </c>
      <c r="P29" s="216" t="s">
        <v>154</v>
      </c>
      <c r="Q29" s="215" t="s">
        <v>367</v>
      </c>
      <c r="R29" s="228" t="s">
        <v>368</v>
      </c>
      <c r="S29" s="229" t="s">
        <v>157</v>
      </c>
      <c r="T29" s="231" t="s">
        <v>369</v>
      </c>
      <c r="U29" s="231" t="s">
        <v>159</v>
      </c>
      <c r="V29" s="229" t="s">
        <v>186</v>
      </c>
      <c r="W29" s="229" t="s">
        <v>187</v>
      </c>
      <c r="X29" s="230">
        <f>VLOOKUP(W29,'[3]Datos Validacion'!$K$6:$L$8,2,0)</f>
        <v>0.25</v>
      </c>
      <c r="Y29" s="231" t="s">
        <v>162</v>
      </c>
      <c r="Z29" s="230">
        <f>VLOOKUP(Y29,'[3]Datos Validacion'!$M$6:$N$7,2,0)</f>
        <v>0.15</v>
      </c>
      <c r="AA29" s="229" t="s">
        <v>207</v>
      </c>
      <c r="AB29" s="101"/>
      <c r="AC29" s="253" t="s">
        <v>165</v>
      </c>
      <c r="AD29" s="240" t="s">
        <v>370</v>
      </c>
      <c r="AE29" s="210" t="s">
        <v>371</v>
      </c>
      <c r="AF29" s="192">
        <f t="shared" si="0"/>
        <v>0.4</v>
      </c>
      <c r="AG29" s="184" t="str">
        <f>IF(AH29&lt;=20%,"MUY BAJA",IF(AH29&lt;=40%,"BAJA",IF(AH29&lt;=60%,"MEDIA",IF(AH29&lt;=80%,"ALTA","MUY ALTA"))))</f>
        <v>BAJA</v>
      </c>
      <c r="AH29" s="184">
        <f t="shared" ref="AH29" si="16">IF(OR(W29="prevenir",W29="detectar"),(M29-(M29*AF29)), M29)</f>
        <v>0.36</v>
      </c>
      <c r="AI29" s="184" t="str">
        <f>IF(AJ29&lt;=20%,"LEVE",IF(AJ29&lt;=40%,"MENOR",IF(AJ29&lt;=60%,"MODERADO",IF(AJ29&lt;=80%,"MAYOR","CATASTROFICO"))))</f>
        <v>CATASTROFICO</v>
      </c>
      <c r="AJ29" s="184">
        <f t="shared" ref="AJ29:AJ31" si="17">IF(W29="corregir",(O29-(O29*AF29)), O29)</f>
        <v>1</v>
      </c>
      <c r="AK29" s="492" t="s">
        <v>154</v>
      </c>
      <c r="AL29" s="483" t="s">
        <v>354</v>
      </c>
      <c r="AM29" s="473">
        <v>45779</v>
      </c>
      <c r="AN29" s="219" t="s">
        <v>372</v>
      </c>
      <c r="AO29" s="273" t="s">
        <v>167</v>
      </c>
      <c r="AP29" s="267" t="s">
        <v>4</v>
      </c>
      <c r="AQ29" s="322" t="s">
        <v>373</v>
      </c>
      <c r="AR29" s="267" t="s">
        <v>4</v>
      </c>
      <c r="AS29" s="267" t="s">
        <v>167</v>
      </c>
      <c r="AT29" s="322" t="s">
        <v>374</v>
      </c>
      <c r="AU29" s="267" t="s">
        <v>167</v>
      </c>
      <c r="AV29" s="267" t="s">
        <v>4</v>
      </c>
      <c r="AW29" s="322" t="s">
        <v>375</v>
      </c>
      <c r="AX29" s="267" t="s">
        <v>167</v>
      </c>
      <c r="AY29" s="267" t="s">
        <v>4</v>
      </c>
      <c r="AZ29" s="322" t="s">
        <v>376</v>
      </c>
      <c r="BA29" s="330" t="s">
        <v>377</v>
      </c>
      <c r="BB29" s="472" t="s">
        <v>174</v>
      </c>
    </row>
    <row r="30" spans="1:54" ht="93" customHeight="1" x14ac:dyDescent="0.35">
      <c r="A30" s="410"/>
      <c r="B30" s="412"/>
      <c r="C30" s="402"/>
      <c r="D30" s="402"/>
      <c r="E30" s="402"/>
      <c r="F30" s="402"/>
      <c r="G30" s="402"/>
      <c r="H30" s="487"/>
      <c r="I30" s="262" t="s">
        <v>378</v>
      </c>
      <c r="J30" s="207" t="s">
        <v>150</v>
      </c>
      <c r="K30" s="463"/>
      <c r="L30" s="207" t="s">
        <v>76</v>
      </c>
      <c r="M30" s="230">
        <f>VLOOKUP(L30,'[3]Datos Validacion'!$C$6:$D$10,2,0)</f>
        <v>0.6</v>
      </c>
      <c r="N30" s="263" t="s">
        <v>153</v>
      </c>
      <c r="O30" s="237">
        <f>VLOOKUP(N30,'[3]Datos Validacion'!$E$6:$F$15,2,0)</f>
        <v>1</v>
      </c>
      <c r="P30" s="216" t="s">
        <v>154</v>
      </c>
      <c r="Q30" s="215" t="s">
        <v>379</v>
      </c>
      <c r="R30" s="228" t="s">
        <v>380</v>
      </c>
      <c r="S30" s="229" t="s">
        <v>157</v>
      </c>
      <c r="T30" s="231" t="s">
        <v>369</v>
      </c>
      <c r="U30" s="231" t="s">
        <v>159</v>
      </c>
      <c r="V30" s="229" t="s">
        <v>186</v>
      </c>
      <c r="W30" s="229" t="s">
        <v>206</v>
      </c>
      <c r="X30" s="230">
        <f>VLOOKUP(W30,'[3]Datos Validacion'!$K$6:$L$8,2,0)</f>
        <v>0.15</v>
      </c>
      <c r="Y30" s="231" t="s">
        <v>162</v>
      </c>
      <c r="Z30" s="230">
        <f>VLOOKUP(Y30,'[3]Datos Validacion'!$M$6:$N$7,2,0)</f>
        <v>0.15</v>
      </c>
      <c r="AA30" s="229" t="s">
        <v>207</v>
      </c>
      <c r="AB30" s="101"/>
      <c r="AC30" s="253" t="s">
        <v>165</v>
      </c>
      <c r="AD30" s="240" t="s">
        <v>381</v>
      </c>
      <c r="AE30" s="210" t="s">
        <v>371</v>
      </c>
      <c r="AF30" s="192">
        <f t="shared" si="0"/>
        <v>0.3</v>
      </c>
      <c r="AG30" s="184" t="str">
        <f>IF(AH30&lt;=20%,"MUY BAJA",IF(AH30&lt;=40%,"BAJA",IF(AH30&lt;=60%,"MEDIA",IF(AH30&lt;=80%,"ALTA","MUY ALTA"))))</f>
        <v>BAJA</v>
      </c>
      <c r="AH30" s="184">
        <f>+AH29-(AH29*AF30)</f>
        <v>0.252</v>
      </c>
      <c r="AI30" s="184" t="str">
        <f>IF(AJ30&lt;=20%,"LEVE",IF(AJ30&lt;=40%,"MENOR",IF(AJ30&lt;=60%,"MODERADO",IF(AJ30&lt;=80%,"MAYOR","CATASTROFICO"))))</f>
        <v>CATASTROFICO</v>
      </c>
      <c r="AJ30" s="184">
        <f t="shared" si="17"/>
        <v>1</v>
      </c>
      <c r="AK30" s="405"/>
      <c r="AL30" s="484"/>
      <c r="AM30" s="474"/>
      <c r="AN30" s="220" t="s">
        <v>372</v>
      </c>
      <c r="AO30" s="274" t="s">
        <v>167</v>
      </c>
      <c r="AP30" s="268" t="s">
        <v>4</v>
      </c>
      <c r="AQ30" s="323" t="s">
        <v>373</v>
      </c>
      <c r="AR30" s="268" t="s">
        <v>4</v>
      </c>
      <c r="AS30" s="268" t="s">
        <v>167</v>
      </c>
      <c r="AT30" s="323" t="s">
        <v>374</v>
      </c>
      <c r="AU30" s="268" t="s">
        <v>167</v>
      </c>
      <c r="AV30" s="268" t="s">
        <v>4</v>
      </c>
      <c r="AW30" s="323" t="s">
        <v>375</v>
      </c>
      <c r="AX30" s="268" t="s">
        <v>167</v>
      </c>
      <c r="AY30" s="268" t="s">
        <v>4</v>
      </c>
      <c r="AZ30" s="323" t="s">
        <v>376</v>
      </c>
      <c r="BA30" s="331" t="s">
        <v>377</v>
      </c>
      <c r="BB30" s="472"/>
    </row>
    <row r="31" spans="1:54" ht="100.5" customHeight="1" x14ac:dyDescent="0.35">
      <c r="A31" s="409"/>
      <c r="B31" s="413"/>
      <c r="C31" s="403"/>
      <c r="D31" s="403"/>
      <c r="E31" s="403"/>
      <c r="F31" s="403"/>
      <c r="G31" s="403"/>
      <c r="H31" s="488"/>
      <c r="I31" s="262" t="s">
        <v>382</v>
      </c>
      <c r="J31" s="207" t="s">
        <v>150</v>
      </c>
      <c r="K31" s="464"/>
      <c r="L31" s="207" t="s">
        <v>76</v>
      </c>
      <c r="M31" s="230">
        <f>VLOOKUP(L31,'[3]Datos Validacion'!$C$6:$D$10,2,0)</f>
        <v>0.6</v>
      </c>
      <c r="N31" s="263" t="s">
        <v>153</v>
      </c>
      <c r="O31" s="237">
        <f>VLOOKUP(N31,'[3]Datos Validacion'!$E$6:$F$15,2,0)</f>
        <v>1</v>
      </c>
      <c r="P31" s="216" t="s">
        <v>154</v>
      </c>
      <c r="Q31" s="215" t="s">
        <v>383</v>
      </c>
      <c r="R31" s="224" t="s">
        <v>384</v>
      </c>
      <c r="S31" s="229" t="s">
        <v>157</v>
      </c>
      <c r="T31" s="231" t="s">
        <v>369</v>
      </c>
      <c r="U31" s="231" t="s">
        <v>159</v>
      </c>
      <c r="V31" s="229" t="s">
        <v>186</v>
      </c>
      <c r="W31" s="229" t="s">
        <v>206</v>
      </c>
      <c r="X31" s="230">
        <f>VLOOKUP(W31,'[3]Datos Validacion'!$K$6:$L$8,2,0)</f>
        <v>0.15</v>
      </c>
      <c r="Y31" s="231" t="s">
        <v>162</v>
      </c>
      <c r="Z31" s="230">
        <f>VLOOKUP(Y31,'[3]Datos Validacion'!$M$6:$N$7,2,0)</f>
        <v>0.15</v>
      </c>
      <c r="AA31" s="229" t="s">
        <v>207</v>
      </c>
      <c r="AB31" s="101"/>
      <c r="AC31" s="253" t="s">
        <v>165</v>
      </c>
      <c r="AD31" s="240" t="s">
        <v>370</v>
      </c>
      <c r="AE31" s="210" t="s">
        <v>371</v>
      </c>
      <c r="AF31" s="192">
        <f t="shared" si="0"/>
        <v>0.3</v>
      </c>
      <c r="AG31" s="184" t="str">
        <f>IF(AH31&lt;=20%,"MUY BAJA",IF(AH31&lt;=40%,"BAJA",IF(AH31&lt;=60%,"MEDIA",IF(AH31&lt;=80%,"ALTA","MUY ALTA"))))</f>
        <v>MUY BAJA</v>
      </c>
      <c r="AH31" s="184">
        <f>+AH30-(AH30*AF31)</f>
        <v>0.1764</v>
      </c>
      <c r="AI31" s="184" t="str">
        <f>IF(AJ31&lt;=20%,"LEVE",IF(AJ31&lt;=40%,"MENOR",IF(AJ31&lt;=60%,"MODERADO",IF(AJ31&lt;=80%,"MAYOR","CATASTROFICO"))))</f>
        <v>CATASTROFICO</v>
      </c>
      <c r="AJ31" s="184">
        <f t="shared" si="17"/>
        <v>1</v>
      </c>
      <c r="AK31" s="406"/>
      <c r="AL31" s="485"/>
      <c r="AM31" s="475"/>
      <c r="AN31" s="220" t="s">
        <v>372</v>
      </c>
      <c r="AO31" s="268" t="s">
        <v>167</v>
      </c>
      <c r="AP31" s="268" t="s">
        <v>4</v>
      </c>
      <c r="AQ31" s="323" t="s">
        <v>373</v>
      </c>
      <c r="AR31" s="268" t="s">
        <v>4</v>
      </c>
      <c r="AS31" s="268" t="s">
        <v>167</v>
      </c>
      <c r="AT31" s="323" t="s">
        <v>374</v>
      </c>
      <c r="AU31" s="268" t="s">
        <v>167</v>
      </c>
      <c r="AV31" s="268" t="s">
        <v>4</v>
      </c>
      <c r="AW31" s="323" t="s">
        <v>375</v>
      </c>
      <c r="AX31" s="268" t="s">
        <v>167</v>
      </c>
      <c r="AY31" s="220" t="s">
        <v>4</v>
      </c>
      <c r="AZ31" s="323" t="s">
        <v>376</v>
      </c>
      <c r="BA31" s="331" t="s">
        <v>377</v>
      </c>
      <c r="BB31" s="472"/>
    </row>
    <row r="32" spans="1:54" ht="14.25" customHeight="1" x14ac:dyDescent="0.35">
      <c r="AM32" s="213"/>
    </row>
  </sheetData>
  <sheetProtection formatCells="0" insertRows="0" deleteRows="0"/>
  <autoFilter ref="B7:E8" xr:uid="{00000000-0001-0000-0000-000000000000}"/>
  <mergeCells count="139">
    <mergeCell ref="BA1:BB1"/>
    <mergeCell ref="D1:AZ1"/>
    <mergeCell ref="BB6:BB8"/>
    <mergeCell ref="F23:F24"/>
    <mergeCell ref="G23:G24"/>
    <mergeCell ref="H23:H24"/>
    <mergeCell ref="AL11:AL13"/>
    <mergeCell ref="AK23:AK24"/>
    <mergeCell ref="AL18:AL22"/>
    <mergeCell ref="J18:J20"/>
    <mergeCell ref="AL23:AL24"/>
    <mergeCell ref="L14:L16"/>
    <mergeCell ref="AK18:AK22"/>
    <mergeCell ref="K23:K24"/>
    <mergeCell ref="K11:K13"/>
    <mergeCell ref="G14:G16"/>
    <mergeCell ref="H11:H13"/>
    <mergeCell ref="F11:F13"/>
    <mergeCell ref="BB18:BB22"/>
    <mergeCell ref="BB14:BB16"/>
    <mergeCell ref="G18:G22"/>
    <mergeCell ref="I18:I20"/>
    <mergeCell ref="N14:N16"/>
    <mergeCell ref="H14:H16"/>
    <mergeCell ref="L18:L22"/>
    <mergeCell ref="H18:H22"/>
    <mergeCell ref="K18:K22"/>
    <mergeCell ref="BB11:BB13"/>
    <mergeCell ref="BB29:BB31"/>
    <mergeCell ref="AM29:AM31"/>
    <mergeCell ref="AM26:AM27"/>
    <mergeCell ref="AM18:AM22"/>
    <mergeCell ref="AM11:AM13"/>
    <mergeCell ref="AL29:AL31"/>
    <mergeCell ref="H29:H31"/>
    <mergeCell ref="H26:H27"/>
    <mergeCell ref="AI26:AI27"/>
    <mergeCell ref="AK26:AK27"/>
    <mergeCell ref="K29:K31"/>
    <mergeCell ref="AK29:AK31"/>
    <mergeCell ref="BB26:BB27"/>
    <mergeCell ref="AK11:AK13"/>
    <mergeCell ref="I26:I27"/>
    <mergeCell ref="K26:K27"/>
    <mergeCell ref="AL26:AL27"/>
    <mergeCell ref="AK14:AK16"/>
    <mergeCell ref="AL14:AL16"/>
    <mergeCell ref="P18:P22"/>
    <mergeCell ref="A1:C1"/>
    <mergeCell ref="N7:N8"/>
    <mergeCell ref="M7:M8"/>
    <mergeCell ref="B11:B13"/>
    <mergeCell ref="A14:A16"/>
    <mergeCell ref="B14:B16"/>
    <mergeCell ref="C14:C16"/>
    <mergeCell ref="E14:E16"/>
    <mergeCell ref="D11:D13"/>
    <mergeCell ref="C11:C13"/>
    <mergeCell ref="A11:A13"/>
    <mergeCell ref="E11:E13"/>
    <mergeCell ref="G11:G13"/>
    <mergeCell ref="D4:E4"/>
    <mergeCell ref="I4:J4"/>
    <mergeCell ref="A6:K6"/>
    <mergeCell ref="L6:P6"/>
    <mergeCell ref="R6:AF6"/>
    <mergeCell ref="AG6:AL6"/>
    <mergeCell ref="A7:A8"/>
    <mergeCell ref="W8:X8"/>
    <mergeCell ref="B7:B8"/>
    <mergeCell ref="C7:C8"/>
    <mergeCell ref="P7:P8"/>
    <mergeCell ref="R7:R8"/>
    <mergeCell ref="E7:E8"/>
    <mergeCell ref="G7:G8"/>
    <mergeCell ref="I7:I8"/>
    <mergeCell ref="H7:H8"/>
    <mergeCell ref="K7:K8"/>
    <mergeCell ref="AF7:AF8"/>
    <mergeCell ref="AH7:AH8"/>
    <mergeCell ref="AG7:AG8"/>
    <mergeCell ref="J7:J8"/>
    <mergeCell ref="D7:D8"/>
    <mergeCell ref="F7:F8"/>
    <mergeCell ref="AN7:AN8"/>
    <mergeCell ref="AO7:AQ7"/>
    <mergeCell ref="AR7:AT7"/>
    <mergeCell ref="BA7:BA8"/>
    <mergeCell ref="AM7:AM8"/>
    <mergeCell ref="AK7:AK8"/>
    <mergeCell ref="AL7:AL8"/>
    <mergeCell ref="O7:O8"/>
    <mergeCell ref="L7:L8"/>
    <mergeCell ref="W7:X7"/>
    <mergeCell ref="Y7:Z7"/>
    <mergeCell ref="AA7:AB7"/>
    <mergeCell ref="U7:V7"/>
    <mergeCell ref="Y8:Z8"/>
    <mergeCell ref="S7:T7"/>
    <mergeCell ref="Q6:Q8"/>
    <mergeCell ref="F29:F31"/>
    <mergeCell ref="E29:E31"/>
    <mergeCell ref="A29:A31"/>
    <mergeCell ref="B29:B31"/>
    <mergeCell ref="C29:C31"/>
    <mergeCell ref="D29:D31"/>
    <mergeCell ref="G29:G31"/>
    <mergeCell ref="B23:B24"/>
    <mergeCell ref="D26:D27"/>
    <mergeCell ref="E26:E27"/>
    <mergeCell ref="F26:F27"/>
    <mergeCell ref="C23:C24"/>
    <mergeCell ref="D23:D24"/>
    <mergeCell ref="E23:E24"/>
    <mergeCell ref="A23:A24"/>
    <mergeCell ref="W4:AJ4"/>
    <mergeCell ref="BB23:BB24"/>
    <mergeCell ref="N18:N22"/>
    <mergeCell ref="AG18:AG22"/>
    <mergeCell ref="K14:K16"/>
    <mergeCell ref="P14:P16"/>
    <mergeCell ref="G26:G27"/>
    <mergeCell ref="A26:A27"/>
    <mergeCell ref="B26:B27"/>
    <mergeCell ref="C26:C27"/>
    <mergeCell ref="D14:D16"/>
    <mergeCell ref="A18:A22"/>
    <mergeCell ref="B18:B22"/>
    <mergeCell ref="C18:C22"/>
    <mergeCell ref="F18:F22"/>
    <mergeCell ref="D18:D22"/>
    <mergeCell ref="F14:F16"/>
    <mergeCell ref="E18:E22"/>
    <mergeCell ref="AC7:AE7"/>
    <mergeCell ref="AM6:BA6"/>
    <mergeCell ref="AX7:AZ7"/>
    <mergeCell ref="AJ7:AJ8"/>
    <mergeCell ref="AI7:AI8"/>
    <mergeCell ref="AU7:AW7"/>
  </mergeCells>
  <phoneticPr fontId="42" type="noConversion"/>
  <conditionalFormatting sqref="L9:L14 L23:L31">
    <cfRule type="cellIs" dxfId="435" priority="134" operator="equal">
      <formula>"ALTA"</formula>
    </cfRule>
    <cfRule type="cellIs" dxfId="434" priority="135" operator="equal">
      <formula>"MUY ALTA"</formula>
    </cfRule>
    <cfRule type="cellIs" dxfId="433" priority="136" operator="equal">
      <formula>"MEDIA"</formula>
    </cfRule>
  </conditionalFormatting>
  <conditionalFormatting sqref="L9:L14 AG9:AG18 L23:L31 AG23:AG31">
    <cfRule type="cellIs" dxfId="432" priority="137" operator="equal">
      <formula>"BAJA"</formula>
    </cfRule>
    <cfRule type="cellIs" dxfId="431" priority="138" operator="equal">
      <formula>"MUY BAJA"</formula>
    </cfRule>
  </conditionalFormatting>
  <conditionalFormatting sqref="L17:L18">
    <cfRule type="cellIs" dxfId="430" priority="7051" operator="equal">
      <formula>"BAJA"</formula>
    </cfRule>
    <cfRule type="cellIs" dxfId="429" priority="7050" operator="equal">
      <formula>"MEDIA"</formula>
    </cfRule>
    <cfRule type="cellIs" dxfId="428" priority="7049" operator="equal">
      <formula>"MUY ALTA"</formula>
    </cfRule>
    <cfRule type="cellIs" dxfId="427" priority="7048" operator="equal">
      <formula>"ALTA"</formula>
    </cfRule>
    <cfRule type="cellIs" dxfId="426" priority="7052" operator="equal">
      <formula>"MUY BAJA"</formula>
    </cfRule>
  </conditionalFormatting>
  <conditionalFormatting sqref="N9:N14 N23:N31">
    <cfRule type="cellIs" dxfId="425" priority="70" operator="equal">
      <formula>"CATASTRÓFICO (RC-F)"</formula>
    </cfRule>
    <cfRule type="cellIs" dxfId="424" priority="71" operator="equal">
      <formula>"MAYOR (RC-F)"</formula>
    </cfRule>
    <cfRule type="cellIs" dxfId="423" priority="72" operator="equal">
      <formula>"MODERADO (RC-F)"</formula>
    </cfRule>
    <cfRule type="cellIs" dxfId="422" priority="73" operator="equal">
      <formula>"CATASTRÓFICO"</formula>
    </cfRule>
    <cfRule type="cellIs" dxfId="421" priority="74" operator="equal">
      <formula>"MAYOR"</formula>
    </cfRule>
    <cfRule type="cellIs" dxfId="420" priority="75" operator="equal">
      <formula>"MODERADO"</formula>
    </cfRule>
    <cfRule type="cellIs" dxfId="419" priority="76" operator="equal">
      <formula>"MENOR"</formula>
    </cfRule>
    <cfRule type="cellIs" dxfId="418" priority="77" operator="equal">
      <formula>"LEVE"</formula>
    </cfRule>
    <cfRule type="cellIs" dxfId="417" priority="78" operator="equal">
      <formula>#REF!</formula>
    </cfRule>
  </conditionalFormatting>
  <conditionalFormatting sqref="N17:N18">
    <cfRule type="cellIs" dxfId="416" priority="861" operator="equal">
      <formula>"MODERADO (RC-F)"</formula>
    </cfRule>
    <cfRule type="cellIs" dxfId="415" priority="860" operator="equal">
      <formula>"MAYOR (RC-F)"</formula>
    </cfRule>
    <cfRule type="cellIs" dxfId="414" priority="864" operator="equal">
      <formula>"MODERADO"</formula>
    </cfRule>
    <cfRule type="cellIs" dxfId="413" priority="859" operator="equal">
      <formula>"CATASTRÓFICO (RC-F)"</formula>
    </cfRule>
    <cfRule type="cellIs" dxfId="412" priority="863" operator="equal">
      <formula>"MAYOR"</formula>
    </cfRule>
    <cfRule type="cellIs" dxfId="411" priority="865" operator="equal">
      <formula>"MENOR"</formula>
    </cfRule>
    <cfRule type="cellIs" dxfId="410" priority="866" operator="equal">
      <formula>"LEVE"</formula>
    </cfRule>
    <cfRule type="cellIs" dxfId="409" priority="872" operator="equal">
      <formula>#REF!</formula>
    </cfRule>
    <cfRule type="cellIs" dxfId="408" priority="862" operator="equal">
      <formula>"CATASTRÓFICO"</formula>
    </cfRule>
  </conditionalFormatting>
  <conditionalFormatting sqref="P10">
    <cfRule type="cellIs" dxfId="407" priority="858" operator="equal">
      <formula>#REF!</formula>
    </cfRule>
    <cfRule type="cellIs" dxfId="406" priority="857" operator="equal">
      <formula>#REF!</formula>
    </cfRule>
    <cfRule type="cellIs" dxfId="405" priority="856" operator="equal">
      <formula>#REF!</formula>
    </cfRule>
    <cfRule type="cellIs" dxfId="404" priority="855" operator="equal">
      <formula>#REF!</formula>
    </cfRule>
    <cfRule type="cellIs" dxfId="403" priority="854" operator="equal">
      <formula>#REF!</formula>
    </cfRule>
    <cfRule type="cellIs" dxfId="402" priority="846" operator="equal">
      <formula>#REF!</formula>
    </cfRule>
    <cfRule type="cellIs" dxfId="401" priority="852" operator="equal">
      <formula>#REF!</formula>
    </cfRule>
    <cfRule type="cellIs" dxfId="400" priority="838" operator="equal">
      <formula>#REF!</formula>
    </cfRule>
    <cfRule type="cellIs" dxfId="399" priority="837" operator="equal">
      <formula>#REF!</formula>
    </cfRule>
    <cfRule type="cellIs" dxfId="398" priority="836" operator="equal">
      <formula>#REF!</formula>
    </cfRule>
    <cfRule type="cellIs" dxfId="397" priority="835" operator="equal">
      <formula>#REF!</formula>
    </cfRule>
    <cfRule type="cellIs" dxfId="396" priority="847" operator="equal">
      <formula>#REF!</formula>
    </cfRule>
    <cfRule type="cellIs" dxfId="395" priority="848" operator="equal">
      <formula>#REF!</formula>
    </cfRule>
    <cfRule type="cellIs" dxfId="394" priority="849" operator="equal">
      <formula>#REF!</formula>
    </cfRule>
    <cfRule type="cellIs" dxfId="393" priority="851" operator="equal">
      <formula>#REF!</formula>
    </cfRule>
    <cfRule type="cellIs" dxfId="392" priority="844" operator="equal">
      <formula>#REF!</formula>
    </cfRule>
    <cfRule type="cellIs" dxfId="391" priority="840" operator="equal">
      <formula>#REF!</formula>
    </cfRule>
    <cfRule type="cellIs" dxfId="390" priority="845" operator="equal">
      <formula>#REF!</formula>
    </cfRule>
    <cfRule type="cellIs" dxfId="389" priority="843" operator="equal">
      <formula>#REF!</formula>
    </cfRule>
    <cfRule type="cellIs" dxfId="388" priority="842" operator="equal">
      <formula>#REF!</formula>
    </cfRule>
    <cfRule type="cellIs" dxfId="387" priority="841" operator="equal">
      <formula>#REF!</formula>
    </cfRule>
    <cfRule type="cellIs" dxfId="386" priority="833" operator="equal">
      <formula>#REF!</formula>
    </cfRule>
  </conditionalFormatting>
  <conditionalFormatting sqref="P10:P14 P17:P18 P23:P31">
    <cfRule type="cellIs" dxfId="385" priority="839" operator="equal">
      <formula>#REF!</formula>
    </cfRule>
    <cfRule type="cellIs" dxfId="384" priority="832" operator="equal">
      <formula>#REF!</formula>
    </cfRule>
  </conditionalFormatting>
  <conditionalFormatting sqref="P10:P14">
    <cfRule type="cellIs" dxfId="383" priority="853" operator="equal">
      <formula>#REF!</formula>
    </cfRule>
    <cfRule type="cellIs" dxfId="382" priority="850" operator="equal">
      <formula>#REF!</formula>
    </cfRule>
  </conditionalFormatting>
  <conditionalFormatting sqref="P11:P14 P17:P18 P23:P28 P9:Q9">
    <cfRule type="cellIs" dxfId="381" priority="7029" operator="equal">
      <formula>#REF!</formula>
    </cfRule>
  </conditionalFormatting>
  <conditionalFormatting sqref="P11:P14 P17:P18 P23:P28">
    <cfRule type="cellIs" dxfId="380" priority="7017" operator="equal">
      <formula>#REF!</formula>
    </cfRule>
  </conditionalFormatting>
  <conditionalFormatting sqref="P11:P14 P17:P18 P23:P31">
    <cfRule type="cellIs" dxfId="379" priority="7035" operator="equal">
      <formula>#REF!</formula>
    </cfRule>
    <cfRule type="cellIs" dxfId="378" priority="7037" operator="equal">
      <formula>#REF!</formula>
    </cfRule>
    <cfRule type="cellIs" dxfId="377" priority="7036" operator="equal">
      <formula>#REF!</formula>
    </cfRule>
    <cfRule type="cellIs" dxfId="376" priority="7034" operator="equal">
      <formula>#REF!</formula>
    </cfRule>
    <cfRule type="cellIs" dxfId="375" priority="7032" operator="equal">
      <formula>#REF!</formula>
    </cfRule>
    <cfRule type="cellIs" dxfId="374" priority="7031" operator="equal">
      <formula>#REF!</formula>
    </cfRule>
    <cfRule type="cellIs" dxfId="373" priority="7030" operator="equal">
      <formula>#REF!</formula>
    </cfRule>
    <cfRule type="cellIs" dxfId="372" priority="7028" operator="equal">
      <formula>#REF!</formula>
    </cfRule>
    <cfRule type="cellIs" dxfId="371" priority="7027" operator="equal">
      <formula>#REF!</formula>
    </cfRule>
    <cfRule type="cellIs" dxfId="370" priority="7026" operator="equal">
      <formula>#REF!</formula>
    </cfRule>
    <cfRule type="cellIs" dxfId="369" priority="7025" operator="equal">
      <formula>#REF!</formula>
    </cfRule>
    <cfRule type="cellIs" dxfId="368" priority="7023" operator="equal">
      <formula>#REF!</formula>
    </cfRule>
    <cfRule type="cellIs" dxfId="367" priority="7022" operator="equal">
      <formula>#REF!</formula>
    </cfRule>
    <cfRule type="cellIs" dxfId="366" priority="7021" operator="equal">
      <formula>#REF!</formula>
    </cfRule>
    <cfRule type="cellIs" dxfId="365" priority="7018" operator="equal">
      <formula>#REF!</formula>
    </cfRule>
    <cfRule type="cellIs" dxfId="364" priority="7016" operator="equal">
      <formula>#REF!</formula>
    </cfRule>
    <cfRule type="cellIs" dxfId="363" priority="7039" operator="equal">
      <formula>#REF!</formula>
    </cfRule>
  </conditionalFormatting>
  <conditionalFormatting sqref="P17:P18 P23:P28">
    <cfRule type="cellIs" dxfId="362" priority="7007" operator="equal">
      <formula>#REF!</formula>
    </cfRule>
    <cfRule type="cellIs" dxfId="361" priority="7011" operator="equal">
      <formula>#REF!</formula>
    </cfRule>
  </conditionalFormatting>
  <conditionalFormatting sqref="P17:P18 P23:P31 P11:P14">
    <cfRule type="cellIs" dxfId="360" priority="7013" operator="equal">
      <formula>#REF!</formula>
    </cfRule>
  </conditionalFormatting>
  <conditionalFormatting sqref="P23:P31 P10:P14 P17:P18">
    <cfRule type="cellIs" dxfId="359" priority="831" operator="equal">
      <formula>"BAJO"</formula>
    </cfRule>
    <cfRule type="cellIs" dxfId="358" priority="829" operator="equal">
      <formula>"ALTO"</formula>
    </cfRule>
    <cfRule type="cellIs" dxfId="357" priority="828" operator="equal">
      <formula>"EXTREMO"</formula>
    </cfRule>
    <cfRule type="cellIs" dxfId="356" priority="827" operator="equal">
      <formula>"MODERADO (RC/F)"</formula>
    </cfRule>
    <cfRule type="cellIs" dxfId="355" priority="826" operator="equal">
      <formula>"ALTO (RC/F)"</formula>
    </cfRule>
    <cfRule type="cellIs" dxfId="354" priority="825" operator="equal">
      <formula>"EXTREMO (RC/F)"</formula>
    </cfRule>
  </conditionalFormatting>
  <conditionalFormatting sqref="P29:P31">
    <cfRule type="cellIs" dxfId="353" priority="402" operator="equal">
      <formula>#REF!</formula>
    </cfRule>
    <cfRule type="cellIs" dxfId="352" priority="411" operator="equal">
      <formula>#REF!</formula>
    </cfRule>
  </conditionalFormatting>
  <conditionalFormatting sqref="P9:Q9 AK11 AK14 AK17:AK18 AK23 AK25:AK26 AK28:AK29">
    <cfRule type="cellIs" dxfId="351" priority="7004" operator="equal">
      <formula>#REF!</formula>
    </cfRule>
  </conditionalFormatting>
  <conditionalFormatting sqref="P9:Q9">
    <cfRule type="cellIs" dxfId="350" priority="7328" operator="equal">
      <formula>#REF!</formula>
    </cfRule>
    <cfRule type="cellIs" dxfId="349" priority="7327" operator="equal">
      <formula>#REF!</formula>
    </cfRule>
    <cfRule type="cellIs" dxfId="348" priority="7003" operator="equal">
      <formula>#REF!</formula>
    </cfRule>
    <cfRule type="cellIs" dxfId="347" priority="7335" operator="equal">
      <formula>#REF!</formula>
    </cfRule>
    <cfRule type="cellIs" dxfId="346" priority="7002" operator="equal">
      <formula>"BAJO"</formula>
    </cfRule>
    <cfRule type="cellIs" dxfId="345" priority="7337" operator="equal">
      <formula>#REF!</formula>
    </cfRule>
    <cfRule type="cellIs" dxfId="344" priority="7324" operator="equal">
      <formula>#REF!</formula>
    </cfRule>
    <cfRule type="cellIs" dxfId="343" priority="7001" operator="equal">
      <formula>"MODERADO"</formula>
    </cfRule>
    <cfRule type="cellIs" dxfId="342" priority="7000" operator="equal">
      <formula>"ALTO"</formula>
    </cfRule>
    <cfRule type="cellIs" dxfId="341" priority="6999" operator="equal">
      <formula>"EXTREMO"</formula>
    </cfRule>
    <cfRule type="cellIs" dxfId="340" priority="6997" operator="equal">
      <formula>"ALTO (RC/F)"</formula>
    </cfRule>
    <cfRule type="cellIs" dxfId="339" priority="7325" operator="equal">
      <formula>#REF!</formula>
    </cfRule>
    <cfRule type="cellIs" dxfId="338" priority="6996" operator="equal">
      <formula>"EXTREMO (RC/F)"</formula>
    </cfRule>
    <cfRule type="cellIs" dxfId="337" priority="7323" operator="equal">
      <formula>#REF!</formula>
    </cfRule>
    <cfRule type="cellIs" dxfId="336" priority="7321" operator="equal">
      <formula>#REF!</formula>
    </cfRule>
    <cfRule type="cellIs" dxfId="335" priority="7320" operator="equal">
      <formula>#REF!</formula>
    </cfRule>
    <cfRule type="cellIs" dxfId="334" priority="7319" operator="equal">
      <formula>#REF!</formula>
    </cfRule>
    <cfRule type="cellIs" dxfId="333" priority="7316" operator="equal">
      <formula>#REF!</formula>
    </cfRule>
    <cfRule type="cellIs" dxfId="332" priority="7315" operator="equal">
      <formula>#REF!</formula>
    </cfRule>
    <cfRule type="cellIs" dxfId="331" priority="7314" operator="equal">
      <formula>#REF!</formula>
    </cfRule>
    <cfRule type="cellIs" dxfId="330" priority="7311" operator="equal">
      <formula>#REF!</formula>
    </cfRule>
    <cfRule type="cellIs" dxfId="329" priority="7309" operator="equal">
      <formula>#REF!</formula>
    </cfRule>
    <cfRule type="cellIs" dxfId="328" priority="7308" operator="equal">
      <formula>#REF!</formula>
    </cfRule>
    <cfRule type="cellIs" dxfId="327" priority="7307" operator="equal">
      <formula>#REF!</formula>
    </cfRule>
    <cfRule type="cellIs" dxfId="326" priority="7326" operator="equal">
      <formula>#REF!</formula>
    </cfRule>
    <cfRule type="cellIs" dxfId="325" priority="6998" operator="equal">
      <formula>"MODERADO (RC/F)"</formula>
    </cfRule>
    <cfRule type="cellIs" dxfId="324" priority="7334" operator="equal">
      <formula>#REF!</formula>
    </cfRule>
    <cfRule type="cellIs" dxfId="323" priority="7333" operator="equal">
      <formula>#REF!</formula>
    </cfRule>
    <cfRule type="cellIs" dxfId="322" priority="7332" operator="equal">
      <formula>#REF!</formula>
    </cfRule>
    <cfRule type="cellIs" dxfId="321" priority="7330" operator="equal">
      <formula>#REF!</formula>
    </cfRule>
    <cfRule type="cellIs" dxfId="320" priority="7329" operator="equal">
      <formula>#REF!</formula>
    </cfRule>
  </conditionalFormatting>
  <conditionalFormatting sqref="Q11">
    <cfRule type="cellIs" dxfId="319" priority="560" operator="equal">
      <formula>"EXTREMO (RC/F)"</formula>
    </cfRule>
    <cfRule type="cellIs" dxfId="318" priority="561" operator="equal">
      <formula>"ALTO (RC/F)"</formula>
    </cfRule>
    <cfRule type="cellIs" dxfId="317" priority="562" operator="equal">
      <formula>"MODERADO (RC/F)"</formula>
    </cfRule>
    <cfRule type="cellIs" dxfId="316" priority="564" operator="equal">
      <formula>"ALTO"</formula>
    </cfRule>
    <cfRule type="cellIs" dxfId="315" priority="566" operator="equal">
      <formula>"BAJO"</formula>
    </cfRule>
    <cfRule type="cellIs" dxfId="314" priority="567" operator="equal">
      <formula>#REF!</formula>
    </cfRule>
    <cfRule type="cellIs" dxfId="313" priority="570" operator="equal">
      <formula>#REF!</formula>
    </cfRule>
    <cfRule type="cellIs" dxfId="312" priority="571" operator="equal">
      <formula>#REF!</formula>
    </cfRule>
    <cfRule type="cellIs" dxfId="311" priority="585" operator="equal">
      <formula>#REF!</formula>
    </cfRule>
    <cfRule type="cellIs" dxfId="310" priority="584" operator="equal">
      <formula>#REF!</formula>
    </cfRule>
    <cfRule type="cellIs" dxfId="309" priority="577" operator="equal">
      <formula>#REF!</formula>
    </cfRule>
    <cfRule type="cellIs" dxfId="308" priority="586" operator="equal">
      <formula>#REF!</formula>
    </cfRule>
    <cfRule type="cellIs" dxfId="307" priority="580" operator="equal">
      <formula>#REF!</formula>
    </cfRule>
    <cfRule type="cellIs" dxfId="306" priority="581" operator="equal">
      <formula>#REF!</formula>
    </cfRule>
    <cfRule type="cellIs" dxfId="305" priority="582" operator="equal">
      <formula>#REF!</formula>
    </cfRule>
    <cfRule type="cellIs" dxfId="304" priority="583" operator="equal">
      <formula>#REF!</formula>
    </cfRule>
    <cfRule type="cellIs" dxfId="303" priority="592" operator="equal">
      <formula>#REF!</formula>
    </cfRule>
    <cfRule type="cellIs" dxfId="302" priority="579" operator="equal">
      <formula>#REF!</formula>
    </cfRule>
    <cfRule type="cellIs" dxfId="301" priority="588" operator="equal">
      <formula>#REF!</formula>
    </cfRule>
    <cfRule type="cellIs" dxfId="300" priority="589" operator="equal">
      <formula>#REF!</formula>
    </cfRule>
    <cfRule type="cellIs" dxfId="299" priority="590" operator="equal">
      <formula>#REF!</formula>
    </cfRule>
    <cfRule type="cellIs" dxfId="298" priority="563" operator="equal">
      <formula>"EXTREMO"</formula>
    </cfRule>
    <cfRule type="cellIs" dxfId="297" priority="591" operator="equal">
      <formula>#REF!</formula>
    </cfRule>
    <cfRule type="cellIs" dxfId="296" priority="578" operator="equal">
      <formula>#REF!</formula>
    </cfRule>
    <cfRule type="cellIs" dxfId="295" priority="587" operator="equal">
      <formula>#REF!</formula>
    </cfRule>
    <cfRule type="cellIs" dxfId="294" priority="576" operator="equal">
      <formula>#REF!</formula>
    </cfRule>
    <cfRule type="cellIs" dxfId="293" priority="575" operator="equal">
      <formula>#REF!</formula>
    </cfRule>
    <cfRule type="cellIs" dxfId="292" priority="574" operator="equal">
      <formula>#REF!</formula>
    </cfRule>
    <cfRule type="cellIs" dxfId="291" priority="573" operator="equal">
      <formula>#REF!</formula>
    </cfRule>
    <cfRule type="cellIs" dxfId="290" priority="572" operator="equal">
      <formula>#REF!</formula>
    </cfRule>
    <cfRule type="cellIs" dxfId="289" priority="565" operator="equal">
      <formula>"MODERADO"</formula>
    </cfRule>
  </conditionalFormatting>
  <conditionalFormatting sqref="Q22 Q24:Q25">
    <cfRule type="cellIs" dxfId="288" priority="678" operator="equal">
      <formula>#REF!</formula>
    </cfRule>
    <cfRule type="cellIs" dxfId="287" priority="679" operator="equal">
      <formula>#REF!</formula>
    </cfRule>
    <cfRule type="cellIs" dxfId="286" priority="680" operator="equal">
      <formula>#REF!</formula>
    </cfRule>
    <cfRule type="cellIs" dxfId="285" priority="681" operator="equal">
      <formula>#REF!</formula>
    </cfRule>
    <cfRule type="cellIs" dxfId="284" priority="682" operator="equal">
      <formula>#REF!</formula>
    </cfRule>
    <cfRule type="cellIs" dxfId="283" priority="683" operator="equal">
      <formula>#REF!</formula>
    </cfRule>
    <cfRule type="cellIs" dxfId="282" priority="684" operator="equal">
      <formula>#REF!</formula>
    </cfRule>
    <cfRule type="cellIs" dxfId="281" priority="685" operator="equal">
      <formula>#REF!</formula>
    </cfRule>
    <cfRule type="cellIs" dxfId="280" priority="686" operator="equal">
      <formula>#REF!</formula>
    </cfRule>
    <cfRule type="cellIs" dxfId="279" priority="687" operator="equal">
      <formula>#REF!</formula>
    </cfRule>
    <cfRule type="cellIs" dxfId="278" priority="688" operator="equal">
      <formula>#REF!</formula>
    </cfRule>
    <cfRule type="cellIs" dxfId="277" priority="689" operator="equal">
      <formula>#REF!</formula>
    </cfRule>
    <cfRule type="cellIs" dxfId="276" priority="690" operator="equal">
      <formula>#REF!</formula>
    </cfRule>
    <cfRule type="cellIs" dxfId="275" priority="691" operator="equal">
      <formula>#REF!</formula>
    </cfRule>
    <cfRule type="cellIs" dxfId="274" priority="666" operator="equal">
      <formula>#REF!</formula>
    </cfRule>
    <cfRule type="cellIs" dxfId="273" priority="667" operator="equal">
      <formula>#REF!</formula>
    </cfRule>
    <cfRule type="cellIs" dxfId="272" priority="668" operator="equal">
      <formula>#REF!</formula>
    </cfRule>
    <cfRule type="cellIs" dxfId="271" priority="669" operator="equal">
      <formula>#REF!</formula>
    </cfRule>
    <cfRule type="cellIs" dxfId="270" priority="670" operator="equal">
      <formula>#REF!</formula>
    </cfRule>
    <cfRule type="cellIs" dxfId="269" priority="671" operator="equal">
      <formula>#REF!</formula>
    </cfRule>
    <cfRule type="cellIs" dxfId="268" priority="672" operator="equal">
      <formula>#REF!</formula>
    </cfRule>
    <cfRule type="cellIs" dxfId="267" priority="673" operator="equal">
      <formula>#REF!</formula>
    </cfRule>
    <cfRule type="cellIs" dxfId="266" priority="674" operator="equal">
      <formula>#REF!</formula>
    </cfRule>
    <cfRule type="cellIs" dxfId="265" priority="675" operator="equal">
      <formula>#REF!</formula>
    </cfRule>
    <cfRule type="cellIs" dxfId="264" priority="676" operator="equal">
      <formula>#REF!</formula>
    </cfRule>
    <cfRule type="cellIs" dxfId="263" priority="677" operator="equal">
      <formula>#REF!</formula>
    </cfRule>
  </conditionalFormatting>
  <conditionalFormatting sqref="Q22:Q25 P23:P31 P10:P14 P17:P18">
    <cfRule type="cellIs" dxfId="262" priority="830" operator="equal">
      <formula>"MODERADO"</formula>
    </cfRule>
  </conditionalFormatting>
  <conditionalFormatting sqref="Q22:Q25">
    <cfRule type="cellIs" dxfId="261" priority="460" operator="equal">
      <formula>"ALTO"</formula>
    </cfRule>
    <cfRule type="cellIs" dxfId="260" priority="456" operator="equal">
      <formula>"EXTREMO (RC/F)"</formula>
    </cfRule>
    <cfRule type="cellIs" dxfId="259" priority="457" operator="equal">
      <formula>"ALTO (RC/F)"</formula>
    </cfRule>
    <cfRule type="cellIs" dxfId="258" priority="458" operator="equal">
      <formula>"MODERADO (RC/F)"</formula>
    </cfRule>
    <cfRule type="cellIs" dxfId="257" priority="459" operator="equal">
      <formula>"EXTREMO"</formula>
    </cfRule>
    <cfRule type="cellIs" dxfId="256" priority="462" operator="equal">
      <formula>"BAJO"</formula>
    </cfRule>
  </conditionalFormatting>
  <conditionalFormatting sqref="Q23">
    <cfRule type="cellIs" dxfId="255" priority="450" operator="equal">
      <formula>#REF!</formula>
    </cfRule>
    <cfRule type="cellIs" dxfId="254" priority="449" operator="equal">
      <formula>#REF!</formula>
    </cfRule>
    <cfRule type="cellIs" dxfId="253" priority="448" operator="equal">
      <formula>#REF!</formula>
    </cfRule>
    <cfRule type="cellIs" dxfId="252" priority="447" operator="equal">
      <formula>#REF!</formula>
    </cfRule>
    <cfRule type="cellIs" dxfId="251" priority="446" operator="equal">
      <formula>#REF!</formula>
    </cfRule>
    <cfRule type="cellIs" dxfId="250" priority="445" operator="equal">
      <formula>#REF!</formula>
    </cfRule>
    <cfRule type="cellIs" dxfId="249" priority="444" operator="equal">
      <formula>#REF!</formula>
    </cfRule>
    <cfRule type="cellIs" dxfId="248" priority="443" operator="equal">
      <formula>#REF!</formula>
    </cfRule>
    <cfRule type="cellIs" dxfId="247" priority="442" operator="equal">
      <formula>#REF!</formula>
    </cfRule>
    <cfRule type="cellIs" dxfId="246" priority="441" operator="equal">
      <formula>#REF!</formula>
    </cfRule>
    <cfRule type="cellIs" dxfId="245" priority="440" operator="equal">
      <formula>#REF!</formula>
    </cfRule>
    <cfRule type="cellIs" dxfId="244" priority="439" operator="equal">
      <formula>#REF!</formula>
    </cfRule>
    <cfRule type="cellIs" dxfId="243" priority="438" operator="equal">
      <formula>#REF!</formula>
    </cfRule>
    <cfRule type="cellIs" dxfId="242" priority="437" operator="equal">
      <formula>#REF!</formula>
    </cfRule>
    <cfRule type="cellIs" dxfId="241" priority="436" operator="equal">
      <formula>#REF!</formula>
    </cfRule>
    <cfRule type="cellIs" dxfId="240" priority="435" operator="equal">
      <formula>#REF!</formula>
    </cfRule>
    <cfRule type="cellIs" dxfId="239" priority="454" operator="equal">
      <formula>#REF!</formula>
    </cfRule>
    <cfRule type="cellIs" dxfId="238" priority="455" operator="equal">
      <formula>#REF!</formula>
    </cfRule>
    <cfRule type="cellIs" dxfId="237" priority="434" operator="equal">
      <formula>#REF!</formula>
    </cfRule>
    <cfRule type="cellIs" dxfId="236" priority="451" operator="equal">
      <formula>#REF!</formula>
    </cfRule>
    <cfRule type="cellIs" dxfId="235" priority="453" operator="equal">
      <formula>#REF!</formula>
    </cfRule>
    <cfRule type="cellIs" dxfId="234" priority="452" operator="equal">
      <formula>#REF!</formula>
    </cfRule>
    <cfRule type="cellIs" dxfId="233" priority="433" operator="equal">
      <formula>#REF!</formula>
    </cfRule>
    <cfRule type="cellIs" dxfId="232" priority="432" operator="equal">
      <formula>#REF!</formula>
    </cfRule>
    <cfRule type="cellIs" dxfId="231" priority="431" operator="equal">
      <formula>#REF!</formula>
    </cfRule>
    <cfRule type="cellIs" dxfId="230" priority="430" operator="equal">
      <formula>#REF!</formula>
    </cfRule>
  </conditionalFormatting>
  <conditionalFormatting sqref="R31">
    <cfRule type="cellIs" dxfId="229" priority="234" operator="equal">
      <formula>#REF!</formula>
    </cfRule>
    <cfRule type="cellIs" dxfId="228" priority="240" operator="equal">
      <formula>#REF!</formula>
    </cfRule>
    <cfRule type="cellIs" dxfId="227" priority="223" operator="equal">
      <formula>#REF!</formula>
    </cfRule>
    <cfRule type="cellIs" dxfId="226" priority="247" operator="equal">
      <formula>#REF!</formula>
    </cfRule>
    <cfRule type="cellIs" dxfId="225" priority="246" operator="equal">
      <formula>#REF!</formula>
    </cfRule>
    <cfRule type="cellIs" dxfId="224" priority="245" operator="equal">
      <formula>#REF!</formula>
    </cfRule>
    <cfRule type="cellIs" dxfId="223" priority="244" operator="equal">
      <formula>#REF!</formula>
    </cfRule>
    <cfRule type="cellIs" dxfId="222" priority="243" operator="equal">
      <formula>#REF!</formula>
    </cfRule>
    <cfRule type="cellIs" dxfId="221" priority="242" operator="equal">
      <formula>#REF!</formula>
    </cfRule>
    <cfRule type="cellIs" dxfId="220" priority="241" operator="equal">
      <formula>#REF!</formula>
    </cfRule>
    <cfRule type="cellIs" dxfId="219" priority="239" operator="equal">
      <formula>#REF!</formula>
    </cfRule>
    <cfRule type="cellIs" dxfId="218" priority="238" operator="equal">
      <formula>#REF!</formula>
    </cfRule>
    <cfRule type="cellIs" dxfId="217" priority="237" operator="equal">
      <formula>#REF!</formula>
    </cfRule>
    <cfRule type="cellIs" dxfId="216" priority="236" operator="equal">
      <formula>#REF!</formula>
    </cfRule>
    <cfRule type="cellIs" dxfId="215" priority="235" operator="equal">
      <formula>#REF!</formula>
    </cfRule>
    <cfRule type="cellIs" dxfId="214" priority="233" operator="equal">
      <formula>#REF!</formula>
    </cfRule>
    <cfRule type="cellIs" dxfId="213" priority="232" operator="equal">
      <formula>#REF!</formula>
    </cfRule>
    <cfRule type="cellIs" dxfId="212" priority="231" operator="equal">
      <formula>#REF!</formula>
    </cfRule>
    <cfRule type="cellIs" dxfId="211" priority="230" operator="equal">
      <formula>#REF!</formula>
    </cfRule>
    <cfRule type="cellIs" dxfId="210" priority="229" operator="equal">
      <formula>#REF!</formula>
    </cfRule>
    <cfRule type="cellIs" dxfId="209" priority="228" operator="equal">
      <formula>#REF!</formula>
    </cfRule>
    <cfRule type="cellIs" dxfId="208" priority="227" operator="equal">
      <formula>#REF!</formula>
    </cfRule>
    <cfRule type="cellIs" dxfId="207" priority="226" operator="equal">
      <formula>#REF!</formula>
    </cfRule>
    <cfRule type="cellIs" dxfId="206" priority="225" operator="equal">
      <formula>#REF!</formula>
    </cfRule>
    <cfRule type="cellIs" dxfId="205" priority="224" operator="equal">
      <formula>#REF!</formula>
    </cfRule>
    <cfRule type="cellIs" dxfId="204" priority="222" operator="equal">
      <formula>#REF!</formula>
    </cfRule>
    <cfRule type="cellIs" dxfId="203" priority="221" operator="equal">
      <formula>"DEBIL"</formula>
    </cfRule>
    <cfRule type="cellIs" dxfId="202" priority="220" operator="equal">
      <formula>"MODERADO"</formula>
    </cfRule>
    <cfRule type="cellIs" dxfId="201" priority="219" operator="equal">
      <formula>"FUERTE"</formula>
    </cfRule>
    <cfRule type="cellIs" dxfId="200" priority="218" operator="equal">
      <formula>"EXTREMO"</formula>
    </cfRule>
    <cfRule type="cellIs" dxfId="199" priority="217" operator="equal">
      <formula>"MODERADO (RC/F)"</formula>
    </cfRule>
    <cfRule type="cellIs" dxfId="198" priority="216" operator="equal">
      <formula>"ALTO (RC/F)"</formula>
    </cfRule>
    <cfRule type="cellIs" dxfId="197" priority="215" operator="equal">
      <formula>"EXTREMO (RC/F)"</formula>
    </cfRule>
  </conditionalFormatting>
  <conditionalFormatting sqref="AD11">
    <cfRule type="cellIs" dxfId="196" priority="507" operator="equal">
      <formula>#REF!</formula>
    </cfRule>
    <cfRule type="cellIs" dxfId="195" priority="514" operator="equal">
      <formula>#REF!</formula>
    </cfRule>
    <cfRule type="cellIs" dxfId="194" priority="510" operator="equal">
      <formula>#REF!</formula>
    </cfRule>
    <cfRule type="cellIs" dxfId="193" priority="496" operator="equal">
      <formula>"EXTREMO (RC/F)"</formula>
    </cfRule>
    <cfRule type="cellIs" dxfId="192" priority="497" operator="equal">
      <formula>"ALTO (RC/F)"</formula>
    </cfRule>
    <cfRule type="cellIs" dxfId="191" priority="498" operator="equal">
      <formula>"MODERADO (RC/F)"</formula>
    </cfRule>
    <cfRule type="cellIs" dxfId="190" priority="499" operator="equal">
      <formula>"EXTREMO"</formula>
    </cfRule>
    <cfRule type="cellIs" dxfId="189" priority="517" operator="equal">
      <formula>#REF!</formula>
    </cfRule>
    <cfRule type="cellIs" dxfId="188" priority="500" operator="equal">
      <formula>"FUERTE"</formula>
    </cfRule>
    <cfRule type="cellIs" dxfId="187" priority="502" operator="equal">
      <formula>"DEBIL"</formula>
    </cfRule>
    <cfRule type="cellIs" dxfId="186" priority="503" operator="equal">
      <formula>#REF!</formula>
    </cfRule>
    <cfRule type="cellIs" dxfId="185" priority="504" operator="equal">
      <formula>#REF!</formula>
    </cfRule>
    <cfRule type="cellIs" dxfId="184" priority="513" operator="equal">
      <formula>#REF!</formula>
    </cfRule>
    <cfRule type="cellIs" dxfId="183" priority="511" operator="equal">
      <formula>#REF!</formula>
    </cfRule>
    <cfRule type="cellIs" dxfId="182" priority="509" operator="equal">
      <formula>#REF!</formula>
    </cfRule>
    <cfRule type="cellIs" dxfId="181" priority="508" operator="equal">
      <formula>#REF!</formula>
    </cfRule>
    <cfRule type="cellIs" dxfId="180" priority="506" operator="equal">
      <formula>#REF!</formula>
    </cfRule>
    <cfRule type="cellIs" dxfId="179" priority="505" operator="equal">
      <formula>#REF!</formula>
    </cfRule>
    <cfRule type="cellIs" dxfId="178" priority="527" operator="equal">
      <formula>#REF!</formula>
    </cfRule>
    <cfRule type="cellIs" dxfId="177" priority="526" operator="equal">
      <formula>#REF!</formula>
    </cfRule>
    <cfRule type="cellIs" dxfId="176" priority="525" operator="equal">
      <formula>#REF!</formula>
    </cfRule>
    <cfRule type="cellIs" dxfId="175" priority="524" operator="equal">
      <formula>#REF!</formula>
    </cfRule>
    <cfRule type="cellIs" dxfId="174" priority="523" operator="equal">
      <formula>#REF!</formula>
    </cfRule>
    <cfRule type="cellIs" dxfId="173" priority="515" operator="equal">
      <formula>#REF!</formula>
    </cfRule>
    <cfRule type="cellIs" dxfId="172" priority="516" operator="equal">
      <formula>#REF!</formula>
    </cfRule>
    <cfRule type="cellIs" dxfId="171" priority="522" operator="equal">
      <formula>#REF!</formula>
    </cfRule>
    <cfRule type="cellIs" dxfId="170" priority="521" operator="equal">
      <formula>#REF!</formula>
    </cfRule>
    <cfRule type="cellIs" dxfId="169" priority="512" operator="equal">
      <formula>#REF!</formula>
    </cfRule>
    <cfRule type="cellIs" dxfId="168" priority="520" operator="equal">
      <formula>#REF!</formula>
    </cfRule>
    <cfRule type="cellIs" dxfId="167" priority="519" operator="equal">
      <formula>#REF!</formula>
    </cfRule>
    <cfRule type="cellIs" dxfId="166" priority="518" operator="equal">
      <formula>#REF!</formula>
    </cfRule>
    <cfRule type="cellIs" dxfId="165" priority="501" operator="equal">
      <formula>"MODERADO"</formula>
    </cfRule>
  </conditionalFormatting>
  <conditionalFormatting sqref="AD29">
    <cfRule type="cellIs" dxfId="164" priority="193" operator="equal">
      <formula>#REF!</formula>
    </cfRule>
    <cfRule type="cellIs" dxfId="163" priority="194" operator="equal">
      <formula>#REF!</formula>
    </cfRule>
    <cfRule type="cellIs" dxfId="162" priority="195" operator="equal">
      <formula>#REF!</formula>
    </cfRule>
    <cfRule type="cellIs" dxfId="161" priority="196" operator="equal">
      <formula>#REF!</formula>
    </cfRule>
    <cfRule type="cellIs" dxfId="160" priority="197" operator="equal">
      <formula>#REF!</formula>
    </cfRule>
    <cfRule type="cellIs" dxfId="159" priority="186" operator="equal">
      <formula>"FUERTE"</formula>
    </cfRule>
    <cfRule type="cellIs" dxfId="158" priority="198" operator="equal">
      <formula>#REF!</formula>
    </cfRule>
    <cfRule type="cellIs" dxfId="157" priority="199" operator="equal">
      <formula>#REF!</formula>
    </cfRule>
    <cfRule type="cellIs" dxfId="156" priority="200" operator="equal">
      <formula>#REF!</formula>
    </cfRule>
    <cfRule type="cellIs" dxfId="155" priority="201" operator="equal">
      <formula>#REF!</formula>
    </cfRule>
    <cfRule type="cellIs" dxfId="154" priority="202" operator="equal">
      <formula>#REF!</formula>
    </cfRule>
    <cfRule type="cellIs" dxfId="153" priority="203" operator="equal">
      <formula>#REF!</formula>
    </cfRule>
    <cfRule type="cellIs" dxfId="152" priority="213" operator="equal">
      <formula>#REF!</formula>
    </cfRule>
    <cfRule type="cellIs" dxfId="151" priority="204" operator="equal">
      <formula>#REF!</formula>
    </cfRule>
    <cfRule type="cellIs" dxfId="150" priority="205" operator="equal">
      <formula>#REF!</formula>
    </cfRule>
    <cfRule type="cellIs" dxfId="149" priority="206" operator="equal">
      <formula>#REF!</formula>
    </cfRule>
    <cfRule type="cellIs" dxfId="148" priority="207" operator="equal">
      <formula>#REF!</formula>
    </cfRule>
    <cfRule type="cellIs" dxfId="147" priority="208" operator="equal">
      <formula>#REF!</formula>
    </cfRule>
    <cfRule type="cellIs" dxfId="146" priority="209" operator="equal">
      <formula>#REF!</formula>
    </cfRule>
    <cfRule type="cellIs" dxfId="145" priority="210" operator="equal">
      <formula>#REF!</formula>
    </cfRule>
    <cfRule type="cellIs" dxfId="144" priority="189" operator="equal">
      <formula>#REF!</formula>
    </cfRule>
    <cfRule type="cellIs" dxfId="143" priority="212" operator="equal">
      <formula>#REF!</formula>
    </cfRule>
    <cfRule type="cellIs" dxfId="142" priority="211" operator="equal">
      <formula>#REF!</formula>
    </cfRule>
    <cfRule type="cellIs" dxfId="141" priority="182" operator="equal">
      <formula>"EXTREMO (RC/F)"</formula>
    </cfRule>
    <cfRule type="cellIs" dxfId="140" priority="183" operator="equal">
      <formula>"ALTO (RC/F)"</formula>
    </cfRule>
    <cfRule type="cellIs" dxfId="139" priority="184" operator="equal">
      <formula>"MODERADO (RC/F)"</formula>
    </cfRule>
    <cfRule type="cellIs" dxfId="138" priority="185" operator="equal">
      <formula>"EXTREMO"</formula>
    </cfRule>
    <cfRule type="cellIs" dxfId="137" priority="187" operator="equal">
      <formula>"MODERADO"</formula>
    </cfRule>
    <cfRule type="cellIs" dxfId="136" priority="188" operator="equal">
      <formula>"DEBIL"</formula>
    </cfRule>
    <cfRule type="cellIs" dxfId="135" priority="190" operator="equal">
      <formula>#REF!</formula>
    </cfRule>
    <cfRule type="cellIs" dxfId="134" priority="191" operator="equal">
      <formula>#REF!</formula>
    </cfRule>
    <cfRule type="cellIs" dxfId="133" priority="192" operator="equal">
      <formula>#REF!</formula>
    </cfRule>
    <cfRule type="cellIs" dxfId="132" priority="214" operator="equal">
      <formula>#REF!</formula>
    </cfRule>
  </conditionalFormatting>
  <conditionalFormatting sqref="AD31">
    <cfRule type="cellIs" dxfId="131" priority="179" operator="equal">
      <formula>#REF!</formula>
    </cfRule>
    <cfRule type="cellIs" dxfId="130" priority="178" operator="equal">
      <formula>#REF!</formula>
    </cfRule>
    <cfRule type="cellIs" dxfId="129" priority="177" operator="equal">
      <formula>#REF!</formula>
    </cfRule>
    <cfRule type="cellIs" dxfId="128" priority="176" operator="equal">
      <formula>#REF!</formula>
    </cfRule>
    <cfRule type="cellIs" dxfId="127" priority="175" operator="equal">
      <formula>#REF!</formula>
    </cfRule>
    <cfRule type="cellIs" dxfId="126" priority="174" operator="equal">
      <formula>#REF!</formula>
    </cfRule>
    <cfRule type="cellIs" dxfId="125" priority="173" operator="equal">
      <formula>#REF!</formula>
    </cfRule>
    <cfRule type="cellIs" dxfId="124" priority="172" operator="equal">
      <formula>#REF!</formula>
    </cfRule>
    <cfRule type="cellIs" dxfId="123" priority="171" operator="equal">
      <formula>#REF!</formula>
    </cfRule>
    <cfRule type="cellIs" dxfId="122" priority="170" operator="equal">
      <formula>#REF!</formula>
    </cfRule>
    <cfRule type="cellIs" dxfId="121" priority="169" operator="equal">
      <formula>#REF!</formula>
    </cfRule>
    <cfRule type="cellIs" dxfId="120" priority="168" operator="equal">
      <formula>#REF!</formula>
    </cfRule>
    <cfRule type="cellIs" dxfId="119" priority="166" operator="equal">
      <formula>#REF!</formula>
    </cfRule>
    <cfRule type="cellIs" dxfId="118" priority="165" operator="equal">
      <formula>#REF!</formula>
    </cfRule>
    <cfRule type="cellIs" dxfId="117" priority="164" operator="equal">
      <formula>#REF!</formula>
    </cfRule>
    <cfRule type="cellIs" dxfId="116" priority="163" operator="equal">
      <formula>#REF!</formula>
    </cfRule>
    <cfRule type="cellIs" dxfId="115" priority="180" operator="equal">
      <formula>#REF!</formula>
    </cfRule>
    <cfRule type="cellIs" dxfId="114" priority="162" operator="equal">
      <formula>#REF!</formula>
    </cfRule>
    <cfRule type="cellIs" dxfId="113" priority="161" operator="equal">
      <formula>#REF!</formula>
    </cfRule>
    <cfRule type="cellIs" dxfId="112" priority="160" operator="equal">
      <formula>#REF!</formula>
    </cfRule>
    <cfRule type="cellIs" dxfId="111" priority="159" operator="equal">
      <formula>#REF!</formula>
    </cfRule>
    <cfRule type="cellIs" dxfId="110" priority="158" operator="equal">
      <formula>#REF!</formula>
    </cfRule>
    <cfRule type="cellIs" dxfId="109" priority="157" operator="equal">
      <formula>#REF!</formula>
    </cfRule>
    <cfRule type="cellIs" dxfId="108" priority="156" operator="equal">
      <formula>#REF!</formula>
    </cfRule>
    <cfRule type="cellIs" dxfId="107" priority="155" operator="equal">
      <formula>"DEBIL"</formula>
    </cfRule>
    <cfRule type="cellIs" dxfId="106" priority="154" operator="equal">
      <formula>"MODERADO"</formula>
    </cfRule>
    <cfRule type="cellIs" dxfId="105" priority="153" operator="equal">
      <formula>"FUERTE"</formula>
    </cfRule>
    <cfRule type="cellIs" dxfId="104" priority="152" operator="equal">
      <formula>"EXTREMO"</formula>
    </cfRule>
    <cfRule type="cellIs" dxfId="103" priority="151" operator="equal">
      <formula>"MODERADO (RC/F)"</formula>
    </cfRule>
    <cfRule type="cellIs" dxfId="102" priority="150" operator="equal">
      <formula>"ALTO (RC/F)"</formula>
    </cfRule>
    <cfRule type="cellIs" dxfId="101" priority="149" operator="equal">
      <formula>"EXTREMO (RC/F)"</formula>
    </cfRule>
    <cfRule type="cellIs" dxfId="100" priority="167" operator="equal">
      <formula>#REF!</formula>
    </cfRule>
    <cfRule type="cellIs" dxfId="99" priority="181" operator="equal">
      <formula>#REF!</formula>
    </cfRule>
  </conditionalFormatting>
  <conditionalFormatting sqref="AG9:AG18 AG23:AG31">
    <cfRule type="cellIs" dxfId="98" priority="144" operator="equal">
      <formula>"MUY ALTA"</formula>
    </cfRule>
    <cfRule type="cellIs" dxfId="97" priority="145" operator="equal">
      <formula>"ALTA"</formula>
    </cfRule>
    <cfRule type="cellIs" dxfId="96" priority="146" operator="equal">
      <formula>"MEDIA"</formula>
    </cfRule>
  </conditionalFormatting>
  <conditionalFormatting sqref="AI9:AI26 AI28:AI31">
    <cfRule type="cellIs" dxfId="95" priority="912" operator="equal">
      <formula>"LEVE"</formula>
    </cfRule>
    <cfRule type="cellIs" dxfId="94" priority="911" operator="equal">
      <formula>"MENOR"</formula>
    </cfRule>
    <cfRule type="cellIs" dxfId="93" priority="910" operator="equal">
      <formula>"MODERADO"</formula>
    </cfRule>
    <cfRule type="cellIs" dxfId="92" priority="908" operator="equal">
      <formula>"CATASTROFICO"</formula>
    </cfRule>
    <cfRule type="cellIs" dxfId="91" priority="909" operator="equal">
      <formula>"MAYOR"</formula>
    </cfRule>
  </conditionalFormatting>
  <conditionalFormatting sqref="AK9">
    <cfRule type="cellIs" dxfId="90" priority="7265" operator="equal">
      <formula>#REF!</formula>
    </cfRule>
    <cfRule type="cellIs" dxfId="89" priority="7266" operator="equal">
      <formula>#REF!</formula>
    </cfRule>
    <cfRule type="cellIs" dxfId="88" priority="7267" operator="equal">
      <formula>#REF!</formula>
    </cfRule>
    <cfRule type="cellIs" dxfId="87" priority="7269" operator="equal">
      <formula>#REF!</formula>
    </cfRule>
    <cfRule type="cellIs" dxfId="86" priority="7258" operator="equal">
      <formula>#REF!</formula>
    </cfRule>
    <cfRule type="cellIs" dxfId="85" priority="7233" operator="equal">
      <formula>#REF!</formula>
    </cfRule>
    <cfRule type="cellIs" dxfId="84" priority="7234" operator="equal">
      <formula>#REF!</formula>
    </cfRule>
    <cfRule type="cellIs" dxfId="83" priority="7237" operator="equal">
      <formula>#REF!</formula>
    </cfRule>
    <cfRule type="cellIs" dxfId="82" priority="7239" operator="equal">
      <formula>#REF!</formula>
    </cfRule>
    <cfRule type="cellIs" dxfId="81" priority="7240" operator="equal">
      <formula>#REF!</formula>
    </cfRule>
    <cfRule type="cellIs" dxfId="80" priority="7241" operator="equal">
      <formula>#REF!</formula>
    </cfRule>
    <cfRule type="cellIs" dxfId="79" priority="7243" operator="equal">
      <formula>#REF!</formula>
    </cfRule>
    <cfRule type="cellIs" dxfId="78" priority="7246" operator="equal">
      <formula>#REF!</formula>
    </cfRule>
    <cfRule type="cellIs" dxfId="77" priority="7247" operator="equal">
      <formula>#REF!</formula>
    </cfRule>
    <cfRule type="cellIs" dxfId="76" priority="7248" operator="equal">
      <formula>#REF!</formula>
    </cfRule>
    <cfRule type="cellIs" dxfId="75" priority="7251" operator="equal">
      <formula>#REF!</formula>
    </cfRule>
    <cfRule type="cellIs" dxfId="74" priority="7252" operator="equal">
      <formula>#REF!</formula>
    </cfRule>
    <cfRule type="cellIs" dxfId="73" priority="7253" operator="equal">
      <formula>#REF!</formula>
    </cfRule>
    <cfRule type="cellIs" dxfId="72" priority="7255" operator="equal">
      <formula>#REF!</formula>
    </cfRule>
    <cfRule type="cellIs" dxfId="71" priority="7256" operator="equal">
      <formula>#REF!</formula>
    </cfRule>
    <cfRule type="cellIs" dxfId="70" priority="7257" operator="equal">
      <formula>#REF!</formula>
    </cfRule>
    <cfRule type="cellIs" dxfId="69" priority="7259" operator="equal">
      <formula>#REF!</formula>
    </cfRule>
    <cfRule type="cellIs" dxfId="68" priority="7260" operator="equal">
      <formula>#REF!</formula>
    </cfRule>
    <cfRule type="cellIs" dxfId="67" priority="7261" operator="equal">
      <formula>#REF!</formula>
    </cfRule>
    <cfRule type="cellIs" dxfId="66" priority="7262" operator="equal">
      <formula>#REF!</formula>
    </cfRule>
    <cfRule type="cellIs" dxfId="65" priority="7264" operator="equal">
      <formula>#REF!</formula>
    </cfRule>
  </conditionalFormatting>
  <conditionalFormatting sqref="AK9:AK10">
    <cfRule type="cellIs" dxfId="64" priority="902" operator="equal">
      <formula>"ALTO (RC/F)"</formula>
    </cfRule>
    <cfRule type="cellIs" dxfId="63" priority="903" operator="equal">
      <formula>"MODERADO (RC/F)"</formula>
    </cfRule>
    <cfRule type="cellIs" dxfId="62" priority="904" operator="equal">
      <formula>"EXTREMO"</formula>
    </cfRule>
    <cfRule type="cellIs" dxfId="61" priority="905" operator="equal">
      <formula>"ALTO"</formula>
    </cfRule>
    <cfRule type="cellIs" dxfId="60" priority="906" operator="equal">
      <formula>"MODERADO"</formula>
    </cfRule>
    <cfRule type="cellIs" dxfId="59" priority="907" operator="equal">
      <formula>"BAJO"</formula>
    </cfRule>
    <cfRule type="cellIs" dxfId="58" priority="901" operator="equal">
      <formula>"EXTREMO (RC/F)"</formula>
    </cfRule>
  </conditionalFormatting>
  <conditionalFormatting sqref="AK10">
    <cfRule type="cellIs" dxfId="57" priority="897" operator="equal">
      <formula>#REF!</formula>
    </cfRule>
    <cfRule type="cellIs" dxfId="56" priority="896" operator="equal">
      <formula>#REF!</formula>
    </cfRule>
    <cfRule type="cellIs" dxfId="55" priority="895" operator="equal">
      <formula>#REF!</formula>
    </cfRule>
    <cfRule type="cellIs" dxfId="54" priority="894" operator="equal">
      <formula>#REF!</formula>
    </cfRule>
    <cfRule type="cellIs" dxfId="53" priority="893" operator="equal">
      <formula>#REF!</formula>
    </cfRule>
    <cfRule type="cellIs" dxfId="52" priority="900" operator="equal">
      <formula>#REF!</formula>
    </cfRule>
    <cfRule type="cellIs" dxfId="51" priority="879" operator="equal">
      <formula>#REF!</formula>
    </cfRule>
    <cfRule type="cellIs" dxfId="50" priority="891" operator="equal">
      <formula>#REF!</formula>
    </cfRule>
    <cfRule type="cellIs" dxfId="49" priority="890" operator="equal">
      <formula>#REF!</formula>
    </cfRule>
    <cfRule type="cellIs" dxfId="48" priority="889" operator="equal">
      <formula>#REF!</formula>
    </cfRule>
    <cfRule type="cellIs" dxfId="47" priority="888" operator="equal">
      <formula>#REF!</formula>
    </cfRule>
    <cfRule type="cellIs" dxfId="46" priority="887" operator="equal">
      <formula>#REF!</formula>
    </cfRule>
    <cfRule type="cellIs" dxfId="45" priority="886" operator="equal">
      <formula>#REF!</formula>
    </cfRule>
    <cfRule type="cellIs" dxfId="44" priority="885" operator="equal">
      <formula>#REF!</formula>
    </cfRule>
    <cfRule type="cellIs" dxfId="43" priority="884" operator="equal">
      <formula>#REF!</formula>
    </cfRule>
    <cfRule type="cellIs" dxfId="42" priority="883" operator="equal">
      <formula>#REF!</formula>
    </cfRule>
    <cfRule type="cellIs" dxfId="41" priority="882" operator="equal">
      <formula>#REF!</formula>
    </cfRule>
    <cfRule type="cellIs" dxfId="40" priority="881" operator="equal">
      <formula>#REF!</formula>
    </cfRule>
    <cfRule type="cellIs" dxfId="39" priority="898" operator="equal">
      <formula>#REF!</formula>
    </cfRule>
    <cfRule type="cellIs" dxfId="38" priority="880" operator="equal">
      <formula>#REF!</formula>
    </cfRule>
    <cfRule type="cellIs" dxfId="37" priority="878" operator="equal">
      <formula>#REF!</formula>
    </cfRule>
    <cfRule type="cellIs" dxfId="36" priority="877" operator="equal">
      <formula>#REF!</formula>
    </cfRule>
    <cfRule type="cellIs" dxfId="35" priority="874" operator="equal">
      <formula>#REF!</formula>
    </cfRule>
    <cfRule type="cellIs" dxfId="34" priority="899" operator="equal">
      <formula>#REF!</formula>
    </cfRule>
  </conditionalFormatting>
  <conditionalFormatting sqref="AK10:AK11">
    <cfRule type="cellIs" dxfId="33" priority="873" operator="equal">
      <formula>#REF!</formula>
    </cfRule>
    <cfRule type="cellIs" dxfId="32" priority="892" operator="equal">
      <formula>#REF!</formula>
    </cfRule>
  </conditionalFormatting>
  <conditionalFormatting sqref="AK11 AK14 AK17:AK18 AK23 AK25:AK26 AK28:AK29">
    <cfRule type="cellIs" dxfId="31" priority="6468" operator="equal">
      <formula>#REF!</formula>
    </cfRule>
    <cfRule type="cellIs" dxfId="30" priority="6471" operator="equal">
      <formula>#REF!</formula>
    </cfRule>
    <cfRule type="cellIs" dxfId="29" priority="6447" operator="equal">
      <formula>#REF!</formula>
    </cfRule>
    <cfRule type="cellIs" dxfId="28" priority="6448" operator="equal">
      <formula>#REF!</formula>
    </cfRule>
    <cfRule type="cellIs" dxfId="27" priority="6450" operator="equal">
      <formula>#REF!</formula>
    </cfRule>
    <cfRule type="cellIs" dxfId="26" priority="6453" operator="equal">
      <formula>#REF!</formula>
    </cfRule>
    <cfRule type="cellIs" dxfId="25" priority="6454" operator="equal">
      <formula>#REF!</formula>
    </cfRule>
    <cfRule type="cellIs" dxfId="24" priority="6458" operator="equal">
      <formula>#REF!</formula>
    </cfRule>
    <cfRule type="cellIs" dxfId="23" priority="6459" operator="equal">
      <formula>#REF!</formula>
    </cfRule>
    <cfRule type="cellIs" dxfId="22" priority="6460" operator="equal">
      <formula>#REF!</formula>
    </cfRule>
    <cfRule type="cellIs" dxfId="21" priority="6462" operator="equal">
      <formula>#REF!</formula>
    </cfRule>
    <cfRule type="cellIs" dxfId="20" priority="6464" operator="equal">
      <formula>#REF!</formula>
    </cfRule>
    <cfRule type="cellIs" dxfId="19" priority="6465" operator="equal">
      <formula>#REF!</formula>
    </cfRule>
    <cfRule type="cellIs" dxfId="18" priority="6466" operator="equal">
      <formula>#REF!</formula>
    </cfRule>
    <cfRule type="cellIs" dxfId="17" priority="6467" operator="equal">
      <formula>#REF!</formula>
    </cfRule>
    <cfRule type="cellIs" dxfId="16" priority="6455" operator="equal">
      <formula>#REF!</formula>
    </cfRule>
    <cfRule type="cellIs" dxfId="15" priority="6469" operator="equal">
      <formula>#REF!</formula>
    </cfRule>
    <cfRule type="cellIs" dxfId="14" priority="6479" operator="equal">
      <formula>"MODERADO (RC/F)"</formula>
    </cfRule>
    <cfRule type="cellIs" dxfId="13" priority="6480" operator="equal">
      <formula>"EXTREMO"</formula>
    </cfRule>
    <cfRule type="cellIs" dxfId="12" priority="6481" operator="equal">
      <formula>"ALTO"</formula>
    </cfRule>
    <cfRule type="cellIs" dxfId="11" priority="6482" operator="equal">
      <formula>"MODERADO"</formula>
    </cfRule>
    <cfRule type="cellIs" dxfId="10" priority="6483" operator="equal">
      <formula>"BAJO"</formula>
    </cfRule>
    <cfRule type="cellIs" dxfId="9" priority="6472" operator="equal">
      <formula>#REF!</formula>
    </cfRule>
    <cfRule type="cellIs" dxfId="8" priority="6463" operator="equal">
      <formula>#REF!</formula>
    </cfRule>
    <cfRule type="cellIs" dxfId="7" priority="6473" operator="equal">
      <formula>#REF!</formula>
    </cfRule>
    <cfRule type="cellIs" dxfId="6" priority="6474" operator="equal">
      <formula>#REF!</formula>
    </cfRule>
    <cfRule type="cellIs" dxfId="5" priority="6476" operator="equal">
      <formula>#REF!</formula>
    </cfRule>
    <cfRule type="cellIs" dxfId="4" priority="6477" operator="equal">
      <formula>"EXTREMO (RC/F)"</formula>
    </cfRule>
    <cfRule type="cellIs" dxfId="3" priority="6478" operator="equal">
      <formula>"ALTO (RC/F)"</formula>
    </cfRule>
  </conditionalFormatting>
  <conditionalFormatting sqref="AK14 AK17:AK18 AK23 AK25:AK26 AK28:AK29 AK11">
    <cfRule type="cellIs" dxfId="2" priority="6446" operator="equal">
      <formula>#REF!</formula>
    </cfRule>
  </conditionalFormatting>
  <conditionalFormatting sqref="AK14 AK17:AK18 AK23 AK25:AK26 AK28:AK29">
    <cfRule type="cellIs" dxfId="1" priority="6444" operator="equal">
      <formula>#REF!</formula>
    </cfRule>
    <cfRule type="cellIs" dxfId="0" priority="6440" operator="equal">
      <formula>#REF!</formula>
    </cfRule>
  </conditionalFormatting>
  <hyperlinks>
    <hyperlink ref="AE14" r:id="rId1" xr:uid="{3A1E7EE3-7187-43F8-802D-E4D6318052AA}"/>
    <hyperlink ref="AE17" r:id="rId2" xr:uid="{1695A809-F66E-473D-9772-F79C39AE059E}"/>
    <hyperlink ref="AE18" r:id="rId3" xr:uid="{11D3A576-6E76-4286-AF01-8F237F1D3E79}"/>
    <hyperlink ref="AE26" r:id="rId4" xr:uid="{E1E878A6-D9F3-4784-8157-452AEA121052}"/>
    <hyperlink ref="AE27" r:id="rId5" display="https://www.mincit.gov.co/getattachment/participa/politica-de-participacion-ciudadana/informes-de-seguimiento/vigencia-2024/informe-consolidado-politica-de-participacion-ciud/informe-consolidado-de-la-politica-de-participacion-ciudadana-2024.pdf.aspx_x000a_https://www.mincit.gov.co/participa/estrategia-de-participacion-ciudadana " xr:uid="{C6BA8D92-7D25-47AD-BC84-222BEC0B3C0F}"/>
    <hyperlink ref="AE28" r:id="rId6" xr:uid="{D438A3C1-FAF5-4AA7-A7F0-845256192239}"/>
    <hyperlink ref="AE29" r:id="rId7" xr:uid="{CA5771C4-9D2B-4AC1-9D45-A63428BAC48B}"/>
    <hyperlink ref="AE30" r:id="rId8" xr:uid="{74A7DF73-E616-41AB-A51D-8A08D9609077}"/>
    <hyperlink ref="AE31" r:id="rId9" xr:uid="{59B5A0AA-24F6-4EEE-9A07-4297D5EFC9A7}"/>
    <hyperlink ref="AE11" r:id="rId10" display="https://mincitco-my.sharepoint.com/:f:/g/personal/jmurcia_mincit_gov_co/EowmpNE6MVVLmC5qbeBOYKkBEIMcyC08H5L1D0u44JhGEA?e=ocmYMA" xr:uid="{0B68B0B3-B674-4183-9420-060ADE4EFC07}"/>
    <hyperlink ref="AE12" r:id="rId11" display="https://mincitco-my.sharepoint.com/:f:/g/personal/jmurcia_mincit_gov_co/EowmpNE6MVVLmC5qbeBOYKkBEIMcyC08H5L1D0u44JhGEA?e=ocmYMA" xr:uid="{2CE2B966-C94E-484C-B5C0-E6C3F6CC22F5}"/>
    <hyperlink ref="AE13" r:id="rId12" display="https://mincitco-my.sharepoint.com/:f:/g/personal/jmurcia_mincit_gov_co/EowmpNE6MVVLmC5qbeBOYKkBEIMcyC08H5L1D0u44JhGEA?e=ocmYMA" xr:uid="{35114199-8BD7-49C9-A9BA-B386B548FABE}"/>
    <hyperlink ref="AE19" r:id="rId13" xr:uid="{3E836998-8103-47E9-B3CC-6A9171DAB6B3}"/>
    <hyperlink ref="AE25" r:id="rId14" xr:uid="{52F760CB-32B0-4FF6-8C71-117F63A27741}"/>
    <hyperlink ref="AE24" r:id="rId15" xr:uid="{3ECDA063-88BE-4193-BF04-A573D65FEC25}"/>
  </hyperlinks>
  <pageMargins left="0.31496062992125984" right="0.31496062992125984" top="0.59055118110236227" bottom="0.74803149606299213" header="0.19685039370078741" footer="0.31496062992125984"/>
  <pageSetup scale="50" orientation="landscape" r:id="rId16"/>
  <drawing r:id="rId17"/>
  <legacyDrawing r:id="rId18"/>
  <legacyDrawingHF r:id="rId19"/>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A14:A15 A17:A18 A26 A11 A9 A28:A29</xm:sqref>
        </x14:dataValidation>
        <x14:dataValidation type="list" allowBlank="1" showInputMessage="1" showErrorMessage="1" xr:uid="{7F547B59-2AE6-44C6-82AB-6F93B7057C0C}">
          <x14:formula1>
            <xm:f>'Datos Validacion'!$R$6:$R$9</xm:f>
          </x14:formula1>
          <xm:sqref>AL14 AL17:AL18 AL23 AL25:AL26 AL9:AL11 AL28:AL29</xm:sqref>
        </x14:dataValidation>
        <x14:dataValidation type="list" allowBlank="1" showInputMessage="1" showErrorMessage="1" xr:uid="{18100E45-327F-4A6F-B892-63827F154395}">
          <x14:formula1>
            <xm:f>'Datos Validacion'!$B$15:$B$16</xm:f>
          </x14:formula1>
          <xm:sqref>F14:F15 F17:F18 F25:F26 F23 F9 F28:F29</xm:sqref>
        </x14:dataValidation>
        <x14:dataValidation type="list" allowBlank="1" showInputMessage="1" showErrorMessage="1" xr:uid="{11A40D13-94DB-471C-A4A4-9D516E595978}">
          <x14:formula1>
            <xm:f>'Tipos de riesgos'!$B$6:$B$11</xm:f>
          </x14:formula1>
          <xm:sqref>G14 G17:G18 G11 G25:G26 G23 G9 G28:G29</xm:sqref>
        </x14:dataValidation>
        <x14:dataValidation type="list" allowBlank="1" showInputMessage="1" showErrorMessage="1" xr:uid="{A9EC920A-5A1F-41E6-955B-85BE8850D89F}">
          <x14:formula1>
            <xm:f>'Datos Validacion'!$A$6:$A$8</xm:f>
          </x14:formula1>
          <xm:sqref>J9 J11:J18 J21:J28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30" customWidth="1"/>
    <col min="2" max="2" width="23.81640625" style="4" customWidth="1"/>
    <col min="3" max="3" width="22.1796875" style="4" bestFit="1" customWidth="1"/>
    <col min="4" max="4" width="6.26953125" style="4" bestFit="1" customWidth="1"/>
    <col min="5" max="5" width="21.453125" style="4" bestFit="1" customWidth="1"/>
    <col min="6" max="6" width="6.26953125" style="4" bestFit="1" customWidth="1"/>
    <col min="7" max="7" width="25.54296875" style="4" bestFit="1" customWidth="1"/>
    <col min="8" max="8" width="15.1796875" style="30" customWidth="1"/>
    <col min="9" max="9" width="22.7265625" style="30" customWidth="1"/>
    <col min="10" max="10" width="13.81640625" style="4" customWidth="1"/>
    <col min="11" max="11" width="21.1796875" style="30" customWidth="1"/>
    <col min="12" max="12" width="8.81640625" style="30" customWidth="1"/>
    <col min="13" max="13" width="20.26953125" style="30" customWidth="1"/>
    <col min="14" max="14" width="7.453125" style="30" customWidth="1"/>
    <col min="15" max="16" width="20.26953125" style="30" customWidth="1"/>
    <col min="17" max="17" width="25.54296875" style="4" bestFit="1" customWidth="1"/>
    <col min="18" max="18" width="22" style="30" customWidth="1"/>
    <col min="19" max="16384" width="11.453125" style="30"/>
  </cols>
  <sheetData>
    <row r="3" spans="1:18" ht="13" x14ac:dyDescent="0.35">
      <c r="H3" s="509" t="s">
        <v>385</v>
      </c>
      <c r="I3" s="509"/>
      <c r="J3" s="509"/>
      <c r="K3" s="509"/>
      <c r="L3" s="509"/>
      <c r="M3" s="509"/>
      <c r="N3" s="509"/>
      <c r="O3" s="509"/>
      <c r="P3" s="58"/>
    </row>
    <row r="4" spans="1:18" ht="91" x14ac:dyDescent="0.35">
      <c r="A4" s="9" t="s">
        <v>386</v>
      </c>
      <c r="B4" s="9" t="s">
        <v>116</v>
      </c>
      <c r="C4" s="510" t="s">
        <v>28</v>
      </c>
      <c r="D4" s="511"/>
      <c r="E4" s="510" t="s">
        <v>30</v>
      </c>
      <c r="F4" s="511"/>
      <c r="G4" s="24" t="s">
        <v>387</v>
      </c>
      <c r="H4" s="59" t="s">
        <v>388</v>
      </c>
      <c r="I4" s="59" t="s">
        <v>55</v>
      </c>
      <c r="J4" s="60" t="s">
        <v>389</v>
      </c>
      <c r="K4" s="512" t="s">
        <v>57</v>
      </c>
      <c r="L4" s="513"/>
      <c r="M4" s="512" t="s">
        <v>58</v>
      </c>
      <c r="N4" s="513"/>
      <c r="O4" s="60" t="s">
        <v>59</v>
      </c>
      <c r="P4" s="60" t="s">
        <v>40</v>
      </c>
      <c r="Q4" s="24" t="s">
        <v>390</v>
      </c>
      <c r="R4" s="24" t="s">
        <v>391</v>
      </c>
    </row>
    <row r="5" spans="1:18" s="4" customFormat="1" ht="25" x14ac:dyDescent="0.35">
      <c r="A5" s="52" t="s">
        <v>392</v>
      </c>
      <c r="B5" s="61" t="s">
        <v>393</v>
      </c>
      <c r="C5" s="25" t="s">
        <v>394</v>
      </c>
      <c r="D5" s="25"/>
      <c r="E5" s="4" t="s">
        <v>395</v>
      </c>
      <c r="G5" s="25" t="s">
        <v>396</v>
      </c>
      <c r="H5" s="63" t="s">
        <v>397</v>
      </c>
      <c r="I5" s="64" t="s">
        <v>397</v>
      </c>
      <c r="J5" s="25" t="s">
        <v>397</v>
      </c>
      <c r="K5" s="25" t="s">
        <v>397</v>
      </c>
      <c r="L5" s="25"/>
      <c r="M5" s="64" t="s">
        <v>397</v>
      </c>
      <c r="N5" s="64"/>
      <c r="O5" s="64" t="s">
        <v>397</v>
      </c>
      <c r="P5" s="64" t="s">
        <v>397</v>
      </c>
      <c r="Q5" s="25" t="s">
        <v>396</v>
      </c>
      <c r="R5" s="62" t="s">
        <v>398</v>
      </c>
    </row>
    <row r="6" spans="1:18" ht="25" x14ac:dyDescent="0.35">
      <c r="A6" s="52" t="s">
        <v>70</v>
      </c>
      <c r="B6" s="61" t="s">
        <v>399</v>
      </c>
      <c r="C6" s="25" t="s">
        <v>152</v>
      </c>
      <c r="D6" s="34">
        <v>0.2</v>
      </c>
      <c r="E6" s="63" t="s">
        <v>400</v>
      </c>
      <c r="F6" s="34">
        <v>0.2</v>
      </c>
      <c r="G6" s="63" t="s">
        <v>401</v>
      </c>
      <c r="H6" s="65" t="s">
        <v>402</v>
      </c>
      <c r="I6" s="66" t="s">
        <v>81</v>
      </c>
      <c r="J6" s="62" t="s">
        <v>83</v>
      </c>
      <c r="K6" s="67" t="s">
        <v>84</v>
      </c>
      <c r="L6" s="69">
        <v>0.25</v>
      </c>
      <c r="M6" s="66" t="s">
        <v>85</v>
      </c>
      <c r="N6" s="70">
        <v>0.25</v>
      </c>
      <c r="O6" s="66" t="s">
        <v>86</v>
      </c>
      <c r="P6" s="66" t="s">
        <v>88</v>
      </c>
      <c r="Q6" s="25" t="s">
        <v>401</v>
      </c>
      <c r="R6" s="62" t="s">
        <v>91</v>
      </c>
    </row>
    <row r="7" spans="1:18" x14ac:dyDescent="0.35">
      <c r="A7" s="52" t="s">
        <v>150</v>
      </c>
      <c r="B7" s="61" t="s">
        <v>403</v>
      </c>
      <c r="C7" s="25" t="s">
        <v>182</v>
      </c>
      <c r="D7" s="34">
        <v>0.4</v>
      </c>
      <c r="E7" s="63" t="s">
        <v>404</v>
      </c>
      <c r="F7" s="34">
        <v>0.4</v>
      </c>
      <c r="G7" s="63" t="s">
        <v>219</v>
      </c>
      <c r="H7" s="65" t="s">
        <v>405</v>
      </c>
      <c r="I7" s="66" t="s">
        <v>406</v>
      </c>
      <c r="J7" s="62" t="s">
        <v>407</v>
      </c>
      <c r="K7" s="67" t="s">
        <v>408</v>
      </c>
      <c r="L7" s="69">
        <v>0.15</v>
      </c>
      <c r="M7" s="66" t="s">
        <v>409</v>
      </c>
      <c r="N7" s="70">
        <v>0.15</v>
      </c>
      <c r="O7" s="66" t="s">
        <v>410</v>
      </c>
      <c r="P7" s="66" t="s">
        <v>411</v>
      </c>
      <c r="Q7" s="25" t="s">
        <v>219</v>
      </c>
      <c r="R7" s="62" t="s">
        <v>354</v>
      </c>
    </row>
    <row r="8" spans="1:18" x14ac:dyDescent="0.35">
      <c r="A8" s="52" t="s">
        <v>216</v>
      </c>
      <c r="B8" s="61" t="s">
        <v>412</v>
      </c>
      <c r="C8" s="25" t="s">
        <v>76</v>
      </c>
      <c r="D8" s="34">
        <v>0.6</v>
      </c>
      <c r="E8" s="63" t="s">
        <v>219</v>
      </c>
      <c r="F8" s="34">
        <v>0.6</v>
      </c>
      <c r="G8" s="63" t="s">
        <v>79</v>
      </c>
      <c r="H8" s="53"/>
      <c r="I8" s="53"/>
      <c r="J8" s="55"/>
      <c r="K8" s="67" t="s">
        <v>413</v>
      </c>
      <c r="L8" s="69">
        <v>0.1</v>
      </c>
      <c r="M8" s="53"/>
      <c r="N8" s="53"/>
      <c r="O8" s="53"/>
      <c r="P8" s="53"/>
      <c r="Q8" s="25" t="s">
        <v>79</v>
      </c>
      <c r="R8" s="61" t="s">
        <v>414</v>
      </c>
    </row>
    <row r="9" spans="1:18" ht="25" x14ac:dyDescent="0.35">
      <c r="A9" s="54"/>
      <c r="B9" s="61" t="s">
        <v>415</v>
      </c>
      <c r="C9" s="25" t="s">
        <v>416</v>
      </c>
      <c r="D9" s="34">
        <v>0.8</v>
      </c>
      <c r="E9" s="63" t="s">
        <v>77</v>
      </c>
      <c r="F9" s="34">
        <v>0.8</v>
      </c>
      <c r="G9" s="63" t="s">
        <v>154</v>
      </c>
      <c r="H9" s="53"/>
      <c r="I9" s="53"/>
      <c r="J9" s="55"/>
      <c r="K9" s="53"/>
      <c r="L9" s="53"/>
      <c r="M9" s="53"/>
      <c r="N9" s="53"/>
      <c r="O9" s="53"/>
      <c r="P9" s="53"/>
      <c r="Q9" s="25" t="s">
        <v>154</v>
      </c>
      <c r="R9" s="62" t="s">
        <v>417</v>
      </c>
    </row>
    <row r="10" spans="1:18" x14ac:dyDescent="0.35">
      <c r="A10" s="8"/>
      <c r="B10" s="61" t="s">
        <v>418</v>
      </c>
      <c r="C10" s="25" t="s">
        <v>218</v>
      </c>
      <c r="D10" s="34">
        <v>1</v>
      </c>
      <c r="E10" s="63" t="s">
        <v>153</v>
      </c>
      <c r="F10" s="34">
        <v>1</v>
      </c>
      <c r="G10" s="63" t="s">
        <v>419</v>
      </c>
      <c r="H10" s="53"/>
      <c r="I10" s="53"/>
      <c r="J10" s="55"/>
      <c r="K10" s="53"/>
      <c r="L10" s="53"/>
      <c r="M10" s="53"/>
      <c r="N10" s="53"/>
      <c r="O10" s="53"/>
      <c r="P10" s="53"/>
      <c r="Q10" s="25" t="s">
        <v>419</v>
      </c>
      <c r="R10" s="53"/>
    </row>
    <row r="11" spans="1:18" ht="25" x14ac:dyDescent="0.35">
      <c r="A11" s="8"/>
      <c r="B11" s="61" t="s">
        <v>420</v>
      </c>
      <c r="E11" s="25" t="s">
        <v>421</v>
      </c>
      <c r="F11" s="34">
        <v>0.6</v>
      </c>
      <c r="G11" s="63" t="s">
        <v>422</v>
      </c>
      <c r="H11" s="53"/>
      <c r="I11" s="53"/>
      <c r="J11" s="55"/>
      <c r="K11" s="53"/>
      <c r="L11" s="53"/>
      <c r="M11" s="53"/>
      <c r="N11" s="53"/>
      <c r="O11" s="53"/>
      <c r="P11" s="53"/>
      <c r="Q11" s="25" t="s">
        <v>422</v>
      </c>
      <c r="R11" s="53"/>
    </row>
    <row r="12" spans="1:18" x14ac:dyDescent="0.35">
      <c r="A12" s="8"/>
      <c r="B12" s="61" t="s">
        <v>423</v>
      </c>
      <c r="E12" s="25" t="s">
        <v>424</v>
      </c>
      <c r="F12" s="34">
        <v>0.8</v>
      </c>
      <c r="G12" s="63" t="s">
        <v>425</v>
      </c>
      <c r="H12" s="53"/>
      <c r="I12" s="53"/>
      <c r="J12" s="55"/>
      <c r="K12" s="53"/>
      <c r="L12" s="53"/>
      <c r="M12" s="53"/>
      <c r="N12" s="53"/>
      <c r="O12" s="53"/>
      <c r="P12" s="53"/>
      <c r="Q12" s="25" t="s">
        <v>425</v>
      </c>
      <c r="R12" s="53"/>
    </row>
    <row r="13" spans="1:18" x14ac:dyDescent="0.35">
      <c r="A13" s="8"/>
      <c r="B13" s="61" t="s">
        <v>426</v>
      </c>
      <c r="E13" s="25" t="s">
        <v>427</v>
      </c>
      <c r="F13" s="34">
        <v>1</v>
      </c>
      <c r="H13" s="53"/>
      <c r="I13" s="53"/>
      <c r="J13" s="55"/>
      <c r="K13" s="53"/>
      <c r="L13" s="53"/>
      <c r="M13" s="53"/>
      <c r="N13" s="53"/>
      <c r="O13" s="53"/>
      <c r="P13" s="53"/>
      <c r="R13" s="53"/>
    </row>
    <row r="14" spans="1:18" x14ac:dyDescent="0.35">
      <c r="A14" s="8"/>
      <c r="B14" s="62" t="s">
        <v>428</v>
      </c>
      <c r="H14" s="53"/>
      <c r="I14" s="53"/>
      <c r="J14" s="55"/>
      <c r="K14" s="53"/>
      <c r="L14" s="53"/>
      <c r="M14" s="53"/>
      <c r="N14" s="53"/>
      <c r="O14" s="53"/>
      <c r="P14" s="53"/>
      <c r="R14" s="53"/>
    </row>
    <row r="15" spans="1:18" x14ac:dyDescent="0.35">
      <c r="A15" s="8"/>
      <c r="B15" s="62" t="s">
        <v>146</v>
      </c>
      <c r="H15" s="53"/>
      <c r="I15" s="53"/>
      <c r="J15" s="55"/>
      <c r="K15" s="53"/>
      <c r="L15" s="53"/>
      <c r="M15" s="53"/>
      <c r="N15" s="53"/>
      <c r="O15" s="53"/>
      <c r="P15" s="53"/>
      <c r="R15" s="53"/>
    </row>
    <row r="16" spans="1:18" x14ac:dyDescent="0.35">
      <c r="B16" s="62" t="s">
        <v>429</v>
      </c>
      <c r="H16" s="53"/>
      <c r="I16" s="53"/>
      <c r="J16" s="55"/>
      <c r="K16" s="53"/>
      <c r="L16" s="53"/>
      <c r="M16" s="53"/>
      <c r="N16" s="53"/>
      <c r="O16" s="53"/>
      <c r="P16" s="53"/>
      <c r="R16" s="53"/>
    </row>
    <row r="17" spans="1:18" x14ac:dyDescent="0.35">
      <c r="B17" s="55"/>
      <c r="H17" s="53"/>
      <c r="I17" s="53"/>
      <c r="J17" s="55"/>
      <c r="K17" s="53"/>
      <c r="L17" s="53"/>
      <c r="M17" s="53"/>
      <c r="N17" s="53"/>
      <c r="O17" s="53"/>
      <c r="P17" s="53"/>
      <c r="R17" s="53"/>
    </row>
    <row r="18" spans="1:18" x14ac:dyDescent="0.35">
      <c r="A18" s="348" t="s">
        <v>112</v>
      </c>
      <c r="B18" s="62" t="s">
        <v>141</v>
      </c>
      <c r="C18" s="55"/>
      <c r="D18" s="55"/>
      <c r="E18" s="55"/>
      <c r="F18" s="55"/>
      <c r="H18" s="53"/>
      <c r="I18" s="53"/>
      <c r="J18" s="55"/>
      <c r="K18" s="53"/>
      <c r="L18" s="53"/>
      <c r="M18" s="53"/>
      <c r="N18" s="53"/>
      <c r="O18" s="53"/>
      <c r="P18" s="53"/>
      <c r="R18" s="53"/>
    </row>
    <row r="19" spans="1:18" x14ac:dyDescent="0.35">
      <c r="A19" s="348"/>
      <c r="B19" s="62" t="s">
        <v>430</v>
      </c>
      <c r="C19" s="55"/>
      <c r="D19" s="55"/>
      <c r="E19" s="55"/>
      <c r="F19" s="55"/>
      <c r="H19" s="53"/>
      <c r="I19" s="53"/>
      <c r="J19" s="55"/>
      <c r="K19" s="53"/>
      <c r="L19" s="53"/>
      <c r="M19" s="53"/>
      <c r="N19" s="53"/>
      <c r="O19" s="53"/>
      <c r="P19" s="53"/>
      <c r="R19" s="53"/>
    </row>
    <row r="20" spans="1:18" x14ac:dyDescent="0.35">
      <c r="A20" s="348"/>
      <c r="B20" s="62" t="s">
        <v>431</v>
      </c>
      <c r="C20" s="55"/>
      <c r="D20" s="55"/>
      <c r="E20" s="55"/>
      <c r="F20" s="55"/>
      <c r="H20" s="53"/>
      <c r="I20" s="53"/>
      <c r="J20" s="55"/>
      <c r="K20" s="53"/>
      <c r="L20" s="53"/>
      <c r="M20" s="53"/>
      <c r="N20" s="53"/>
      <c r="O20" s="53"/>
      <c r="P20" s="53"/>
      <c r="R20" s="53"/>
    </row>
    <row r="21" spans="1:18" x14ac:dyDescent="0.35">
      <c r="B21" s="55"/>
      <c r="C21" s="55"/>
      <c r="D21" s="55"/>
      <c r="E21" s="55"/>
      <c r="F21" s="55"/>
      <c r="H21" s="53"/>
      <c r="I21" s="53"/>
      <c r="J21" s="55"/>
      <c r="K21" s="53"/>
      <c r="L21" s="53"/>
      <c r="M21" s="53"/>
      <c r="N21" s="53"/>
      <c r="O21" s="53"/>
      <c r="P21" s="53"/>
      <c r="R21" s="53"/>
    </row>
    <row r="22" spans="1:18" x14ac:dyDescent="0.35">
      <c r="B22" s="55"/>
      <c r="C22" s="55"/>
      <c r="D22" s="55"/>
      <c r="E22" s="55"/>
      <c r="F22" s="55"/>
      <c r="H22" s="53"/>
      <c r="I22" s="53"/>
      <c r="J22" s="55"/>
      <c r="K22" s="53"/>
      <c r="L22" s="53"/>
      <c r="M22" s="53"/>
      <c r="N22" s="53"/>
      <c r="O22" s="53"/>
      <c r="P22" s="53"/>
      <c r="R22" s="53"/>
    </row>
    <row r="23" spans="1:18" x14ac:dyDescent="0.35">
      <c r="B23" s="55"/>
      <c r="C23" s="55"/>
      <c r="D23" s="55"/>
      <c r="E23" s="55"/>
      <c r="F23" s="55"/>
      <c r="H23" s="53"/>
      <c r="I23" s="53"/>
      <c r="J23" s="55"/>
      <c r="K23" s="53"/>
      <c r="L23" s="53"/>
      <c r="M23" s="53"/>
      <c r="N23" s="53"/>
      <c r="O23" s="53"/>
      <c r="P23" s="53"/>
      <c r="R23" s="53"/>
    </row>
    <row r="24" spans="1:18" x14ac:dyDescent="0.35">
      <c r="C24" s="55"/>
      <c r="D24" s="55"/>
      <c r="E24" s="55"/>
      <c r="F24" s="55"/>
      <c r="H24" s="53"/>
      <c r="I24" s="53"/>
      <c r="J24" s="55"/>
      <c r="K24" s="53"/>
      <c r="L24" s="53"/>
      <c r="M24" s="53"/>
      <c r="N24" s="53"/>
      <c r="O24" s="53"/>
      <c r="P24" s="53"/>
      <c r="R24" s="53"/>
    </row>
    <row r="25" spans="1:18" x14ac:dyDescent="0.35">
      <c r="C25" s="55"/>
      <c r="D25" s="55"/>
      <c r="E25" s="55"/>
      <c r="F25" s="55"/>
      <c r="H25" s="53"/>
      <c r="I25" s="53"/>
      <c r="J25" s="55"/>
      <c r="K25" s="53"/>
      <c r="L25" s="53"/>
      <c r="M25" s="53"/>
      <c r="N25" s="53"/>
      <c r="O25" s="53"/>
      <c r="P25" s="53"/>
      <c r="R25" s="53"/>
    </row>
    <row r="26" spans="1:18" x14ac:dyDescent="0.35">
      <c r="C26" s="55"/>
      <c r="D26" s="55"/>
      <c r="E26" s="55"/>
      <c r="F26" s="55"/>
      <c r="H26" s="53"/>
      <c r="I26" s="53"/>
      <c r="J26" s="55"/>
      <c r="K26" s="53"/>
      <c r="L26" s="53"/>
      <c r="M26" s="53"/>
      <c r="N26" s="53"/>
      <c r="O26" s="53"/>
      <c r="P26" s="53"/>
      <c r="R26" s="53"/>
    </row>
    <row r="27" spans="1:18" x14ac:dyDescent="0.35">
      <c r="C27" s="55"/>
      <c r="D27" s="55"/>
      <c r="E27" s="55"/>
      <c r="F27" s="55"/>
      <c r="H27" s="53"/>
      <c r="I27" s="53"/>
      <c r="J27" s="55"/>
      <c r="K27" s="53"/>
      <c r="L27" s="53"/>
      <c r="M27" s="53"/>
      <c r="N27" s="53"/>
      <c r="O27" s="53"/>
      <c r="P27" s="53"/>
      <c r="R27" s="53"/>
    </row>
    <row r="28" spans="1:18" x14ac:dyDescent="0.35">
      <c r="H28" s="53"/>
      <c r="I28" s="53"/>
      <c r="J28" s="55"/>
      <c r="K28" s="53"/>
      <c r="L28" s="53"/>
      <c r="M28" s="53"/>
      <c r="N28" s="53"/>
      <c r="O28" s="53"/>
      <c r="P28" s="53"/>
      <c r="R28" s="53"/>
    </row>
    <row r="29" spans="1:18" x14ac:dyDescent="0.35">
      <c r="H29" s="53"/>
      <c r="I29" s="53"/>
      <c r="J29" s="55"/>
      <c r="K29" s="53"/>
      <c r="L29" s="53"/>
      <c r="M29" s="53"/>
      <c r="N29" s="53"/>
      <c r="O29" s="53"/>
      <c r="P29" s="53"/>
      <c r="R29" s="53"/>
    </row>
    <row r="30" spans="1:18" x14ac:dyDescent="0.35">
      <c r="H30" s="53"/>
      <c r="I30" s="53"/>
      <c r="J30" s="55"/>
      <c r="K30" s="53"/>
      <c r="L30" s="53"/>
      <c r="M30" s="53"/>
      <c r="N30" s="53"/>
      <c r="O30" s="53"/>
      <c r="P30" s="53"/>
      <c r="R30" s="53"/>
    </row>
    <row r="31" spans="1:18" x14ac:dyDescent="0.35">
      <c r="H31" s="53"/>
      <c r="I31" s="53"/>
      <c r="J31" s="55"/>
      <c r="K31" s="53"/>
      <c r="L31" s="53"/>
      <c r="M31" s="53"/>
      <c r="N31" s="53"/>
      <c r="O31" s="53"/>
      <c r="P31" s="53"/>
      <c r="R31" s="53"/>
    </row>
    <row r="32" spans="1:18" x14ac:dyDescent="0.35">
      <c r="H32" s="53"/>
      <c r="I32" s="53"/>
      <c r="J32" s="55"/>
      <c r="K32" s="53"/>
      <c r="L32" s="53"/>
      <c r="M32" s="53"/>
      <c r="N32" s="53"/>
      <c r="O32" s="53"/>
      <c r="P32" s="53"/>
      <c r="R32" s="53"/>
    </row>
    <row r="33" spans="8:18" x14ac:dyDescent="0.35">
      <c r="H33" s="53"/>
      <c r="I33" s="53"/>
      <c r="J33" s="55"/>
      <c r="K33" s="53"/>
      <c r="L33" s="53"/>
      <c r="M33" s="53"/>
      <c r="N33" s="53"/>
      <c r="O33" s="53"/>
      <c r="P33" s="53"/>
      <c r="R33" s="53"/>
    </row>
    <row r="34" spans="8:18" x14ac:dyDescent="0.35">
      <c r="H34" s="53"/>
      <c r="I34" s="53"/>
      <c r="J34" s="55"/>
      <c r="K34" s="53"/>
      <c r="L34" s="53"/>
      <c r="M34" s="53"/>
      <c r="N34" s="53"/>
      <c r="O34" s="53"/>
      <c r="P34" s="53"/>
      <c r="R34" s="53"/>
    </row>
    <row r="35" spans="8:18" x14ac:dyDescent="0.35">
      <c r="H35" s="53"/>
      <c r="I35" s="53"/>
      <c r="J35" s="55"/>
      <c r="K35" s="53"/>
      <c r="L35" s="53"/>
      <c r="M35" s="53"/>
      <c r="N35" s="53"/>
      <c r="O35" s="53"/>
      <c r="P35" s="53"/>
      <c r="R35" s="53"/>
    </row>
    <row r="36" spans="8:18" x14ac:dyDescent="0.35">
      <c r="H36" s="53"/>
      <c r="I36" s="53"/>
      <c r="J36" s="55"/>
      <c r="K36" s="53"/>
      <c r="L36" s="53"/>
      <c r="M36" s="53"/>
      <c r="N36" s="53"/>
      <c r="O36" s="53"/>
      <c r="P36" s="53"/>
      <c r="R36" s="53"/>
    </row>
    <row r="37" spans="8:18" x14ac:dyDescent="0.35">
      <c r="H37" s="53"/>
      <c r="I37" s="53"/>
      <c r="J37" s="55"/>
      <c r="K37" s="53"/>
      <c r="L37" s="53"/>
      <c r="M37" s="53"/>
      <c r="N37" s="53"/>
      <c r="O37" s="53"/>
      <c r="P37" s="53"/>
      <c r="R37" s="53"/>
    </row>
    <row r="38" spans="8:18" x14ac:dyDescent="0.35">
      <c r="H38" s="53"/>
      <c r="I38" s="53"/>
      <c r="J38" s="55"/>
      <c r="K38" s="53"/>
      <c r="L38" s="53"/>
      <c r="M38" s="53"/>
      <c r="N38" s="53"/>
      <c r="O38" s="53"/>
      <c r="P38" s="53"/>
      <c r="R38" s="53"/>
    </row>
    <row r="39" spans="8:18" x14ac:dyDescent="0.35">
      <c r="H39" s="53"/>
      <c r="I39" s="53"/>
      <c r="J39" s="55"/>
      <c r="K39" s="53"/>
      <c r="L39" s="53"/>
      <c r="M39" s="53"/>
      <c r="N39" s="53"/>
      <c r="O39" s="53"/>
      <c r="P39" s="53"/>
      <c r="R39" s="53"/>
    </row>
    <row r="40" spans="8:18" x14ac:dyDescent="0.35">
      <c r="H40" s="53"/>
      <c r="I40" s="53"/>
      <c r="J40" s="55"/>
      <c r="K40" s="53"/>
      <c r="L40" s="53"/>
      <c r="M40" s="53"/>
      <c r="N40" s="53"/>
      <c r="O40" s="53"/>
      <c r="P40" s="53"/>
      <c r="R40" s="53"/>
    </row>
    <row r="41" spans="8:18" x14ac:dyDescent="0.35">
      <c r="H41" s="53"/>
      <c r="I41" s="53"/>
      <c r="J41" s="55"/>
      <c r="K41" s="53"/>
      <c r="L41" s="53"/>
      <c r="M41" s="53"/>
      <c r="N41" s="53"/>
      <c r="R41" s="53"/>
    </row>
    <row r="42" spans="8:18" x14ac:dyDescent="0.35">
      <c r="H42" s="53"/>
      <c r="I42" s="53"/>
      <c r="J42" s="55"/>
      <c r="K42" s="53"/>
      <c r="L42" s="53"/>
      <c r="M42" s="53"/>
      <c r="N42" s="53"/>
      <c r="R42" s="53"/>
    </row>
    <row r="43" spans="8:18" x14ac:dyDescent="0.35">
      <c r="H43" s="53"/>
      <c r="I43" s="53"/>
      <c r="J43" s="55"/>
      <c r="K43" s="53"/>
      <c r="L43" s="53"/>
      <c r="M43" s="53"/>
      <c r="N43" s="53"/>
      <c r="R43" s="53"/>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518" t="s">
        <v>432</v>
      </c>
      <c r="B1" s="518"/>
      <c r="C1" s="518"/>
      <c r="D1" s="518"/>
    </row>
    <row r="2" spans="1:4" x14ac:dyDescent="0.35">
      <c r="A2" s="7"/>
    </row>
    <row r="3" spans="1:4" x14ac:dyDescent="0.35">
      <c r="A3" t="s">
        <v>433</v>
      </c>
    </row>
    <row r="4" spans="1:4" ht="15" thickBot="1" x14ac:dyDescent="0.4">
      <c r="A4" s="7"/>
    </row>
    <row r="5" spans="1:4" ht="15" thickBot="1" x14ac:dyDescent="0.4">
      <c r="A5" s="71" t="s">
        <v>124</v>
      </c>
      <c r="B5" s="72" t="s">
        <v>434</v>
      </c>
      <c r="C5" s="527" t="s">
        <v>435</v>
      </c>
      <c r="D5" s="528"/>
    </row>
    <row r="6" spans="1:4" ht="39.5" thickBot="1" x14ac:dyDescent="0.4">
      <c r="A6" s="525" t="s">
        <v>436</v>
      </c>
      <c r="B6" s="73" t="s">
        <v>147</v>
      </c>
      <c r="C6" s="516" t="s">
        <v>437</v>
      </c>
      <c r="D6" s="517"/>
    </row>
    <row r="7" spans="1:4" ht="26.5" thickBot="1" x14ac:dyDescent="0.4">
      <c r="A7" s="529"/>
      <c r="B7" s="73" t="s">
        <v>438</v>
      </c>
      <c r="C7" s="516" t="s">
        <v>439</v>
      </c>
      <c r="D7" s="517"/>
    </row>
    <row r="8" spans="1:4" ht="26.5" thickBot="1" x14ac:dyDescent="0.4">
      <c r="A8" s="529"/>
      <c r="B8" s="73" t="s">
        <v>440</v>
      </c>
      <c r="C8" s="516" t="s">
        <v>441</v>
      </c>
      <c r="D8" s="517"/>
    </row>
    <row r="9" spans="1:4" ht="39.5" thickBot="1" x14ac:dyDescent="0.4">
      <c r="A9" s="529"/>
      <c r="B9" s="73" t="s">
        <v>442</v>
      </c>
      <c r="C9" s="516" t="s">
        <v>443</v>
      </c>
      <c r="D9" s="517"/>
    </row>
    <row r="10" spans="1:4" ht="39" x14ac:dyDescent="0.35">
      <c r="A10" s="529"/>
      <c r="B10" s="120" t="s">
        <v>444</v>
      </c>
      <c r="C10" s="530" t="s">
        <v>445</v>
      </c>
      <c r="D10" s="531"/>
    </row>
    <row r="11" spans="1:4" x14ac:dyDescent="0.35">
      <c r="A11" s="68" t="s">
        <v>429</v>
      </c>
      <c r="B11" s="68" t="s">
        <v>429</v>
      </c>
      <c r="C11" s="116"/>
      <c r="D11" s="116"/>
    </row>
    <row r="12" spans="1:4" ht="39.75" customHeight="1" thickBot="1" x14ac:dyDescent="0.4">
      <c r="A12" s="519" t="s">
        <v>446</v>
      </c>
      <c r="B12" s="520"/>
      <c r="C12" s="74" t="s">
        <v>447</v>
      </c>
      <c r="D12" s="523" t="s">
        <v>448</v>
      </c>
    </row>
    <row r="13" spans="1:4" ht="39.75" customHeight="1" thickBot="1" x14ac:dyDescent="0.4">
      <c r="A13" s="519"/>
      <c r="B13" s="520"/>
      <c r="C13" s="74" t="s">
        <v>449</v>
      </c>
      <c r="D13" s="523"/>
    </row>
    <row r="14" spans="1:4" ht="39.75" customHeight="1" thickBot="1" x14ac:dyDescent="0.4">
      <c r="A14" s="521"/>
      <c r="B14" s="522"/>
      <c r="C14" s="74" t="s">
        <v>450</v>
      </c>
      <c r="D14" s="524"/>
    </row>
    <row r="15" spans="1:4" ht="27" customHeight="1" thickBot="1" x14ac:dyDescent="0.4">
      <c r="A15" s="525" t="s">
        <v>451</v>
      </c>
      <c r="B15" s="73" t="s">
        <v>452</v>
      </c>
      <c r="C15" s="516" t="s">
        <v>453</v>
      </c>
      <c r="D15" s="517"/>
    </row>
    <row r="16" spans="1:4" ht="37.5" customHeight="1" thickBot="1" x14ac:dyDescent="0.4">
      <c r="A16" s="526"/>
      <c r="B16" s="73" t="s">
        <v>454</v>
      </c>
      <c r="C16" s="516" t="s">
        <v>455</v>
      </c>
      <c r="D16" s="517"/>
    </row>
    <row r="17" spans="1:4" ht="37.5" customHeight="1" thickBot="1" x14ac:dyDescent="0.4">
      <c r="A17" s="514" t="s">
        <v>456</v>
      </c>
      <c r="B17" s="515"/>
      <c r="C17" s="516" t="s">
        <v>457</v>
      </c>
      <c r="D17" s="517"/>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89" customWidth="1"/>
    <col min="2" max="5" width="25.7265625" customWidth="1"/>
    <col min="6" max="6" width="15.54296875" bestFit="1" customWidth="1"/>
    <col min="7" max="7" width="18.54296875" style="89" customWidth="1"/>
    <col min="8" max="8" width="26" customWidth="1"/>
    <col min="9" max="11" width="25.7265625" customWidth="1"/>
  </cols>
  <sheetData>
    <row r="1" spans="1:11" ht="15.5" x14ac:dyDescent="0.35">
      <c r="A1" s="559" t="s">
        <v>458</v>
      </c>
      <c r="B1" s="559"/>
      <c r="C1" s="559"/>
      <c r="D1" s="559"/>
      <c r="F1" s="559" t="s">
        <v>459</v>
      </c>
      <c r="G1" s="559"/>
      <c r="H1" s="559"/>
    </row>
    <row r="2" spans="1:11" ht="15" thickBot="1" x14ac:dyDescent="0.4"/>
    <row r="3" spans="1:11" ht="21.75" customHeight="1" thickBot="1" x14ac:dyDescent="0.4">
      <c r="A3" s="562" t="s">
        <v>460</v>
      </c>
      <c r="B3" s="562"/>
      <c r="C3" s="562"/>
      <c r="D3" s="563"/>
      <c r="F3" s="560" t="s">
        <v>461</v>
      </c>
      <c r="G3" s="560" t="s">
        <v>462</v>
      </c>
      <c r="H3" s="560"/>
    </row>
    <row r="4" spans="1:11" ht="28.5" customHeight="1" thickBot="1" x14ac:dyDescent="0.4">
      <c r="A4" s="90"/>
      <c r="B4" s="75" t="s">
        <v>463</v>
      </c>
      <c r="C4" s="76" t="s">
        <v>435</v>
      </c>
      <c r="D4" s="75" t="s">
        <v>28</v>
      </c>
      <c r="F4" s="560"/>
      <c r="G4" s="84" t="s">
        <v>464</v>
      </c>
      <c r="H4" s="84" t="s">
        <v>465</v>
      </c>
    </row>
    <row r="5" spans="1:11" ht="50.5" thickBot="1" x14ac:dyDescent="0.4">
      <c r="A5" s="77" t="s">
        <v>152</v>
      </c>
      <c r="B5" s="10" t="s">
        <v>466</v>
      </c>
      <c r="C5" s="78" t="s">
        <v>467</v>
      </c>
      <c r="D5" s="79">
        <v>0.2</v>
      </c>
      <c r="F5" s="85" t="s">
        <v>400</v>
      </c>
      <c r="G5" s="86">
        <v>0.2</v>
      </c>
      <c r="H5" s="561" t="s">
        <v>468</v>
      </c>
    </row>
    <row r="6" spans="1:11" ht="38" thickBot="1" x14ac:dyDescent="0.4">
      <c r="A6" s="80" t="s">
        <v>182</v>
      </c>
      <c r="B6" s="10" t="s">
        <v>469</v>
      </c>
      <c r="C6" s="78" t="s">
        <v>470</v>
      </c>
      <c r="D6" s="79">
        <v>0.4</v>
      </c>
      <c r="F6" s="85" t="s">
        <v>404</v>
      </c>
      <c r="G6" s="86">
        <v>0.4</v>
      </c>
      <c r="H6" s="561"/>
    </row>
    <row r="7" spans="1:11" ht="38" thickBot="1" x14ac:dyDescent="0.4">
      <c r="A7" s="81" t="s">
        <v>76</v>
      </c>
      <c r="B7" s="10" t="s">
        <v>471</v>
      </c>
      <c r="C7" s="78" t="s">
        <v>472</v>
      </c>
      <c r="D7" s="79">
        <v>0.6</v>
      </c>
      <c r="F7" s="87" t="s">
        <v>219</v>
      </c>
      <c r="G7" s="88">
        <v>0.6</v>
      </c>
      <c r="H7" s="88">
        <v>0.6</v>
      </c>
    </row>
    <row r="8" spans="1:11" ht="50.5" thickBot="1" x14ac:dyDescent="0.4">
      <c r="A8" s="82" t="s">
        <v>416</v>
      </c>
      <c r="B8" s="10" t="s">
        <v>473</v>
      </c>
      <c r="C8" s="78" t="s">
        <v>474</v>
      </c>
      <c r="D8" s="79">
        <v>0.8</v>
      </c>
      <c r="F8" s="87" t="s">
        <v>77</v>
      </c>
      <c r="G8" s="88">
        <v>0.8</v>
      </c>
      <c r="H8" s="88">
        <v>0.8</v>
      </c>
    </row>
    <row r="9" spans="1:11" ht="38" thickBot="1" x14ac:dyDescent="0.4">
      <c r="A9" s="83" t="s">
        <v>218</v>
      </c>
      <c r="B9" s="10" t="s">
        <v>475</v>
      </c>
      <c r="C9" s="78" t="s">
        <v>476</v>
      </c>
      <c r="D9" s="79">
        <v>1</v>
      </c>
      <c r="F9" s="87" t="s">
        <v>153</v>
      </c>
      <c r="G9" s="88">
        <v>1</v>
      </c>
      <c r="H9" s="88">
        <v>1</v>
      </c>
    </row>
    <row r="11" spans="1:11" ht="15" thickBot="1" x14ac:dyDescent="0.4"/>
    <row r="12" spans="1:11" ht="23.25" customHeight="1" thickBot="1" x14ac:dyDescent="0.4">
      <c r="A12" s="532" t="s">
        <v>146</v>
      </c>
      <c r="B12" s="532"/>
      <c r="C12" s="532"/>
      <c r="D12" s="532"/>
      <c r="E12" s="532"/>
      <c r="G12" s="532" t="s">
        <v>477</v>
      </c>
      <c r="H12" s="532"/>
      <c r="I12" s="532"/>
      <c r="J12" s="532"/>
      <c r="K12" s="532"/>
    </row>
    <row r="13" spans="1:11" ht="39" customHeight="1" thickBot="1" x14ac:dyDescent="0.4">
      <c r="A13" s="12" t="s">
        <v>478</v>
      </c>
      <c r="B13" s="533" t="s">
        <v>479</v>
      </c>
      <c r="C13" s="533"/>
      <c r="D13" s="533" t="s">
        <v>480</v>
      </c>
      <c r="E13" s="533"/>
      <c r="G13" s="12" t="s">
        <v>478</v>
      </c>
      <c r="H13" s="533" t="s">
        <v>479</v>
      </c>
      <c r="I13" s="533"/>
      <c r="J13" s="533" t="s">
        <v>480</v>
      </c>
      <c r="K13" s="533"/>
    </row>
    <row r="14" spans="1:11" ht="25" customHeight="1" x14ac:dyDescent="0.35">
      <c r="A14" s="540" t="s">
        <v>481</v>
      </c>
      <c r="B14" s="534" t="s">
        <v>482</v>
      </c>
      <c r="C14" s="535"/>
      <c r="D14" s="534" t="s">
        <v>483</v>
      </c>
      <c r="E14" s="535"/>
      <c r="G14" s="540" t="s">
        <v>481</v>
      </c>
      <c r="H14" s="534" t="s">
        <v>484</v>
      </c>
      <c r="I14" s="535"/>
      <c r="J14" s="534" t="s">
        <v>485</v>
      </c>
      <c r="K14" s="535"/>
    </row>
    <row r="15" spans="1:11" ht="25" customHeight="1" x14ac:dyDescent="0.35">
      <c r="A15" s="541"/>
      <c r="B15" s="536" t="s">
        <v>486</v>
      </c>
      <c r="C15" s="537"/>
      <c r="D15" s="536" t="s">
        <v>487</v>
      </c>
      <c r="E15" s="537"/>
      <c r="G15" s="541"/>
      <c r="H15" s="536" t="s">
        <v>488</v>
      </c>
      <c r="I15" s="537"/>
      <c r="J15" s="536" t="s">
        <v>489</v>
      </c>
      <c r="K15" s="537"/>
    </row>
    <row r="16" spans="1:11" ht="40" customHeight="1" thickBot="1" x14ac:dyDescent="0.4">
      <c r="A16" s="541"/>
      <c r="B16" s="536" t="s">
        <v>490</v>
      </c>
      <c r="C16" s="537"/>
      <c r="D16" s="536" t="s">
        <v>491</v>
      </c>
      <c r="E16" s="537"/>
      <c r="G16" s="542"/>
      <c r="H16" s="538" t="s">
        <v>492</v>
      </c>
      <c r="I16" s="539"/>
      <c r="J16" s="538" t="s">
        <v>493</v>
      </c>
      <c r="K16" s="539"/>
    </row>
    <row r="17" spans="1:11" ht="52" customHeight="1" x14ac:dyDescent="0.35">
      <c r="A17" s="541"/>
      <c r="B17" s="536" t="s">
        <v>494</v>
      </c>
      <c r="C17" s="537"/>
      <c r="D17" s="536" t="s">
        <v>495</v>
      </c>
      <c r="E17" s="537"/>
      <c r="G17" s="540" t="s">
        <v>496</v>
      </c>
      <c r="H17" s="534" t="s">
        <v>497</v>
      </c>
      <c r="I17" s="535"/>
      <c r="J17" s="534" t="s">
        <v>498</v>
      </c>
      <c r="K17" s="535"/>
    </row>
    <row r="18" spans="1:11" ht="25" customHeight="1" thickBot="1" x14ac:dyDescent="0.4">
      <c r="A18" s="542"/>
      <c r="B18" s="543"/>
      <c r="C18" s="544"/>
      <c r="D18" s="538" t="s">
        <v>499</v>
      </c>
      <c r="E18" s="539"/>
      <c r="G18" s="541"/>
      <c r="H18" s="536" t="s">
        <v>500</v>
      </c>
      <c r="I18" s="537"/>
      <c r="J18" s="536" t="s">
        <v>501</v>
      </c>
      <c r="K18" s="537"/>
    </row>
    <row r="19" spans="1:11" ht="25" customHeight="1" thickBot="1" x14ac:dyDescent="0.4">
      <c r="A19" s="540" t="s">
        <v>496</v>
      </c>
      <c r="B19" s="534" t="s">
        <v>502</v>
      </c>
      <c r="C19" s="535"/>
      <c r="D19" s="534" t="s">
        <v>503</v>
      </c>
      <c r="E19" s="535"/>
      <c r="G19" s="542"/>
      <c r="H19" s="538" t="s">
        <v>504</v>
      </c>
      <c r="I19" s="539"/>
      <c r="J19" s="538" t="s">
        <v>505</v>
      </c>
      <c r="K19" s="539"/>
    </row>
    <row r="20" spans="1:11" ht="25" customHeight="1" x14ac:dyDescent="0.35">
      <c r="A20" s="541"/>
      <c r="B20" s="536" t="s">
        <v>506</v>
      </c>
      <c r="C20" s="537"/>
      <c r="D20" s="536" t="s">
        <v>507</v>
      </c>
      <c r="E20" s="537"/>
      <c r="G20" s="540" t="s">
        <v>508</v>
      </c>
      <c r="H20" s="534" t="s">
        <v>509</v>
      </c>
      <c r="I20" s="535"/>
      <c r="J20" s="534" t="s">
        <v>510</v>
      </c>
      <c r="K20" s="535"/>
    </row>
    <row r="21" spans="1:11" ht="40" customHeight="1" x14ac:dyDescent="0.35">
      <c r="A21" s="541"/>
      <c r="B21" s="536" t="s">
        <v>511</v>
      </c>
      <c r="C21" s="537"/>
      <c r="D21" s="536" t="s">
        <v>512</v>
      </c>
      <c r="E21" s="537"/>
      <c r="G21" s="541"/>
      <c r="H21" s="536" t="s">
        <v>513</v>
      </c>
      <c r="I21" s="537"/>
      <c r="J21" s="536" t="s">
        <v>514</v>
      </c>
      <c r="K21" s="537"/>
    </row>
    <row r="22" spans="1:11" ht="52" customHeight="1" thickBot="1" x14ac:dyDescent="0.4">
      <c r="A22" s="541"/>
      <c r="B22" s="536" t="s">
        <v>515</v>
      </c>
      <c r="C22" s="537"/>
      <c r="D22" s="536" t="s">
        <v>516</v>
      </c>
      <c r="E22" s="537"/>
      <c r="G22" s="542"/>
      <c r="H22" s="538" t="s">
        <v>517</v>
      </c>
      <c r="I22" s="539"/>
      <c r="J22" s="538" t="s">
        <v>518</v>
      </c>
      <c r="K22" s="539"/>
    </row>
    <row r="23" spans="1:11" ht="40" customHeight="1" thickBot="1" x14ac:dyDescent="0.4">
      <c r="A23" s="542"/>
      <c r="B23" s="543"/>
      <c r="C23" s="544"/>
      <c r="D23" s="538" t="s">
        <v>519</v>
      </c>
      <c r="E23" s="539"/>
      <c r="G23" s="540" t="s">
        <v>520</v>
      </c>
      <c r="H23" s="534" t="s">
        <v>521</v>
      </c>
      <c r="I23" s="535"/>
      <c r="J23" s="534" t="s">
        <v>522</v>
      </c>
      <c r="K23" s="535"/>
    </row>
    <row r="24" spans="1:11" ht="25" customHeight="1" x14ac:dyDescent="0.35">
      <c r="A24" s="540" t="s">
        <v>508</v>
      </c>
      <c r="B24" s="534" t="s">
        <v>523</v>
      </c>
      <c r="C24" s="535"/>
      <c r="D24" s="534" t="s">
        <v>524</v>
      </c>
      <c r="E24" s="535"/>
      <c r="G24" s="541"/>
      <c r="H24" s="536" t="s">
        <v>525</v>
      </c>
      <c r="I24" s="537"/>
      <c r="J24" s="536" t="s">
        <v>526</v>
      </c>
      <c r="K24" s="537"/>
    </row>
    <row r="25" spans="1:11" ht="40" customHeight="1" thickBot="1" x14ac:dyDescent="0.4">
      <c r="A25" s="541"/>
      <c r="B25" s="536" t="s">
        <v>527</v>
      </c>
      <c r="C25" s="537"/>
      <c r="D25" s="536" t="s">
        <v>528</v>
      </c>
      <c r="E25" s="537"/>
      <c r="G25" s="542"/>
      <c r="H25" s="538" t="s">
        <v>529</v>
      </c>
      <c r="I25" s="539"/>
      <c r="J25" s="538" t="s">
        <v>530</v>
      </c>
      <c r="K25" s="539"/>
    </row>
    <row r="26" spans="1:11" ht="40" customHeight="1" x14ac:dyDescent="0.35">
      <c r="A26" s="541"/>
      <c r="B26" s="536" t="s">
        <v>531</v>
      </c>
      <c r="C26" s="537"/>
      <c r="D26" s="536" t="s">
        <v>532</v>
      </c>
      <c r="E26" s="537"/>
      <c r="G26" s="540" t="s">
        <v>533</v>
      </c>
      <c r="H26" s="534" t="s">
        <v>534</v>
      </c>
      <c r="I26" s="535"/>
      <c r="J26" s="534" t="s">
        <v>535</v>
      </c>
      <c r="K26" s="535"/>
    </row>
    <row r="27" spans="1:11" ht="52" customHeight="1" x14ac:dyDescent="0.35">
      <c r="A27" s="541"/>
      <c r="B27" s="536" t="s">
        <v>536</v>
      </c>
      <c r="C27" s="537"/>
      <c r="D27" s="536" t="s">
        <v>537</v>
      </c>
      <c r="E27" s="537"/>
      <c r="G27" s="541"/>
      <c r="H27" s="536" t="s">
        <v>538</v>
      </c>
      <c r="I27" s="537"/>
      <c r="J27" s="536" t="s">
        <v>539</v>
      </c>
      <c r="K27" s="537"/>
    </row>
    <row r="28" spans="1:11" ht="40" customHeight="1" thickBot="1" x14ac:dyDescent="0.4">
      <c r="A28" s="541"/>
      <c r="B28" s="536"/>
      <c r="C28" s="537"/>
      <c r="D28" s="536" t="s">
        <v>540</v>
      </c>
      <c r="E28" s="537"/>
      <c r="G28" s="542"/>
      <c r="H28" s="538" t="s">
        <v>541</v>
      </c>
      <c r="I28" s="539"/>
      <c r="J28" s="538" t="s">
        <v>542</v>
      </c>
      <c r="K28" s="539"/>
    </row>
    <row r="29" spans="1:11" ht="25" customHeight="1" thickBot="1" x14ac:dyDescent="0.4">
      <c r="A29" s="542"/>
      <c r="B29" s="538"/>
      <c r="C29" s="539"/>
      <c r="D29" s="538" t="s">
        <v>543</v>
      </c>
      <c r="E29" s="539"/>
    </row>
    <row r="30" spans="1:11" ht="25" customHeight="1" x14ac:dyDescent="0.35">
      <c r="A30" s="540" t="s">
        <v>520</v>
      </c>
      <c r="B30" s="534" t="s">
        <v>544</v>
      </c>
      <c r="C30" s="535"/>
      <c r="D30" s="534" t="s">
        <v>545</v>
      </c>
      <c r="E30" s="535"/>
    </row>
    <row r="31" spans="1:11" ht="40" customHeight="1" x14ac:dyDescent="0.35">
      <c r="A31" s="541"/>
      <c r="B31" s="536" t="s">
        <v>546</v>
      </c>
      <c r="C31" s="537"/>
      <c r="D31" s="536" t="s">
        <v>547</v>
      </c>
      <c r="E31" s="537"/>
    </row>
    <row r="32" spans="1:11" ht="40" customHeight="1" x14ac:dyDescent="0.35">
      <c r="A32" s="541"/>
      <c r="B32" s="536" t="s">
        <v>548</v>
      </c>
      <c r="C32" s="537"/>
      <c r="D32" s="536" t="s">
        <v>549</v>
      </c>
      <c r="E32" s="537"/>
    </row>
    <row r="33" spans="1:11" ht="52" customHeight="1" thickBot="1" x14ac:dyDescent="0.4">
      <c r="A33" s="542"/>
      <c r="B33" s="538" t="s">
        <v>550</v>
      </c>
      <c r="C33" s="539"/>
      <c r="D33" s="543"/>
      <c r="E33" s="544"/>
    </row>
    <row r="34" spans="1:11" ht="25" customHeight="1" x14ac:dyDescent="0.35">
      <c r="A34" s="540" t="s">
        <v>533</v>
      </c>
      <c r="B34" s="534" t="s">
        <v>551</v>
      </c>
      <c r="C34" s="535"/>
      <c r="D34" s="534" t="s">
        <v>552</v>
      </c>
      <c r="E34" s="535"/>
    </row>
    <row r="35" spans="1:11" ht="25" customHeight="1" x14ac:dyDescent="0.35">
      <c r="A35" s="541"/>
      <c r="B35" s="536" t="s">
        <v>553</v>
      </c>
      <c r="C35" s="537"/>
      <c r="D35" s="536" t="s">
        <v>554</v>
      </c>
      <c r="E35" s="537"/>
    </row>
    <row r="36" spans="1:11" ht="40" customHeight="1" x14ac:dyDescent="0.35">
      <c r="A36" s="541"/>
      <c r="B36" s="536" t="s">
        <v>555</v>
      </c>
      <c r="C36" s="537"/>
      <c r="D36" s="536" t="s">
        <v>556</v>
      </c>
      <c r="E36" s="537"/>
    </row>
    <row r="37" spans="1:11" ht="52" customHeight="1" thickBot="1" x14ac:dyDescent="0.4">
      <c r="A37" s="542"/>
      <c r="B37" s="538" t="s">
        <v>557</v>
      </c>
      <c r="C37" s="539"/>
      <c r="D37" s="543"/>
      <c r="E37" s="544"/>
    </row>
    <row r="40" spans="1:11" ht="35.25" customHeight="1" x14ac:dyDescent="0.35">
      <c r="A40" s="550" t="s">
        <v>558</v>
      </c>
      <c r="B40" s="550"/>
      <c r="C40" s="550"/>
      <c r="D40" s="550"/>
      <c r="E40" s="550"/>
      <c r="G40" s="550" t="s">
        <v>559</v>
      </c>
      <c r="H40" s="550"/>
      <c r="I40" s="550"/>
      <c r="J40" s="550"/>
      <c r="K40" s="550"/>
    </row>
    <row r="41" spans="1:11" ht="15.75" customHeight="1" thickBot="1" x14ac:dyDescent="0.4">
      <c r="A41" s="11"/>
      <c r="B41" s="91"/>
      <c r="C41" s="11"/>
      <c r="D41" s="11"/>
      <c r="G41"/>
      <c r="H41" s="89"/>
    </row>
    <row r="42" spans="1:11" ht="42.5" thickBot="1" x14ac:dyDescent="0.4">
      <c r="A42" s="554" t="s">
        <v>560</v>
      </c>
      <c r="B42" s="556" t="s">
        <v>561</v>
      </c>
      <c r="C42" s="556"/>
      <c r="D42" s="556" t="s">
        <v>562</v>
      </c>
      <c r="E42" s="556"/>
      <c r="G42"/>
      <c r="H42" s="92" t="s">
        <v>478</v>
      </c>
      <c r="I42" s="93" t="s">
        <v>563</v>
      </c>
      <c r="J42" s="547" t="s">
        <v>564</v>
      </c>
      <c r="K42" s="548"/>
    </row>
    <row r="43" spans="1:11" ht="29.25" customHeight="1" thickBot="1" x14ac:dyDescent="0.4">
      <c r="A43" s="555"/>
      <c r="B43" s="556"/>
      <c r="C43" s="556"/>
      <c r="D43" s="14" t="s">
        <v>64</v>
      </c>
      <c r="E43" s="14" t="s">
        <v>65</v>
      </c>
      <c r="G43"/>
      <c r="H43" s="94" t="s">
        <v>481</v>
      </c>
      <c r="I43" s="67" t="s">
        <v>565</v>
      </c>
      <c r="J43" s="557" t="s">
        <v>566</v>
      </c>
      <c r="K43" s="558"/>
    </row>
    <row r="44" spans="1:11" ht="26.25" customHeight="1" x14ac:dyDescent="0.35">
      <c r="A44" s="97">
        <v>1</v>
      </c>
      <c r="B44" s="553" t="s">
        <v>567</v>
      </c>
      <c r="C44" s="553"/>
      <c r="D44" s="98"/>
      <c r="E44" s="99"/>
      <c r="G44"/>
      <c r="H44" s="94" t="s">
        <v>496</v>
      </c>
      <c r="I44" s="67" t="s">
        <v>568</v>
      </c>
      <c r="J44" s="557" t="s">
        <v>569</v>
      </c>
      <c r="K44" s="558"/>
    </row>
    <row r="45" spans="1:11" ht="24" customHeight="1" thickBot="1" x14ac:dyDescent="0.4">
      <c r="A45" s="100">
        <v>2</v>
      </c>
      <c r="B45" s="344" t="s">
        <v>570</v>
      </c>
      <c r="C45" s="344"/>
      <c r="D45" s="101"/>
      <c r="E45" s="102"/>
      <c r="G45"/>
      <c r="H45" s="95" t="s">
        <v>508</v>
      </c>
      <c r="I45" s="96" t="s">
        <v>571</v>
      </c>
      <c r="J45" s="545" t="s">
        <v>572</v>
      </c>
      <c r="K45" s="546"/>
    </row>
    <row r="46" spans="1:11" ht="15.75" customHeight="1" x14ac:dyDescent="0.35">
      <c r="A46" s="100">
        <v>3</v>
      </c>
      <c r="B46" s="344" t="s">
        <v>573</v>
      </c>
      <c r="C46" s="344"/>
      <c r="D46" s="101"/>
      <c r="E46" s="102"/>
      <c r="G46"/>
      <c r="H46" s="89"/>
    </row>
    <row r="47" spans="1:11" ht="25.5" customHeight="1" x14ac:dyDescent="0.35">
      <c r="A47" s="100">
        <v>4</v>
      </c>
      <c r="B47" s="344" t="s">
        <v>574</v>
      </c>
      <c r="C47" s="344"/>
      <c r="D47" s="101"/>
      <c r="E47" s="102"/>
      <c r="G47"/>
      <c r="H47" s="89"/>
    </row>
    <row r="48" spans="1:11" ht="27" customHeight="1" x14ac:dyDescent="0.35">
      <c r="A48" s="100">
        <v>5</v>
      </c>
      <c r="B48" s="344" t="s">
        <v>575</v>
      </c>
      <c r="C48" s="344"/>
      <c r="D48" s="101"/>
      <c r="E48" s="102"/>
      <c r="G48"/>
      <c r="H48" s="89"/>
    </row>
    <row r="49" spans="1:9" x14ac:dyDescent="0.35">
      <c r="A49" s="100">
        <v>6</v>
      </c>
      <c r="B49" s="344" t="s">
        <v>576</v>
      </c>
      <c r="C49" s="344"/>
      <c r="D49" s="101"/>
      <c r="E49" s="102"/>
      <c r="G49"/>
      <c r="H49" s="89"/>
    </row>
    <row r="50" spans="1:9" ht="25.5" customHeight="1" x14ac:dyDescent="0.35">
      <c r="A50" s="100">
        <v>7</v>
      </c>
      <c r="B50" s="344" t="s">
        <v>577</v>
      </c>
      <c r="C50" s="344"/>
      <c r="D50" s="101"/>
      <c r="E50" s="102"/>
    </row>
    <row r="51" spans="1:9" ht="26.25" customHeight="1" x14ac:dyDescent="0.35">
      <c r="A51" s="100">
        <v>8</v>
      </c>
      <c r="B51" s="344" t="s">
        <v>578</v>
      </c>
      <c r="C51" s="344"/>
      <c r="D51" s="101"/>
      <c r="E51" s="102"/>
    </row>
    <row r="52" spans="1:9" x14ac:dyDescent="0.35">
      <c r="A52" s="100">
        <v>9</v>
      </c>
      <c r="B52" s="344" t="s">
        <v>579</v>
      </c>
      <c r="C52" s="344"/>
      <c r="D52" s="101"/>
      <c r="E52" s="102"/>
    </row>
    <row r="53" spans="1:9" ht="30" customHeight="1" x14ac:dyDescent="0.35">
      <c r="A53" s="100">
        <v>10</v>
      </c>
      <c r="B53" s="344" t="s">
        <v>580</v>
      </c>
      <c r="C53" s="344"/>
      <c r="D53" s="101"/>
      <c r="E53" s="102"/>
    </row>
    <row r="54" spans="1:9" x14ac:dyDescent="0.35">
      <c r="A54" s="100">
        <v>11</v>
      </c>
      <c r="B54" s="344" t="s">
        <v>581</v>
      </c>
      <c r="C54" s="344"/>
      <c r="D54" s="101"/>
      <c r="E54" s="102"/>
    </row>
    <row r="55" spans="1:9" x14ac:dyDescent="0.35">
      <c r="A55" s="100">
        <v>12</v>
      </c>
      <c r="B55" s="344" t="s">
        <v>582</v>
      </c>
      <c r="C55" s="344"/>
      <c r="D55" s="101"/>
      <c r="E55" s="102"/>
    </row>
    <row r="56" spans="1:9" x14ac:dyDescent="0.35">
      <c r="A56" s="100">
        <v>13</v>
      </c>
      <c r="B56" s="344" t="s">
        <v>583</v>
      </c>
      <c r="C56" s="344"/>
      <c r="D56" s="101"/>
      <c r="E56" s="102"/>
    </row>
    <row r="57" spans="1:9" x14ac:dyDescent="0.35">
      <c r="A57" s="100">
        <v>14</v>
      </c>
      <c r="B57" s="344" t="s">
        <v>584</v>
      </c>
      <c r="C57" s="344"/>
      <c r="D57" s="101"/>
      <c r="E57" s="102"/>
      <c r="F57" s="11"/>
      <c r="G57" s="91"/>
      <c r="H57" s="11"/>
      <c r="I57" s="11"/>
    </row>
    <row r="58" spans="1:9" x14ac:dyDescent="0.35">
      <c r="A58" s="100">
        <v>15</v>
      </c>
      <c r="B58" s="344" t="s">
        <v>585</v>
      </c>
      <c r="C58" s="344"/>
      <c r="D58" s="101"/>
      <c r="E58" s="102"/>
    </row>
    <row r="59" spans="1:9" x14ac:dyDescent="0.35">
      <c r="A59" s="100">
        <v>16</v>
      </c>
      <c r="B59" s="344" t="s">
        <v>586</v>
      </c>
      <c r="C59" s="344"/>
      <c r="D59" s="101"/>
      <c r="E59" s="102"/>
    </row>
    <row r="60" spans="1:9" x14ac:dyDescent="0.35">
      <c r="A60" s="100">
        <v>17</v>
      </c>
      <c r="B60" s="344" t="s">
        <v>587</v>
      </c>
      <c r="C60" s="344"/>
      <c r="D60" s="101"/>
      <c r="E60" s="102"/>
    </row>
    <row r="61" spans="1:9" ht="19.5" customHeight="1" x14ac:dyDescent="0.35">
      <c r="A61" s="100">
        <v>18</v>
      </c>
      <c r="B61" s="344" t="s">
        <v>588</v>
      </c>
      <c r="C61" s="344"/>
      <c r="D61" s="101"/>
      <c r="E61" s="102"/>
    </row>
    <row r="62" spans="1:9" ht="15" thickBot="1" x14ac:dyDescent="0.4">
      <c r="A62" s="103">
        <v>19</v>
      </c>
      <c r="B62" s="549" t="s">
        <v>589</v>
      </c>
      <c r="C62" s="549"/>
      <c r="D62" s="104"/>
      <c r="E62" s="105"/>
    </row>
    <row r="63" spans="1:9" ht="15" thickBot="1" x14ac:dyDescent="0.4">
      <c r="A63"/>
      <c r="B63" s="551" t="s">
        <v>590</v>
      </c>
      <c r="C63" s="552"/>
      <c r="D63" s="13"/>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9"/>
    </row>
    <row r="86" spans="1:1" ht="55.5" customHeight="1" x14ac:dyDescent="0.35"/>
    <row r="87" spans="1:1" ht="34.5" customHeight="1" x14ac:dyDescent="0.35"/>
    <row r="88" spans="1:1" ht="36" customHeight="1" x14ac:dyDescent="0.35"/>
    <row r="89" spans="1:1" ht="43.5" customHeight="1" x14ac:dyDescent="0.35"/>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567" t="s">
        <v>591</v>
      </c>
      <c r="C1" s="567"/>
      <c r="D1" s="567"/>
      <c r="E1" s="567"/>
    </row>
    <row r="2" spans="2:5" ht="15" thickBot="1" x14ac:dyDescent="0.4"/>
    <row r="3" spans="2:5" ht="26.5" thickBot="1" x14ac:dyDescent="0.4">
      <c r="B3" s="106" t="s">
        <v>592</v>
      </c>
      <c r="C3" s="107" t="s">
        <v>593</v>
      </c>
      <c r="D3" s="108" t="s">
        <v>594</v>
      </c>
      <c r="E3" s="107" t="s">
        <v>595</v>
      </c>
    </row>
    <row r="4" spans="2:5" ht="15" thickBot="1" x14ac:dyDescent="0.4">
      <c r="B4" s="578" t="s">
        <v>596</v>
      </c>
      <c r="C4" s="109" t="s">
        <v>81</v>
      </c>
      <c r="D4" s="580" t="s">
        <v>597</v>
      </c>
      <c r="E4" s="110" t="s">
        <v>598</v>
      </c>
    </row>
    <row r="5" spans="2:5" ht="15" thickBot="1" x14ac:dyDescent="0.4">
      <c r="B5" s="579"/>
      <c r="C5" s="109" t="s">
        <v>406</v>
      </c>
      <c r="D5" s="581"/>
      <c r="E5" s="110" t="s">
        <v>598</v>
      </c>
    </row>
    <row r="6" spans="2:5" ht="15" thickBot="1" x14ac:dyDescent="0.4">
      <c r="B6" s="578" t="s">
        <v>599</v>
      </c>
      <c r="C6" s="78" t="s">
        <v>83</v>
      </c>
      <c r="D6" s="50" t="s">
        <v>600</v>
      </c>
      <c r="E6" s="109" t="s">
        <v>598</v>
      </c>
    </row>
    <row r="7" spans="2:5" ht="15" thickBot="1" x14ac:dyDescent="0.4">
      <c r="B7" s="579"/>
      <c r="C7" s="78" t="s">
        <v>407</v>
      </c>
      <c r="D7" s="50" t="s">
        <v>601</v>
      </c>
      <c r="E7" s="78" t="s">
        <v>598</v>
      </c>
    </row>
    <row r="8" spans="2:5" ht="15" thickBot="1" x14ac:dyDescent="0.4">
      <c r="B8" s="578" t="s">
        <v>602</v>
      </c>
      <c r="C8" s="110" t="s">
        <v>84</v>
      </c>
      <c r="D8" s="50" t="s">
        <v>603</v>
      </c>
      <c r="E8" s="111">
        <v>0.25</v>
      </c>
    </row>
    <row r="9" spans="2:5" ht="25.5" thickBot="1" x14ac:dyDescent="0.4">
      <c r="B9" s="582"/>
      <c r="C9" s="110" t="s">
        <v>408</v>
      </c>
      <c r="D9" s="50" t="s">
        <v>604</v>
      </c>
      <c r="E9" s="111">
        <v>0.15</v>
      </c>
    </row>
    <row r="10" spans="2:5" ht="25.5" thickBot="1" x14ac:dyDescent="0.4">
      <c r="B10" s="579"/>
      <c r="C10" s="110" t="s">
        <v>413</v>
      </c>
      <c r="D10" s="50" t="s">
        <v>605</v>
      </c>
      <c r="E10" s="111">
        <v>0.1</v>
      </c>
    </row>
    <row r="11" spans="2:5" ht="38" thickBot="1" x14ac:dyDescent="0.4">
      <c r="B11" s="568" t="s">
        <v>606</v>
      </c>
      <c r="C11" s="110" t="s">
        <v>85</v>
      </c>
      <c r="D11" s="50" t="s">
        <v>607</v>
      </c>
      <c r="E11" s="112">
        <v>0.25</v>
      </c>
    </row>
    <row r="12" spans="2:5" ht="15" thickBot="1" x14ac:dyDescent="0.4">
      <c r="B12" s="569"/>
      <c r="C12" s="110" t="s">
        <v>409</v>
      </c>
      <c r="D12" s="50" t="s">
        <v>608</v>
      </c>
      <c r="E12" s="112">
        <v>0.15</v>
      </c>
    </row>
    <row r="13" spans="2:5" ht="25.5" thickBot="1" x14ac:dyDescent="0.4">
      <c r="B13" s="568" t="s">
        <v>609</v>
      </c>
      <c r="C13" s="110" t="s">
        <v>86</v>
      </c>
      <c r="D13" s="50" t="s">
        <v>610</v>
      </c>
      <c r="E13" s="110" t="s">
        <v>598</v>
      </c>
    </row>
    <row r="14" spans="2:5" ht="25.5" thickBot="1" x14ac:dyDescent="0.4">
      <c r="B14" s="569"/>
      <c r="C14" s="110" t="s">
        <v>410</v>
      </c>
      <c r="D14" s="50" t="s">
        <v>611</v>
      </c>
      <c r="E14" s="110" t="s">
        <v>598</v>
      </c>
    </row>
    <row r="15" spans="2:5" ht="15" thickBot="1" x14ac:dyDescent="0.4">
      <c r="B15" s="570" t="s">
        <v>612</v>
      </c>
      <c r="C15" s="110" t="s">
        <v>613</v>
      </c>
      <c r="D15" s="50" t="s">
        <v>614</v>
      </c>
      <c r="E15" s="110" t="s">
        <v>598</v>
      </c>
    </row>
    <row r="16" spans="2:5" ht="15" thickBot="1" x14ac:dyDescent="0.4">
      <c r="B16" s="571"/>
      <c r="C16" s="110" t="s">
        <v>615</v>
      </c>
      <c r="D16" s="50" t="s">
        <v>616</v>
      </c>
      <c r="E16" s="110" t="s">
        <v>598</v>
      </c>
    </row>
    <row r="17" spans="2:5" x14ac:dyDescent="0.35">
      <c r="B17" s="572"/>
      <c r="C17" s="573"/>
      <c r="D17" s="573"/>
      <c r="E17" s="574"/>
    </row>
    <row r="18" spans="2:5" x14ac:dyDescent="0.35">
      <c r="B18" s="575" t="s">
        <v>617</v>
      </c>
      <c r="C18" s="576"/>
      <c r="D18" s="576"/>
      <c r="E18" s="577"/>
    </row>
    <row r="19" spans="2:5" x14ac:dyDescent="0.35">
      <c r="B19" s="575"/>
      <c r="C19" s="576"/>
      <c r="D19" s="576"/>
      <c r="E19" s="577"/>
    </row>
    <row r="20" spans="2:5" ht="15" thickBot="1" x14ac:dyDescent="0.4">
      <c r="B20" s="564" t="s">
        <v>618</v>
      </c>
      <c r="C20" s="565"/>
      <c r="D20" s="565"/>
      <c r="E20" s="566"/>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594" t="s">
        <v>619</v>
      </c>
      <c r="C2" s="594"/>
    </row>
    <row r="3" spans="1:13" x14ac:dyDescent="0.35">
      <c r="B3" s="15" t="s">
        <v>620</v>
      </c>
      <c r="C3" s="16"/>
    </row>
    <row r="4" spans="1:13" x14ac:dyDescent="0.35">
      <c r="B4" s="15" t="s">
        <v>621</v>
      </c>
      <c r="C4" s="17"/>
    </row>
    <row r="5" spans="1:13" x14ac:dyDescent="0.35">
      <c r="B5" s="15" t="s">
        <v>622</v>
      </c>
      <c r="C5" s="18"/>
    </row>
    <row r="6" spans="1:13" x14ac:dyDescent="0.35">
      <c r="B6" s="15" t="s">
        <v>623</v>
      </c>
      <c r="C6" s="19"/>
    </row>
    <row r="8" spans="1:13" ht="15.5" x14ac:dyDescent="0.35">
      <c r="A8" s="559" t="s">
        <v>624</v>
      </c>
      <c r="B8" s="559"/>
      <c r="C8" s="559"/>
      <c r="D8" s="559"/>
      <c r="E8" s="559"/>
      <c r="F8" s="559"/>
    </row>
    <row r="9" spans="1:13" ht="15" thickBot="1" x14ac:dyDescent="0.4"/>
    <row r="10" spans="1:13" ht="15.5" thickTop="1" thickBot="1" x14ac:dyDescent="0.4">
      <c r="A10" s="595" t="s">
        <v>28</v>
      </c>
      <c r="B10" s="596"/>
      <c r="C10" s="597" t="s">
        <v>625</v>
      </c>
      <c r="D10" s="598"/>
      <c r="E10" s="598"/>
      <c r="F10" s="598"/>
      <c r="G10" s="599"/>
      <c r="I10" s="605" t="s">
        <v>28</v>
      </c>
      <c r="J10" s="606"/>
      <c r="K10" s="586" t="s">
        <v>626</v>
      </c>
      <c r="L10" s="587"/>
      <c r="M10" s="588"/>
    </row>
    <row r="11" spans="1:13" ht="15" thickBot="1" x14ac:dyDescent="0.4">
      <c r="A11" s="20" t="s">
        <v>627</v>
      </c>
      <c r="B11" s="21" t="s">
        <v>628</v>
      </c>
      <c r="C11" s="600"/>
      <c r="D11" s="601"/>
      <c r="E11" s="601"/>
      <c r="F11" s="601"/>
      <c r="G11" s="602"/>
      <c r="I11" s="22" t="s">
        <v>627</v>
      </c>
      <c r="J11" s="23" t="s">
        <v>629</v>
      </c>
      <c r="K11" s="589"/>
      <c r="L11" s="590"/>
      <c r="M11" s="591"/>
    </row>
    <row r="12" spans="1:13" ht="40" customHeight="1" thickBot="1" x14ac:dyDescent="0.4">
      <c r="A12" s="33" t="s">
        <v>630</v>
      </c>
      <c r="B12" s="32">
        <v>1</v>
      </c>
      <c r="C12" s="35"/>
      <c r="D12" s="36"/>
      <c r="E12" s="36"/>
      <c r="F12" s="36"/>
      <c r="G12" s="37"/>
      <c r="I12" s="33" t="s">
        <v>630</v>
      </c>
      <c r="J12" s="32">
        <v>1</v>
      </c>
      <c r="K12" s="35"/>
      <c r="L12" s="36"/>
      <c r="M12" s="37"/>
    </row>
    <row r="13" spans="1:13" ht="40" customHeight="1" thickBot="1" x14ac:dyDescent="0.4">
      <c r="A13" s="33" t="s">
        <v>631</v>
      </c>
      <c r="B13" s="32">
        <v>0.8</v>
      </c>
      <c r="C13" s="38"/>
      <c r="D13" s="39"/>
      <c r="E13" s="40"/>
      <c r="F13" s="40"/>
      <c r="G13" s="41"/>
      <c r="I13" s="33" t="s">
        <v>631</v>
      </c>
      <c r="J13" s="32">
        <v>0.8</v>
      </c>
      <c r="K13" s="48"/>
      <c r="L13" s="40"/>
      <c r="M13" s="41"/>
    </row>
    <row r="14" spans="1:13" ht="40" customHeight="1" thickBot="1" x14ac:dyDescent="0.4">
      <c r="A14" s="33" t="s">
        <v>632</v>
      </c>
      <c r="B14" s="32">
        <v>0.6</v>
      </c>
      <c r="C14" s="38"/>
      <c r="D14" s="39"/>
      <c r="E14" s="39"/>
      <c r="F14" s="40"/>
      <c r="G14" s="41"/>
      <c r="I14" s="33" t="s">
        <v>632</v>
      </c>
      <c r="J14" s="32">
        <v>0.6</v>
      </c>
      <c r="K14" s="38"/>
      <c r="L14" s="40"/>
      <c r="M14" s="41"/>
    </row>
    <row r="15" spans="1:13" ht="40" customHeight="1" thickBot="1" x14ac:dyDescent="0.4">
      <c r="A15" s="33" t="s">
        <v>633</v>
      </c>
      <c r="B15" s="32">
        <v>0.4</v>
      </c>
      <c r="C15" s="42"/>
      <c r="D15" s="39"/>
      <c r="E15" s="39"/>
      <c r="F15" s="40"/>
      <c r="G15" s="41"/>
      <c r="I15" s="33" t="s">
        <v>633</v>
      </c>
      <c r="J15" s="32">
        <v>0.4</v>
      </c>
      <c r="K15" s="38"/>
      <c r="L15" s="40"/>
      <c r="M15" s="41"/>
    </row>
    <row r="16" spans="1:13" ht="40" customHeight="1" thickBot="1" x14ac:dyDescent="0.4">
      <c r="A16" s="33" t="s">
        <v>634</v>
      </c>
      <c r="B16" s="32">
        <v>0.2</v>
      </c>
      <c r="C16" s="43"/>
      <c r="D16" s="44"/>
      <c r="E16" s="45"/>
      <c r="F16" s="46"/>
      <c r="G16" s="47"/>
      <c r="I16" s="33" t="s">
        <v>634</v>
      </c>
      <c r="J16" s="32">
        <v>0.2</v>
      </c>
      <c r="K16" s="49"/>
      <c r="L16" s="46"/>
      <c r="M16" s="47"/>
    </row>
    <row r="17" spans="1:13" ht="15.5" thickTop="1" thickBot="1" x14ac:dyDescent="0.4">
      <c r="A17" s="603" t="s">
        <v>30</v>
      </c>
      <c r="B17" s="21" t="s">
        <v>627</v>
      </c>
      <c r="C17" s="21" t="s">
        <v>635</v>
      </c>
      <c r="D17" s="21" t="s">
        <v>636</v>
      </c>
      <c r="E17" s="21" t="s">
        <v>622</v>
      </c>
      <c r="F17" s="21" t="s">
        <v>637</v>
      </c>
      <c r="G17" s="21" t="s">
        <v>638</v>
      </c>
      <c r="I17" s="592" t="s">
        <v>30</v>
      </c>
      <c r="J17" s="23" t="s">
        <v>627</v>
      </c>
      <c r="K17" s="21" t="s">
        <v>622</v>
      </c>
      <c r="L17" s="21" t="s">
        <v>637</v>
      </c>
      <c r="M17" s="21" t="s">
        <v>638</v>
      </c>
    </row>
    <row r="18" spans="1:13" ht="15" thickBot="1" x14ac:dyDescent="0.4">
      <c r="A18" s="604"/>
      <c r="B18" s="21" t="s">
        <v>628</v>
      </c>
      <c r="C18" s="31">
        <v>0.2</v>
      </c>
      <c r="D18" s="31">
        <v>0.4</v>
      </c>
      <c r="E18" s="31">
        <v>0.6</v>
      </c>
      <c r="F18" s="31">
        <v>0.8</v>
      </c>
      <c r="G18" s="31">
        <v>1</v>
      </c>
      <c r="I18" s="593"/>
      <c r="J18" s="23" t="s">
        <v>628</v>
      </c>
      <c r="K18" s="31">
        <v>0.6</v>
      </c>
      <c r="L18" s="31">
        <v>0.8</v>
      </c>
      <c r="M18" s="31">
        <v>1</v>
      </c>
    </row>
    <row r="20" spans="1:13" ht="15" thickBot="1" x14ac:dyDescent="0.4"/>
    <row r="21" spans="1:13" ht="25.5" customHeight="1" thickBot="1" x14ac:dyDescent="0.4">
      <c r="B21" s="607" t="s">
        <v>639</v>
      </c>
      <c r="C21" s="608" t="s">
        <v>640</v>
      </c>
      <c r="D21" s="608"/>
      <c r="E21" s="608"/>
      <c r="F21" s="608"/>
    </row>
    <row r="22" spans="1:13" ht="39" customHeight="1" thickBot="1" x14ac:dyDescent="0.4">
      <c r="B22" s="607"/>
      <c r="C22" s="608" t="s">
        <v>641</v>
      </c>
      <c r="D22" s="608"/>
      <c r="E22" s="608" t="s">
        <v>642</v>
      </c>
      <c r="F22" s="608"/>
    </row>
    <row r="23" spans="1:13" ht="43.5" customHeight="1" thickBot="1" x14ac:dyDescent="0.4">
      <c r="B23" s="113" t="s">
        <v>623</v>
      </c>
      <c r="C23" s="584" t="s">
        <v>643</v>
      </c>
      <c r="D23" s="584"/>
      <c r="E23" s="584" t="s">
        <v>644</v>
      </c>
      <c r="F23" s="584"/>
    </row>
    <row r="24" spans="1:13" ht="43.5" customHeight="1" thickBot="1" x14ac:dyDescent="0.4">
      <c r="B24" s="113" t="s">
        <v>622</v>
      </c>
      <c r="C24" s="585" t="s">
        <v>645</v>
      </c>
      <c r="D24" s="585"/>
      <c r="E24" s="584" t="s">
        <v>646</v>
      </c>
      <c r="F24" s="584"/>
    </row>
    <row r="25" spans="1:13" ht="43.5" customHeight="1" thickBot="1" x14ac:dyDescent="0.4">
      <c r="B25" s="608" t="s">
        <v>647</v>
      </c>
      <c r="C25" s="585" t="s">
        <v>648</v>
      </c>
      <c r="D25" s="585"/>
      <c r="E25" s="585" t="s">
        <v>648</v>
      </c>
      <c r="F25" s="585"/>
    </row>
    <row r="26" spans="1:13" ht="43.5" customHeight="1" thickBot="1" x14ac:dyDescent="0.4">
      <c r="B26" s="608"/>
      <c r="C26" s="583" t="s">
        <v>649</v>
      </c>
      <c r="D26" s="583"/>
      <c r="E26" s="583" t="s">
        <v>649</v>
      </c>
      <c r="F26" s="583"/>
    </row>
    <row r="27" spans="1:13" ht="43.5" customHeight="1" thickBot="1" x14ac:dyDescent="0.4">
      <c r="B27" s="608" t="s">
        <v>620</v>
      </c>
      <c r="C27" s="585" t="s">
        <v>648</v>
      </c>
      <c r="D27" s="585"/>
      <c r="E27" s="585" t="s">
        <v>648</v>
      </c>
      <c r="F27" s="585"/>
    </row>
    <row r="28" spans="1:13" ht="43.5" customHeight="1" thickBot="1" x14ac:dyDescent="0.4">
      <c r="B28" s="608"/>
      <c r="C28" s="583" t="s">
        <v>649</v>
      </c>
      <c r="D28" s="583"/>
      <c r="E28" s="583" t="s">
        <v>649</v>
      </c>
      <c r="F28" s="583"/>
    </row>
  </sheetData>
  <mergeCells count="26">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 ref="C28:D28"/>
    <mergeCell ref="E23:F23"/>
    <mergeCell ref="E24:F24"/>
    <mergeCell ref="E25:F25"/>
    <mergeCell ref="E26:F26"/>
    <mergeCell ref="C23:D23"/>
    <mergeCell ref="C24:D24"/>
    <mergeCell ref="C25:D25"/>
    <mergeCell ref="C26:D26"/>
    <mergeCell ref="C27:D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8" customWidth="1"/>
    <col min="3" max="3" width="45.7265625" customWidth="1"/>
  </cols>
  <sheetData>
    <row r="1" spans="2:3" x14ac:dyDescent="0.35">
      <c r="B1" s="518" t="s">
        <v>650</v>
      </c>
      <c r="C1" s="518"/>
    </row>
    <row r="3" spans="2:3" x14ac:dyDescent="0.35">
      <c r="B3" s="29" t="s">
        <v>651</v>
      </c>
      <c r="C3" s="1"/>
    </row>
    <row r="4" spans="2:3" x14ac:dyDescent="0.35">
      <c r="B4" s="29" t="s">
        <v>652</v>
      </c>
      <c r="C4" s="1"/>
    </row>
    <row r="5" spans="2:3" ht="43.5" x14ac:dyDescent="0.35">
      <c r="B5" s="29" t="s">
        <v>653</v>
      </c>
      <c r="C5" s="1"/>
    </row>
    <row r="6" spans="2:3" x14ac:dyDescent="0.35">
      <c r="B6" s="29" t="s">
        <v>654</v>
      </c>
      <c r="C6" s="2" t="s">
        <v>655</v>
      </c>
    </row>
    <row r="7" spans="2:3" x14ac:dyDescent="0.35">
      <c r="B7" s="29" t="s">
        <v>656</v>
      </c>
      <c r="C7" s="1"/>
    </row>
    <row r="8" spans="2:3" ht="29" x14ac:dyDescent="0.35">
      <c r="B8" s="29" t="s">
        <v>657</v>
      </c>
      <c r="C8" s="1"/>
    </row>
    <row r="9" spans="2:3" ht="29" x14ac:dyDescent="0.35">
      <c r="B9" s="29" t="s">
        <v>658</v>
      </c>
      <c r="C9" s="1"/>
    </row>
    <row r="10" spans="2:3" x14ac:dyDescent="0.35">
      <c r="B10" s="609" t="s">
        <v>659</v>
      </c>
      <c r="C10" s="1" t="s">
        <v>660</v>
      </c>
    </row>
    <row r="11" spans="2:3" x14ac:dyDescent="0.35">
      <c r="B11" s="610"/>
      <c r="C11" s="1" t="s">
        <v>661</v>
      </c>
    </row>
    <row r="12" spans="2:3" ht="29" x14ac:dyDescent="0.35">
      <c r="B12" s="29" t="s">
        <v>662</v>
      </c>
      <c r="C12" s="1"/>
    </row>
    <row r="13" spans="2:3" ht="29" x14ac:dyDescent="0.35">
      <c r="B13" s="29" t="s">
        <v>663</v>
      </c>
      <c r="C13" s="1"/>
    </row>
    <row r="14" spans="2:3" x14ac:dyDescent="0.35">
      <c r="B14" s="29" t="s">
        <v>664</v>
      </c>
      <c r="C14" s="1"/>
    </row>
    <row r="15" spans="2:3" x14ac:dyDescent="0.35">
      <c r="B15" s="29" t="s">
        <v>665</v>
      </c>
      <c r="C15" s="1"/>
    </row>
    <row r="16" spans="2:3" x14ac:dyDescent="0.35">
      <c r="B16" s="29" t="s">
        <v>666</v>
      </c>
      <c r="C16" s="1"/>
    </row>
    <row r="17" spans="2:3" x14ac:dyDescent="0.35">
      <c r="B17" s="29" t="s">
        <v>667</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15C5B009B1164492E50DD4602ABF18" ma:contentTypeVersion="17" ma:contentTypeDescription="Crear nuevo documento." ma:contentTypeScope="" ma:versionID="99c691623bb353873194dab72c8ce3b9">
  <xsd:schema xmlns:xsd="http://www.w3.org/2001/XMLSchema" xmlns:xs="http://www.w3.org/2001/XMLSchema" xmlns:p="http://schemas.microsoft.com/office/2006/metadata/properties" xmlns:ns2="a8c18c6c-cefa-4b99-b050-d33e529ecf67" xmlns:ns3="dd6844ec-5394-4908-9fc7-2b61834fcc1b" targetNamespace="http://schemas.microsoft.com/office/2006/metadata/properties" ma:root="true" ma:fieldsID="90263a0972cecca94eaf657ee28daeb5" ns2:_="" ns3:_="">
    <xsd:import namespace="a8c18c6c-cefa-4b99-b050-d33e529ecf67"/>
    <xsd:import namespace="dd6844ec-5394-4908-9fc7-2b61834fc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18c6c-cefa-4b99-b050-d33e529ec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6844ec-5394-4908-9fc7-2b61834fcc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9cdfb32-c40b-4fb0-bd3d-90a9c3052c8d}" ma:internalName="TaxCatchAll" ma:showField="CatchAllData" ma:web="dd6844ec-5394-4908-9fc7-2b61834fc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d6844ec-5394-4908-9fc7-2b61834fcc1b" xsi:nil="true"/>
    <lcf76f155ced4ddcb4097134ff3c332f xmlns="a8c18c6c-cefa-4b99-b050-d33e529ecf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22962D-E748-4F91-AB45-EFD2BEAF7D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18c6c-cefa-4b99-b050-d33e529ecf67"/>
    <ds:schemaRef ds:uri="dd6844ec-5394-4908-9fc7-2b61834fc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E1E427-C2A1-4E35-9EE6-2271506996D2}">
  <ds:schemaRefs>
    <ds:schemaRef ds:uri="http://schemas.microsoft.com/sharepoint/v3/contenttype/forms"/>
  </ds:schemaRefs>
</ds:datastoreItem>
</file>

<file path=customXml/itemProps3.xml><?xml version="1.0" encoding="utf-8"?>
<ds:datastoreItem xmlns:ds="http://schemas.openxmlformats.org/officeDocument/2006/customXml" ds:itemID="{A3EFD57D-1F9A-4B6D-9B7A-67F259B42AF8}">
  <ds:schemaRefs>
    <ds:schemaRef ds:uri="http://schemas.microsoft.com/office/2006/metadata/properties"/>
    <ds:schemaRef ds:uri="http://schemas.microsoft.com/office/infopath/2007/PartnerControls"/>
    <ds:schemaRef ds:uri="dd6844ec-5394-4908-9fc7-2b61834fcc1b"/>
    <ds:schemaRef ds:uri="a8c18c6c-cefa-4b99-b050-d33e529ecf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en Revisión</vt: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2025-06-13T18:11:23Z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0x0101007C15C5B009B1164492E50DD4602ABF18</vt:lpwstr>
  </property>
  <property fmtid="{D5CDD505-2E9C-101B-9397-08002B2CF9AE}" pid="3" name="MediaServiceImageTags">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_activity">
    <vt:lpwstr>{"FileActivityType":"9","FileActivityTimeStamp":"2025-05-05T19:52:26.687Z","FileActivityUsersOnPage":[{"DisplayName":"Javier Alejandro Suarez Rincon","Id":"jasuarez@mincit.gov.co"},{"DisplayName":"Juan Guillermo  Diaz Vergara","Id":"jdiazv@mincit.gov.co"}],"FileActivityNavigationId":null}</vt:lpwstr>
  </property>
  <property fmtid="{D5CDD505-2E9C-101B-9397-08002B2CF9AE}" pid="9" name="TriggerFlowInfo">
    <vt:lpwstr/>
  </property>
</Properties>
</file>