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5\"/>
    </mc:Choice>
  </mc:AlternateContent>
  <xr:revisionPtr revIDLastSave="0" documentId="13_ncr:1_{58B1DF46-5DC6-418B-9657-68C12AC178D8}"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Datos Validacion" sheetId="8" state="hidden" r:id="rId2"/>
    <sheet name="Tipos de riesgos" sheetId="6" state="hidden" r:id="rId3"/>
    <sheet name="Tablas Prob-Imp" sheetId="9" state="hidden" r:id="rId4"/>
    <sheet name="Eval Controles" sheetId="11" state="hidden" r:id="rId5"/>
    <sheet name="ZONAS DE RIESGO" sheetId="10" state="hidden" r:id="rId6"/>
    <sheet name="Plantilla Indicador R" sheetId="12" state="hidden" r:id="rId7"/>
  </sheets>
  <externalReferences>
    <externalReference r:id="rId8"/>
    <externalReference r:id="rId9"/>
  </externalReferences>
  <definedNames>
    <definedName name="_xlnm._FilterDatabase" localSheetId="0" hidden="1">'Riesgos Fiscales'!$A$7:$BA$7</definedName>
    <definedName name="_ftn1" localSheetId="2">'Tipos de riesgos'!#REF!</definedName>
    <definedName name="_ftnref1" localSheetId="2">'Tipos de riesgos'!$A$3</definedName>
    <definedName name="_Hlk36563630" localSheetId="4">'Eval Controles'!#REF!</definedName>
    <definedName name="_Toc40698339" localSheetId="2">'Tipos de riesgos'!$A$1</definedName>
    <definedName name="_Toc40698345" localSheetId="5">'ZONAS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 l="1"/>
  <c r="AI30" i="1" s="1"/>
  <c r="AH30" i="1" s="1"/>
  <c r="N31" i="1"/>
  <c r="L30" i="1"/>
  <c r="L31" i="1"/>
  <c r="Y30" i="1"/>
  <c r="W30" i="1"/>
  <c r="AE30" i="1" l="1"/>
  <c r="Y18" i="1"/>
  <c r="W18" i="1"/>
  <c r="N16" i="1"/>
  <c r="N17" i="1"/>
  <c r="AI17" i="1" s="1"/>
  <c r="AH17" i="1" s="1"/>
  <c r="L16" i="1"/>
  <c r="AG16" i="1" s="1"/>
  <c r="L17" i="1"/>
  <c r="W16" i="1"/>
  <c r="W17" i="1"/>
  <c r="W19" i="1"/>
  <c r="W20" i="1"/>
  <c r="N15" i="1"/>
  <c r="AI15" i="1" s="1"/>
  <c r="AH15" i="1" s="1"/>
  <c r="N18" i="1"/>
  <c r="AI18" i="1" s="1"/>
  <c r="AH18" i="1" s="1"/>
  <c r="N19" i="1"/>
  <c r="AI19" i="1" s="1"/>
  <c r="AH19" i="1" s="1"/>
  <c r="N20" i="1"/>
  <c r="AI20" i="1" s="1"/>
  <c r="N21" i="1"/>
  <c r="AI21" i="1" s="1"/>
  <c r="AH21" i="1" s="1"/>
  <c r="N22" i="1"/>
  <c r="AI22" i="1" s="1"/>
  <c r="AH22" i="1" s="1"/>
  <c r="L15" i="1"/>
  <c r="L18" i="1"/>
  <c r="L19" i="1"/>
  <c r="L20" i="1"/>
  <c r="L21" i="1"/>
  <c r="L22" i="1"/>
  <c r="N12" i="1"/>
  <c r="AI12" i="1" s="1"/>
  <c r="N13" i="1"/>
  <c r="L12" i="1"/>
  <c r="L13" i="1"/>
  <c r="Y20" i="1" l="1"/>
  <c r="Y19" i="1"/>
  <c r="Y17" i="1"/>
  <c r="Y16" i="1"/>
  <c r="AE16" i="1" s="1"/>
  <c r="AI16" i="1" s="1"/>
  <c r="AH16" i="1" s="1"/>
  <c r="Y15" i="1"/>
  <c r="W15" i="1"/>
  <c r="Y14" i="1"/>
  <c r="W14" i="1"/>
  <c r="N14" i="1"/>
  <c r="AI14" i="1" s="1"/>
  <c r="AH14" i="1" s="1"/>
  <c r="L14" i="1"/>
  <c r="L11" i="1"/>
  <c r="N11" i="1"/>
  <c r="W10" i="1"/>
  <c r="AE15" i="1" l="1"/>
  <c r="AG15" i="1" s="1"/>
  <c r="AE19" i="1"/>
  <c r="AG19" i="1" s="1"/>
  <c r="AE18" i="1"/>
  <c r="AG18" i="1" s="1"/>
  <c r="AE17" i="1"/>
  <c r="AG17" i="1" s="1"/>
  <c r="AE20" i="1"/>
  <c r="AE14" i="1"/>
  <c r="AG14" i="1" s="1"/>
  <c r="AF15" i="1" s="1"/>
  <c r="Y11" i="1"/>
  <c r="Y12" i="1"/>
  <c r="Y13" i="1"/>
  <c r="Y21" i="1"/>
  <c r="Y22" i="1"/>
  <c r="Y23" i="1"/>
  <c r="Y24" i="1"/>
  <c r="Y25" i="1"/>
  <c r="Y26" i="1"/>
  <c r="Y27" i="1"/>
  <c r="Y28" i="1"/>
  <c r="Y29" i="1"/>
  <c r="Y31" i="1"/>
  <c r="W11" i="1"/>
  <c r="W12" i="1"/>
  <c r="W13" i="1"/>
  <c r="W21" i="1"/>
  <c r="W22" i="1"/>
  <c r="W23" i="1"/>
  <c r="W24" i="1"/>
  <c r="W25" i="1"/>
  <c r="W26" i="1"/>
  <c r="W27" i="1"/>
  <c r="W28" i="1"/>
  <c r="W29" i="1"/>
  <c r="W31" i="1"/>
  <c r="AI11" i="1"/>
  <c r="AH11" i="1" s="1"/>
  <c r="N23" i="1"/>
  <c r="AI23" i="1" s="1"/>
  <c r="AH23" i="1" s="1"/>
  <c r="N24" i="1"/>
  <c r="AI24" i="1" s="1"/>
  <c r="N25" i="1"/>
  <c r="AI25" i="1" s="1"/>
  <c r="N26" i="1"/>
  <c r="AI26" i="1" s="1"/>
  <c r="AH26" i="1" s="1"/>
  <c r="N27" i="1"/>
  <c r="AI27" i="1" s="1"/>
  <c r="N28" i="1"/>
  <c r="AI28" i="1" s="1"/>
  <c r="N29" i="1"/>
  <c r="AI29" i="1" s="1"/>
  <c r="AH29" i="1" s="1"/>
  <c r="AI31" i="1"/>
  <c r="AH31" i="1" s="1"/>
  <c r="L23" i="1"/>
  <c r="L24" i="1"/>
  <c r="L25" i="1"/>
  <c r="L26" i="1"/>
  <c r="L27" i="1"/>
  <c r="L28" i="1"/>
  <c r="L29" i="1"/>
  <c r="Y10" i="1"/>
  <c r="N10" i="1"/>
  <c r="AI10" i="1" s="1"/>
  <c r="AH10" i="1" s="1"/>
  <c r="L10" i="1"/>
  <c r="AG20" i="1" l="1"/>
  <c r="AF14" i="1"/>
  <c r="AE29" i="1"/>
  <c r="AG29" i="1" s="1"/>
  <c r="AE21" i="1"/>
  <c r="AG21" i="1" s="1"/>
  <c r="AF21" i="1" s="1"/>
  <c r="AE26" i="1"/>
  <c r="AG26" i="1" s="1"/>
  <c r="AE23" i="1"/>
  <c r="AG23" i="1" s="1"/>
  <c r="AE24" i="1"/>
  <c r="AE31" i="1"/>
  <c r="AE22" i="1"/>
  <c r="AG22" i="1" s="1"/>
  <c r="AF22" i="1" s="1"/>
  <c r="AE13" i="1"/>
  <c r="AE25" i="1"/>
  <c r="AE28" i="1"/>
  <c r="AE27" i="1"/>
  <c r="AE11" i="1"/>
  <c r="AG11" i="1" s="1"/>
  <c r="AE12" i="1"/>
  <c r="AE10" i="1"/>
  <c r="AG10" i="1" s="1"/>
  <c r="AF10" i="1" s="1"/>
  <c r="AF29" i="1" l="1"/>
  <c r="AG30" i="1"/>
  <c r="AF23" i="1"/>
  <c r="AG24" i="1"/>
  <c r="AG25" i="1" s="1"/>
  <c r="AF25" i="1" s="1"/>
  <c r="AF26" i="1"/>
  <c r="AG27" i="1"/>
  <c r="AG28" i="1" s="1"/>
  <c r="AF28" i="1" s="1"/>
  <c r="AG12" i="1"/>
  <c r="AF12" i="1" s="1"/>
  <c r="AG13" i="1"/>
  <c r="AF13" i="1" s="1"/>
  <c r="AI13" i="1"/>
  <c r="AH13" i="1" s="1"/>
  <c r="AF11" i="1"/>
  <c r="AF24" i="1" l="1"/>
  <c r="AG31" i="1"/>
  <c r="AF31" i="1" s="1"/>
  <c r="AF30" i="1"/>
  <c r="AF27" i="1"/>
  <c r="AF17" i="1"/>
  <c r="AF18" i="1" l="1"/>
  <c r="AF19" i="1" l="1"/>
  <c r="AF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2" shapeId="0" xr:uid="{C3FF1821-16FE-4F28-B1C6-92FD8AAA89CB}">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7" authorId="1" shapeId="0" xr:uid="{9E50C160-26E7-44DD-8471-8DFD00624679}">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7" authorId="2" shapeId="0" xr:uid="{7B70D765-4B53-4905-81DB-E51FBC382AA9}">
      <text>
        <r>
          <rPr>
            <sz val="9"/>
            <color indexed="81"/>
            <rFont val="Tahoma"/>
            <family val="2"/>
          </rPr>
          <t>La fuente que origina la causa es interna (del Ministerio) o externa (fuera del Ministerio)</t>
        </r>
      </text>
    </comment>
    <comment ref="J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F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7" authorId="0" shapeId="0" xr:uid="{C71B88D0-07CD-466D-BDC1-63C11286F736}">
      <text>
        <r>
          <rPr>
            <b/>
            <sz val="9"/>
            <color indexed="81"/>
            <rFont val="Tahoma"/>
            <family val="2"/>
          </rPr>
          <t>Seleccione según corresponda</t>
        </r>
      </text>
    </comment>
    <comment ref="T9" authorId="0" shapeId="0" xr:uid="{968ECB5F-D1A1-4FDF-8E41-F50D605F571A}">
      <text>
        <r>
          <rPr>
            <sz val="9"/>
            <color indexed="81"/>
            <rFont val="Tahoma"/>
            <family val="2"/>
          </rPr>
          <t xml:space="preserve">Hace referencia a cada cuanto se ejecuta el control en terminos de tiempo. </t>
        </r>
      </text>
    </comment>
    <comment ref="U9"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9"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9"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9"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<sst xmlns="http://schemas.openxmlformats.org/spreadsheetml/2006/main" count="1068" uniqueCount="599">
  <si>
    <t>MATRIZ DE RIESGOS FISCALES</t>
  </si>
  <si>
    <t>Código: DE-FM-049
Versión: 00
Fecha de Vigencia: 7/10/2025</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</si>
  <si>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</si>
  <si>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</si>
  <si>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</si>
  <si>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</si>
  <si>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</si>
  <si>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</si>
  <si>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</si>
  <si>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</si>
  <si>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</si>
  <si>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</si>
  <si>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</si>
  <si>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</si>
  <si>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</si>
  <si>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</si>
  <si>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</si>
  <si>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 xml:space="preserve">                        Descripción del Riesgo
        ¿Qué?             +                    ¿Cómo?
       Impacto                     Circunstancia Inmediata</t>
  </si>
  <si>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</si>
  <si>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</si>
  <si>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</si>
  <si>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</si>
  <si>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</si>
  <si>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</si>
  <si>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</si>
  <si>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</si>
  <si>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</si>
  <si>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</si>
  <si>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</si>
  <si>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</si>
  <si>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</si>
  <si>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</si>
  <si>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</si>
  <si>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</si>
  <si>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</si>
  <si>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</si>
  <si>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</si>
  <si>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</si>
  <si>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</si>
  <si>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</si>
  <si>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</si>
  <si>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OBSERVACIONES Y COMENTARIOS</t>
  </si>
  <si>
    <t>SI</t>
  </si>
  <si>
    <t>NO</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</si>
  <si>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</si>
  <si>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</si>
  <si>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</si>
  <si>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</si>
  <si>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</si>
  <si>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</si>
  <si>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</si>
  <si>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</si>
  <si>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</si>
  <si>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</si>
  <si>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Link para cargue de evidencias</t>
  </si>
  <si>
    <t>FECHA</t>
  </si>
  <si>
    <t>¿POR QUÉ?</t>
  </si>
  <si>
    <t>PROCESO</t>
  </si>
  <si>
    <t>FORTALECIMIENTO DE LA COMPETITIVIDAD Y PROMOCIÓN DEL TURISMO</t>
  </si>
  <si>
    <t>Dirección de Calidad y Sostenibilidad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</si>
  <si>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</si>
  <si>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</si>
  <si>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</si>
  <si>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</si>
  <si>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</si>
  <si>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</si>
  <si>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</si>
  <si>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</si>
  <si>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</si>
  <si>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</si>
  <si>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El equipo de la dirección de competitividad del FONTUR valida el cumplimiento de los requisitos dentro de la etapa de formulación del proyecto, acorde con lo establecido en el manual para la presentación de proyectos y lo comunica a la Dirección de Calidad y desarrollo del Turismo, mediante correo electrónico las actuaciones de correción que se requieren</t>
  </si>
  <si>
    <t>ASIGNADO</t>
  </si>
  <si>
    <t>Equipo técnico de la Dirección de calidad y desarrollo sostenible del turismo</t>
  </si>
  <si>
    <t>POR EVENTO</t>
  </si>
  <si>
    <t>CONTINUA</t>
  </si>
  <si>
    <t>PREVENIR</t>
  </si>
  <si>
    <t>MANUAL</t>
  </si>
  <si>
    <t>SIN DOCUMENTAR</t>
  </si>
  <si>
    <t>CON REGISTRO</t>
  </si>
  <si>
    <t>Correo electrónico</t>
  </si>
  <si>
    <t>REDUCIR EL RIESGO</t>
  </si>
  <si>
    <t>CUATRIMESTRAL 
SEPTIEMBRE - DICIEMBRE</t>
  </si>
  <si>
    <t xml:space="preserve">Alejandra Téllez </t>
  </si>
  <si>
    <t>X</t>
  </si>
  <si>
    <t>Aunque en el periodo reportado no se presentaron nuevos proyectos a FONTUR, se cuenta con permanente interlocucion con FONTUR como entidad ejecutora de recursos del Viceministerio de Turismo. Para la presentación de proyectos se retroalimentan las observaciones y comentarios.</t>
  </si>
  <si>
    <t>En caso de que se presenten proyectos, FONTUR comunica a la DCDST del MinCIT las observaciones y comentarios para la pertinente presentacion de proyectos.</t>
  </si>
  <si>
    <t>Aunque todo proceso es susceptible de mejora, los controles actualmente aplicados presentan resultados favorables ante la ejecucion del proceso.</t>
  </si>
  <si>
    <t xml:space="preserve">El riesgo identicado no se ha materializado por la aplicación de los controles </t>
  </si>
  <si>
    <t xml:space="preserve">En el periodo reportado, la Dirección de Calidad y Desarrollo del Turismo, no  presentó nuevos proyectos a FONTUR, por lo que no se cuenta con evidencia de los controles.  </t>
  </si>
  <si>
    <t xml:space="preserve">De acuerdo con lo manifestado por la primera linea de defensa, las actividades que conllevan al riesgo riesgo no fueron desarrolladas durante el periodo evaluado. Por ende, desde la segunda línea de defesa no se advierte la posible materialización del riesgo. </t>
  </si>
  <si>
    <t>x</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</si>
  <si>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</si>
  <si>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</si>
  <si>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</si>
  <si>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</si>
  <si>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</si>
  <si>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</si>
  <si>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</si>
  <si>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</si>
  <si>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</si>
  <si>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</si>
  <si>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</si>
  <si>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</si>
  <si>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El Director de Calidad y Desarrollo Sostenible del Turismo delega al profesional responsable del seguimieto del proyecto, para participar en las reuniones y/o visitas de seguimiento de los proyectos, con el objetivo de verificar el cumplimiento de los lineamientos tecnicos establecidos por el ministerio</t>
  </si>
  <si>
    <t>Director de Calidad y Desarrollo Sostenible del Turismo</t>
  </si>
  <si>
    <t>CORREGIR</t>
  </si>
  <si>
    <t>Informe de comisión o ayuda de memoria o lista de asistencia</t>
  </si>
  <si>
    <t>ALTO</t>
  </si>
  <si>
    <t> </t>
  </si>
  <si>
    <t>Se realizan reuniones de seguimiento a los proyectos ejecutados por FONTUR, donde un delegado participa para garantizar que se este ejecutando correctamente el proyecto</t>
  </si>
  <si>
    <t xml:space="preserve">Si, un colaborador de la Dirección participa constantamente de las reuniones </t>
  </si>
  <si>
    <t xml:space="preserve">El riesgo identicado no se ha materializado por la aplicación de los controles. </t>
  </si>
  <si>
    <t xml:space="preserve">Se adjuntan cinco actas de las messas de seguimiento de los contratos FNTC 581-2025, FNTC-594-2023, FNTC-353-2023, FNTCE 324-2023, FNTC 349-2025 donde participa la funcionaria de la DCDST Dora Romero.  </t>
  </si>
  <si>
    <t>De acuerdo con la información suministrada por la primera línea de defensa, se confirma que las evidencias de los controles corresponden con lo establecido en la columna “Nombre del documento o medio de la evidencia”. 
Por lo tanto, desde la segunda línea de defensa no se advierte una posible materialización del riesgo.</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</si>
  <si>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</si>
  <si>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</si>
  <si>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</si>
  <si>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MENOR</t>
  </si>
  <si>
    <t>MODERADO</t>
  </si>
  <si>
    <t>FP-RF3-C1</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</si>
  <si>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</si>
  <si>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Supervisor</t>
  </si>
  <si>
    <t>PROCEDIMIENTO INTERVENTORÍA O SUPERVISIÓN (BS-PR-004)</t>
  </si>
  <si>
    <t>Informe de supervisión</t>
  </si>
  <si>
    <t>FP-RF4-C2</t>
  </si>
  <si>
    <t>SEMESTRAL 
JULIO - DICIEMBRE</t>
  </si>
  <si>
    <t>Porque la supervisión se realiza de acuerdo con los procedimientos y con los controles establecidos</t>
  </si>
  <si>
    <t xml:space="preserve">Se han subido los informes en la plataforma, se han revisado y aprobado, con la periodicidad establecida. </t>
  </si>
  <si>
    <t>Aun cuando todo proceso es susceptible de mejora, los controles actualmente aplicables presentan resultados favorables ante la ejecucion del proceso.</t>
  </si>
  <si>
    <t>El riesgo identificado no se ha materializado por la aplicacion de los controles</t>
  </si>
  <si>
    <t xml:space="preserve">Se adjuntan en la carpeta los informes mensuales y el pantallazo de que la información fue tramitada en la plataforma </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</si>
  <si>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</si>
  <si>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</si>
  <si>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</si>
  <si>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</si>
  <si>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</si>
  <si>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</si>
  <si>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</si>
  <si>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MANUAL PARA LA DESTINACIÓN DE RECURSOS Y PRESENTACIÓN DE PROYECTOS</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</si>
  <si>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t>
  </si>
  <si>
    <t>externalidades asociadas a desequilibrios economicos, sociales, ambientales y de otra naturaleza que afectan la ejecución de los proyectos</t>
  </si>
  <si>
    <t>Externo</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</si>
  <si>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</si>
  <si>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</si>
  <si>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</si>
  <si>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</si>
  <si>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</si>
  <si>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</si>
  <si>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</si>
  <si>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</si>
  <si>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</si>
  <si>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</si>
  <si>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</si>
  <si>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</si>
  <si>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</si>
  <si>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</si>
  <si>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</si>
  <si>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</si>
  <si>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</si>
  <si>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</si>
  <si>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</si>
  <si>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Versión definitiva del documento publicado en la plataforma de contratación estatal</t>
  </si>
  <si>
    <t>JHON EDGAR AVILES GONZALEZ</t>
  </si>
  <si>
    <t>Se realizó la verificación correspondiente a los estudios del sector y del mercado junto con los documentos soportes para la publicación de los procesos de selección a través del SECOP II, garantizando el equilibrio contractual, la libre concurrencia y la pluralidad de oferentes.</t>
  </si>
  <si>
    <t>Los procesos de selección fueron publicados con el análisis correspondiente.</t>
  </si>
  <si>
    <t>Cuando sobrevengan situaciones que ameriten la modificación del proceso de Adquisición de Bienes y Servicios, para alinear los objetivos y metas correspondientes.</t>
  </si>
  <si>
    <t>La evidencia aportada por la primera línea, se encuentra acorde con lo dispuesto en la columna “Nombre del documento o medio de la evidencia”, por consiguiente, desde la segunda línea defensa no se advierte una posible materialización del riesgo.</t>
  </si>
  <si>
    <t>Administrativa - Zonas Francas</t>
  </si>
  <si>
    <t>Coordinador Grupo Aministrativa</t>
  </si>
  <si>
    <t>BS-RF2</t>
  </si>
  <si>
    <t>Posibilidad de efecto dañoso sobre los bienes inmuebles por perdida de la propiedad</t>
  </si>
  <si>
    <t>omisión en el control y demarcación física del terreno</t>
  </si>
  <si>
    <t>Incrementos en el valor de la poliza
Perdida de información sensible</t>
  </si>
  <si>
    <t>MUY BAJA</t>
  </si>
  <si>
    <t>BS-RF2-C1</t>
  </si>
  <si>
    <t xml:space="preserve">El secretario administrativo realiza de manera mensual una la revisión de los certificados de libertad y tradición a través de una lista de chequeo. </t>
  </si>
  <si>
    <t>Secretario Administrativo</t>
  </si>
  <si>
    <t>Listas de chequeo a los certificados de libertad y tradición</t>
  </si>
  <si>
    <t>Jaime Francisco Ruiz Díaz</t>
  </si>
  <si>
    <t>No han existido reportes de perdidad de itularidad de ningun inmueble</t>
  </si>
  <si>
    <t>El convenio con la ventanilla Unica de registro culmino y no ha sido posible renovarlo por falta de respuesta de la entidad VUR</t>
  </si>
  <si>
    <t>No se considera necesario cambiar de control</t>
  </si>
  <si>
    <t>No se considera necesario hacer cambios</t>
  </si>
  <si>
    <t xml:space="preserve">El convenio con la ventanilla Unica de registro culmino y no ha sido posible renovarlo, Cambios administrativos y falta de respuesta del VUR han impedido su renovación. Se espera que al iniciar el año 2026 ya este nombrado un funcionario en el VUR con quien pueda suscribirse la renovación del convenio. </t>
  </si>
  <si>
    <t>De acuerdo con la información suministrada por la primera línea de defensa, se confirma que las evidencias de los controles no corresponden con lo establecido en la columna “Nombre del documento o medio de la evidencia”, dado que no adjuntaron las listas de chequeo, ni el informe anual de supervisión. 
Se insta a la tercera línea a aplicar los mecanismos de evaluación para verificar la efectividad de los controles, ante una posible materialización del riesgo.</t>
  </si>
  <si>
    <t>BS-RF2-C2</t>
  </si>
  <si>
    <t>El profesional a cargo verifica las áreas construidas de los bienes inmuebles a través de una visita anual y genera un informe de supervisión</t>
  </si>
  <si>
    <t>Profesional</t>
  </si>
  <si>
    <t>ANUAL</t>
  </si>
  <si>
    <t>Informe anual de supervisión</t>
  </si>
  <si>
    <t>ADQUISICIÓN DE BIENES Y SERVICIOS</t>
  </si>
  <si>
    <t>Administrativa</t>
  </si>
  <si>
    <t>Coordinador Grupo Administrativa</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</si>
  <si>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</si>
  <si>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</si>
  <si>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</si>
  <si>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BS-RF3-C1</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</si>
  <si>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</si>
  <si>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Técnico Administrativo</t>
  </si>
  <si>
    <t>Documento de anteproyecto</t>
  </si>
  <si>
    <t>Johan Camargo Lesmes</t>
  </si>
  <si>
    <t>Se actualizó el procedimiento GR-PR-037, en el cual se enfatizó el valor de los impuestos prediales de acuerdo con los topes máximos de incremento permitidos por la Ley 44 de 1990 y los acuerdos municipales vigentes, en relación con la tarifa aplicable y el porcentaje de aumento frente al año anterior.</t>
  </si>
  <si>
    <t>Los controles se revisarán al inicio del año, cuando comience el calendario tributario y se inicie la preparación del anteproyecto presupuestal para la siguiente vigencia. Para el año en curso, el proceso se realizó satisfactoriamente y queda sujeto a la aprobación de la ley de presupuesto.</t>
  </si>
  <si>
    <t>Con el procedimiento actualizado sobre la proyección del presupuesto del impuesto predial, se busca corregir fallas en el cálculo y brindar claridad sobre la forma adecuada de realizarlo. Así mismo, se realizó una revisión con las Secretarías de Hacienda, verificando que no existan saldos pendientes.</t>
  </si>
  <si>
    <t>Los controles funcionan de acuerdo a la actualización del procedimiento.</t>
  </si>
  <si>
    <t>Ninguna</t>
  </si>
  <si>
    <t>BS-RF4</t>
  </si>
  <si>
    <t>Posibilidad de efecto dañoso sobre el recurso público por interés de mora en el pago de los servicios públicos y administración de predios</t>
  </si>
  <si>
    <t>Omisión de las fechas de pago oportuno</t>
  </si>
  <si>
    <t>BS-RF4-C1</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</si>
  <si>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</si>
  <si>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Cronograma de pagos
Soportes de pago</t>
  </si>
  <si>
    <t>ACEPTAR EL RIESGO</t>
  </si>
  <si>
    <t>Se ha mantenido control sobre los cortes de facturación de los servicios, seguimiento de la aplicación de los pagos y en los casos de anormalidades, la respectiva reclamación con las empresas de servicios o apoyo de la superintendencia de servicios publicos.</t>
  </si>
  <si>
    <t>Los controles se han ejecutado de acuerdo a los parametros establecidos y han funcionado correctamente.</t>
  </si>
  <si>
    <t xml:space="preserve">Con los soportes y matrices actuales de excel, se hace control sobre los pagos a realizar, las fechas limites de pago, las hojas de ruta registradas en la central de cuentas y la fecha final de pago. </t>
  </si>
  <si>
    <t>Los controles funcionan de acuerdo a las evidencias pactadas</t>
  </si>
  <si>
    <t>GESTIÓN DE RECURSOS FÍSICOS</t>
  </si>
  <si>
    <t>Almacén</t>
  </si>
  <si>
    <t>GR-RF1</t>
  </si>
  <si>
    <t>Posibilidad de efecto dañoso sobre los bienes muebles por pérdida, extravío, hurto o declaratoria de bienes faltantes pertenecientes a la Entidad</t>
  </si>
  <si>
    <t>Omisión en los procesos de ingresos, egresos o reposiciones de los bienes muebles.</t>
  </si>
  <si>
    <t>GR-RF1-C1</t>
  </si>
  <si>
    <t xml:space="preserve">El técnico administrativo, ingresa los bienes muebles al aplicativo de inventarios de acuerdo con la factura; para los egresos el almacén asignará el bien mueble por medio del aplicativo al funcionario responsable del mismo. </t>
  </si>
  <si>
    <t>Tecnico administrativo</t>
  </si>
  <si>
    <t xml:space="preserve">Relación de ingresos, egresos </t>
  </si>
  <si>
    <t>BAJO</t>
  </si>
  <si>
    <t>Sergio Andrés Camacho Zarate</t>
  </si>
  <si>
    <t>Los controles se han ejecutado de acuerdo con lo contenido en la Guía para el manejo administrativo de los bienes de propiedad de la nación - Ministerio de Comercio, Industria y Turismo.</t>
  </si>
  <si>
    <t>Los controles establecidos resultan eficaces para el cumplimiento de los objetivos definidos, sin que se evidencien oportunidades de mejora en el corto plazo.</t>
  </si>
  <si>
    <t>No se requiere realizar cambios al riesgo identificado.</t>
  </si>
  <si>
    <t>De acuerdo con los soportes de aplicación de los controles aportados por la primera línea, estos cumplen de manera parcial con lo dispuesto en la columna “Nombre del documento o medio de la evidencia”, no se adjuntaron los soportes para el control 2 y 3.  
Se insta a la tercera línea a aplicar los mecanismos de evaluación para verificar la efectividad de los controles, ante una posible materialización del riesgo.</t>
  </si>
  <si>
    <t>GR-RF1-C2</t>
  </si>
  <si>
    <t xml:space="preserve">El técnico administrativo proyecta anualmente la circular, emitida por la secretaria general a los funcionarios responsables de los bienes y enseres, realizar la actualización del inventario. </t>
  </si>
  <si>
    <t>Circular anual</t>
  </si>
  <si>
    <t>Dificultad en el control a los bienes tercerizados.</t>
  </si>
  <si>
    <t>GR-RF1-C3</t>
  </si>
  <si>
    <t xml:space="preserve">El técnico administrativo realiza visita presencial a los lugares donde se encuentran los bienes muebles y enseres, con el fin de verificar el estado de los mismos, dejando como constancia acta de visita. </t>
  </si>
  <si>
    <t>SEMESTRAL</t>
  </si>
  <si>
    <t>Acta de visita</t>
  </si>
  <si>
    <t>SISTEMAS DE GESTIÓN</t>
  </si>
  <si>
    <t>Sistema de Gestión Ambiental</t>
  </si>
  <si>
    <t>SG-RF1</t>
  </si>
  <si>
    <t>Posibilidad de efecto dañoso sobre el recurso público por incumplimiento de requisitos legales asociados a la normatividad ambiental</t>
  </si>
  <si>
    <t>omisión por parte del ministerio en el seguimiento al cumplimiento de los requisitos legales de los bienes inmuebles</t>
  </si>
  <si>
    <t>LEVE</t>
  </si>
  <si>
    <t>SG-RF1-C1</t>
  </si>
  <si>
    <t xml:space="preserve">El grupo administrativa, hace seguimiento periódico al cumplimiento de los requisitos legales de carácter ambiental aplicables a los bienes inmuebles, dejando constancia mediante los documentos que así lo evidencien. </t>
  </si>
  <si>
    <t>Grupo administrativa</t>
  </si>
  <si>
    <t>Informe de seguimiento a los requisitos</t>
  </si>
  <si>
    <t xml:space="preserve">Edna Rocio Barrios Lozano
Profesional Universitario 
Equipo de Asuntos Ambientales </t>
  </si>
  <si>
    <t>No se han presentado eventos, incidentes o situaciones que evidencien la ocurrencia del riesgo durante el período evaluado.</t>
  </si>
  <si>
    <t>Los controles han sido ejecutados conforme a los procedimientos definidos, sin evidenciarse desviaciones, incumplimientos o fallas en su aplicación.</t>
  </si>
  <si>
    <t>Actualmente los controles cumplen de manera adecuada su propósito, por lo cual no se identifican oportunidades inmediatas de mejora.</t>
  </si>
  <si>
    <t xml:space="preserve">El riesgo requiere ser actualizado debido a que se encuentra en proceso de revisión, reformulación y estandarización de terminología, actividad que se está desarrollando de manera conjunta con la OAPS. Estos ajustes hacen parte del proceso institucional de actualización de la matriz de riesgos del Sistema de Gestión Ambiental, cuya entrada en vigencia se tiene prevista para el año 2026, una vez finalizadas las etapas de validación y cierre formal de la vigencia 2025.
</t>
  </si>
  <si>
    <t>Nula o insuficiente implementación de acciones internas por parte del Sistema de Gestión Ambiental que asegure el cumplimiento de la normatividad legal vigente y aplicable</t>
  </si>
  <si>
    <t>SG-RF1-C2</t>
  </si>
  <si>
    <t>El profesional a cargo del sistema de gestión ambiental identifica los requisitos legales aplicables al sistema de gestión ambiental en el marco de la certificación ISO 14001, evaluando y dejando constancia de su cumplimiento mediante los documentos que así lo evidencien.</t>
  </si>
  <si>
    <t>Profesional del SGA</t>
  </si>
  <si>
    <t>Matriz de indentificación, acceso y evaluación de requisitos legales y otros requisitos del SGA</t>
  </si>
  <si>
    <t>Nula o insuficiente implementación de acciones por parte de los arrendatarios de bienes inmuebles con las que se asegure el cumplimiento de la normatividad legal vigente y aplicable</t>
  </si>
  <si>
    <t>SG-RF1-C3</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</si>
  <si>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interna mediante correo electrónico, y externa mediante oficio de salida.</t>
  </si>
  <si>
    <t>Matriz de indentificación, acceso y evaluación de requisitos legalespara los bienes inmuebles en arrendamiento</t>
  </si>
  <si>
    <t>GESTIÓN DE TALENTO HUMANO</t>
  </si>
  <si>
    <t>Nomina</t>
  </si>
  <si>
    <t>Coordinador Grupo Talento Humano</t>
  </si>
  <si>
    <t>TH-RF1</t>
  </si>
  <si>
    <t>Posibilidad de efectos dañosos sobre recursos públicos por errores en la liquidación de la nómina</t>
  </si>
  <si>
    <t>omisión en la aplicación adecuada de novedades, falta de validación de soportes de novedades. y/o no aplicación de  requisitos de Ley</t>
  </si>
  <si>
    <t>Sanciones por parte de las entidades de control
Demandas por parte de los trabajadores
Pagos excesivos a algunos trabajadores y pagos insuficientes a otros
Pago de intereses moratorios a los trabajadores afectados
Daño a la imagen de la entidad</t>
  </si>
  <si>
    <t>TH-RF1-C1</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</si>
  <si>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</si>
  <si>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del Grupo Talento Humano - GTH</t>
  </si>
  <si>
    <t>AUTOMÁTICO</t>
  </si>
  <si>
    <t>Procedimiento TH-PR-020 Nómina (Actividad de descripción de actividades No. 7)</t>
  </si>
  <si>
    <t>Con Registro</t>
  </si>
  <si>
    <t xml:space="preserve"> Reportes de registro de información (formato de pre-nómina revisado)</t>
  </si>
  <si>
    <t>Angela Biviana Diaz Lancheros</t>
  </si>
  <si>
    <t>Se aplican los controles definidos y no se evidenció afectación de recursos públicos durante el periodo evaluado</t>
  </si>
  <si>
    <t>Los controles se ejecutaron de manera mensual conforme a los procedimientos establecidos, permitiendo validar la información de la nómina</t>
  </si>
  <si>
    <t>El control se ejecutó de manera efectiva; no obstante, algunas actividades asociadas se encuentran en proceso de aprobación por parte de la coordinación</t>
  </si>
  <si>
    <t>El riesgo identificado continúa siendo pertinente y acorde con el proceso, por lo cual no requiere modificación en el periodo evaluado</t>
  </si>
  <si>
    <t xml:space="preserve">
El seguimiento se realizó para el periodo cuatrimestral septiembre - diciembre. Los controles se ejecutaron conforme a lo establecido, en el marco de la operación regular del proceso de nomina</t>
  </si>
  <si>
    <t>TH-RF1-C2</t>
  </si>
  <si>
    <t>Profesional y/o técnico del equipo de nómina valida la Prima Técnica para funcionarios que cambian el cargo, revisando que se esté aplicando correctamente el respectivo porcentaje cuando aplique para validar si en el nuevo cargo se le debe asignar o no</t>
  </si>
  <si>
    <t>Manual</t>
  </si>
  <si>
    <t>Procedimiento TH-PR-020 Nómina (Actividad de descripción de actividades No. 8)</t>
  </si>
  <si>
    <t>Lista de chequeo TH-FM-078</t>
  </si>
  <si>
    <t>TH-RF1-C3</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</si>
  <si>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</si>
  <si>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Procedimiento TH-PR-020 Nómina (Actividad de descripción de actividades No. 11)</t>
  </si>
  <si>
    <t>Resúmenes mensuales y listados del software de nómina</t>
  </si>
  <si>
    <t>HISTORIAL DE CAMBIOS DEL CONTENIDO</t>
  </si>
  <si>
    <t>VERSIÓN</t>
  </si>
  <si>
    <t>DESCRIPCIÓN DEL CAMBIO</t>
  </si>
  <si>
    <t>ELABORADO POR:
(nombre y cargo)</t>
  </si>
  <si>
    <t>REVISADO POR:
(nombre y cargo)</t>
  </si>
  <si>
    <t>APROBADO POR:
(nombre y cargo)</t>
  </si>
  <si>
    <t>Acta 23, formaliza el riesgo fiscal para el Grupo de Contratos</t>
  </si>
  <si>
    <t>Mónica Vargas Infante
Contratista Riesgos</t>
  </si>
  <si>
    <t>Rodrigo Jimenez
Asesor OAPS</t>
  </si>
  <si>
    <t>Claudia Marcela Pinilla
Coordinadora Grupo Contratos</t>
  </si>
  <si>
    <t xml:space="preserve">Acta 26, formaliza los riesgos de los procesos de Adquisición de Bienes y servicios, Gestión de Recursos Físicos y Sistemas de Gestión (Ambiental). </t>
  </si>
  <si>
    <t>Lorena Santamaría
Coordinadora Administrativa</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</si>
  <si>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</si>
  <si>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</si>
  <si>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</si>
  <si>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</si>
  <si>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</si>
  <si>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</si>
  <si>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</si>
  <si>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</si>
  <si>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</si>
  <si>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</si>
  <si>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</si>
  <si>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</si>
  <si>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</si>
  <si>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</si>
  <si>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</si>
  <si>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</si>
  <si>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</si>
  <si>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</si>
  <si>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</si>
  <si>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Asignado</t>
  </si>
  <si>
    <t>Adecuado</t>
  </si>
  <si>
    <t>Continua</t>
  </si>
  <si>
    <t>Prevenir</t>
  </si>
  <si>
    <t>Automático</t>
  </si>
  <si>
    <t>Documentado</t>
  </si>
  <si>
    <t>Fallas Tecnólogicas</t>
  </si>
  <si>
    <t>BAJA</t>
  </si>
  <si>
    <t>No Asignado</t>
  </si>
  <si>
    <t>Inadecuado</t>
  </si>
  <si>
    <t>Aleatoria</t>
  </si>
  <si>
    <t>Detectar</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</si>
  <si>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</si>
  <si>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</si>
  <si>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</si>
  <si>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</si>
  <si>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</si>
  <si>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</si>
  <si>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</si>
  <si>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</si>
  <si>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</si>
  <si>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</si>
  <si>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</si>
  <si>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</si>
  <si>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</si>
  <si>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</si>
  <si>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</si>
  <si>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</si>
  <si>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</si>
  <si>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</si>
  <si>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</si>
  <si>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</si>
  <si>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</si>
  <si>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</si>
  <si>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</si>
  <si>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</si>
  <si>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</si>
  <si>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</si>
  <si>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</si>
  <si>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</si>
  <si>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</si>
  <si>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</si>
  <si>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</si>
  <si>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</si>
  <si>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</si>
  <si>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</si>
  <si>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</si>
  <si>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</si>
  <si>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</si>
  <si>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</si>
  <si>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</si>
  <si>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</si>
  <si>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</si>
  <si>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</si>
  <si>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</si>
  <si>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</si>
  <si>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</si>
  <si>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</si>
  <si>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</si>
  <si>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</si>
  <si>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</si>
  <si>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</si>
  <si>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</si>
  <si>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</si>
  <si>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</si>
  <si>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</si>
  <si>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</si>
  <si>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</si>
  <si>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</si>
  <si>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</si>
  <si>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</si>
  <si>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</si>
  <si>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</si>
  <si>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</si>
  <si>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</si>
  <si>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</si>
  <si>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</si>
  <si>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</si>
  <si>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</si>
  <si>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</si>
  <si>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</si>
  <si>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</si>
  <si>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</si>
  <si>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</si>
  <si>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</si>
  <si>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</si>
  <si>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</si>
  <si>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</si>
  <si>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</si>
  <si>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</si>
  <si>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</si>
  <si>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</si>
  <si>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</si>
  <si>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</si>
  <si>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</si>
  <si>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</si>
  <si>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</si>
  <si>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</si>
  <si>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</si>
  <si>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</si>
  <si>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</si>
  <si>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</si>
  <si>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</si>
  <si>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</si>
  <si>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</si>
  <si>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</si>
  <si>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</si>
  <si>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</si>
  <si>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</si>
  <si>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</si>
  <si>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</si>
  <si>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</si>
  <si>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</si>
  <si>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</si>
  <si>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</si>
  <si>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</si>
  <si>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</si>
  <si>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</si>
  <si>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</si>
  <si>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</si>
  <si>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</si>
  <si>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</si>
  <si>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</si>
  <si>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</si>
  <si>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</si>
  <si>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</si>
  <si>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</si>
  <si>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</si>
  <si>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</si>
  <si>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</si>
  <si>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</si>
  <si>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</si>
  <si>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</si>
  <si>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</si>
  <si>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</si>
  <si>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</si>
  <si>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</si>
  <si>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</si>
  <si>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</si>
  <si>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</si>
  <si>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</si>
  <si>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</si>
  <si>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</si>
  <si>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</si>
  <si>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</si>
  <si>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</si>
  <si>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</si>
  <si>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</si>
  <si>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</si>
  <si>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</si>
  <si>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</si>
  <si>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</si>
  <si>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</si>
  <si>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</si>
  <si>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</si>
  <si>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</si>
  <si>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</si>
  <si>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</si>
  <si>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</si>
  <si>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</si>
  <si>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</si>
  <si>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</si>
  <si>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</si>
  <si>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</si>
  <si>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</si>
  <si>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</si>
  <si>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</si>
  <si>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</si>
  <si>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</si>
  <si>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</si>
  <si>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</si>
  <si>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</si>
  <si>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</si>
  <si>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</si>
  <si>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</si>
  <si>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</si>
  <si>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</si>
  <si>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</si>
  <si>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</si>
  <si>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</si>
  <si>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</si>
  <si>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</si>
  <si>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</si>
  <si>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</si>
  <si>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</si>
  <si>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</si>
  <si>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</si>
  <si>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</si>
  <si>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</si>
  <si>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</si>
  <si>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</si>
  <si>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</si>
  <si>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</si>
  <si>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</si>
  <si>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</si>
  <si>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</si>
  <si>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</si>
  <si>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</si>
  <si>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</si>
  <si>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</si>
  <si>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</si>
  <si>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</si>
  <si>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</si>
  <si>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</si>
  <si>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</si>
  <si>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</si>
  <si>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</si>
  <si>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</si>
  <si>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</si>
  <si>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</si>
  <si>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</si>
  <si>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</si>
  <si>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</si>
  <si>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</si>
  <si>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</si>
  <si>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</si>
  <si>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</si>
  <si>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</si>
  <si>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</si>
  <si>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</si>
  <si>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</si>
  <si>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</si>
  <si>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</si>
  <si>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</si>
  <si>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</si>
  <si>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</si>
  <si>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</si>
  <si>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</si>
  <si>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</si>
  <si>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</si>
  <si>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</si>
  <si>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</si>
  <si>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</si>
  <si>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</si>
  <si>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</si>
  <si>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</si>
  <si>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</si>
  <si>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</si>
  <si>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</si>
  <si>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</si>
  <si>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</si>
  <si>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</si>
  <si>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</si>
  <si>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</si>
  <si>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</si>
  <si>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</si>
  <si>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</si>
  <si>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</si>
  <si>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</si>
  <si>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</si>
  <si>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</si>
  <si>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</si>
  <si>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</si>
  <si>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</si>
  <si>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</si>
  <si>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</si>
  <si>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</si>
  <si>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</si>
  <si>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</si>
  <si>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</si>
  <si>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</si>
  <si>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</si>
  <si>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</si>
  <si>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</si>
  <si>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</si>
  <si>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</si>
  <si>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</si>
  <si>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</si>
  <si>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</si>
  <si>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</si>
  <si>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</si>
  <si>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</si>
  <si>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</si>
  <si>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Causa Raíz
¿Por qué?
</t>
    </r>
    <r>
      <rPr>
        <sz val="11"/>
        <rFont val="Arial"/>
        <family val="2"/>
      </rPr>
      <t>(escribir una causa por fila)</t>
    </r>
  </si>
  <si>
    <r>
      <t xml:space="preserve">Se realiza el correspondiente registro de ingresos y/o egresos de acuerdo al procedimiento establecido en la </t>
    </r>
    <r>
      <rPr>
        <i/>
        <sz val="11"/>
        <color rgb="FF000000"/>
        <rFont val="Arial"/>
        <family val="2"/>
      </rPr>
      <t xml:space="preserve">Guía para el manejo administrativo de los bienes de propiedad de la nación - Ministerio de Comercio, Industria y Turismo, </t>
    </r>
    <r>
      <rPr>
        <sz val="11"/>
        <color rgb="FF000000"/>
        <rFont val="Arial"/>
        <family val="2"/>
      </rPr>
      <t>por lo que dichos registros se encuentra en la plataforma SASI.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</si>
</sst>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45"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000000"/>
      <name val="Arial"/>
      <family val="2"/>
    </font>
    <font>
      <i/>
      <sz val="11"/>
      <color rgb="FF00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s>
  <cellStyleXfs count="6">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cellStyleXfs>
  <cellXfs count="475">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6" fillId="0" borderId="59" xfId="0" applyFont="1" applyBorder="1" applyAlignment="1">
      <alignment horizontal="center" vertical="center"/>
    </xf>
    <xf numFmtId="0" fontId="9" fillId="0" borderId="21" xfId="0" applyFont="1" applyBorder="1" applyAlignment="1">
      <alignment horizontal="center" vertical="center" wrapText="1"/>
    </xf>
    <xf numFmtId="0" fontId="6" fillId="0" borderId="0" xfId="0" applyFont="1" applyAlignment="1">
      <alignment horizontal="center" wrapText="1"/>
    </xf>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39" fillId="0" borderId="0" xfId="0" applyFont="1" applyAlignment="1">
      <alignment horizontal="left" vertical="center" wrapText="1"/>
    </xf>
    <xf numFmtId="0" fontId="40"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0" fillId="0" borderId="0" xfId="0" applyFont="1" applyAlignment="1" applyProtection="1">
      <alignment horizontal="left" vertical="center"/>
      <protection locked="0"/>
    </xf>
    <xf numFmtId="0" fontId="40"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1" fillId="0" borderId="1" xfId="0" applyFont="1" applyBorder="1" applyAlignment="1">
      <alignment horizontal="left" vertical="center" wrapText="1"/>
    </xf>
    <xf numFmtId="0" fontId="27" fillId="0" borderId="1" xfId="0" applyFont="1" applyBorder="1" applyAlignment="1">
      <alignment horizontal="center" vertical="center" wrapText="1"/>
    </xf>
    <xf numFmtId="9" fontId="6" fillId="0" borderId="2" xfId="0" applyNumberFormat="1" applyFont="1" applyBorder="1" applyAlignment="1">
      <alignment horizontal="center" vertical="center"/>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14" fontId="6" fillId="0" borderId="1" xfId="0" applyNumberFormat="1"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60" xfId="0" applyNumberFormat="1" applyFont="1" applyBorder="1" applyAlignment="1">
      <alignment horizontal="center" vertical="center" wrapText="1"/>
    </xf>
    <xf numFmtId="9" fontId="40"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3" borderId="1" xfId="0" applyFont="1" applyFill="1" applyBorder="1" applyAlignment="1">
      <alignment horizontal="justify" vertical="center"/>
    </xf>
    <xf numFmtId="0" fontId="6" fillId="0" borderId="2" xfId="0" applyFont="1" applyBorder="1" applyAlignment="1">
      <alignment horizontal="center" vertical="center" wrapText="1"/>
    </xf>
    <xf numFmtId="0" fontId="27" fillId="0" borderId="2" xfId="0" applyFont="1" applyBorder="1" applyAlignment="1" applyProtection="1">
      <alignment horizontal="justify" vertical="center" wrapText="1"/>
      <protection locked="0"/>
    </xf>
    <xf numFmtId="0" fontId="27" fillId="0" borderId="2" xfId="0" applyFont="1" applyBorder="1" applyAlignment="1">
      <alignment horizontal="center" vertical="center"/>
    </xf>
    <xf numFmtId="0" fontId="7" fillId="0" borderId="66"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7" xfId="0" applyFont="1" applyBorder="1" applyAlignment="1">
      <alignment horizontal="center" vertical="center" wrapText="1"/>
    </xf>
    <xf numFmtId="0" fontId="41"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164" fontId="27" fillId="3" borderId="1" xfId="0" applyNumberFormat="1" applyFont="1" applyFill="1" applyBorder="1" applyAlignment="1" applyProtection="1">
      <alignment horizontal="center" vertical="center" wrapText="1"/>
      <protection locked="0"/>
    </xf>
    <xf numFmtId="164" fontId="27" fillId="0" borderId="1" xfId="0" applyNumberFormat="1" applyFont="1" applyBorder="1" applyAlignment="1" applyProtection="1">
      <alignment horizontal="center" vertical="center" wrapText="1"/>
      <protection locked="0"/>
    </xf>
    <xf numFmtId="0" fontId="27" fillId="0" borderId="69" xfId="0" applyFont="1" applyBorder="1" applyAlignment="1">
      <alignment horizontal="center" vertical="center" wrapText="1"/>
    </xf>
    <xf numFmtId="0" fontId="27"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3" borderId="8" xfId="0" applyFont="1" applyFill="1" applyBorder="1" applyAlignment="1">
      <alignment horizontal="center" vertical="center" wrapText="1"/>
    </xf>
    <xf numFmtId="0" fontId="27" fillId="0" borderId="4" xfId="0" applyFont="1" applyBorder="1" applyAlignment="1">
      <alignment horizontal="center" vertical="center"/>
    </xf>
    <xf numFmtId="9" fontId="27" fillId="0" borderId="6" xfId="0" applyNumberFormat="1" applyFont="1" applyBorder="1" applyAlignment="1">
      <alignment horizontal="center" vertical="center" wrapText="1"/>
    </xf>
    <xf numFmtId="9" fontId="27" fillId="0" borderId="70" xfId="0" applyNumberFormat="1" applyFont="1" applyBorder="1" applyAlignment="1">
      <alignment horizontal="center" vertical="center" wrapText="1"/>
    </xf>
    <xf numFmtId="9" fontId="27" fillId="0" borderId="10" xfId="0" applyNumberFormat="1" applyFont="1" applyBorder="1" applyAlignment="1">
      <alignment horizontal="center" vertical="center" wrapText="1"/>
    </xf>
    <xf numFmtId="0" fontId="6" fillId="0" borderId="2" xfId="0" applyFont="1" applyBorder="1" applyAlignment="1">
      <alignment vertical="center" wrapText="1"/>
    </xf>
    <xf numFmtId="0" fontId="27" fillId="24" borderId="6" xfId="0" applyFont="1" applyFill="1" applyBorder="1" applyAlignment="1">
      <alignment horizontal="center" vertical="center"/>
    </xf>
    <xf numFmtId="0" fontId="43" fillId="24" borderId="1" xfId="0" applyFont="1" applyFill="1" applyBorder="1" applyAlignment="1">
      <alignment horizontal="center" vertical="center"/>
    </xf>
    <xf numFmtId="0" fontId="11" fillId="14" borderId="1"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14" borderId="5"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0" applyFont="1" applyFill="1" applyBorder="1" applyAlignment="1" applyProtection="1">
      <alignment horizontal="center" vertical="center" wrapText="1"/>
      <protection locked="0"/>
    </xf>
    <xf numFmtId="0" fontId="27" fillId="3" borderId="64"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0" borderId="2" xfId="0" applyFont="1" applyBorder="1" applyAlignment="1" applyProtection="1">
      <alignment horizontal="center" vertical="center" wrapText="1"/>
      <protection locked="0"/>
    </xf>
    <xf numFmtId="0" fontId="27" fillId="0" borderId="64"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14" fontId="27" fillId="3" borderId="2" xfId="0" applyNumberFormat="1" applyFont="1" applyFill="1" applyBorder="1" applyAlignment="1" applyProtection="1">
      <alignment horizontal="center" vertical="center" wrapText="1"/>
      <protection locked="0"/>
    </xf>
    <xf numFmtId="14" fontId="27" fillId="3" borderId="3" xfId="0" applyNumberFormat="1" applyFont="1" applyFill="1" applyBorder="1" applyAlignment="1" applyProtection="1">
      <alignment horizontal="center" vertical="center" wrapText="1"/>
      <protection locked="0"/>
    </xf>
    <xf numFmtId="164" fontId="27" fillId="3" borderId="2" xfId="0" applyNumberFormat="1" applyFont="1" applyFill="1" applyBorder="1" applyAlignment="1" applyProtection="1">
      <alignment horizontal="center" vertical="center" wrapText="1"/>
      <protection locked="0"/>
    </xf>
    <xf numFmtId="164" fontId="27" fillId="3" borderId="3" xfId="0" applyNumberFormat="1" applyFont="1" applyFill="1" applyBorder="1" applyAlignment="1" applyProtection="1">
      <alignment horizontal="center" vertical="center"/>
      <protection locked="0"/>
    </xf>
    <xf numFmtId="164" fontId="27" fillId="0" borderId="2" xfId="0" applyNumberFormat="1" applyFont="1" applyBorder="1" applyAlignment="1" applyProtection="1">
      <alignment horizontal="center" vertical="center" wrapText="1"/>
      <protection locked="0"/>
    </xf>
    <xf numFmtId="164" fontId="27" fillId="0" borderId="64" xfId="0" applyNumberFormat="1" applyFont="1" applyBorder="1" applyAlignment="1" applyProtection="1">
      <alignment horizontal="center" vertical="center"/>
      <protection locked="0"/>
    </xf>
    <xf numFmtId="164" fontId="27" fillId="0" borderId="3" xfId="0" applyNumberFormat="1" applyFont="1" applyBorder="1" applyAlignment="1" applyProtection="1">
      <alignment horizontal="center" vertical="center"/>
      <protection locked="0"/>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1" fillId="0" borderId="64" xfId="0" applyFont="1" applyBorder="1" applyAlignment="1">
      <alignment horizontal="center" vertical="center" wrapText="1"/>
    </xf>
    <xf numFmtId="0" fontId="27" fillId="3" borderId="64" xfId="1" applyFont="1" applyFill="1" applyBorder="1" applyAlignment="1" applyProtection="1">
      <alignment horizontal="center" vertical="center" wrapText="1"/>
      <protection locked="0"/>
    </xf>
    <xf numFmtId="9" fontId="6" fillId="0" borderId="64" xfId="0" applyNumberFormat="1" applyFont="1" applyBorder="1" applyAlignment="1">
      <alignment horizontal="center" vertical="center"/>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7" fillId="15" borderId="3" xfId="0" applyFont="1" applyFill="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6" fillId="0" borderId="1" xfId="0" applyFont="1" applyBorder="1" applyAlignment="1">
      <alignment horizontal="center"/>
    </xf>
    <xf numFmtId="0" fontId="40"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64" xfId="0" applyFont="1" applyBorder="1" applyAlignment="1">
      <alignment horizontal="center" vertical="center"/>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27" fillId="3" borderId="2"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0" borderId="64" xfId="0" applyFont="1" applyBorder="1" applyAlignment="1">
      <alignment horizontal="center" vertical="center" wrapText="1"/>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6" fillId="0" borderId="2"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3" xfId="0" applyFont="1" applyBorder="1" applyAlignment="1">
      <alignment horizontal="justify" vertical="center" wrapText="1"/>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5" fillId="0" borderId="0" xfId="0" applyFont="1" applyAlignment="1">
      <alignment horizontal="center"/>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7" fillId="3"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27" fillId="0" borderId="1" xfId="0" applyFont="1" applyBorder="1" applyAlignment="1">
      <alignment horizontal="justify" vertical="center"/>
    </xf>
    <xf numFmtId="0" fontId="11" fillId="17" borderId="2" xfId="0" applyFont="1" applyFill="1" applyBorder="1" applyAlignment="1">
      <alignment horizontal="left" vertical="center" wrapText="1"/>
    </xf>
    <xf numFmtId="0" fontId="11" fillId="17" borderId="64" xfId="0" applyFont="1" applyFill="1" applyBorder="1" applyAlignment="1">
      <alignment horizontal="left" vertical="center" wrapText="1"/>
    </xf>
    <xf numFmtId="0" fontId="38" fillId="0" borderId="68" xfId="5" applyFont="1" applyBorder="1" applyAlignment="1">
      <alignment horizontal="center" vertical="center"/>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27" fillId="0" borderId="1" xfId="0" applyFont="1" applyBorder="1" applyAlignment="1" applyProtection="1">
      <alignment horizontal="justify" vertical="center" wrapText="1"/>
      <protection locked="0"/>
    </xf>
    <xf numFmtId="0" fontId="27" fillId="0" borderId="64" xfId="0" applyFont="1" applyBorder="1" applyAlignment="1" applyProtection="1">
      <alignment horizontal="center" vertical="center"/>
      <protection locked="0"/>
    </xf>
    <xf numFmtId="0" fontId="27" fillId="24" borderId="2" xfId="0" applyFont="1" applyFill="1" applyBorder="1" applyAlignment="1">
      <alignment horizontal="center" vertical="center" wrapText="1"/>
    </xf>
    <xf numFmtId="0" fontId="27" fillId="24" borderId="64" xfId="0" applyFont="1" applyFill="1" applyBorder="1" applyAlignment="1">
      <alignment horizontal="center" vertical="center" wrapText="1"/>
    </xf>
    <xf numFmtId="0" fontId="27" fillId="24" borderId="7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27" fillId="3" borderId="1" xfId="0" applyFont="1" applyFill="1" applyBorder="1" applyAlignment="1" applyProtection="1">
      <alignment horizontal="justify" vertical="center" wrapText="1"/>
      <protection locked="0"/>
    </xf>
    <xf numFmtId="0" fontId="6" fillId="3" borderId="2" xfId="0" applyFont="1" applyFill="1" applyBorder="1" applyAlignment="1">
      <alignment horizontal="justify" vertical="center" wrapText="1"/>
    </xf>
    <xf numFmtId="0" fontId="6" fillId="3" borderId="3" xfId="0" applyFont="1" applyFill="1" applyBorder="1" applyAlignment="1">
      <alignment horizontal="justify" vertical="center" wrapText="1"/>
    </xf>
    <xf numFmtId="0" fontId="27" fillId="24" borderId="6" xfId="0" applyFont="1" applyFill="1" applyBorder="1" applyAlignment="1">
      <alignment horizontal="justify" vertical="center" wrapText="1"/>
    </xf>
    <xf numFmtId="0" fontId="27" fillId="3" borderId="2" xfId="0" applyFont="1" applyFill="1" applyBorder="1" applyAlignment="1">
      <alignment horizontal="justify" vertical="center" wrapText="1"/>
    </xf>
    <xf numFmtId="0" fontId="27" fillId="3" borderId="3" xfId="0" applyFont="1" applyFill="1" applyBorder="1" applyAlignment="1">
      <alignment horizontal="justify" vertical="center" wrapText="1"/>
    </xf>
    <xf numFmtId="0" fontId="27" fillId="0" borderId="1" xfId="0" applyFont="1" applyBorder="1" applyAlignment="1" applyProtection="1">
      <alignment horizontal="justify" vertical="center"/>
      <protection locked="0"/>
    </xf>
    <xf numFmtId="0" fontId="27" fillId="0" borderId="1" xfId="3" applyFont="1" applyFill="1" applyBorder="1" applyAlignment="1" applyProtection="1">
      <alignment horizontal="justify" vertical="center"/>
      <protection locked="0"/>
    </xf>
    <xf numFmtId="0" fontId="27" fillId="0" borderId="1" xfId="3" applyFont="1" applyBorder="1" applyAlignment="1" applyProtection="1">
      <alignment horizontal="justify" vertical="center"/>
      <protection locked="0"/>
    </xf>
    <xf numFmtId="0" fontId="43" fillId="0" borderId="2" xfId="0" applyFont="1" applyBorder="1" applyAlignment="1" applyProtection="1">
      <alignment horizontal="justify" vertical="center" wrapText="1"/>
      <protection locked="0"/>
    </xf>
    <xf numFmtId="0" fontId="27" fillId="0" borderId="2" xfId="0" applyFont="1" applyBorder="1" applyAlignment="1" applyProtection="1">
      <alignment horizontal="justify" vertical="center"/>
      <protection locked="0"/>
    </xf>
    <xf numFmtId="0" fontId="27" fillId="0" borderId="64" xfId="0" applyFont="1" applyBorder="1" applyAlignment="1" applyProtection="1">
      <alignment horizontal="justify" vertical="center"/>
      <protection locked="0"/>
    </xf>
    <xf numFmtId="0" fontId="27" fillId="0" borderId="3" xfId="0" applyFont="1" applyBorder="1" applyAlignment="1" applyProtection="1">
      <alignment horizontal="justify" vertical="center"/>
      <protection locked="0"/>
    </xf>
    <xf numFmtId="0" fontId="27" fillId="24" borderId="2" xfId="0" applyFont="1" applyFill="1" applyBorder="1" applyAlignment="1">
      <alignment horizontal="justify" vertical="center" wrapText="1"/>
    </xf>
    <xf numFmtId="0" fontId="27" fillId="24" borderId="64" xfId="0" applyFont="1" applyFill="1" applyBorder="1" applyAlignment="1">
      <alignment horizontal="justify" vertical="center" wrapText="1"/>
    </xf>
    <xf numFmtId="0" fontId="27" fillId="0" borderId="64" xfId="0" applyFont="1" applyBorder="1" applyAlignment="1">
      <alignment horizontal="justify" vertical="center" wrapText="1"/>
    </xf>
    <xf numFmtId="0" fontId="27" fillId="24" borderId="71" xfId="0" applyFont="1" applyFill="1" applyBorder="1" applyAlignment="1">
      <alignment horizontal="justify" vertical="center" wrapText="1"/>
    </xf>
    <xf numFmtId="0" fontId="27" fillId="0" borderId="71" xfId="0" applyFont="1" applyBorder="1" applyAlignment="1">
      <alignment horizontal="justify" vertical="center" wrapText="1"/>
    </xf>
    <xf numFmtId="0" fontId="27" fillId="3"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1626">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31</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25</xdr:row>
      <xdr:rowOff>0</xdr:rowOff>
    </xdr:from>
    <xdr:to>
      <xdr:col>8</xdr:col>
      <xdr:colOff>0</xdr:colOff>
      <xdr:row>26</xdr:row>
      <xdr:rowOff>103718</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25</xdr:row>
      <xdr:rowOff>0</xdr:rowOff>
    </xdr:from>
    <xdr:to>
      <xdr:col>8</xdr:col>
      <xdr:colOff>0</xdr:colOff>
      <xdr:row>26</xdr:row>
      <xdr:rowOff>103718</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25</xdr:row>
      <xdr:rowOff>0</xdr:rowOff>
    </xdr:from>
    <xdr:to>
      <xdr:col>8</xdr:col>
      <xdr:colOff>0</xdr:colOff>
      <xdr:row>25</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25</xdr:row>
      <xdr:rowOff>0</xdr:rowOff>
    </xdr:from>
    <xdr:to>
      <xdr:col>8</xdr:col>
      <xdr:colOff>0</xdr:colOff>
      <xdr:row>25</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216958</xdr:colOff>
      <xdr:row>0</xdr:row>
      <xdr:rowOff>95250</xdr:rowOff>
    </xdr:from>
    <xdr:to>
      <xdr:col>2</xdr:col>
      <xdr:colOff>672043</xdr:colOff>
      <xdr:row>0</xdr:row>
      <xdr:rowOff>1270000</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708" y="95250"/>
          <a:ext cx="2804585"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ncitco-my.sharepoint.com/:f:/g/personal/jchaparro_mincit_gov_co/ErCj6z5MBCZMtZs_T7Y3ohwBRmC34-c7sNs1CMr5aFM35w?e=QBoQ4b" TargetMode="External"/><Relationship Id="rId13" Type="http://schemas.openxmlformats.org/officeDocument/2006/relationships/hyperlink" Target="https://mincitco-my.sharepoint.com/:f:/g/personal/jchaparro_mincit_gov_co/Ev-eL6nZL1FGg5cCnUPS3lMBmm3lwOMUazu9kWucOTI3aA?e=cu9AKL" TargetMode="External"/><Relationship Id="rId18" Type="http://schemas.openxmlformats.org/officeDocument/2006/relationships/hyperlink" Target="https://mincitco-my.sharepoint.com/:f:/g/personal/jchaparro_mincit_gov_co/EsD1-Qm3ZgpJqBJDHxHt7HoBMxKtLnW5Vv4m-FI9MgSyzA?e=RnSnOC" TargetMode="External"/><Relationship Id="rId26" Type="http://schemas.openxmlformats.org/officeDocument/2006/relationships/comments" Target="../comments1.xml"/><Relationship Id="rId3" Type="http://schemas.openxmlformats.org/officeDocument/2006/relationships/hyperlink" Target="https://mincitco-my.sharepoint.com/:f:/g/personal/jchaparro_mincit_gov_co/EiiFYplYju5Nost1ByzchQEBuXSr_rf23LQ5kQXSdu2TnA?e=BmIH7b" TargetMode="External"/><Relationship Id="rId21" Type="http://schemas.openxmlformats.org/officeDocument/2006/relationships/hyperlink" Target="https://mincitco-my.sharepoint.com/:f:/g/personal/jchaparro_mincit_gov_co/Eo4pi8t5ajtHsVYI4KSiHI4BG8lVD707Mp2AeLZunGA_EQ?e=der108" TargetMode="External"/><Relationship Id="rId7" Type="http://schemas.openxmlformats.org/officeDocument/2006/relationships/hyperlink" Target="https://mincitco-my.sharepoint.com/:f:/g/personal/jchaparro_mincit_gov_co/EpTUTqP6IYJBrKuDdk_BjzwBnL0TylwGK2Jo7Nqph-FhCg?e=Ms7bhv" TargetMode="External"/><Relationship Id="rId12" Type="http://schemas.openxmlformats.org/officeDocument/2006/relationships/hyperlink" Target="https://mincitco-my.sharepoint.com/:f:/g/personal/jchaparro_mincit_gov_co/Evzb5ioz0tpOmOJFPODH8twB5FO4uSmuPJMexJcXDpsxUw?e=rausdv" TargetMode="External"/><Relationship Id="rId17" Type="http://schemas.openxmlformats.org/officeDocument/2006/relationships/hyperlink" Target="https://mincitco-my.sharepoint.com/:f:/g/personal/jchaparro_mincit_gov_co/Ev851Y4i25tFlif-TXdLD9YB0KTesz4gyy4Ka4Tnj7Osog?e=rSYtkB" TargetMode="External"/><Relationship Id="rId25" Type="http://schemas.openxmlformats.org/officeDocument/2006/relationships/vmlDrawing" Target="../drawings/vmlDrawing2.vml"/><Relationship Id="rId2" Type="http://schemas.openxmlformats.org/officeDocument/2006/relationships/hyperlink" Target="https://mincitco-my.sharepoint.com/:f:/g/personal/jchaparro_mincit_gov_co/EljD5iOuKRVCjZWP0pWHkJMBdb7TIgfXXP9tw3UfJliiIQ?e=U7WEIA" TargetMode="External"/><Relationship Id="rId16" Type="http://schemas.openxmlformats.org/officeDocument/2006/relationships/hyperlink" Target="https://mincitco-my.sharepoint.com/:f:/g/personal/jchaparro_mincit_gov_co/EtDhQTNz5pFGlifcrPoLqHMBsPlBIeSGAChZPqEoYxzQgg?e=R2DNco" TargetMode="External"/><Relationship Id="rId20" Type="http://schemas.openxmlformats.org/officeDocument/2006/relationships/hyperlink" Target="https://mincitco-my.sharepoint.com/:f:/g/personal/jchaparro_mincit_gov_co/Eqr8IWOwrMRIiGBseQ7s7zEBDp74LwaPb4bufgAwAIgBIA?e=9Nh6Cy" TargetMode="External"/><Relationship Id="rId1" Type="http://schemas.openxmlformats.org/officeDocument/2006/relationships/hyperlink" Target="https://mincitco-my.sharepoint.com/:f:/g/personal/jchaparro_mincit_gov_co/ElJmu33xRpFDiH_iVSxw0vsBbpa2MGpbhP3JH3kFjT56NA?e=JAxcYX" TargetMode="External"/><Relationship Id="rId6" Type="http://schemas.openxmlformats.org/officeDocument/2006/relationships/hyperlink" Target="https://mincitco-my.sharepoint.com/:f:/g/personal/jchaparro_mincit_gov_co/Ep1U7yrDdB9Nqrw-SCk8MFwB1mh-22OWfJCbvTD_GPj00g?e=KbBABJ" TargetMode="External"/><Relationship Id="rId11" Type="http://schemas.openxmlformats.org/officeDocument/2006/relationships/hyperlink" Target="https://mincitco-my.sharepoint.com/:f:/g/personal/jchaparro_mincit_gov_co/EkCBwFDzAr9EpvGRUhK7IhkB_bcvmERg-WpKEMoP2gpoCQ?e=8YzqGm" TargetMode="External"/><Relationship Id="rId24" Type="http://schemas.openxmlformats.org/officeDocument/2006/relationships/vmlDrawing" Target="../drawings/vmlDrawing1.vml"/><Relationship Id="rId5" Type="http://schemas.openxmlformats.org/officeDocument/2006/relationships/hyperlink" Target="https://mincitco-my.sharepoint.com/:f:/g/personal/jchaparro_mincit_gov_co/Ep1U7yrDdB9Nqrw-SCk8MFwB1mh-22OWfJCbvTD_GPj00g?e=KbBABJ" TargetMode="External"/><Relationship Id="rId15" Type="http://schemas.openxmlformats.org/officeDocument/2006/relationships/hyperlink" Target="https://mincitco-my.sharepoint.com/:f:/g/personal/jchaparro_mincit_gov_co/EnYwSTnYLs1Loz51fOyDy9UBUYDu6XQabFWfyB4MWfqpHQ?e=HJklwT" TargetMode="External"/><Relationship Id="rId23" Type="http://schemas.openxmlformats.org/officeDocument/2006/relationships/drawing" Target="../drawings/drawing1.xml"/><Relationship Id="rId10" Type="http://schemas.openxmlformats.org/officeDocument/2006/relationships/hyperlink" Target="https://mincitco-my.sharepoint.com/:f:/g/personal/jchaparro_mincit_gov_co/ErFFhrZ68k5Fk9swtoE-RkQBqfThPEDljaLQlli-Y0Z8fg?e=MBsMeG" TargetMode="External"/><Relationship Id="rId19" Type="http://schemas.openxmlformats.org/officeDocument/2006/relationships/hyperlink" Target="https://mincitco-my.sharepoint.com/:f:/g/personal/jchaparro_mincit_gov_co/ElCUzAP6I9lBmpSjQQjCgKABU1jHKtZAmW7JwwiDu7gkMQ?e=CUK2i1" TargetMode="External"/><Relationship Id="rId4" Type="http://schemas.openxmlformats.org/officeDocument/2006/relationships/hyperlink" Target="https://mincitco-my.sharepoint.com/:f:/g/personal/jchaparro_mincit_gov_co/EnJRrhc0AP1DrMyh-fSF0_cBfD1LUhNeRrzMCIp1QE8qvg?e=bL2Z2J" TargetMode="External"/><Relationship Id="rId9" Type="http://schemas.openxmlformats.org/officeDocument/2006/relationships/hyperlink" Target="https://mincitco-my.sharepoint.com/:f:/g/personal/jchaparro_mincit_gov_co/El9mN_KS4_tElwq37OgTXaMBCqfOzoy8tXs8Yoldt7XFDQ?e=qAGqFg" TargetMode="External"/><Relationship Id="rId14" Type="http://schemas.openxmlformats.org/officeDocument/2006/relationships/hyperlink" Target="https://mincitco-my.sharepoint.com/:f:/g/personal/jchaparro_mincit_gov_co/Eos-6c52-R9JsD0KfXG0ILcBL9XOyeD3hFN_60mc8qoO5Q?e=BtAcgR"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A38"/>
  <sheetViews>
    <sheetView showGridLines="0" tabSelected="1" showRuler="0" showWhiteSpace="0" zoomScale="50" zoomScaleNormal="50" zoomScaleSheetLayoutView="110" workbookViewId="0">
      <pane xSplit="7" ySplit="10" topLeftCell="H37" activePane="bottomRight" state="frozen"/>
      <selection pane="topRight" activeCell="H5" sqref="H5"/>
      <selection pane="bottomLeft" activeCell="B10" sqref="B10"/>
      <selection pane="bottomRight" activeCell="I38" sqref="I38"/>
    </sheetView>
  </sheetViews>
  <sheetFormatPr baseColWidth="10" defaultColWidth="11.453125" defaultRowHeight="14" x14ac:dyDescent="0.3"/>
  <cols>
    <col min="1" max="1" width="16.81640625" style="49" customWidth="1"/>
    <col min="2" max="2" width="33.7265625" style="49" customWidth="1"/>
    <col min="3" max="3" width="33.08984375" style="4" customWidth="1"/>
    <col min="4" max="4" width="30.54296875" style="49" customWidth="1"/>
    <col min="5" max="5" width="15.6328125" style="25" customWidth="1"/>
    <col min="6" max="6" width="15.6328125" style="49" customWidth="1"/>
    <col min="7" max="7" width="62.26953125" style="49" customWidth="1"/>
    <col min="8" max="8" width="64.81640625" style="49" customWidth="1"/>
    <col min="9" max="9" width="19.453125" style="25" customWidth="1"/>
    <col min="10" max="10" width="34" style="49" hidden="1" customWidth="1"/>
    <col min="11" max="11" width="27.26953125" style="49" customWidth="1"/>
    <col min="12" max="12" width="23.453125" style="54" hidden="1" customWidth="1"/>
    <col min="13" max="13" width="26.1796875" style="49" customWidth="1"/>
    <col min="14" max="14" width="22.453125" style="54" hidden="1" customWidth="1"/>
    <col min="15" max="15" width="22.453125" style="49" customWidth="1"/>
    <col min="16" max="16" width="19.7265625" style="49" customWidth="1"/>
    <col min="17" max="17" width="88.81640625" style="4" customWidth="1"/>
    <col min="18" max="18" width="26.453125" style="4" customWidth="1"/>
    <col min="19" max="19" width="27.54296875" style="49" customWidth="1"/>
    <col min="20" max="20" width="33.81640625" style="49" customWidth="1"/>
    <col min="21" max="21" width="19.81640625" style="49" customWidth="1"/>
    <col min="22" max="22" width="28.7265625" style="49" customWidth="1"/>
    <col min="23" max="23" width="6.81640625" style="54" hidden="1" customWidth="1"/>
    <col min="24" max="24" width="25.453125" style="49" customWidth="1"/>
    <col min="25" max="25" width="7.81640625" style="54" hidden="1" customWidth="1"/>
    <col min="26" max="26" width="25.81640625" style="4" customWidth="1"/>
    <col min="27" max="27" width="53.81640625" style="112" customWidth="1"/>
    <col min="28" max="28" width="17.54296875" style="118" customWidth="1"/>
    <col min="29" max="29" width="28.26953125" style="25" customWidth="1"/>
    <col min="30" max="30" width="29.81640625" style="25" customWidth="1"/>
    <col min="31" max="31" width="21.26953125" style="49" hidden="1" customWidth="1"/>
    <col min="32" max="32" width="23.81640625" style="49" customWidth="1"/>
    <col min="33" max="33" width="19.453125" style="49" hidden="1" customWidth="1"/>
    <col min="34" max="34" width="20.54296875" style="49" customWidth="1"/>
    <col min="35" max="35" width="16.26953125" style="49" hidden="1" customWidth="1"/>
    <col min="36" max="36" width="25.1796875" style="49" customWidth="1"/>
    <col min="37" max="37" width="18.453125" style="49" customWidth="1"/>
    <col min="38" max="38" width="28.81640625" style="184" customWidth="1"/>
    <col min="39" max="39" width="30.7265625" style="185" customWidth="1"/>
    <col min="40" max="41" width="5.7265625" style="186" customWidth="1"/>
    <col min="42" max="42" width="39" style="185" customWidth="1"/>
    <col min="43" max="44" width="5.7265625" style="186" customWidth="1"/>
    <col min="45" max="45" width="36.54296875" style="185" customWidth="1"/>
    <col min="46" max="47" width="5.7265625" style="186" customWidth="1"/>
    <col min="48" max="48" width="39.1796875" style="185" customWidth="1"/>
    <col min="49" max="50" width="5.7265625" style="186" customWidth="1"/>
    <col min="51" max="51" width="48.81640625" style="130" customWidth="1"/>
    <col min="52" max="52" width="51.26953125" style="186" customWidth="1"/>
    <col min="53" max="53" width="62.7265625" style="4" customWidth="1"/>
    <col min="54" max="16384" width="11.453125" style="4"/>
  </cols>
  <sheetData>
    <row r="1" spans="1:53" ht="107" customHeight="1" x14ac:dyDescent="0.3">
      <c r="A1" s="299"/>
      <c r="B1" s="299"/>
      <c r="C1" s="299"/>
      <c r="D1" s="445" t="s">
        <v>0</v>
      </c>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7"/>
      <c r="AZ1" s="273" t="s">
        <v>1</v>
      </c>
      <c r="BA1" s="274"/>
    </row>
    <row r="2" spans="1:53" ht="28.5" customHeight="1" x14ac:dyDescent="0.3">
      <c r="B2" s="4"/>
      <c r="D2" s="4"/>
      <c r="G2" s="4"/>
      <c r="H2" s="4"/>
      <c r="J2" s="4"/>
      <c r="S2" s="4"/>
      <c r="T2" s="4"/>
      <c r="AL2" s="49"/>
      <c r="AM2" s="112"/>
      <c r="AN2" s="112"/>
      <c r="AO2" s="112"/>
      <c r="AP2" s="25"/>
      <c r="AQ2" s="4"/>
      <c r="AR2" s="49"/>
      <c r="AS2" s="25"/>
      <c r="AT2" s="25"/>
      <c r="AU2" s="111"/>
      <c r="AV2" s="49"/>
      <c r="AW2" s="49"/>
      <c r="AX2" s="4"/>
      <c r="AY2" s="111"/>
      <c r="AZ2" s="49"/>
    </row>
    <row r="3" spans="1:53" ht="34" customHeight="1" x14ac:dyDescent="0.3">
      <c r="B3" s="121"/>
      <c r="C3" s="122"/>
      <c r="D3" s="122"/>
      <c r="E3" s="123"/>
      <c r="F3" s="123"/>
      <c r="G3" s="122"/>
      <c r="H3" s="122"/>
      <c r="I3" s="123"/>
      <c r="J3" s="124"/>
      <c r="K3" s="125"/>
      <c r="L3" s="126"/>
      <c r="M3" s="125"/>
      <c r="N3" s="126"/>
      <c r="O3" s="125"/>
      <c r="P3" s="125"/>
      <c r="Q3" s="124"/>
      <c r="R3" s="124"/>
      <c r="S3" s="124"/>
      <c r="T3" s="124"/>
      <c r="U3" s="125"/>
      <c r="V3" s="125"/>
      <c r="W3" s="126"/>
      <c r="X3" s="123"/>
      <c r="Y3" s="190"/>
      <c r="Z3" s="122"/>
      <c r="AA3" s="127"/>
      <c r="AB3" s="128"/>
      <c r="AC3" s="123"/>
      <c r="AD3" s="123"/>
      <c r="AE3" s="123"/>
      <c r="AF3" s="125"/>
      <c r="AG3" s="125"/>
      <c r="AH3" s="125"/>
      <c r="AI3" s="125"/>
      <c r="AJ3" s="125"/>
      <c r="AK3" s="123"/>
      <c r="AL3" s="125"/>
      <c r="AM3" s="129"/>
      <c r="AN3" s="129"/>
      <c r="AO3" s="129"/>
      <c r="AP3" s="125"/>
      <c r="AQ3" s="130"/>
      <c r="AR3" s="130"/>
      <c r="AS3" s="130"/>
      <c r="AT3" s="130"/>
      <c r="AU3" s="131"/>
      <c r="AV3" s="130"/>
      <c r="AW3" s="130"/>
      <c r="AX3" s="4"/>
      <c r="AY3" s="111"/>
      <c r="AZ3" s="49"/>
    </row>
    <row r="4" spans="1:53" ht="29" customHeight="1" x14ac:dyDescent="0.3">
      <c r="A4" s="132" t="s">
        <v>2</v>
      </c>
      <c r="B4" s="4"/>
      <c r="C4" s="132"/>
      <c r="D4" s="314">
        <v>45626</v>
      </c>
      <c r="E4" s="315"/>
      <c r="F4" s="131"/>
      <c r="G4" s="132"/>
      <c r="H4" s="313" t="s">
        <v>3</v>
      </c>
      <c r="I4" s="313"/>
      <c r="J4" s="133"/>
      <c r="K4" s="133">
        <v>3</v>
      </c>
      <c r="L4" s="126"/>
      <c r="M4" s="125"/>
      <c r="N4" s="126"/>
      <c r="O4" s="125"/>
      <c r="P4" s="125"/>
      <c r="Q4" s="134"/>
      <c r="R4" s="124"/>
      <c r="S4" s="124"/>
      <c r="T4" s="124"/>
      <c r="U4" s="125"/>
      <c r="V4" s="300"/>
      <c r="W4" s="300"/>
      <c r="X4" s="300"/>
      <c r="Y4" s="300"/>
      <c r="Z4" s="300"/>
      <c r="AA4" s="300"/>
      <c r="AB4" s="300"/>
      <c r="AC4" s="300"/>
      <c r="AD4" s="300"/>
      <c r="AE4" s="300"/>
      <c r="AF4" s="300"/>
      <c r="AG4" s="300"/>
      <c r="AH4" s="300"/>
      <c r="AI4" s="300"/>
      <c r="AJ4" s="300"/>
      <c r="AK4" s="125"/>
      <c r="AL4" s="125"/>
      <c r="AM4" s="129"/>
      <c r="AN4" s="129"/>
      <c r="AO4" s="129"/>
      <c r="AP4" s="125"/>
      <c r="AQ4" s="130"/>
      <c r="AR4" s="130"/>
      <c r="AS4" s="130"/>
      <c r="AT4" s="130"/>
      <c r="AU4" s="131"/>
      <c r="AV4" s="130"/>
      <c r="AW4" s="49"/>
      <c r="AX4" s="4"/>
      <c r="AY4" s="111"/>
      <c r="AZ4" s="49"/>
    </row>
    <row r="5" spans="1:53" ht="30" customHeight="1" x14ac:dyDescent="0.3">
      <c r="B5" s="132"/>
      <c r="C5" s="112"/>
      <c r="D5" s="125"/>
      <c r="E5" s="125"/>
      <c r="F5" s="125"/>
      <c r="G5" s="125"/>
      <c r="H5" s="125"/>
      <c r="I5" s="125"/>
      <c r="J5" s="125"/>
      <c r="K5" s="125"/>
      <c r="L5" s="126"/>
      <c r="M5" s="125"/>
      <c r="N5" s="126"/>
      <c r="O5" s="125"/>
      <c r="P5" s="125"/>
      <c r="Q5" s="125"/>
      <c r="R5" s="125"/>
      <c r="S5" s="125"/>
      <c r="T5" s="125"/>
      <c r="U5" s="125"/>
      <c r="V5" s="125"/>
      <c r="W5" s="126"/>
      <c r="X5" s="125"/>
      <c r="Y5" s="126"/>
      <c r="Z5" s="125"/>
      <c r="AA5" s="129"/>
      <c r="AB5" s="125"/>
      <c r="AC5" s="125"/>
      <c r="AD5" s="125"/>
      <c r="AE5" s="125"/>
      <c r="AF5" s="125"/>
      <c r="AG5" s="125"/>
      <c r="AH5" s="125"/>
      <c r="AI5" s="125"/>
      <c r="AJ5" s="125"/>
      <c r="AK5" s="125"/>
      <c r="AL5" s="125"/>
      <c r="AM5" s="129"/>
      <c r="AN5" s="129"/>
      <c r="AO5" s="129"/>
      <c r="AP5" s="125"/>
      <c r="AQ5" s="130"/>
      <c r="AR5" s="130"/>
      <c r="AS5" s="130"/>
      <c r="AT5" s="130"/>
      <c r="AU5" s="131"/>
      <c r="AV5" s="130"/>
      <c r="AW5" s="49"/>
      <c r="AX5" s="4"/>
      <c r="AY5" s="111"/>
      <c r="AZ5" s="49"/>
    </row>
    <row r="6" spans="1:53" ht="35.25" customHeight="1" x14ac:dyDescent="0.3">
      <c r="A6" s="301" t="s">
        <v>4</v>
      </c>
      <c r="B6" s="301"/>
      <c r="C6" s="301"/>
      <c r="D6" s="301"/>
      <c r="E6" s="301"/>
      <c r="F6" s="301"/>
      <c r="G6" s="301"/>
      <c r="H6" s="301"/>
      <c r="I6" s="301"/>
      <c r="J6" s="302"/>
      <c r="K6" s="303" t="s">
        <v>5</v>
      </c>
      <c r="L6" s="304"/>
      <c r="M6" s="304"/>
      <c r="N6" s="304"/>
      <c r="O6" s="305"/>
      <c r="P6" s="265" t="s">
        <v>6</v>
      </c>
      <c r="Q6" s="264" t="s">
        <v>7</v>
      </c>
      <c r="R6" s="264"/>
      <c r="S6" s="264"/>
      <c r="T6" s="264"/>
      <c r="U6" s="264"/>
      <c r="V6" s="264"/>
      <c r="W6" s="264"/>
      <c r="X6" s="264"/>
      <c r="Y6" s="264"/>
      <c r="Z6" s="264"/>
      <c r="AA6" s="264"/>
      <c r="AB6" s="264"/>
      <c r="AC6" s="264"/>
      <c r="AD6" s="264"/>
      <c r="AE6" s="264"/>
      <c r="AF6" s="306" t="s">
        <v>8</v>
      </c>
      <c r="AG6" s="307"/>
      <c r="AH6" s="307"/>
      <c r="AI6" s="307"/>
      <c r="AJ6" s="307"/>
      <c r="AK6" s="307"/>
      <c r="AL6" s="268" t="s">
        <v>9</v>
      </c>
      <c r="AM6" s="269"/>
      <c r="AN6" s="269"/>
      <c r="AO6" s="269"/>
      <c r="AP6" s="269"/>
      <c r="AQ6" s="269"/>
      <c r="AR6" s="269"/>
      <c r="AS6" s="269"/>
      <c r="AT6" s="269"/>
      <c r="AU6" s="269"/>
      <c r="AV6" s="269"/>
      <c r="AW6" s="269"/>
      <c r="AX6" s="269"/>
      <c r="AY6" s="269"/>
      <c r="AZ6" s="269"/>
      <c r="BA6" s="275" t="s">
        <v>10</v>
      </c>
    </row>
    <row r="7" spans="1:53" ht="35.25" customHeight="1" x14ac:dyDescent="0.3">
      <c r="A7" s="308" t="s">
        <v>11</v>
      </c>
      <c r="B7" s="308" t="s">
        <v>12</v>
      </c>
      <c r="C7" s="282" t="s">
        <v>13</v>
      </c>
      <c r="D7" s="282" t="s">
        <v>14</v>
      </c>
      <c r="E7" s="280" t="s">
        <v>15</v>
      </c>
      <c r="F7" s="280" t="s">
        <v>16</v>
      </c>
      <c r="G7" s="442" t="s">
        <v>17</v>
      </c>
      <c r="H7" s="453" t="s">
        <v>597</v>
      </c>
      <c r="I7" s="282" t="s">
        <v>18</v>
      </c>
      <c r="J7" s="282" t="s">
        <v>19</v>
      </c>
      <c r="K7" s="278" t="s">
        <v>20</v>
      </c>
      <c r="L7" s="316" t="s">
        <v>21</v>
      </c>
      <c r="M7" s="278" t="s">
        <v>22</v>
      </c>
      <c r="N7" s="316" t="s">
        <v>23</v>
      </c>
      <c r="O7" s="311" t="s">
        <v>24</v>
      </c>
      <c r="P7" s="286"/>
      <c r="Q7" s="264" t="s">
        <v>25</v>
      </c>
      <c r="R7" s="266" t="s">
        <v>26</v>
      </c>
      <c r="S7" s="267"/>
      <c r="T7" s="264" t="s">
        <v>27</v>
      </c>
      <c r="U7" s="264"/>
      <c r="V7" s="264" t="s">
        <v>28</v>
      </c>
      <c r="W7" s="264"/>
      <c r="X7" s="264" t="s">
        <v>29</v>
      </c>
      <c r="Y7" s="264"/>
      <c r="Z7" s="264" t="s">
        <v>30</v>
      </c>
      <c r="AA7" s="264"/>
      <c r="AB7" s="288" t="s">
        <v>31</v>
      </c>
      <c r="AC7" s="289"/>
      <c r="AD7" s="290"/>
      <c r="AE7" s="258" t="s">
        <v>32</v>
      </c>
      <c r="AF7" s="260" t="s">
        <v>20</v>
      </c>
      <c r="AG7" s="276" t="s">
        <v>21</v>
      </c>
      <c r="AH7" s="260" t="s">
        <v>22</v>
      </c>
      <c r="AI7" s="260" t="s">
        <v>23</v>
      </c>
      <c r="AJ7" s="284" t="s">
        <v>33</v>
      </c>
      <c r="AK7" s="270" t="s">
        <v>34</v>
      </c>
      <c r="AL7" s="272" t="s">
        <v>35</v>
      </c>
      <c r="AM7" s="269" t="s">
        <v>36</v>
      </c>
      <c r="AN7" s="269" t="s">
        <v>37</v>
      </c>
      <c r="AO7" s="269"/>
      <c r="AP7" s="269"/>
      <c r="AQ7" s="269" t="s">
        <v>38</v>
      </c>
      <c r="AR7" s="269"/>
      <c r="AS7" s="269"/>
      <c r="AT7" s="269" t="s">
        <v>39</v>
      </c>
      <c r="AU7" s="269"/>
      <c r="AV7" s="269"/>
      <c r="AW7" s="269" t="s">
        <v>40</v>
      </c>
      <c r="AX7" s="269"/>
      <c r="AY7" s="269"/>
      <c r="AZ7" s="269" t="s">
        <v>41</v>
      </c>
      <c r="BA7" s="275"/>
    </row>
    <row r="8" spans="1:53" ht="27.75" hidden="1" customHeight="1" x14ac:dyDescent="0.3">
      <c r="A8" s="309"/>
      <c r="B8" s="309"/>
      <c r="C8" s="283"/>
      <c r="D8" s="283"/>
      <c r="E8" s="281"/>
      <c r="F8" s="281"/>
      <c r="G8" s="443"/>
      <c r="H8" s="453"/>
      <c r="I8" s="283"/>
      <c r="J8" s="283"/>
      <c r="K8" s="279"/>
      <c r="L8" s="317"/>
      <c r="M8" s="279"/>
      <c r="N8" s="317"/>
      <c r="O8" s="312"/>
      <c r="P8" s="286"/>
      <c r="Q8" s="265"/>
      <c r="R8" s="220"/>
      <c r="S8" s="221"/>
      <c r="T8" s="218"/>
      <c r="U8" s="218"/>
      <c r="V8" s="223"/>
      <c r="W8" s="224"/>
      <c r="X8" s="223"/>
      <c r="Y8" s="224"/>
      <c r="Z8" s="219"/>
      <c r="AA8" s="219"/>
      <c r="AB8" s="223"/>
      <c r="AC8" s="222"/>
      <c r="AD8" s="224"/>
      <c r="AE8" s="259"/>
      <c r="AF8" s="261"/>
      <c r="AG8" s="277"/>
      <c r="AH8" s="261"/>
      <c r="AI8" s="261"/>
      <c r="AJ8" s="285"/>
      <c r="AK8" s="271"/>
      <c r="AL8" s="272"/>
      <c r="AM8" s="269"/>
      <c r="AN8" s="135"/>
      <c r="AO8" s="135"/>
      <c r="AP8" s="135"/>
      <c r="AQ8" s="135"/>
      <c r="AR8" s="135"/>
      <c r="AS8" s="135"/>
      <c r="AT8" s="135"/>
      <c r="AU8" s="135"/>
      <c r="AV8" s="135"/>
      <c r="AW8" s="135"/>
      <c r="AX8" s="135"/>
      <c r="AY8" s="135"/>
      <c r="AZ8" s="269"/>
      <c r="BA8" s="275"/>
    </row>
    <row r="9" spans="1:53" s="25" customFormat="1" ht="41.5" customHeight="1" x14ac:dyDescent="0.35">
      <c r="A9" s="310"/>
      <c r="B9" s="309"/>
      <c r="C9" s="283"/>
      <c r="D9" s="283"/>
      <c r="E9" s="281"/>
      <c r="F9" s="293"/>
      <c r="G9" s="443"/>
      <c r="H9" s="453"/>
      <c r="I9" s="283"/>
      <c r="J9" s="283"/>
      <c r="K9" s="279"/>
      <c r="L9" s="317"/>
      <c r="M9" s="279"/>
      <c r="N9" s="317"/>
      <c r="O9" s="312"/>
      <c r="P9" s="287"/>
      <c r="Q9" s="265"/>
      <c r="R9" s="137" t="s">
        <v>44</v>
      </c>
      <c r="S9" s="137" t="s">
        <v>45</v>
      </c>
      <c r="T9" s="136" t="s">
        <v>46</v>
      </c>
      <c r="U9" s="136" t="s">
        <v>47</v>
      </c>
      <c r="V9" s="262" t="s">
        <v>48</v>
      </c>
      <c r="W9" s="263"/>
      <c r="X9" s="262" t="s">
        <v>49</v>
      </c>
      <c r="Y9" s="263"/>
      <c r="Z9" s="137" t="s">
        <v>50</v>
      </c>
      <c r="AA9" s="137" t="s">
        <v>51</v>
      </c>
      <c r="AB9" s="137" t="s">
        <v>52</v>
      </c>
      <c r="AC9" s="136" t="s">
        <v>53</v>
      </c>
      <c r="AD9" s="137" t="s">
        <v>54</v>
      </c>
      <c r="AE9" s="259"/>
      <c r="AF9" s="261"/>
      <c r="AG9" s="277"/>
      <c r="AH9" s="261"/>
      <c r="AI9" s="261"/>
      <c r="AJ9" s="285"/>
      <c r="AK9" s="271"/>
      <c r="AL9" s="272" t="s">
        <v>55</v>
      </c>
      <c r="AM9" s="269"/>
      <c r="AN9" s="135" t="s">
        <v>42</v>
      </c>
      <c r="AO9" s="135" t="s">
        <v>43</v>
      </c>
      <c r="AP9" s="135" t="s">
        <v>56</v>
      </c>
      <c r="AQ9" s="135" t="s">
        <v>42</v>
      </c>
      <c r="AR9" s="135" t="s">
        <v>43</v>
      </c>
      <c r="AS9" s="135" t="s">
        <v>56</v>
      </c>
      <c r="AT9" s="135" t="s">
        <v>42</v>
      </c>
      <c r="AU9" s="135" t="s">
        <v>43</v>
      </c>
      <c r="AV9" s="135" t="s">
        <v>56</v>
      </c>
      <c r="AW9" s="135" t="s">
        <v>42</v>
      </c>
      <c r="AX9" s="135" t="s">
        <v>43</v>
      </c>
      <c r="AY9" s="135" t="s">
        <v>56</v>
      </c>
      <c r="AZ9" s="269"/>
      <c r="BA9" s="275"/>
    </row>
    <row r="10" spans="1:53" ht="30" hidden="1" customHeight="1" x14ac:dyDescent="0.3">
      <c r="A10" s="138"/>
      <c r="B10" s="139"/>
      <c r="C10" s="140"/>
      <c r="D10" s="140"/>
      <c r="E10" s="141"/>
      <c r="F10" s="141"/>
      <c r="G10" s="140"/>
      <c r="H10" s="140"/>
      <c r="I10" s="140"/>
      <c r="J10" s="140"/>
      <c r="K10" s="141"/>
      <c r="L10" s="142" t="e">
        <f>VLOOKUP(K10,'[2]Datos Validacion'!$C$6:$D$10,2,0)</f>
        <v>#N/A</v>
      </c>
      <c r="M10" s="143"/>
      <c r="N10" s="144" t="e">
        <f>VLOOKUP(M10,'[2]Datos Validacion'!$E$6:$F$15,2,0)</f>
        <v>#N/A</v>
      </c>
      <c r="O10" s="145"/>
      <c r="P10" s="145"/>
      <c r="Q10" s="140"/>
      <c r="R10" s="146"/>
      <c r="S10" s="140"/>
      <c r="T10" s="140"/>
      <c r="U10" s="138"/>
      <c r="V10" s="138"/>
      <c r="W10" s="142" t="e">
        <f>VLOOKUP(V10,'[2]Datos Validacion'!$K$6:$L$8,2,0)</f>
        <v>#N/A</v>
      </c>
      <c r="X10" s="147"/>
      <c r="Y10" s="142" t="e">
        <f>VLOOKUP(X10,'[2]Datos Validacion'!$M$6:$N$7,2,0)</f>
        <v>#N/A</v>
      </c>
      <c r="Z10" s="146"/>
      <c r="AA10" s="139"/>
      <c r="AB10" s="139"/>
      <c r="AC10" s="139"/>
      <c r="AD10" s="215"/>
      <c r="AE10" s="148" t="e">
        <f t="shared" ref="AE10:AE25" si="0">+W10+Y10</f>
        <v>#N/A</v>
      </c>
      <c r="AF10" s="149" t="e">
        <f>IF(AG10&lt;=20%,"MUY BAJA",IF(AG10&lt;=40%,"BAJA",IF(AG10&lt;=60%,"MEDIA",IF(AG10&lt;=80%,"ALTA","MUY ALTA"))))</f>
        <v>#N/A</v>
      </c>
      <c r="AG10" s="149" t="e">
        <f>IF(OR(V10="prevenir",V10="detectar"),(L10-(L10*AE10)), L10)</f>
        <v>#N/A</v>
      </c>
      <c r="AH10" s="149" t="e">
        <f t="shared" ref="AH10:AH23" si="1">IF(AI10&lt;=20%,"LEVE",IF(AI10&lt;=40%,"MENOR",IF(AI10&lt;=60%,"MODERADO",IF(AI10&lt;=80%,"MAYOR","CATASTROFICO"))))</f>
        <v>#N/A</v>
      </c>
      <c r="AI10" s="149" t="e">
        <f>IF(V10="corregir",(N10-(N10*AE10)), N10)</f>
        <v>#N/A</v>
      </c>
      <c r="AJ10" s="145"/>
      <c r="AK10" s="141"/>
      <c r="AL10" s="150"/>
      <c r="AM10" s="151"/>
      <c r="AN10" s="152"/>
      <c r="AO10" s="153"/>
      <c r="AP10" s="154"/>
      <c r="AQ10" s="155"/>
      <c r="AR10" s="155"/>
      <c r="AS10" s="154"/>
      <c r="AT10" s="155"/>
      <c r="AU10" s="155"/>
      <c r="AV10" s="156"/>
      <c r="AW10" s="155"/>
      <c r="AX10" s="155"/>
      <c r="AY10" s="157"/>
      <c r="AZ10" s="158"/>
      <c r="BA10" s="23"/>
    </row>
    <row r="11" spans="1:53" s="168" customFormat="1" ht="87.5" customHeight="1" x14ac:dyDescent="0.35">
      <c r="A11" s="238" t="s">
        <v>57</v>
      </c>
      <c r="B11" s="291" t="s">
        <v>58</v>
      </c>
      <c r="C11" s="291" t="s">
        <v>59</v>
      </c>
      <c r="D11" s="233" t="s">
        <v>60</v>
      </c>
      <c r="E11" s="291" t="s">
        <v>61</v>
      </c>
      <c r="F11" s="233" t="s">
        <v>62</v>
      </c>
      <c r="G11" s="240" t="s">
        <v>63</v>
      </c>
      <c r="H11" s="440" t="s">
        <v>64</v>
      </c>
      <c r="I11" s="233" t="s">
        <v>65</v>
      </c>
      <c r="J11" s="227"/>
      <c r="K11" s="233" t="s">
        <v>66</v>
      </c>
      <c r="L11" s="160">
        <f>VLOOKUP(K11,'[2]Datos Validacion'!$C$6:$D$10,2,0)</f>
        <v>0.6</v>
      </c>
      <c r="M11" s="253" t="s">
        <v>67</v>
      </c>
      <c r="N11" s="162">
        <f>VLOOKUP(M11,'[2]Datos Validacion'!$E$6:$F$15,2,0)</f>
        <v>1</v>
      </c>
      <c r="O11" s="251" t="s">
        <v>68</v>
      </c>
      <c r="P11" s="145" t="s">
        <v>69</v>
      </c>
      <c r="Q11" s="119" t="s">
        <v>70</v>
      </c>
      <c r="R11" s="138" t="s">
        <v>71</v>
      </c>
      <c r="S11" s="147" t="s">
        <v>72</v>
      </c>
      <c r="T11" s="147" t="s">
        <v>73</v>
      </c>
      <c r="U11" s="138" t="s">
        <v>74</v>
      </c>
      <c r="V11" s="138" t="s">
        <v>75</v>
      </c>
      <c r="W11" s="142">
        <f>VLOOKUP(V11,'[2]Datos Validacion'!$K$6:$L$8,2,0)</f>
        <v>0.25</v>
      </c>
      <c r="X11" s="147" t="s">
        <v>76</v>
      </c>
      <c r="Y11" s="142">
        <f>VLOOKUP(X11,'[2]Datos Validacion'!$M$6:$N$7,2,0)</f>
        <v>0.15</v>
      </c>
      <c r="Z11" s="164" t="s">
        <v>77</v>
      </c>
      <c r="AA11" s="165"/>
      <c r="AB11" s="166" t="s">
        <v>78</v>
      </c>
      <c r="AC11" s="205" t="s">
        <v>79</v>
      </c>
      <c r="AD11" s="444" t="s">
        <v>69</v>
      </c>
      <c r="AE11" s="212">
        <f t="shared" si="0"/>
        <v>0.4</v>
      </c>
      <c r="AF11" s="149" t="str">
        <f>IF(AG11&lt;=20%,"MUY BAJA",IF(AG11&lt;=40%,"BAJA",IF(AG11&lt;=60%,"MEDIA",IF(AG11&lt;=80%,"ALTA","MUY ALTA"))))</f>
        <v>BAJA</v>
      </c>
      <c r="AG11" s="149">
        <f>IF(OR(V11="prevenir",V11="detectar"),(L11-(L11*AE11)), L11)</f>
        <v>0.36</v>
      </c>
      <c r="AH11" s="249" t="str">
        <f t="shared" si="1"/>
        <v>CATASTROFICO</v>
      </c>
      <c r="AI11" s="167">
        <f>IF(V11="corregir",(N11-(N11*AE11)), N11)</f>
        <v>1</v>
      </c>
      <c r="AJ11" s="251" t="s">
        <v>68</v>
      </c>
      <c r="AK11" s="233" t="s">
        <v>80</v>
      </c>
      <c r="AL11" s="242" t="s">
        <v>81</v>
      </c>
      <c r="AM11" s="236" t="s">
        <v>82</v>
      </c>
      <c r="AN11" s="236"/>
      <c r="AO11" s="236" t="s">
        <v>83</v>
      </c>
      <c r="AP11" s="455" t="s">
        <v>84</v>
      </c>
      <c r="AQ11" s="236"/>
      <c r="AR11" s="236" t="s">
        <v>83</v>
      </c>
      <c r="AS11" s="455" t="s">
        <v>85</v>
      </c>
      <c r="AT11" s="236"/>
      <c r="AU11" s="236" t="s">
        <v>83</v>
      </c>
      <c r="AV11" s="455" t="s">
        <v>86</v>
      </c>
      <c r="AW11" s="236"/>
      <c r="AX11" s="236" t="s">
        <v>83</v>
      </c>
      <c r="AY11" s="455" t="s">
        <v>87</v>
      </c>
      <c r="AZ11" s="455" t="s">
        <v>88</v>
      </c>
      <c r="BA11" s="440" t="s">
        <v>89</v>
      </c>
    </row>
    <row r="12" spans="1:53" s="168" customFormat="1" ht="87.5" customHeight="1" x14ac:dyDescent="0.35">
      <c r="A12" s="239"/>
      <c r="B12" s="292"/>
      <c r="C12" s="292"/>
      <c r="D12" s="235"/>
      <c r="E12" s="292"/>
      <c r="F12" s="235"/>
      <c r="G12" s="241"/>
      <c r="H12" s="440"/>
      <c r="I12" s="235"/>
      <c r="J12" s="229"/>
      <c r="K12" s="235"/>
      <c r="L12" s="169" t="e">
        <f>VLOOKUP(K12,'[2]Datos Validacion'!$C$6:$D$10,2,0)</f>
        <v>#N/A</v>
      </c>
      <c r="M12" s="254"/>
      <c r="N12" s="170" t="e">
        <f>VLOOKUP(M12,'[2]Datos Validacion'!$E$6:$F$15,2,0)</f>
        <v>#N/A</v>
      </c>
      <c r="O12" s="252"/>
      <c r="P12" s="145" t="s">
        <v>91</v>
      </c>
      <c r="Q12" s="119" t="s">
        <v>92</v>
      </c>
      <c r="R12" s="138" t="s">
        <v>71</v>
      </c>
      <c r="S12" s="147" t="s">
        <v>72</v>
      </c>
      <c r="T12" s="147" t="s">
        <v>93</v>
      </c>
      <c r="U12" s="138" t="s">
        <v>74</v>
      </c>
      <c r="V12" s="138" t="s">
        <v>94</v>
      </c>
      <c r="W12" s="142">
        <f>VLOOKUP(V12,'[2]Datos Validacion'!$K$6:$L$8,2,0)</f>
        <v>0.15</v>
      </c>
      <c r="X12" s="147" t="s">
        <v>76</v>
      </c>
      <c r="Y12" s="142">
        <f>VLOOKUP(X12,'[2]Datos Validacion'!$M$6:$N$7,2,0)</f>
        <v>0.15</v>
      </c>
      <c r="Z12" s="164" t="s">
        <v>95</v>
      </c>
      <c r="AA12" s="173" t="s">
        <v>96</v>
      </c>
      <c r="AB12" s="166" t="s">
        <v>78</v>
      </c>
      <c r="AC12" s="206" t="s">
        <v>97</v>
      </c>
      <c r="AD12" s="444" t="s">
        <v>91</v>
      </c>
      <c r="AE12" s="212">
        <f t="shared" si="0"/>
        <v>0.3</v>
      </c>
      <c r="AF12" s="149" t="str">
        <f t="shared" ref="AF12" si="2">IF(AG12&lt;=20%,"MUY BAJA",IF(AG12&lt;=40%,"BAJA",IF(AG12&lt;=60%,"MEDIA",IF(AG12&lt;=80%,"ALTA","MUY ALTA"))))</f>
        <v>BAJA</v>
      </c>
      <c r="AG12" s="149">
        <f>+AG11-(AG11*AE12)</f>
        <v>0.252</v>
      </c>
      <c r="AH12" s="250"/>
      <c r="AI12" s="172" t="e">
        <f>IF(V12="corregir",(N12-(N12*AE12)), N12)</f>
        <v>#N/A</v>
      </c>
      <c r="AJ12" s="252"/>
      <c r="AK12" s="235"/>
      <c r="AL12" s="243"/>
      <c r="AM12" s="237"/>
      <c r="AN12" s="237"/>
      <c r="AO12" s="237"/>
      <c r="AP12" s="456"/>
      <c r="AQ12" s="237"/>
      <c r="AR12" s="237"/>
      <c r="AS12" s="456"/>
      <c r="AT12" s="237"/>
      <c r="AU12" s="237"/>
      <c r="AV12" s="456"/>
      <c r="AW12" s="237"/>
      <c r="AX12" s="237"/>
      <c r="AY12" s="456"/>
      <c r="AZ12" s="456"/>
      <c r="BA12" s="440"/>
    </row>
    <row r="13" spans="1:53" s="168" customFormat="1" ht="154" customHeight="1" x14ac:dyDescent="0.35">
      <c r="A13" s="138" t="s">
        <v>57</v>
      </c>
      <c r="B13" s="166" t="s">
        <v>58</v>
      </c>
      <c r="C13" s="166" t="s">
        <v>59</v>
      </c>
      <c r="D13" s="166" t="s">
        <v>60</v>
      </c>
      <c r="E13" s="166" t="s">
        <v>98</v>
      </c>
      <c r="F13" s="141" t="s">
        <v>62</v>
      </c>
      <c r="G13" s="173" t="s">
        <v>99</v>
      </c>
      <c r="H13" s="173" t="s">
        <v>100</v>
      </c>
      <c r="I13" s="141" t="s">
        <v>101</v>
      </c>
      <c r="J13" s="174"/>
      <c r="K13" s="159" t="s">
        <v>66</v>
      </c>
      <c r="L13" s="160">
        <f>VLOOKUP(K13,'[2]Datos Validacion'!$C$6:$D$10,2,0)</f>
        <v>0.6</v>
      </c>
      <c r="M13" s="161" t="s">
        <v>67</v>
      </c>
      <c r="N13" s="162">
        <f>VLOOKUP(M13,'[2]Datos Validacion'!$E$6:$F$15,2,0)</f>
        <v>1</v>
      </c>
      <c r="O13" s="163" t="s">
        <v>68</v>
      </c>
      <c r="P13" s="145" t="s">
        <v>102</v>
      </c>
      <c r="Q13" s="119" t="s">
        <v>103</v>
      </c>
      <c r="R13" s="175" t="s">
        <v>71</v>
      </c>
      <c r="S13" s="176" t="s">
        <v>104</v>
      </c>
      <c r="T13" s="176" t="s">
        <v>73</v>
      </c>
      <c r="U13" s="175" t="s">
        <v>74</v>
      </c>
      <c r="V13" s="138" t="s">
        <v>105</v>
      </c>
      <c r="W13" s="142">
        <f>VLOOKUP(V13,'[2]Datos Validacion'!$K$6:$L$8,2,0)</f>
        <v>0.1</v>
      </c>
      <c r="X13" s="147" t="s">
        <v>76</v>
      </c>
      <c r="Y13" s="142">
        <f>VLOOKUP(X13,'[2]Datos Validacion'!$M$6:$N$7,2,0)</f>
        <v>0.15</v>
      </c>
      <c r="Z13" s="164" t="s">
        <v>77</v>
      </c>
      <c r="AA13" s="201"/>
      <c r="AB13" s="115" t="s">
        <v>78</v>
      </c>
      <c r="AC13" s="207" t="s">
        <v>106</v>
      </c>
      <c r="AD13" s="444" t="s">
        <v>102</v>
      </c>
      <c r="AE13" s="212">
        <f t="shared" si="0"/>
        <v>0.25</v>
      </c>
      <c r="AF13" s="149" t="str">
        <f t="shared" ref="AF13:AF25" si="3">IF(AG13&lt;=20%,"MUY BAJA",IF(AG13&lt;=40%,"BAJA",IF(AG13&lt;=60%,"MEDIA",IF(AG13&lt;=80%,"ALTA","MUY ALTA"))))</f>
        <v>MEDIA</v>
      </c>
      <c r="AG13" s="149">
        <f>IF(OR(V13="prevenir",V13="detectar"),(L13-(L13*AE13)), L13)</f>
        <v>0.6</v>
      </c>
      <c r="AH13" s="149" t="str">
        <f t="shared" si="1"/>
        <v>MAYOR</v>
      </c>
      <c r="AI13" s="149">
        <f>IF(V13="corregir",(N13-(N13*AE13)), N13)</f>
        <v>0.75</v>
      </c>
      <c r="AJ13" s="163" t="s">
        <v>107</v>
      </c>
      <c r="AK13" s="159" t="s">
        <v>80</v>
      </c>
      <c r="AL13" s="181" t="s">
        <v>81</v>
      </c>
      <c r="AM13" s="115" t="s">
        <v>82</v>
      </c>
      <c r="AN13" s="217" t="s">
        <v>108</v>
      </c>
      <c r="AO13" s="216" t="s">
        <v>83</v>
      </c>
      <c r="AP13" s="457" t="s">
        <v>109</v>
      </c>
      <c r="AQ13" s="216" t="s">
        <v>83</v>
      </c>
      <c r="AR13" s="216" t="s">
        <v>108</v>
      </c>
      <c r="AS13" s="457" t="s">
        <v>110</v>
      </c>
      <c r="AT13" s="216" t="s">
        <v>108</v>
      </c>
      <c r="AU13" s="216" t="s">
        <v>83</v>
      </c>
      <c r="AV13" s="457" t="s">
        <v>86</v>
      </c>
      <c r="AW13" s="216" t="s">
        <v>108</v>
      </c>
      <c r="AX13" s="216" t="s">
        <v>83</v>
      </c>
      <c r="AY13" s="457" t="s">
        <v>111</v>
      </c>
      <c r="AZ13" s="457" t="s">
        <v>112</v>
      </c>
      <c r="BA13" s="173" t="s">
        <v>113</v>
      </c>
    </row>
    <row r="14" spans="1:53" s="113" customFormat="1" ht="153" customHeight="1" x14ac:dyDescent="0.3">
      <c r="A14" s="138" t="s">
        <v>57</v>
      </c>
      <c r="B14" s="166" t="s">
        <v>58</v>
      </c>
      <c r="C14" s="166" t="s">
        <v>59</v>
      </c>
      <c r="D14" s="141" t="s">
        <v>60</v>
      </c>
      <c r="E14" s="166" t="s">
        <v>114</v>
      </c>
      <c r="F14" s="141" t="s">
        <v>62</v>
      </c>
      <c r="G14" s="173" t="s">
        <v>115</v>
      </c>
      <c r="H14" s="173" t="s">
        <v>116</v>
      </c>
      <c r="I14" s="141" t="s">
        <v>101</v>
      </c>
      <c r="J14" s="151"/>
      <c r="K14" s="177" t="s">
        <v>66</v>
      </c>
      <c r="L14" s="178">
        <f>VLOOKUP(K14,'[2]Datos Validacion'!$C$6:$D$10,2,0)</f>
        <v>0.6</v>
      </c>
      <c r="M14" s="179" t="s">
        <v>117</v>
      </c>
      <c r="N14" s="180">
        <f>VLOOKUP(M14,'[2]Datos Validacion'!$E$6:$F$15,2,0)</f>
        <v>0.4</v>
      </c>
      <c r="O14" s="145" t="s">
        <v>118</v>
      </c>
      <c r="P14" s="145" t="s">
        <v>119</v>
      </c>
      <c r="Q14" s="120" t="s">
        <v>120</v>
      </c>
      <c r="R14" s="138" t="s">
        <v>71</v>
      </c>
      <c r="S14" s="147" t="s">
        <v>121</v>
      </c>
      <c r="T14" s="147" t="s">
        <v>93</v>
      </c>
      <c r="U14" s="138" t="s">
        <v>74</v>
      </c>
      <c r="V14" s="138" t="s">
        <v>94</v>
      </c>
      <c r="W14" s="142">
        <f>VLOOKUP(V14,'[2]Datos Validacion'!$K$6:$L$8,2,0)</f>
        <v>0.15</v>
      </c>
      <c r="X14" s="147" t="s">
        <v>76</v>
      </c>
      <c r="Y14" s="142">
        <f>VLOOKUP(X14,'[2]Datos Validacion'!$M$6:$N$7,2,0)</f>
        <v>0.15</v>
      </c>
      <c r="Z14" s="138" t="s">
        <v>95</v>
      </c>
      <c r="AA14" s="202" t="s">
        <v>122</v>
      </c>
      <c r="AB14" s="138" t="s">
        <v>78</v>
      </c>
      <c r="AC14" s="207" t="s">
        <v>123</v>
      </c>
      <c r="AD14" s="444" t="s">
        <v>124</v>
      </c>
      <c r="AE14" s="212">
        <f>+W14+Y14</f>
        <v>0.3</v>
      </c>
      <c r="AF14" s="149" t="str">
        <f>IF(AG14&lt;=20%,"MUY BAJA",IF(AG14&lt;=40%,"BAJA",IF(AG14&lt;=60%,"MEDIA",IF(AG14&lt;=80%,"ALTA","MUY ALTA"))))</f>
        <v>MEDIA</v>
      </c>
      <c r="AG14" s="149">
        <f>IF(OR(V14="prevenir",V14="detectar"),(L14-(L14*AE14)), L14)</f>
        <v>0.42</v>
      </c>
      <c r="AH14" s="167" t="str">
        <f t="shared" si="1"/>
        <v>MENOR</v>
      </c>
      <c r="AI14" s="167">
        <f>IF(V14="corregir",(N14-(N14*AE14)), N14)</f>
        <v>0.4</v>
      </c>
      <c r="AJ14" s="145" t="s">
        <v>118</v>
      </c>
      <c r="AK14" s="159" t="s">
        <v>80</v>
      </c>
      <c r="AL14" s="181" t="s">
        <v>125</v>
      </c>
      <c r="AM14" s="115" t="s">
        <v>82</v>
      </c>
      <c r="AN14" s="217" t="s">
        <v>108</v>
      </c>
      <c r="AO14" s="216" t="s">
        <v>83</v>
      </c>
      <c r="AP14" s="457" t="s">
        <v>126</v>
      </c>
      <c r="AQ14" s="216" t="s">
        <v>83</v>
      </c>
      <c r="AR14" s="216" t="s">
        <v>108</v>
      </c>
      <c r="AS14" s="457" t="s">
        <v>127</v>
      </c>
      <c r="AT14" s="216" t="s">
        <v>108</v>
      </c>
      <c r="AU14" s="216" t="s">
        <v>83</v>
      </c>
      <c r="AV14" s="457" t="s">
        <v>128</v>
      </c>
      <c r="AW14" s="216" t="s">
        <v>108</v>
      </c>
      <c r="AX14" s="216" t="s">
        <v>83</v>
      </c>
      <c r="AY14" s="457" t="s">
        <v>129</v>
      </c>
      <c r="AZ14" s="457" t="s">
        <v>130</v>
      </c>
      <c r="BA14" s="173" t="s">
        <v>113</v>
      </c>
    </row>
    <row r="15" spans="1:53" s="113" customFormat="1" ht="95.5" customHeight="1" x14ac:dyDescent="0.3">
      <c r="A15" s="238" t="s">
        <v>57</v>
      </c>
      <c r="B15" s="291" t="s">
        <v>58</v>
      </c>
      <c r="C15" s="291" t="s">
        <v>131</v>
      </c>
      <c r="D15" s="233" t="s">
        <v>132</v>
      </c>
      <c r="E15" s="291" t="s">
        <v>133</v>
      </c>
      <c r="F15" s="233" t="s">
        <v>62</v>
      </c>
      <c r="G15" s="240" t="s">
        <v>134</v>
      </c>
      <c r="H15" s="157" t="s">
        <v>64</v>
      </c>
      <c r="I15" s="141" t="s">
        <v>101</v>
      </c>
      <c r="J15" s="294"/>
      <c r="K15" s="295" t="s">
        <v>66</v>
      </c>
      <c r="L15" s="178">
        <f>VLOOKUP(K15,'[2]Datos Validacion'!$C$6:$D$10,2,0)</f>
        <v>0.6</v>
      </c>
      <c r="M15" s="297" t="s">
        <v>67</v>
      </c>
      <c r="N15" s="180">
        <f>VLOOKUP(M15,'[2]Datos Validacion'!$E$6:$F$15,2,0)</f>
        <v>1</v>
      </c>
      <c r="O15" s="251" t="s">
        <v>68</v>
      </c>
      <c r="P15" s="145" t="s">
        <v>135</v>
      </c>
      <c r="Q15" s="119" t="s">
        <v>136</v>
      </c>
      <c r="R15" s="175" t="s">
        <v>71</v>
      </c>
      <c r="S15" s="176" t="s">
        <v>137</v>
      </c>
      <c r="T15" s="176" t="s">
        <v>73</v>
      </c>
      <c r="U15" s="175" t="s">
        <v>74</v>
      </c>
      <c r="V15" s="175" t="s">
        <v>75</v>
      </c>
      <c r="W15" s="142">
        <f>VLOOKUP(V15,'[2]Datos Validacion'!$K$6:$L$8,2,0)</f>
        <v>0.25</v>
      </c>
      <c r="X15" s="147" t="s">
        <v>76</v>
      </c>
      <c r="Y15" s="142">
        <f>VLOOKUP(X15,'[2]Datos Validacion'!$M$6:$N$7,2,0)</f>
        <v>0.15</v>
      </c>
      <c r="Z15" s="138" t="s">
        <v>95</v>
      </c>
      <c r="AA15" s="98" t="s">
        <v>138</v>
      </c>
      <c r="AB15" s="175" t="s">
        <v>78</v>
      </c>
      <c r="AC15" s="207" t="s">
        <v>97</v>
      </c>
      <c r="AD15" s="444" t="s">
        <v>135</v>
      </c>
      <c r="AE15" s="212">
        <f>+W15+Y15</f>
        <v>0.4</v>
      </c>
      <c r="AF15" s="249" t="str">
        <f>IF(AG15&lt;=20%,"MUY BAJA",IF(AG15&lt;=40%,"BAJA",IF(AG15&lt;=60%,"MEDIA",IF(AG15&lt;=80%,"ALTA","MUY ALTA"))))</f>
        <v>BAJA</v>
      </c>
      <c r="AG15" s="149">
        <f t="shared" ref="AG15:AG19" si="4">IF(OR(V15="prevenir",V15="detectar"),(L15-(L15*AE15)), L15)</f>
        <v>0.36</v>
      </c>
      <c r="AH15" s="167" t="str">
        <f t="shared" si="1"/>
        <v>CATASTROFICO</v>
      </c>
      <c r="AI15" s="167">
        <f t="shared" ref="AI15:AI22" si="5">IF(V15="corregir",(N15-(N15*AE15)), N15)</f>
        <v>1</v>
      </c>
      <c r="AJ15" s="251" t="s">
        <v>107</v>
      </c>
      <c r="AK15" s="233" t="s">
        <v>80</v>
      </c>
      <c r="AL15" s="244" t="s">
        <v>81</v>
      </c>
      <c r="AM15" s="230"/>
      <c r="AN15" s="230"/>
      <c r="AO15" s="230"/>
      <c r="AP15" s="458"/>
      <c r="AQ15" s="230"/>
      <c r="AR15" s="230"/>
      <c r="AS15" s="458"/>
      <c r="AT15" s="230"/>
      <c r="AU15" s="230"/>
      <c r="AV15" s="458"/>
      <c r="AW15" s="230"/>
      <c r="AX15" s="230"/>
      <c r="AY15" s="458"/>
      <c r="AZ15" s="458"/>
      <c r="BA15" s="440" t="s">
        <v>139</v>
      </c>
    </row>
    <row r="16" spans="1:53" s="113" customFormat="1" ht="85.5" customHeight="1" x14ac:dyDescent="0.3">
      <c r="A16" s="239"/>
      <c r="B16" s="292"/>
      <c r="C16" s="292"/>
      <c r="D16" s="235"/>
      <c r="E16" s="292"/>
      <c r="F16" s="235"/>
      <c r="G16" s="241"/>
      <c r="H16" s="157" t="s">
        <v>140</v>
      </c>
      <c r="I16" s="141" t="s">
        <v>141</v>
      </c>
      <c r="J16" s="294"/>
      <c r="K16" s="296"/>
      <c r="L16" s="178" t="e">
        <f>VLOOKUP(K16,'[2]Datos Validacion'!$C$6:$D$10,2,0)</f>
        <v>#N/A</v>
      </c>
      <c r="M16" s="298"/>
      <c r="N16" s="180" t="e">
        <f>VLOOKUP(M16,'[2]Datos Validacion'!$E$6:$F$15,2,0)</f>
        <v>#N/A</v>
      </c>
      <c r="O16" s="252"/>
      <c r="P16" s="145" t="s">
        <v>124</v>
      </c>
      <c r="Q16" s="119" t="s">
        <v>142</v>
      </c>
      <c r="R16" s="175" t="s">
        <v>71</v>
      </c>
      <c r="S16" s="176" t="s">
        <v>143</v>
      </c>
      <c r="T16" s="176" t="s">
        <v>73</v>
      </c>
      <c r="U16" s="175" t="s">
        <v>74</v>
      </c>
      <c r="V16" s="175" t="s">
        <v>105</v>
      </c>
      <c r="W16" s="142">
        <f>VLOOKUP(V16,'[2]Datos Validacion'!$K$6:$L$8,2,0)</f>
        <v>0.1</v>
      </c>
      <c r="X16" s="182" t="s">
        <v>76</v>
      </c>
      <c r="Y16" s="191">
        <f>VLOOKUP(X16,'[2]Datos Validacion'!$M$6:$N$7,2,0)</f>
        <v>0.15</v>
      </c>
      <c r="Z16" s="175" t="s">
        <v>95</v>
      </c>
      <c r="AA16" s="202" t="s">
        <v>144</v>
      </c>
      <c r="AB16" s="175" t="s">
        <v>78</v>
      </c>
      <c r="AC16" s="207" t="s">
        <v>97</v>
      </c>
      <c r="AD16" s="444" t="s">
        <v>124</v>
      </c>
      <c r="AE16" s="213">
        <f>+W16+Y16</f>
        <v>0.25</v>
      </c>
      <c r="AF16" s="250"/>
      <c r="AG16" s="149" t="e">
        <f t="shared" si="4"/>
        <v>#N/A</v>
      </c>
      <c r="AH16" s="167" t="str">
        <f t="shared" si="1"/>
        <v>MAYOR</v>
      </c>
      <c r="AI16" s="167">
        <f>+AI15-(AI15*AE16)</f>
        <v>0.75</v>
      </c>
      <c r="AJ16" s="252"/>
      <c r="AK16" s="235"/>
      <c r="AL16" s="245"/>
      <c r="AM16" s="232"/>
      <c r="AN16" s="232"/>
      <c r="AO16" s="232"/>
      <c r="AP16" s="459"/>
      <c r="AQ16" s="232"/>
      <c r="AR16" s="232"/>
      <c r="AS16" s="459"/>
      <c r="AT16" s="232"/>
      <c r="AU16" s="232"/>
      <c r="AV16" s="459"/>
      <c r="AW16" s="232"/>
      <c r="AX16" s="232"/>
      <c r="AY16" s="459"/>
      <c r="AZ16" s="459"/>
      <c r="BA16" s="441"/>
    </row>
    <row r="17" spans="1:53" s="113" customFormat="1" ht="140.25" customHeight="1" x14ac:dyDescent="0.3">
      <c r="A17" s="138" t="s">
        <v>57</v>
      </c>
      <c r="B17" s="166" t="s">
        <v>58</v>
      </c>
      <c r="C17" s="166" t="s">
        <v>131</v>
      </c>
      <c r="D17" s="141" t="s">
        <v>132</v>
      </c>
      <c r="E17" s="166" t="s">
        <v>145</v>
      </c>
      <c r="F17" s="141" t="s">
        <v>62</v>
      </c>
      <c r="G17" s="157" t="s">
        <v>146</v>
      </c>
      <c r="H17" s="157" t="s">
        <v>147</v>
      </c>
      <c r="I17" s="141" t="s">
        <v>141</v>
      </c>
      <c r="J17" s="151"/>
      <c r="K17" s="177" t="s">
        <v>66</v>
      </c>
      <c r="L17" s="178">
        <f>VLOOKUP(K17,'[2]Datos Validacion'!$C$6:$D$10,2,0)</f>
        <v>0.6</v>
      </c>
      <c r="M17" s="179" t="s">
        <v>67</v>
      </c>
      <c r="N17" s="180">
        <f>VLOOKUP(M17,'[2]Datos Validacion'!$E$6:$F$15,2,0)</f>
        <v>1</v>
      </c>
      <c r="O17" s="145" t="s">
        <v>68</v>
      </c>
      <c r="P17" s="145" t="s">
        <v>148</v>
      </c>
      <c r="Q17" s="120" t="s">
        <v>149</v>
      </c>
      <c r="R17" s="175" t="s">
        <v>71</v>
      </c>
      <c r="S17" s="176" t="s">
        <v>143</v>
      </c>
      <c r="T17" s="176" t="s">
        <v>73</v>
      </c>
      <c r="U17" s="175" t="s">
        <v>74</v>
      </c>
      <c r="V17" s="175" t="s">
        <v>94</v>
      </c>
      <c r="W17" s="142">
        <f>VLOOKUP(V17,'[2]Datos Validacion'!$K$6:$L$8,2,0)</f>
        <v>0.15</v>
      </c>
      <c r="X17" s="147" t="s">
        <v>76</v>
      </c>
      <c r="Y17" s="142">
        <f>VLOOKUP(X17,'[2]Datos Validacion'!$M$6:$N$7,2,0)</f>
        <v>0.15</v>
      </c>
      <c r="Z17" s="175" t="s">
        <v>95</v>
      </c>
      <c r="AA17" s="202" t="s">
        <v>144</v>
      </c>
      <c r="AB17" s="175" t="s">
        <v>78</v>
      </c>
      <c r="AC17" s="207" t="s">
        <v>97</v>
      </c>
      <c r="AD17" s="444" t="s">
        <v>148</v>
      </c>
      <c r="AE17" s="212">
        <f t="shared" ref="AE17:AE20" si="6">+W17+Y17</f>
        <v>0.3</v>
      </c>
      <c r="AF17" s="149" t="str">
        <f t="shared" ref="AF17:AF20" si="7">IF(AG17&lt;=20%,"MUY BAJA",IF(AG17&lt;=40%,"BAJA",IF(AG17&lt;=60%,"MEDIA",IF(AG17&lt;=80%,"ALTA","MUY ALTA"))))</f>
        <v>MEDIA</v>
      </c>
      <c r="AG17" s="149">
        <f t="shared" si="4"/>
        <v>0.42</v>
      </c>
      <c r="AH17" s="167" t="str">
        <f t="shared" si="1"/>
        <v>CATASTROFICO</v>
      </c>
      <c r="AI17" s="167">
        <f>IF(V17="corregir",(N17-(N17*AE17)), N17)</f>
        <v>1</v>
      </c>
      <c r="AJ17" s="145" t="s">
        <v>68</v>
      </c>
      <c r="AK17" s="141" t="s">
        <v>80</v>
      </c>
      <c r="AL17" s="203" t="s">
        <v>81</v>
      </c>
      <c r="AM17" s="176"/>
      <c r="AN17" s="472"/>
      <c r="AO17" s="472"/>
      <c r="AP17" s="157"/>
      <c r="AQ17" s="472"/>
      <c r="AR17" s="472"/>
      <c r="AS17" s="157"/>
      <c r="AT17" s="472"/>
      <c r="AU17" s="472"/>
      <c r="AV17" s="157"/>
      <c r="AW17" s="472"/>
      <c r="AX17" s="472"/>
      <c r="AY17" s="157"/>
      <c r="AZ17" s="157"/>
      <c r="BA17" s="173" t="s">
        <v>150</v>
      </c>
    </row>
    <row r="18" spans="1:53" s="113" customFormat="1" ht="120" customHeight="1" x14ac:dyDescent="0.3">
      <c r="A18" s="138" t="s">
        <v>57</v>
      </c>
      <c r="B18" s="166" t="s">
        <v>151</v>
      </c>
      <c r="C18" s="166" t="s">
        <v>152</v>
      </c>
      <c r="D18" s="141" t="s">
        <v>153</v>
      </c>
      <c r="E18" s="166" t="s">
        <v>154</v>
      </c>
      <c r="F18" s="141" t="s">
        <v>62</v>
      </c>
      <c r="G18" s="193" t="s">
        <v>155</v>
      </c>
      <c r="H18" s="173" t="s">
        <v>156</v>
      </c>
      <c r="I18" s="141" t="s">
        <v>101</v>
      </c>
      <c r="J18" s="181" t="s">
        <v>157</v>
      </c>
      <c r="K18" s="177" t="s">
        <v>66</v>
      </c>
      <c r="L18" s="178">
        <f>VLOOKUP(K18,'[2]Datos Validacion'!$C$6:$D$10,2,0)</f>
        <v>0.6</v>
      </c>
      <c r="M18" s="179" t="s">
        <v>67</v>
      </c>
      <c r="N18" s="180">
        <f>VLOOKUP(M18,'[2]Datos Validacion'!$E$6:$F$15,2,0)</f>
        <v>1</v>
      </c>
      <c r="O18" s="145" t="s">
        <v>68</v>
      </c>
      <c r="P18" s="145" t="s">
        <v>158</v>
      </c>
      <c r="Q18" s="119" t="s">
        <v>159</v>
      </c>
      <c r="R18" s="141" t="s">
        <v>71</v>
      </c>
      <c r="S18" s="147" t="s">
        <v>160</v>
      </c>
      <c r="T18" s="147" t="s">
        <v>73</v>
      </c>
      <c r="U18" s="138" t="s">
        <v>74</v>
      </c>
      <c r="V18" s="138" t="s">
        <v>94</v>
      </c>
      <c r="W18" s="142">
        <f>VLOOKUP(V18,'[2]Datos Validacion'!$K$6:$L$8,2,0)</f>
        <v>0.15</v>
      </c>
      <c r="X18" s="147" t="s">
        <v>76</v>
      </c>
      <c r="Y18" s="142">
        <f>VLOOKUP(X18,'[2]Datos Validacion'!$M$6:$N$7,2,0)</f>
        <v>0.15</v>
      </c>
      <c r="Z18" s="138" t="s">
        <v>77</v>
      </c>
      <c r="AA18" s="173"/>
      <c r="AB18" s="166" t="s">
        <v>78</v>
      </c>
      <c r="AC18" s="206" t="s">
        <v>161</v>
      </c>
      <c r="AD18" s="444" t="s">
        <v>158</v>
      </c>
      <c r="AE18" s="212">
        <f t="shared" si="6"/>
        <v>0.3</v>
      </c>
      <c r="AF18" s="149" t="str">
        <f t="shared" si="7"/>
        <v>MEDIA</v>
      </c>
      <c r="AG18" s="149">
        <f t="shared" si="4"/>
        <v>0.42</v>
      </c>
      <c r="AH18" s="167" t="str">
        <f t="shared" si="1"/>
        <v>CATASTROFICO</v>
      </c>
      <c r="AI18" s="167">
        <f t="shared" si="5"/>
        <v>1</v>
      </c>
      <c r="AJ18" s="145" t="s">
        <v>68</v>
      </c>
      <c r="AK18" s="141" t="s">
        <v>80</v>
      </c>
      <c r="AL18" s="203" t="s">
        <v>81</v>
      </c>
      <c r="AM18" s="176" t="s">
        <v>162</v>
      </c>
      <c r="AN18" s="472"/>
      <c r="AO18" s="472" t="s">
        <v>83</v>
      </c>
      <c r="AP18" s="157" t="s">
        <v>163</v>
      </c>
      <c r="AQ18" s="472" t="s">
        <v>83</v>
      </c>
      <c r="AR18" s="472"/>
      <c r="AS18" s="157" t="s">
        <v>164</v>
      </c>
      <c r="AT18" s="472" t="s">
        <v>83</v>
      </c>
      <c r="AU18" s="472"/>
      <c r="AV18" s="157" t="s">
        <v>165</v>
      </c>
      <c r="AW18" s="472" t="s">
        <v>83</v>
      </c>
      <c r="AX18" s="472"/>
      <c r="AY18" s="157" t="s">
        <v>165</v>
      </c>
      <c r="AZ18" s="157"/>
      <c r="BA18" s="173" t="s">
        <v>166</v>
      </c>
    </row>
    <row r="19" spans="1:53" s="113" customFormat="1" ht="105" customHeight="1" x14ac:dyDescent="0.3">
      <c r="A19" s="238" t="s">
        <v>57</v>
      </c>
      <c r="B19" s="291" t="s">
        <v>151</v>
      </c>
      <c r="C19" s="291" t="s">
        <v>167</v>
      </c>
      <c r="D19" s="233" t="s">
        <v>168</v>
      </c>
      <c r="E19" s="291" t="s">
        <v>169</v>
      </c>
      <c r="F19" s="233" t="s">
        <v>62</v>
      </c>
      <c r="G19" s="240" t="s">
        <v>170</v>
      </c>
      <c r="H19" s="440" t="s">
        <v>171</v>
      </c>
      <c r="I19" s="233" t="s">
        <v>101</v>
      </c>
      <c r="J19" s="227" t="s">
        <v>172</v>
      </c>
      <c r="K19" s="295" t="s">
        <v>173</v>
      </c>
      <c r="L19" s="178">
        <f>VLOOKUP(K19,'[2]Datos Validacion'!$C$6:$D$10,2,0)</f>
        <v>0.2</v>
      </c>
      <c r="M19" s="297" t="s">
        <v>67</v>
      </c>
      <c r="N19" s="180">
        <f>VLOOKUP(M19,'[2]Datos Validacion'!$E$6:$F$15,2,0)</f>
        <v>1</v>
      </c>
      <c r="O19" s="251" t="s">
        <v>68</v>
      </c>
      <c r="P19" s="145" t="s">
        <v>174</v>
      </c>
      <c r="Q19" s="119" t="s">
        <v>175</v>
      </c>
      <c r="R19" s="138" t="s">
        <v>71</v>
      </c>
      <c r="S19" s="115" t="s">
        <v>176</v>
      </c>
      <c r="T19" s="115" t="s">
        <v>93</v>
      </c>
      <c r="U19" s="138" t="s">
        <v>74</v>
      </c>
      <c r="V19" s="138" t="s">
        <v>75</v>
      </c>
      <c r="W19" s="142">
        <f>VLOOKUP(V19,'[2]Datos Validacion'!$K$6:$L$8,2,0)</f>
        <v>0.25</v>
      </c>
      <c r="X19" s="147" t="s">
        <v>76</v>
      </c>
      <c r="Y19" s="142">
        <f>VLOOKUP(X19,'[2]Datos Validacion'!$M$6:$N$7,2,0)</f>
        <v>0.15</v>
      </c>
      <c r="Z19" s="138" t="s">
        <v>77</v>
      </c>
      <c r="AA19" s="173"/>
      <c r="AB19" s="138" t="s">
        <v>78</v>
      </c>
      <c r="AC19" s="208" t="s">
        <v>177</v>
      </c>
      <c r="AD19" s="444" t="s">
        <v>174</v>
      </c>
      <c r="AE19" s="212">
        <f t="shared" si="6"/>
        <v>0.4</v>
      </c>
      <c r="AF19" s="149" t="str">
        <f t="shared" si="7"/>
        <v>MUY BAJA</v>
      </c>
      <c r="AG19" s="149">
        <f t="shared" si="4"/>
        <v>0.12</v>
      </c>
      <c r="AH19" s="249" t="str">
        <f t="shared" si="1"/>
        <v>CATASTROFICO</v>
      </c>
      <c r="AI19" s="167">
        <f t="shared" si="5"/>
        <v>1</v>
      </c>
      <c r="AJ19" s="251" t="s">
        <v>68</v>
      </c>
      <c r="AK19" s="233" t="s">
        <v>80</v>
      </c>
      <c r="AL19" s="244" t="s">
        <v>81</v>
      </c>
      <c r="AM19" s="230" t="s">
        <v>178</v>
      </c>
      <c r="AN19" s="230"/>
      <c r="AO19" s="230" t="s">
        <v>83</v>
      </c>
      <c r="AP19" s="458" t="s">
        <v>179</v>
      </c>
      <c r="AQ19" s="230"/>
      <c r="AR19" s="230" t="s">
        <v>83</v>
      </c>
      <c r="AS19" s="458" t="s">
        <v>180</v>
      </c>
      <c r="AT19" s="230"/>
      <c r="AU19" s="230" t="s">
        <v>83</v>
      </c>
      <c r="AV19" s="458" t="s">
        <v>181</v>
      </c>
      <c r="AW19" s="230"/>
      <c r="AX19" s="230" t="s">
        <v>83</v>
      </c>
      <c r="AY19" s="458" t="s">
        <v>182</v>
      </c>
      <c r="AZ19" s="458" t="s">
        <v>183</v>
      </c>
      <c r="BA19" s="439" t="s">
        <v>184</v>
      </c>
    </row>
    <row r="20" spans="1:53" s="113" customFormat="1" ht="80.5" customHeight="1" x14ac:dyDescent="0.3">
      <c r="A20" s="239"/>
      <c r="B20" s="292"/>
      <c r="C20" s="292"/>
      <c r="D20" s="235"/>
      <c r="E20" s="292"/>
      <c r="F20" s="235"/>
      <c r="G20" s="241"/>
      <c r="H20" s="440"/>
      <c r="I20" s="235"/>
      <c r="J20" s="229"/>
      <c r="K20" s="296"/>
      <c r="L20" s="178" t="e">
        <f>VLOOKUP(K20,'[2]Datos Validacion'!$C$6:$D$10,2,0)</f>
        <v>#N/A</v>
      </c>
      <c r="M20" s="298"/>
      <c r="N20" s="180" t="e">
        <f>VLOOKUP(M20,'[2]Datos Validacion'!$E$6:$F$15,2,0)</f>
        <v>#N/A</v>
      </c>
      <c r="O20" s="252"/>
      <c r="P20" s="145" t="s">
        <v>185</v>
      </c>
      <c r="Q20" s="119" t="s">
        <v>186</v>
      </c>
      <c r="R20" s="138" t="s">
        <v>71</v>
      </c>
      <c r="S20" s="115" t="s">
        <v>187</v>
      </c>
      <c r="T20" s="115" t="s">
        <v>188</v>
      </c>
      <c r="U20" s="138" t="s">
        <v>74</v>
      </c>
      <c r="V20" s="138" t="s">
        <v>94</v>
      </c>
      <c r="W20" s="142">
        <f>VLOOKUP(V20,'[2]Datos Validacion'!$K$6:$L$8,2,0)</f>
        <v>0.15</v>
      </c>
      <c r="X20" s="147" t="s">
        <v>76</v>
      </c>
      <c r="Y20" s="142">
        <f>VLOOKUP(X20,'[2]Datos Validacion'!$M$6:$N$7,2,0)</f>
        <v>0.15</v>
      </c>
      <c r="Z20" s="138" t="s">
        <v>77</v>
      </c>
      <c r="AA20" s="173"/>
      <c r="AB20" s="138" t="s">
        <v>78</v>
      </c>
      <c r="AC20" s="209" t="s">
        <v>189</v>
      </c>
      <c r="AD20" s="444" t="s">
        <v>185</v>
      </c>
      <c r="AE20" s="212">
        <f t="shared" si="6"/>
        <v>0.3</v>
      </c>
      <c r="AF20" s="149" t="str">
        <f t="shared" si="7"/>
        <v>MUY BAJA</v>
      </c>
      <c r="AG20" s="149">
        <f>+AG19-(AG19*AE20)</f>
        <v>8.3999999999999991E-2</v>
      </c>
      <c r="AH20" s="250"/>
      <c r="AI20" s="167" t="e">
        <f t="shared" si="5"/>
        <v>#N/A</v>
      </c>
      <c r="AJ20" s="252"/>
      <c r="AK20" s="235"/>
      <c r="AL20" s="245"/>
      <c r="AM20" s="232"/>
      <c r="AN20" s="232"/>
      <c r="AO20" s="232"/>
      <c r="AP20" s="459"/>
      <c r="AQ20" s="232"/>
      <c r="AR20" s="232"/>
      <c r="AS20" s="459"/>
      <c r="AT20" s="232"/>
      <c r="AU20" s="232"/>
      <c r="AV20" s="459"/>
      <c r="AW20" s="232"/>
      <c r="AX20" s="232"/>
      <c r="AY20" s="459"/>
      <c r="AZ20" s="459"/>
      <c r="BA20" s="439"/>
    </row>
    <row r="21" spans="1:53" ht="123.75" customHeight="1" x14ac:dyDescent="0.3">
      <c r="A21" s="138" t="s">
        <v>57</v>
      </c>
      <c r="B21" s="147" t="s">
        <v>190</v>
      </c>
      <c r="C21" s="141" t="s">
        <v>191</v>
      </c>
      <c r="D21" s="141" t="s">
        <v>192</v>
      </c>
      <c r="E21" s="141" t="s">
        <v>193</v>
      </c>
      <c r="F21" s="141" t="s">
        <v>62</v>
      </c>
      <c r="G21" s="119" t="s">
        <v>194</v>
      </c>
      <c r="H21" s="119" t="s">
        <v>195</v>
      </c>
      <c r="I21" s="141" t="s">
        <v>101</v>
      </c>
      <c r="J21" s="166"/>
      <c r="K21" s="177" t="s">
        <v>66</v>
      </c>
      <c r="L21" s="178">
        <f>VLOOKUP(K21,'[2]Datos Validacion'!$C$6:$D$10,2,0)</f>
        <v>0.6</v>
      </c>
      <c r="M21" s="179" t="s">
        <v>67</v>
      </c>
      <c r="N21" s="180">
        <f>VLOOKUP(M21,'[2]Datos Validacion'!$E$6:$F$15,2,0)</f>
        <v>1</v>
      </c>
      <c r="O21" s="145" t="s">
        <v>68</v>
      </c>
      <c r="P21" s="145" t="s">
        <v>196</v>
      </c>
      <c r="Q21" s="173" t="s">
        <v>197</v>
      </c>
      <c r="R21" s="175" t="s">
        <v>71</v>
      </c>
      <c r="S21" s="115" t="s">
        <v>198</v>
      </c>
      <c r="T21" s="115" t="s">
        <v>188</v>
      </c>
      <c r="U21" s="175" t="s">
        <v>74</v>
      </c>
      <c r="V21" s="175" t="s">
        <v>75</v>
      </c>
      <c r="W21" s="142">
        <f>VLOOKUP(V21,'[2]Datos Validacion'!$K$6:$L$8,2,0)</f>
        <v>0.25</v>
      </c>
      <c r="X21" s="147" t="s">
        <v>76</v>
      </c>
      <c r="Y21" s="142">
        <f>VLOOKUP(X21,'[2]Datos Validacion'!$M$6:$N$7,2,0)</f>
        <v>0.15</v>
      </c>
      <c r="Z21" s="138" t="s">
        <v>77</v>
      </c>
      <c r="AA21" s="98"/>
      <c r="AB21" s="138" t="s">
        <v>78</v>
      </c>
      <c r="AC21" s="208" t="s">
        <v>199</v>
      </c>
      <c r="AD21" s="444" t="s">
        <v>196</v>
      </c>
      <c r="AE21" s="212">
        <f t="shared" si="0"/>
        <v>0.4</v>
      </c>
      <c r="AF21" s="149" t="str">
        <f t="shared" si="3"/>
        <v>BAJA</v>
      </c>
      <c r="AG21" s="149">
        <f t="shared" ref="AG21:AG29" si="8">IF(OR(V21="prevenir",V21="detectar"),(L21-(L21*AE21)), L21)</f>
        <v>0.36</v>
      </c>
      <c r="AH21" s="167" t="str">
        <f t="shared" si="1"/>
        <v>CATASTROFICO</v>
      </c>
      <c r="AI21" s="167">
        <f t="shared" si="5"/>
        <v>1</v>
      </c>
      <c r="AJ21" s="145" t="s">
        <v>68</v>
      </c>
      <c r="AK21" s="159" t="s">
        <v>80</v>
      </c>
      <c r="AL21" s="204" t="s">
        <v>81</v>
      </c>
      <c r="AM21" s="141" t="s">
        <v>200</v>
      </c>
      <c r="AN21" s="473"/>
      <c r="AO21" s="177" t="s">
        <v>83</v>
      </c>
      <c r="AP21" s="119" t="s">
        <v>201</v>
      </c>
      <c r="AQ21" s="177" t="s">
        <v>83</v>
      </c>
      <c r="AR21" s="177"/>
      <c r="AS21" s="119" t="s">
        <v>202</v>
      </c>
      <c r="AT21" s="177"/>
      <c r="AU21" s="177" t="s">
        <v>83</v>
      </c>
      <c r="AV21" s="119" t="s">
        <v>203</v>
      </c>
      <c r="AW21" s="177"/>
      <c r="AX21" s="177" t="s">
        <v>83</v>
      </c>
      <c r="AY21" s="460" t="s">
        <v>204</v>
      </c>
      <c r="AZ21" s="461" t="s">
        <v>205</v>
      </c>
      <c r="BA21" s="173" t="s">
        <v>166</v>
      </c>
    </row>
    <row r="22" spans="1:53" ht="133.5" customHeight="1" x14ac:dyDescent="0.3">
      <c r="A22" s="138" t="s">
        <v>57</v>
      </c>
      <c r="B22" s="147" t="s">
        <v>190</v>
      </c>
      <c r="C22" s="141" t="s">
        <v>191</v>
      </c>
      <c r="D22" s="141" t="s">
        <v>192</v>
      </c>
      <c r="E22" s="141" t="s">
        <v>206</v>
      </c>
      <c r="F22" s="141" t="s">
        <v>62</v>
      </c>
      <c r="G22" s="119" t="s">
        <v>207</v>
      </c>
      <c r="H22" s="119" t="s">
        <v>208</v>
      </c>
      <c r="I22" s="141" t="s">
        <v>101</v>
      </c>
      <c r="J22" s="166"/>
      <c r="K22" s="177" t="s">
        <v>66</v>
      </c>
      <c r="L22" s="178">
        <f>VLOOKUP(K22,'[2]Datos Validacion'!$C$6:$D$10,2,0)</f>
        <v>0.6</v>
      </c>
      <c r="M22" s="179" t="s">
        <v>118</v>
      </c>
      <c r="N22" s="180">
        <f>VLOOKUP(M22,'[2]Datos Validacion'!$E$6:$F$15,2,0)</f>
        <v>0.6</v>
      </c>
      <c r="O22" s="145" t="s">
        <v>118</v>
      </c>
      <c r="P22" s="145" t="s">
        <v>209</v>
      </c>
      <c r="Q22" s="173" t="s">
        <v>210</v>
      </c>
      <c r="R22" s="138" t="s">
        <v>71</v>
      </c>
      <c r="S22" s="147" t="s">
        <v>198</v>
      </c>
      <c r="T22" s="147" t="s">
        <v>93</v>
      </c>
      <c r="U22" s="138" t="s">
        <v>74</v>
      </c>
      <c r="V22" s="138" t="s">
        <v>75</v>
      </c>
      <c r="W22" s="142">
        <f>VLOOKUP(V22,'[2]Datos Validacion'!$K$6:$L$8,2,0)</f>
        <v>0.25</v>
      </c>
      <c r="X22" s="147" t="s">
        <v>76</v>
      </c>
      <c r="Y22" s="142">
        <f>VLOOKUP(X22,'[2]Datos Validacion'!$M$6:$N$7,2,0)</f>
        <v>0.15</v>
      </c>
      <c r="Z22" s="138" t="s">
        <v>77</v>
      </c>
      <c r="AA22" s="98"/>
      <c r="AB22" s="138" t="s">
        <v>78</v>
      </c>
      <c r="AC22" s="208" t="s">
        <v>211</v>
      </c>
      <c r="AD22" s="444" t="s">
        <v>209</v>
      </c>
      <c r="AE22" s="212">
        <f t="shared" si="0"/>
        <v>0.4</v>
      </c>
      <c r="AF22" s="149" t="str">
        <f t="shared" si="3"/>
        <v>BAJA</v>
      </c>
      <c r="AG22" s="149">
        <f t="shared" si="8"/>
        <v>0.36</v>
      </c>
      <c r="AH22" s="149" t="str">
        <f t="shared" si="1"/>
        <v>MODERADO</v>
      </c>
      <c r="AI22" s="149">
        <f t="shared" si="5"/>
        <v>0.6</v>
      </c>
      <c r="AJ22" s="145" t="s">
        <v>118</v>
      </c>
      <c r="AK22" s="141" t="s">
        <v>212</v>
      </c>
      <c r="AL22" s="204" t="s">
        <v>125</v>
      </c>
      <c r="AM22" s="141" t="s">
        <v>200</v>
      </c>
      <c r="AN22" s="473"/>
      <c r="AO22" s="177" t="s">
        <v>83</v>
      </c>
      <c r="AP22" s="119" t="s">
        <v>213</v>
      </c>
      <c r="AQ22" s="177" t="s">
        <v>83</v>
      </c>
      <c r="AR22" s="177"/>
      <c r="AS22" s="119" t="s">
        <v>214</v>
      </c>
      <c r="AT22" s="177"/>
      <c r="AU22" s="177" t="s">
        <v>83</v>
      </c>
      <c r="AV22" s="119" t="s">
        <v>215</v>
      </c>
      <c r="AW22" s="177"/>
      <c r="AX22" s="177" t="s">
        <v>83</v>
      </c>
      <c r="AY22" s="119" t="s">
        <v>216</v>
      </c>
      <c r="AZ22" s="462" t="s">
        <v>205</v>
      </c>
      <c r="BA22" s="173" t="s">
        <v>166</v>
      </c>
    </row>
    <row r="23" spans="1:53" ht="84.75" customHeight="1" x14ac:dyDescent="0.3">
      <c r="A23" s="238" t="s">
        <v>57</v>
      </c>
      <c r="B23" s="320" t="s">
        <v>217</v>
      </c>
      <c r="C23" s="233" t="s">
        <v>218</v>
      </c>
      <c r="D23" s="233" t="s">
        <v>192</v>
      </c>
      <c r="E23" s="233" t="s">
        <v>219</v>
      </c>
      <c r="F23" s="233" t="s">
        <v>62</v>
      </c>
      <c r="G23" s="329" t="s">
        <v>220</v>
      </c>
      <c r="H23" s="448" t="s">
        <v>221</v>
      </c>
      <c r="I23" s="233" t="s">
        <v>101</v>
      </c>
      <c r="J23" s="291"/>
      <c r="K23" s="233" t="s">
        <v>66</v>
      </c>
      <c r="L23" s="142">
        <f>VLOOKUP(K23,'[2]Datos Validacion'!$C$6:$D$10,2,0)</f>
        <v>0.6</v>
      </c>
      <c r="M23" s="253" t="s">
        <v>117</v>
      </c>
      <c r="N23" s="144">
        <f>VLOOKUP(M23,'[2]Datos Validacion'!$E$6:$F$15,2,0)</f>
        <v>0.4</v>
      </c>
      <c r="O23" s="251" t="s">
        <v>118</v>
      </c>
      <c r="P23" s="145" t="s">
        <v>222</v>
      </c>
      <c r="Q23" s="173" t="s">
        <v>223</v>
      </c>
      <c r="R23" s="138" t="s">
        <v>71</v>
      </c>
      <c r="S23" s="115" t="s">
        <v>224</v>
      </c>
      <c r="T23" s="115" t="s">
        <v>73</v>
      </c>
      <c r="U23" s="175" t="s">
        <v>74</v>
      </c>
      <c r="V23" s="175" t="s">
        <v>75</v>
      </c>
      <c r="W23" s="142">
        <f>VLOOKUP(V23,'[2]Datos Validacion'!$K$6:$L$8,2,0)</f>
        <v>0.25</v>
      </c>
      <c r="X23" s="147" t="s">
        <v>76</v>
      </c>
      <c r="Y23" s="142">
        <f>VLOOKUP(X23,'[2]Datos Validacion'!$M$6:$N$7,2,0)</f>
        <v>0.15</v>
      </c>
      <c r="Z23" s="138" t="s">
        <v>77</v>
      </c>
      <c r="AA23" s="98"/>
      <c r="AB23" s="147" t="s">
        <v>78</v>
      </c>
      <c r="AC23" s="208" t="s">
        <v>225</v>
      </c>
      <c r="AD23" s="444" t="s">
        <v>222</v>
      </c>
      <c r="AE23" s="212">
        <f t="shared" si="0"/>
        <v>0.4</v>
      </c>
      <c r="AF23" s="149" t="str">
        <f t="shared" si="3"/>
        <v>BAJA</v>
      </c>
      <c r="AG23" s="149">
        <f t="shared" si="8"/>
        <v>0.36</v>
      </c>
      <c r="AH23" s="249" t="str">
        <f t="shared" si="1"/>
        <v>MENOR</v>
      </c>
      <c r="AI23" s="149">
        <f t="shared" ref="AI23:AI31" si="9">IF(V23="corregir",(N23-(N23*AE23)), N23)</f>
        <v>0.4</v>
      </c>
      <c r="AJ23" s="251" t="s">
        <v>226</v>
      </c>
      <c r="AK23" s="233" t="s">
        <v>212</v>
      </c>
      <c r="AL23" s="246" t="s">
        <v>125</v>
      </c>
      <c r="AM23" s="233" t="s">
        <v>227</v>
      </c>
      <c r="AN23" s="233"/>
      <c r="AO23" s="233" t="s">
        <v>90</v>
      </c>
      <c r="AP23" s="463" t="s">
        <v>598</v>
      </c>
      <c r="AQ23" s="233" t="s">
        <v>90</v>
      </c>
      <c r="AR23" s="233"/>
      <c r="AS23" s="329" t="s">
        <v>228</v>
      </c>
      <c r="AT23" s="233"/>
      <c r="AU23" s="233" t="s">
        <v>90</v>
      </c>
      <c r="AV23" s="329" t="s">
        <v>229</v>
      </c>
      <c r="AW23" s="233"/>
      <c r="AX23" s="233" t="s">
        <v>90</v>
      </c>
      <c r="AY23" s="329" t="s">
        <v>230</v>
      </c>
      <c r="AZ23" s="329" t="s">
        <v>205</v>
      </c>
      <c r="BA23" s="440" t="s">
        <v>231</v>
      </c>
    </row>
    <row r="24" spans="1:53" ht="70" customHeight="1" x14ac:dyDescent="0.3">
      <c r="A24" s="319"/>
      <c r="B24" s="321"/>
      <c r="C24" s="234"/>
      <c r="D24" s="234"/>
      <c r="E24" s="234"/>
      <c r="F24" s="234"/>
      <c r="G24" s="331"/>
      <c r="H24" s="448"/>
      <c r="I24" s="235"/>
      <c r="J24" s="328"/>
      <c r="K24" s="234"/>
      <c r="L24" s="142" t="e">
        <f>VLOOKUP(K24,'[2]Datos Validacion'!$C$6:$D$10,2,0)</f>
        <v>#N/A</v>
      </c>
      <c r="M24" s="256"/>
      <c r="N24" s="144" t="e">
        <f>VLOOKUP(M24,'[2]Datos Validacion'!$E$6:$F$15,2,0)</f>
        <v>#N/A</v>
      </c>
      <c r="O24" s="255"/>
      <c r="P24" s="145" t="s">
        <v>232</v>
      </c>
      <c r="Q24" s="173" t="s">
        <v>233</v>
      </c>
      <c r="R24" s="138" t="s">
        <v>71</v>
      </c>
      <c r="S24" s="115" t="s">
        <v>224</v>
      </c>
      <c r="T24" s="115" t="s">
        <v>188</v>
      </c>
      <c r="U24" s="175" t="s">
        <v>74</v>
      </c>
      <c r="V24" s="175" t="s">
        <v>94</v>
      </c>
      <c r="W24" s="142">
        <f>VLOOKUP(V24,'[2]Datos Validacion'!$K$6:$L$8,2,0)</f>
        <v>0.15</v>
      </c>
      <c r="X24" s="147" t="s">
        <v>76</v>
      </c>
      <c r="Y24" s="142">
        <f>VLOOKUP(X24,'[2]Datos Validacion'!$M$6:$N$7,2,0)</f>
        <v>0.15</v>
      </c>
      <c r="Z24" s="138" t="s">
        <v>77</v>
      </c>
      <c r="AA24" s="98"/>
      <c r="AB24" s="147" t="s">
        <v>78</v>
      </c>
      <c r="AC24" s="208" t="s">
        <v>234</v>
      </c>
      <c r="AD24" s="444" t="s">
        <v>232</v>
      </c>
      <c r="AE24" s="212">
        <f t="shared" si="0"/>
        <v>0.3</v>
      </c>
      <c r="AF24" s="149" t="str">
        <f t="shared" si="3"/>
        <v>BAJA</v>
      </c>
      <c r="AG24" s="149">
        <f>+AG23-(AG23*AE24)</f>
        <v>0.252</v>
      </c>
      <c r="AH24" s="257"/>
      <c r="AI24" s="149" t="e">
        <f t="shared" si="9"/>
        <v>#N/A</v>
      </c>
      <c r="AJ24" s="255"/>
      <c r="AK24" s="234"/>
      <c r="AL24" s="247"/>
      <c r="AM24" s="234"/>
      <c r="AN24" s="234"/>
      <c r="AO24" s="234"/>
      <c r="AP24" s="331"/>
      <c r="AQ24" s="234"/>
      <c r="AR24" s="234"/>
      <c r="AS24" s="331"/>
      <c r="AT24" s="234"/>
      <c r="AU24" s="234"/>
      <c r="AV24" s="331"/>
      <c r="AW24" s="234"/>
      <c r="AX24" s="234"/>
      <c r="AY24" s="331"/>
      <c r="AZ24" s="331"/>
      <c r="BA24" s="441"/>
    </row>
    <row r="25" spans="1:53" ht="71" customHeight="1" x14ac:dyDescent="0.3">
      <c r="A25" s="239"/>
      <c r="B25" s="322"/>
      <c r="C25" s="235"/>
      <c r="D25" s="235"/>
      <c r="E25" s="235"/>
      <c r="F25" s="235"/>
      <c r="G25" s="330"/>
      <c r="H25" s="119" t="s">
        <v>235</v>
      </c>
      <c r="I25" s="141" t="s">
        <v>101</v>
      </c>
      <c r="J25" s="292"/>
      <c r="K25" s="235"/>
      <c r="L25" s="142" t="e">
        <f>VLOOKUP(K25,'[2]Datos Validacion'!$C$6:$D$10,2,0)</f>
        <v>#N/A</v>
      </c>
      <c r="M25" s="254"/>
      <c r="N25" s="144" t="e">
        <f>VLOOKUP(M25,'[2]Datos Validacion'!$E$6:$F$15,2,0)</f>
        <v>#N/A</v>
      </c>
      <c r="O25" s="252"/>
      <c r="P25" s="145" t="s">
        <v>236</v>
      </c>
      <c r="Q25" s="173" t="s">
        <v>237</v>
      </c>
      <c r="R25" s="138" t="s">
        <v>71</v>
      </c>
      <c r="S25" s="115" t="s">
        <v>224</v>
      </c>
      <c r="T25" s="115" t="s">
        <v>238</v>
      </c>
      <c r="U25" s="175" t="s">
        <v>74</v>
      </c>
      <c r="V25" s="175" t="s">
        <v>94</v>
      </c>
      <c r="W25" s="142">
        <f>VLOOKUP(V25,'[2]Datos Validacion'!$K$6:$L$8,2,0)</f>
        <v>0.15</v>
      </c>
      <c r="X25" s="147" t="s">
        <v>76</v>
      </c>
      <c r="Y25" s="142">
        <f>VLOOKUP(X25,'[2]Datos Validacion'!$M$6:$N$7,2,0)</f>
        <v>0.15</v>
      </c>
      <c r="Z25" s="138" t="s">
        <v>77</v>
      </c>
      <c r="AA25" s="98"/>
      <c r="AB25" s="138" t="s">
        <v>78</v>
      </c>
      <c r="AC25" s="209" t="s">
        <v>239</v>
      </c>
      <c r="AD25" s="444" t="s">
        <v>236</v>
      </c>
      <c r="AE25" s="212">
        <f t="shared" si="0"/>
        <v>0.3</v>
      </c>
      <c r="AF25" s="149" t="str">
        <f t="shared" si="3"/>
        <v>MUY BAJA</v>
      </c>
      <c r="AG25" s="149">
        <f>+AG24-(AG24*AE25)</f>
        <v>0.1764</v>
      </c>
      <c r="AH25" s="250"/>
      <c r="AI25" s="149" t="e">
        <f t="shared" si="9"/>
        <v>#N/A</v>
      </c>
      <c r="AJ25" s="252"/>
      <c r="AK25" s="235"/>
      <c r="AL25" s="248"/>
      <c r="AM25" s="235"/>
      <c r="AN25" s="235"/>
      <c r="AO25" s="235"/>
      <c r="AP25" s="330"/>
      <c r="AQ25" s="235"/>
      <c r="AR25" s="235"/>
      <c r="AS25" s="330"/>
      <c r="AT25" s="235"/>
      <c r="AU25" s="235"/>
      <c r="AV25" s="330"/>
      <c r="AW25" s="235"/>
      <c r="AX25" s="235"/>
      <c r="AY25" s="330"/>
      <c r="AZ25" s="330"/>
      <c r="BA25" s="441"/>
    </row>
    <row r="26" spans="1:53" ht="76" customHeight="1" x14ac:dyDescent="0.3">
      <c r="A26" s="238" t="s">
        <v>57</v>
      </c>
      <c r="B26" s="320" t="s">
        <v>240</v>
      </c>
      <c r="C26" s="320" t="s">
        <v>241</v>
      </c>
      <c r="D26" s="320" t="s">
        <v>192</v>
      </c>
      <c r="E26" s="238" t="s">
        <v>242</v>
      </c>
      <c r="F26" s="233" t="s">
        <v>62</v>
      </c>
      <c r="G26" s="332" t="s">
        <v>243</v>
      </c>
      <c r="H26" s="98" t="s">
        <v>244</v>
      </c>
      <c r="I26" s="141" t="s">
        <v>101</v>
      </c>
      <c r="J26" s="233"/>
      <c r="K26" s="233" t="s">
        <v>66</v>
      </c>
      <c r="L26" s="142">
        <f>VLOOKUP(K26,'[2]Datos Validacion'!$C$6:$D$10,2,0)</f>
        <v>0.6</v>
      </c>
      <c r="M26" s="253" t="s">
        <v>245</v>
      </c>
      <c r="N26" s="144">
        <f>VLOOKUP(M26,'[2]Datos Validacion'!$E$6:$F$15,2,0)</f>
        <v>0.2</v>
      </c>
      <c r="O26" s="251" t="s">
        <v>118</v>
      </c>
      <c r="P26" s="145" t="s">
        <v>246</v>
      </c>
      <c r="Q26" s="174" t="s">
        <v>247</v>
      </c>
      <c r="R26" s="138" t="s">
        <v>71</v>
      </c>
      <c r="S26" s="147" t="s">
        <v>248</v>
      </c>
      <c r="T26" s="147" t="s">
        <v>238</v>
      </c>
      <c r="U26" s="138" t="s">
        <v>74</v>
      </c>
      <c r="V26" s="138" t="s">
        <v>75</v>
      </c>
      <c r="W26" s="142">
        <f>VLOOKUP(V26,'[2]Datos Validacion'!$K$6:$L$8,2,0)</f>
        <v>0.25</v>
      </c>
      <c r="X26" s="147" t="s">
        <v>76</v>
      </c>
      <c r="Y26" s="142">
        <f>VLOOKUP(X26,'[2]Datos Validacion'!$M$6:$N$7,2,0)</f>
        <v>0.15</v>
      </c>
      <c r="Z26" s="138" t="s">
        <v>77</v>
      </c>
      <c r="AA26" s="183"/>
      <c r="AB26" s="147" t="s">
        <v>78</v>
      </c>
      <c r="AC26" s="207" t="s">
        <v>249</v>
      </c>
      <c r="AD26" s="444" t="s">
        <v>246</v>
      </c>
      <c r="AE26" s="212">
        <f t="shared" ref="AE26:AE31" si="10">+W26+Y26</f>
        <v>0.4</v>
      </c>
      <c r="AF26" s="149" t="str">
        <f t="shared" ref="AF26:AF31" si="11">IF(AG26&lt;=20%,"MUY BAJA",IF(AG26&lt;=40%,"BAJA",IF(AG26&lt;=60%,"MEDIA",IF(AG26&lt;=80%,"ALTA","MUY ALTA"))))</f>
        <v>BAJA</v>
      </c>
      <c r="AG26" s="149">
        <f t="shared" si="8"/>
        <v>0.36</v>
      </c>
      <c r="AH26" s="249" t="str">
        <f t="shared" ref="AH26:AH31" si="12">IF(AI26&lt;=20%,"LEVE",IF(AI26&lt;=40%,"MENOR",IF(AI26&lt;=60%,"MODERADO",IF(AI26&lt;=80%,"MAYOR","CATASTROFICO"))))</f>
        <v>LEVE</v>
      </c>
      <c r="AI26" s="149">
        <f t="shared" si="9"/>
        <v>0.2</v>
      </c>
      <c r="AJ26" s="251" t="s">
        <v>226</v>
      </c>
      <c r="AK26" s="233" t="s">
        <v>212</v>
      </c>
      <c r="AL26" s="227" t="s">
        <v>125</v>
      </c>
      <c r="AM26" s="227" t="s">
        <v>250</v>
      </c>
      <c r="AN26" s="295"/>
      <c r="AO26" s="295" t="s">
        <v>83</v>
      </c>
      <c r="AP26" s="329" t="s">
        <v>251</v>
      </c>
      <c r="AQ26" s="295" t="s">
        <v>83</v>
      </c>
      <c r="AR26" s="225"/>
      <c r="AS26" s="329" t="s">
        <v>252</v>
      </c>
      <c r="AT26" s="295"/>
      <c r="AU26" s="295" t="s">
        <v>83</v>
      </c>
      <c r="AV26" s="329" t="s">
        <v>253</v>
      </c>
      <c r="AW26" s="295" t="s">
        <v>83</v>
      </c>
      <c r="AX26" s="295"/>
      <c r="AY26" s="329" t="s">
        <v>254</v>
      </c>
      <c r="AZ26" s="464"/>
      <c r="BA26" s="448" t="s">
        <v>166</v>
      </c>
    </row>
    <row r="27" spans="1:53" ht="84" customHeight="1" x14ac:dyDescent="0.3">
      <c r="A27" s="319"/>
      <c r="B27" s="321"/>
      <c r="C27" s="321"/>
      <c r="D27" s="321"/>
      <c r="E27" s="319"/>
      <c r="F27" s="234"/>
      <c r="G27" s="333"/>
      <c r="H27" s="98" t="s">
        <v>255</v>
      </c>
      <c r="I27" s="141" t="s">
        <v>101</v>
      </c>
      <c r="J27" s="234"/>
      <c r="K27" s="234"/>
      <c r="L27" s="142" t="e">
        <f>VLOOKUP(K27,'[2]Datos Validacion'!$C$6:$D$10,2,0)</f>
        <v>#N/A</v>
      </c>
      <c r="M27" s="256"/>
      <c r="N27" s="144" t="e">
        <f>VLOOKUP(M27,'[2]Datos Validacion'!$E$6:$F$15,2,0)</f>
        <v>#N/A</v>
      </c>
      <c r="O27" s="255"/>
      <c r="P27" s="145" t="s">
        <v>256</v>
      </c>
      <c r="Q27" s="173" t="s">
        <v>257</v>
      </c>
      <c r="R27" s="138" t="s">
        <v>71</v>
      </c>
      <c r="S27" s="147" t="s">
        <v>258</v>
      </c>
      <c r="T27" s="147" t="s">
        <v>238</v>
      </c>
      <c r="U27" s="138" t="s">
        <v>74</v>
      </c>
      <c r="V27" s="138" t="s">
        <v>75</v>
      </c>
      <c r="W27" s="142">
        <f>VLOOKUP(V27,'[2]Datos Validacion'!$K$6:$L$8,2,0)</f>
        <v>0.25</v>
      </c>
      <c r="X27" s="147" t="s">
        <v>76</v>
      </c>
      <c r="Y27" s="142">
        <f>VLOOKUP(X27,'[2]Datos Validacion'!$M$6:$N$7,2,0)</f>
        <v>0.15</v>
      </c>
      <c r="Z27" s="138" t="s">
        <v>77</v>
      </c>
      <c r="AA27" s="183"/>
      <c r="AB27" s="147" t="s">
        <v>78</v>
      </c>
      <c r="AC27" s="207" t="s">
        <v>259</v>
      </c>
      <c r="AD27" s="444" t="s">
        <v>256</v>
      </c>
      <c r="AE27" s="212">
        <f t="shared" si="10"/>
        <v>0.4</v>
      </c>
      <c r="AF27" s="149" t="str">
        <f t="shared" si="11"/>
        <v>BAJA</v>
      </c>
      <c r="AG27" s="149">
        <f>+AG26-(AG26*AE27)</f>
        <v>0.216</v>
      </c>
      <c r="AH27" s="257"/>
      <c r="AI27" s="149" t="e">
        <f t="shared" si="9"/>
        <v>#N/A</v>
      </c>
      <c r="AJ27" s="255"/>
      <c r="AK27" s="234"/>
      <c r="AL27" s="228"/>
      <c r="AM27" s="228"/>
      <c r="AN27" s="449"/>
      <c r="AO27" s="449"/>
      <c r="AP27" s="331"/>
      <c r="AQ27" s="449"/>
      <c r="AR27" s="474"/>
      <c r="AS27" s="331"/>
      <c r="AT27" s="449"/>
      <c r="AU27" s="449"/>
      <c r="AV27" s="331"/>
      <c r="AW27" s="449"/>
      <c r="AX27" s="449"/>
      <c r="AY27" s="331"/>
      <c r="AZ27" s="465"/>
      <c r="BA27" s="448"/>
    </row>
    <row r="28" spans="1:53" ht="96.5" customHeight="1" x14ac:dyDescent="0.3">
      <c r="A28" s="239"/>
      <c r="B28" s="322"/>
      <c r="C28" s="322"/>
      <c r="D28" s="322"/>
      <c r="E28" s="239"/>
      <c r="F28" s="235"/>
      <c r="G28" s="334"/>
      <c r="H28" s="174" t="s">
        <v>260</v>
      </c>
      <c r="I28" s="141" t="s">
        <v>141</v>
      </c>
      <c r="J28" s="235"/>
      <c r="K28" s="235"/>
      <c r="L28" s="142" t="e">
        <f>VLOOKUP(K28,'[2]Datos Validacion'!$C$6:$D$10,2,0)</f>
        <v>#N/A</v>
      </c>
      <c r="M28" s="254"/>
      <c r="N28" s="144" t="e">
        <f>VLOOKUP(M28,'[2]Datos Validacion'!$E$6:$F$15,2,0)</f>
        <v>#N/A</v>
      </c>
      <c r="O28" s="252"/>
      <c r="P28" s="145" t="s">
        <v>261</v>
      </c>
      <c r="Q28" s="195" t="s">
        <v>262</v>
      </c>
      <c r="R28" s="196" t="s">
        <v>71</v>
      </c>
      <c r="S28" s="196" t="s">
        <v>258</v>
      </c>
      <c r="T28" s="194" t="s">
        <v>238</v>
      </c>
      <c r="U28" s="196" t="s">
        <v>74</v>
      </c>
      <c r="V28" s="196" t="s">
        <v>75</v>
      </c>
      <c r="W28" s="160">
        <f>VLOOKUP(V28,'[2]Datos Validacion'!$K$6:$L$8,2,0)</f>
        <v>0.25</v>
      </c>
      <c r="X28" s="192" t="s">
        <v>76</v>
      </c>
      <c r="Y28" s="160">
        <f>VLOOKUP(X28,'[2]Datos Validacion'!$M$6:$N$7,2,0)</f>
        <v>0.15</v>
      </c>
      <c r="Z28" s="196" t="s">
        <v>77</v>
      </c>
      <c r="AA28" s="183"/>
      <c r="AB28" s="194" t="s">
        <v>78</v>
      </c>
      <c r="AC28" s="210" t="s">
        <v>263</v>
      </c>
      <c r="AD28" s="444" t="s">
        <v>261</v>
      </c>
      <c r="AE28" s="214">
        <f t="shared" si="10"/>
        <v>0.4</v>
      </c>
      <c r="AF28" s="167" t="str">
        <f t="shared" si="11"/>
        <v>MUY BAJA</v>
      </c>
      <c r="AG28" s="167">
        <f>+AG27-(AG27*AE28)</f>
        <v>0.12959999999999999</v>
      </c>
      <c r="AH28" s="257"/>
      <c r="AI28" s="167" t="e">
        <f t="shared" si="9"/>
        <v>#N/A</v>
      </c>
      <c r="AJ28" s="255"/>
      <c r="AK28" s="235"/>
      <c r="AL28" s="229"/>
      <c r="AM28" s="229"/>
      <c r="AN28" s="296"/>
      <c r="AO28" s="296"/>
      <c r="AP28" s="330"/>
      <c r="AQ28" s="296"/>
      <c r="AR28" s="226"/>
      <c r="AS28" s="330"/>
      <c r="AT28" s="296"/>
      <c r="AU28" s="296"/>
      <c r="AV28" s="330"/>
      <c r="AW28" s="296"/>
      <c r="AX28" s="296"/>
      <c r="AY28" s="330"/>
      <c r="AZ28" s="466"/>
      <c r="BA28" s="448"/>
    </row>
    <row r="29" spans="1:53" ht="80" customHeight="1" x14ac:dyDescent="0.3">
      <c r="A29" s="238" t="s">
        <v>57</v>
      </c>
      <c r="B29" s="230" t="s">
        <v>264</v>
      </c>
      <c r="C29" s="227" t="s">
        <v>265</v>
      </c>
      <c r="D29" s="227" t="s">
        <v>266</v>
      </c>
      <c r="E29" s="227" t="s">
        <v>267</v>
      </c>
      <c r="F29" s="233" t="s">
        <v>62</v>
      </c>
      <c r="G29" s="325" t="s">
        <v>268</v>
      </c>
      <c r="H29" s="454" t="s">
        <v>269</v>
      </c>
      <c r="I29" s="233" t="s">
        <v>101</v>
      </c>
      <c r="J29" s="233" t="s">
        <v>270</v>
      </c>
      <c r="K29" s="141" t="s">
        <v>173</v>
      </c>
      <c r="L29" s="142">
        <f>VLOOKUP(K29,'[2]Datos Validacion'!$C$6:$D$10,2,0)</f>
        <v>0.2</v>
      </c>
      <c r="M29" s="143" t="s">
        <v>67</v>
      </c>
      <c r="N29" s="144">
        <f>VLOOKUP(M29,'[2]Datos Validacion'!$E$6:$F$15,2,0)</f>
        <v>1</v>
      </c>
      <c r="O29" s="145" t="s">
        <v>68</v>
      </c>
      <c r="P29" s="145" t="s">
        <v>271</v>
      </c>
      <c r="Q29" s="119" t="s">
        <v>272</v>
      </c>
      <c r="R29" s="164" t="s">
        <v>71</v>
      </c>
      <c r="S29" s="166" t="s">
        <v>273</v>
      </c>
      <c r="T29" s="164" t="s">
        <v>93</v>
      </c>
      <c r="U29" s="164" t="s">
        <v>74</v>
      </c>
      <c r="V29" s="164" t="s">
        <v>94</v>
      </c>
      <c r="W29" s="142">
        <f>VLOOKUP(V29,'[2]Datos Validacion'!$K$6:$L$8,2,0)</f>
        <v>0.15</v>
      </c>
      <c r="X29" s="166" t="s">
        <v>274</v>
      </c>
      <c r="Y29" s="142">
        <f>VLOOKUP(X29,'[2]Datos Validacion'!$M$6:$N$7,2,0)</f>
        <v>0.25</v>
      </c>
      <c r="Z29" s="164" t="s">
        <v>95</v>
      </c>
      <c r="AA29" s="171" t="s">
        <v>275</v>
      </c>
      <c r="AB29" s="164" t="s">
        <v>276</v>
      </c>
      <c r="AC29" s="206" t="s">
        <v>277</v>
      </c>
      <c r="AD29" s="444" t="s">
        <v>271</v>
      </c>
      <c r="AE29" s="212">
        <f t="shared" si="10"/>
        <v>0.4</v>
      </c>
      <c r="AF29" s="149" t="str">
        <f t="shared" si="11"/>
        <v>MUY BAJA</v>
      </c>
      <c r="AG29" s="149">
        <f t="shared" si="8"/>
        <v>0.12</v>
      </c>
      <c r="AH29" s="149" t="str">
        <f t="shared" si="12"/>
        <v>CATASTROFICO</v>
      </c>
      <c r="AI29" s="149">
        <f t="shared" si="9"/>
        <v>1</v>
      </c>
      <c r="AJ29" s="251" t="s">
        <v>68</v>
      </c>
      <c r="AK29" s="233" t="s">
        <v>80</v>
      </c>
      <c r="AL29" s="246">
        <v>46009</v>
      </c>
      <c r="AM29" s="230" t="s">
        <v>278</v>
      </c>
      <c r="AN29" s="230"/>
      <c r="AO29" s="450" t="s">
        <v>83</v>
      </c>
      <c r="AP29" s="467" t="s">
        <v>279</v>
      </c>
      <c r="AQ29" s="450" t="s">
        <v>83</v>
      </c>
      <c r="AR29" s="450" t="s">
        <v>108</v>
      </c>
      <c r="AS29" s="467" t="s">
        <v>280</v>
      </c>
      <c r="AT29" s="450" t="s">
        <v>83</v>
      </c>
      <c r="AU29" s="450" t="s">
        <v>108</v>
      </c>
      <c r="AV29" s="240" t="s">
        <v>281</v>
      </c>
      <c r="AW29" s="450" t="s">
        <v>108</v>
      </c>
      <c r="AX29" s="450" t="s">
        <v>83</v>
      </c>
      <c r="AY29" s="467" t="s">
        <v>282</v>
      </c>
      <c r="AZ29" s="467" t="s">
        <v>283</v>
      </c>
      <c r="BA29" s="440" t="s">
        <v>166</v>
      </c>
    </row>
    <row r="30" spans="1:53" ht="73.5" customHeight="1" x14ac:dyDescent="0.3">
      <c r="A30" s="319"/>
      <c r="B30" s="231"/>
      <c r="C30" s="228"/>
      <c r="D30" s="228"/>
      <c r="E30" s="228"/>
      <c r="F30" s="234"/>
      <c r="G30" s="326"/>
      <c r="H30" s="454"/>
      <c r="I30" s="234"/>
      <c r="J30" s="234"/>
      <c r="K30" s="141" t="s">
        <v>173</v>
      </c>
      <c r="L30" s="142">
        <f>VLOOKUP(K30,'[2]Datos Validacion'!$C$6:$D$10,2,0)</f>
        <v>0.2</v>
      </c>
      <c r="M30" s="143" t="s">
        <v>67</v>
      </c>
      <c r="N30" s="144">
        <f>VLOOKUP(M30,'[2]Datos Validacion'!$E$6:$F$15,2,0)</f>
        <v>1</v>
      </c>
      <c r="O30" s="145" t="s">
        <v>68</v>
      </c>
      <c r="P30" s="145" t="s">
        <v>284</v>
      </c>
      <c r="Q30" s="173" t="s">
        <v>285</v>
      </c>
      <c r="R30" s="164" t="s">
        <v>71</v>
      </c>
      <c r="S30" s="166" t="s">
        <v>273</v>
      </c>
      <c r="T30" s="164" t="s">
        <v>93</v>
      </c>
      <c r="U30" s="164" t="s">
        <v>74</v>
      </c>
      <c r="V30" s="164" t="s">
        <v>94</v>
      </c>
      <c r="W30" s="142">
        <f>VLOOKUP(V30,'[2]Datos Validacion'!$K$6:$L$8,2,0)</f>
        <v>0.15</v>
      </c>
      <c r="X30" s="176" t="s">
        <v>286</v>
      </c>
      <c r="Y30" s="142">
        <f>VLOOKUP(X30,'[2]Datos Validacion'!$M$6:$N$7,2,0)</f>
        <v>0.15</v>
      </c>
      <c r="Z30" s="164" t="s">
        <v>95</v>
      </c>
      <c r="AA30" s="171" t="s">
        <v>287</v>
      </c>
      <c r="AB30" s="164" t="s">
        <v>276</v>
      </c>
      <c r="AC30" s="211" t="s">
        <v>288</v>
      </c>
      <c r="AD30" s="444" t="s">
        <v>284</v>
      </c>
      <c r="AE30" s="212">
        <f t="shared" si="10"/>
        <v>0.3</v>
      </c>
      <c r="AF30" s="149" t="str">
        <f t="shared" si="11"/>
        <v>MUY BAJA</v>
      </c>
      <c r="AG30" s="149">
        <f>+AG29-(AG29*AE30)</f>
        <v>8.3999999999999991E-2</v>
      </c>
      <c r="AH30" s="149" t="str">
        <f t="shared" si="12"/>
        <v>CATASTROFICO</v>
      </c>
      <c r="AI30" s="149">
        <f t="shared" si="9"/>
        <v>1</v>
      </c>
      <c r="AJ30" s="255"/>
      <c r="AK30" s="234"/>
      <c r="AL30" s="247"/>
      <c r="AM30" s="231"/>
      <c r="AN30" s="231"/>
      <c r="AO30" s="451"/>
      <c r="AP30" s="468"/>
      <c r="AQ30" s="451"/>
      <c r="AR30" s="451"/>
      <c r="AS30" s="468"/>
      <c r="AT30" s="451"/>
      <c r="AU30" s="451"/>
      <c r="AV30" s="469"/>
      <c r="AW30" s="451"/>
      <c r="AX30" s="451"/>
      <c r="AY30" s="468"/>
      <c r="AZ30" s="468"/>
      <c r="BA30" s="440"/>
    </row>
    <row r="31" spans="1:53" ht="92.5" customHeight="1" x14ac:dyDescent="0.3">
      <c r="A31" s="239"/>
      <c r="B31" s="232"/>
      <c r="C31" s="229"/>
      <c r="D31" s="229"/>
      <c r="E31" s="229"/>
      <c r="F31" s="235"/>
      <c r="G31" s="327"/>
      <c r="H31" s="454"/>
      <c r="I31" s="235"/>
      <c r="J31" s="235"/>
      <c r="K31" s="141" t="s">
        <v>173</v>
      </c>
      <c r="L31" s="142">
        <f>VLOOKUP(K31,'[2]Datos Validacion'!$C$6:$D$10,2,0)</f>
        <v>0.2</v>
      </c>
      <c r="M31" s="143" t="s">
        <v>67</v>
      </c>
      <c r="N31" s="144">
        <f>VLOOKUP(M31,'[2]Datos Validacion'!$E$6:$F$15,2,0)</f>
        <v>1</v>
      </c>
      <c r="O31" s="145" t="s">
        <v>68</v>
      </c>
      <c r="P31" s="145" t="s">
        <v>289</v>
      </c>
      <c r="Q31" s="119" t="s">
        <v>290</v>
      </c>
      <c r="R31" s="138" t="s">
        <v>71</v>
      </c>
      <c r="S31" s="166" t="s">
        <v>273</v>
      </c>
      <c r="T31" s="164" t="s">
        <v>93</v>
      </c>
      <c r="U31" s="164" t="s">
        <v>74</v>
      </c>
      <c r="V31" s="164" t="s">
        <v>94</v>
      </c>
      <c r="W31" s="142">
        <f>VLOOKUP(V31,'[2]Datos Validacion'!$K$6:$L$8,2,0)</f>
        <v>0.15</v>
      </c>
      <c r="X31" s="176" t="s">
        <v>286</v>
      </c>
      <c r="Y31" s="142">
        <f>VLOOKUP(X31,'[2]Datos Validacion'!$M$6:$N$7,2,0)</f>
        <v>0.15</v>
      </c>
      <c r="Z31" s="164" t="s">
        <v>95</v>
      </c>
      <c r="AA31" s="171" t="s">
        <v>291</v>
      </c>
      <c r="AB31" s="164" t="s">
        <v>276</v>
      </c>
      <c r="AC31" s="206" t="s">
        <v>292</v>
      </c>
      <c r="AD31" s="444" t="s">
        <v>289</v>
      </c>
      <c r="AE31" s="212">
        <f t="shared" si="10"/>
        <v>0.3</v>
      </c>
      <c r="AF31" s="149" t="str">
        <f t="shared" si="11"/>
        <v>MUY BAJA</v>
      </c>
      <c r="AG31" s="149">
        <f>+AG30-(AG30*AE31)</f>
        <v>5.8799999999999991E-2</v>
      </c>
      <c r="AH31" s="149" t="str">
        <f t="shared" si="12"/>
        <v>CATASTROFICO</v>
      </c>
      <c r="AI31" s="149">
        <f t="shared" si="9"/>
        <v>1</v>
      </c>
      <c r="AJ31" s="252"/>
      <c r="AK31" s="235"/>
      <c r="AL31" s="248"/>
      <c r="AM31" s="232"/>
      <c r="AN31" s="232"/>
      <c r="AO31" s="452"/>
      <c r="AP31" s="470"/>
      <c r="AQ31" s="452"/>
      <c r="AR31" s="452"/>
      <c r="AS31" s="470"/>
      <c r="AT31" s="452"/>
      <c r="AU31" s="452"/>
      <c r="AV31" s="471"/>
      <c r="AW31" s="452"/>
      <c r="AX31" s="452"/>
      <c r="AY31" s="470"/>
      <c r="AZ31" s="470"/>
      <c r="BA31" s="440"/>
    </row>
    <row r="32" spans="1:53" x14ac:dyDescent="0.3">
      <c r="E32" s="130"/>
    </row>
    <row r="35" spans="1:13" ht="21" customHeight="1" x14ac:dyDescent="0.3">
      <c r="A35" s="323" t="s">
        <v>293</v>
      </c>
      <c r="B35" s="323"/>
      <c r="C35" s="323"/>
      <c r="D35" s="323"/>
      <c r="E35" s="323"/>
      <c r="F35" s="323"/>
      <c r="G35" s="323"/>
      <c r="H35" s="323"/>
      <c r="I35" s="323"/>
      <c r="J35" s="323"/>
      <c r="K35" s="323"/>
      <c r="L35" s="323"/>
      <c r="M35" s="323"/>
    </row>
    <row r="36" spans="1:13" ht="42" customHeight="1" x14ac:dyDescent="0.3">
      <c r="A36" s="197" t="s">
        <v>294</v>
      </c>
      <c r="B36" s="198" t="s">
        <v>55</v>
      </c>
      <c r="C36" s="324" t="s">
        <v>295</v>
      </c>
      <c r="D36" s="324"/>
      <c r="E36" s="324"/>
      <c r="F36" s="324"/>
      <c r="G36" s="324"/>
      <c r="H36" s="324"/>
      <c r="I36" s="199" t="s">
        <v>296</v>
      </c>
      <c r="J36" s="4"/>
      <c r="K36" s="199" t="s">
        <v>297</v>
      </c>
      <c r="M36" s="200" t="s">
        <v>298</v>
      </c>
    </row>
    <row r="37" spans="1:13" ht="61.5" customHeight="1" x14ac:dyDescent="0.3">
      <c r="A37" s="116">
        <v>2</v>
      </c>
      <c r="B37" s="187">
        <v>45575</v>
      </c>
      <c r="C37" s="318" t="s">
        <v>299</v>
      </c>
      <c r="D37" s="318"/>
      <c r="E37" s="318"/>
      <c r="F37" s="318"/>
      <c r="G37" s="318"/>
      <c r="H37" s="318"/>
      <c r="I37" s="147" t="s">
        <v>300</v>
      </c>
      <c r="J37" s="4"/>
      <c r="K37" s="188" t="s">
        <v>301</v>
      </c>
      <c r="M37" s="189" t="s">
        <v>302</v>
      </c>
    </row>
    <row r="38" spans="1:13" ht="68.150000000000006" customHeight="1" x14ac:dyDescent="0.3">
      <c r="A38" s="116">
        <v>3</v>
      </c>
      <c r="B38" s="187">
        <v>45626</v>
      </c>
      <c r="C38" s="318" t="s">
        <v>303</v>
      </c>
      <c r="D38" s="318"/>
      <c r="E38" s="318"/>
      <c r="F38" s="318"/>
      <c r="G38" s="318"/>
      <c r="H38" s="318"/>
      <c r="I38" s="147" t="s">
        <v>300</v>
      </c>
      <c r="J38" s="4"/>
      <c r="K38" s="188" t="s">
        <v>301</v>
      </c>
      <c r="M38" s="189" t="s">
        <v>304</v>
      </c>
    </row>
  </sheetData>
  <sheetProtection formatColumns="0" formatRows="0" sort="0" autoFilter="0"/>
  <autoFilter ref="A7:BA31" xr:uid="{00000000-0001-0000-0000-000000000000}">
    <filterColumn colId="17" showButton="0"/>
    <filterColumn colId="19" showButton="0"/>
    <filterColumn colId="21" showButton="0"/>
    <filterColumn colId="23" showButton="0"/>
    <filterColumn colId="25" showButton="0"/>
    <filterColumn colId="27" showButton="0"/>
    <filterColumn colId="28" showButton="0"/>
    <filterColumn colId="39" showButton="0"/>
    <filterColumn colId="40" showButton="0"/>
    <filterColumn colId="42" showButton="0"/>
    <filterColumn colId="43" showButton="0"/>
    <filterColumn colId="45" showButton="0"/>
    <filterColumn colId="46" showButton="0"/>
    <filterColumn colId="48" showButton="0"/>
    <filterColumn colId="49" showButton="0"/>
  </autoFilter>
  <mergeCells count="238">
    <mergeCell ref="BA15:BA16"/>
    <mergeCell ref="F19:F20"/>
    <mergeCell ref="F23:F25"/>
    <mergeCell ref="F26:F28"/>
    <mergeCell ref="F29:F31"/>
    <mergeCell ref="AJ29:AJ31"/>
    <mergeCell ref="AK29:AK31"/>
    <mergeCell ref="J29:J31"/>
    <mergeCell ref="B29:B31"/>
    <mergeCell ref="C29:C31"/>
    <mergeCell ref="D29:D31"/>
    <mergeCell ref="E29:E31"/>
    <mergeCell ref="G29:G31"/>
    <mergeCell ref="H23:H24"/>
    <mergeCell ref="G23:G25"/>
    <mergeCell ref="G26:G28"/>
    <mergeCell ref="O26:O28"/>
    <mergeCell ref="M26:M28"/>
    <mergeCell ref="K26:K28"/>
    <mergeCell ref="AH26:AH28"/>
    <mergeCell ref="AK26:AK28"/>
    <mergeCell ref="AK19:AK20"/>
    <mergeCell ref="AK23:AK25"/>
    <mergeCell ref="C36:H36"/>
    <mergeCell ref="E11:E12"/>
    <mergeCell ref="D11:D12"/>
    <mergeCell ref="C11:C12"/>
    <mergeCell ref="AJ15:AJ16"/>
    <mergeCell ref="AF15:AF16"/>
    <mergeCell ref="A29:A31"/>
    <mergeCell ref="H29:H31"/>
    <mergeCell ref="I29:I31"/>
    <mergeCell ref="A19:A20"/>
    <mergeCell ref="B19:B20"/>
    <mergeCell ref="C19:C20"/>
    <mergeCell ref="D19:D20"/>
    <mergeCell ref="E19:E20"/>
    <mergeCell ref="AJ26:AJ28"/>
    <mergeCell ref="K19:K20"/>
    <mergeCell ref="M19:M20"/>
    <mergeCell ref="O19:O20"/>
    <mergeCell ref="J23:J25"/>
    <mergeCell ref="I23:I24"/>
    <mergeCell ref="I19:I20"/>
    <mergeCell ref="J19:J20"/>
    <mergeCell ref="AH19:AH20"/>
    <mergeCell ref="AJ19:AJ20"/>
    <mergeCell ref="N7:N9"/>
    <mergeCell ref="AK15:AK16"/>
    <mergeCell ref="C37:H37"/>
    <mergeCell ref="C38:H38"/>
    <mergeCell ref="A15:A16"/>
    <mergeCell ref="B15:B16"/>
    <mergeCell ref="D15:D16"/>
    <mergeCell ref="E15:E16"/>
    <mergeCell ref="F15:F16"/>
    <mergeCell ref="G19:G20"/>
    <mergeCell ref="H19:H20"/>
    <mergeCell ref="C15:C16"/>
    <mergeCell ref="A26:A28"/>
    <mergeCell ref="B26:B28"/>
    <mergeCell ref="C26:C28"/>
    <mergeCell ref="E26:E28"/>
    <mergeCell ref="D26:D28"/>
    <mergeCell ref="A23:A25"/>
    <mergeCell ref="B23:B25"/>
    <mergeCell ref="C23:C25"/>
    <mergeCell ref="E23:E25"/>
    <mergeCell ref="D23:D25"/>
    <mergeCell ref="A35:M35"/>
    <mergeCell ref="O11:O12"/>
    <mergeCell ref="P6:P9"/>
    <mergeCell ref="AB7:AD7"/>
    <mergeCell ref="B11:B12"/>
    <mergeCell ref="F7:F9"/>
    <mergeCell ref="G15:G16"/>
    <mergeCell ref="J15:J16"/>
    <mergeCell ref="K15:K16"/>
    <mergeCell ref="M15:M16"/>
    <mergeCell ref="A1:C1"/>
    <mergeCell ref="M7:M9"/>
    <mergeCell ref="V4:AJ4"/>
    <mergeCell ref="A6:J6"/>
    <mergeCell ref="K6:O6"/>
    <mergeCell ref="Q6:AE6"/>
    <mergeCell ref="AF6:AK6"/>
    <mergeCell ref="A7:A9"/>
    <mergeCell ref="V9:W9"/>
    <mergeCell ref="B7:B9"/>
    <mergeCell ref="C7:C9"/>
    <mergeCell ref="O7:O9"/>
    <mergeCell ref="H4:I4"/>
    <mergeCell ref="D4:E4"/>
    <mergeCell ref="D7:D9"/>
    <mergeCell ref="L7:L9"/>
    <mergeCell ref="AT11:AT12"/>
    <mergeCell ref="AU11:AU12"/>
    <mergeCell ref="AV11:AV12"/>
    <mergeCell ref="AW11:AW12"/>
    <mergeCell ref="AX11:AX12"/>
    <mergeCell ref="AZ1:BA1"/>
    <mergeCell ref="D1:AY1"/>
    <mergeCell ref="BA6:BA9"/>
    <mergeCell ref="AT7:AV7"/>
    <mergeCell ref="X7:Y7"/>
    <mergeCell ref="Z7:AA7"/>
    <mergeCell ref="AM7:AM9"/>
    <mergeCell ref="AN7:AP7"/>
    <mergeCell ref="AQ7:AS7"/>
    <mergeCell ref="AG7:AG9"/>
    <mergeCell ref="AZ7:AZ9"/>
    <mergeCell ref="K7:K9"/>
    <mergeCell ref="E7:E9"/>
    <mergeCell ref="G7:G9"/>
    <mergeCell ref="H7:H9"/>
    <mergeCell ref="J7:J9"/>
    <mergeCell ref="I7:I9"/>
    <mergeCell ref="AH7:AH9"/>
    <mergeCell ref="AJ7:AJ9"/>
    <mergeCell ref="AE7:AE9"/>
    <mergeCell ref="AF7:AF9"/>
    <mergeCell ref="X9:Y9"/>
    <mergeCell ref="Q7:Q9"/>
    <mergeCell ref="T7:U7"/>
    <mergeCell ref="R7:S7"/>
    <mergeCell ref="V7:W7"/>
    <mergeCell ref="AL6:AZ6"/>
    <mergeCell ref="AW7:AY7"/>
    <mergeCell ref="AI7:AI9"/>
    <mergeCell ref="AK7:AK9"/>
    <mergeCell ref="AL7:AL9"/>
    <mergeCell ref="A11:A12"/>
    <mergeCell ref="G11:G12"/>
    <mergeCell ref="F11:F12"/>
    <mergeCell ref="AL11:AL12"/>
    <mergeCell ref="AL15:AL16"/>
    <mergeCell ref="AL19:AL20"/>
    <mergeCell ref="AL23:AL25"/>
    <mergeCell ref="AL26:AL28"/>
    <mergeCell ref="AL29:AL31"/>
    <mergeCell ref="AK11:AK12"/>
    <mergeCell ref="AH11:AH12"/>
    <mergeCell ref="O15:O16"/>
    <mergeCell ref="AJ11:AJ12"/>
    <mergeCell ref="H11:H12"/>
    <mergeCell ref="I11:I12"/>
    <mergeCell ref="J11:J12"/>
    <mergeCell ref="K11:K12"/>
    <mergeCell ref="M11:M12"/>
    <mergeCell ref="AJ23:AJ25"/>
    <mergeCell ref="K23:K25"/>
    <mergeCell ref="O23:O25"/>
    <mergeCell ref="M23:M25"/>
    <mergeCell ref="J26:J28"/>
    <mergeCell ref="AH23:AH25"/>
    <mergeCell ref="AY11:AY12"/>
    <mergeCell ref="AZ11:AZ12"/>
    <mergeCell ref="BA11:BA12"/>
    <mergeCell ref="AM15:AM16"/>
    <mergeCell ref="AN15:AN16"/>
    <mergeCell ref="AO15:AO16"/>
    <mergeCell ref="AP15:AP16"/>
    <mergeCell ref="AQ15:AQ16"/>
    <mergeCell ref="AR15:AR16"/>
    <mergeCell ref="AS15:AS16"/>
    <mergeCell ref="AT15:AT16"/>
    <mergeCell ref="AU15:AU16"/>
    <mergeCell ref="AV15:AV16"/>
    <mergeCell ref="AW15:AW16"/>
    <mergeCell ref="AX15:AX16"/>
    <mergeCell ref="AY15:AY16"/>
    <mergeCell ref="AZ15:AZ16"/>
    <mergeCell ref="AM11:AM12"/>
    <mergeCell ref="AN11:AN12"/>
    <mergeCell ref="AO11:AO12"/>
    <mergeCell ref="AP11:AP12"/>
    <mergeCell ref="AQ11:AQ12"/>
    <mergeCell ref="AR11:AR12"/>
    <mergeCell ref="AS11:AS12"/>
    <mergeCell ref="BA19:BA20"/>
    <mergeCell ref="AM23:AM25"/>
    <mergeCell ref="AN23:AN25"/>
    <mergeCell ref="AO23:AO25"/>
    <mergeCell ref="AP23:AP25"/>
    <mergeCell ref="AQ23:AQ25"/>
    <mergeCell ref="AR23:AR25"/>
    <mergeCell ref="AS23:AS25"/>
    <mergeCell ref="AT23:AT25"/>
    <mergeCell ref="AU23:AU25"/>
    <mergeCell ref="AV23:AV25"/>
    <mergeCell ref="AW23:AW25"/>
    <mergeCell ref="AX23:AX25"/>
    <mergeCell ref="AY23:AY25"/>
    <mergeCell ref="AZ23:AZ25"/>
    <mergeCell ref="AM19:AM20"/>
    <mergeCell ref="AN19:AN20"/>
    <mergeCell ref="AO19:AO20"/>
    <mergeCell ref="AP19:AP20"/>
    <mergeCell ref="AQ19:AQ20"/>
    <mergeCell ref="AR19:AR20"/>
    <mergeCell ref="AS19:AS20"/>
    <mergeCell ref="AT19:AT20"/>
    <mergeCell ref="AU19:AU20"/>
    <mergeCell ref="AV19:AV20"/>
    <mergeCell ref="AW19:AW20"/>
    <mergeCell ref="AX19:AX20"/>
    <mergeCell ref="AY19:AY20"/>
    <mergeCell ref="AZ19:AZ20"/>
    <mergeCell ref="AV26:AV28"/>
    <mergeCell ref="AW26:AW28"/>
    <mergeCell ref="AX26:AX28"/>
    <mergeCell ref="AY26:AY28"/>
    <mergeCell ref="AZ26:AZ28"/>
    <mergeCell ref="AV29:AV31"/>
    <mergeCell ref="AW29:AW31"/>
    <mergeCell ref="AX29:AX31"/>
    <mergeCell ref="AY29:AY31"/>
    <mergeCell ref="AZ29:AZ31"/>
    <mergeCell ref="AM26:AM28"/>
    <mergeCell ref="AN26:AN28"/>
    <mergeCell ref="AO26:AO28"/>
    <mergeCell ref="AP26:AP28"/>
    <mergeCell ref="AQ26:AQ28"/>
    <mergeCell ref="AM29:AM31"/>
    <mergeCell ref="AN29:AN31"/>
    <mergeCell ref="AO29:AO31"/>
    <mergeCell ref="AP29:AP31"/>
    <mergeCell ref="AQ29:AQ31"/>
    <mergeCell ref="AR29:AR31"/>
    <mergeCell ref="AS29:AS31"/>
    <mergeCell ref="AT29:AT31"/>
    <mergeCell ref="AU29:AU31"/>
    <mergeCell ref="AS26:AS28"/>
    <mergeCell ref="AT26:AT28"/>
    <mergeCell ref="AU26:AU28"/>
    <mergeCell ref="BA23:BA25"/>
    <mergeCell ref="BA26:BA28"/>
    <mergeCell ref="BA29:BA31"/>
  </mergeCells>
  <phoneticPr fontId="36" type="noConversion"/>
  <conditionalFormatting sqref="K10:K11 K29:K31">
    <cfRule type="cellIs" dxfId="1624" priority="6489" operator="equal">
      <formula>"ALTA"</formula>
    </cfRule>
    <cfRule type="cellIs" dxfId="1623" priority="6490" operator="equal">
      <formula>"MUY ALTA"</formula>
    </cfRule>
    <cfRule type="cellIs" dxfId="1622" priority="6491" operator="equal">
      <formula>"MEDIA"</formula>
    </cfRule>
    <cfRule type="cellIs" dxfId="1621" priority="6492" operator="equal">
      <formula>"BAJA"</formula>
    </cfRule>
    <cfRule type="cellIs" dxfId="1620" priority="6493" operator="equal">
      <formula>"MUY BAJA"</formula>
    </cfRule>
  </conditionalFormatting>
  <conditionalFormatting sqref="K13:K15 K17:K19 K21:K23 K26">
    <cfRule type="cellIs" dxfId="1619" priority="308" operator="equal">
      <formula>"ALTA"</formula>
    </cfRule>
    <cfRule type="cellIs" dxfId="1618" priority="309" operator="equal">
      <formula>"MUY ALTA"</formula>
    </cfRule>
    <cfRule type="cellIs" dxfId="1617" priority="310" operator="equal">
      <formula>"MEDIA"</formula>
    </cfRule>
    <cfRule type="cellIs" dxfId="1616" priority="311" operator="equal">
      <formula>"BAJA"</formula>
    </cfRule>
    <cfRule type="cellIs" dxfId="1615" priority="312" operator="equal">
      <formula>"MUY BAJA"</formula>
    </cfRule>
  </conditionalFormatting>
  <conditionalFormatting sqref="M10:M11">
    <cfRule type="cellIs" dxfId="1614" priority="6481" operator="equal">
      <formula>"CATASTRÓFICO (RC-F)"</formula>
    </cfRule>
    <cfRule type="cellIs" dxfId="1613" priority="6482" operator="equal">
      <formula>"MAYOR (RC-F)"</formula>
    </cfRule>
    <cfRule type="cellIs" dxfId="1612" priority="6483" operator="equal">
      <formula>"MODERADO (RC-F)"</formula>
    </cfRule>
    <cfRule type="cellIs" dxfId="1611" priority="6484" operator="equal">
      <formula>"CATASTRÓFICO"</formula>
    </cfRule>
    <cfRule type="cellIs" dxfId="1610" priority="6485" operator="equal">
      <formula>"MAYOR"</formula>
    </cfRule>
    <cfRule type="cellIs" dxfId="1609" priority="6486" operator="equal">
      <formula>"MODERADO"</formula>
    </cfRule>
    <cfRule type="cellIs" dxfId="1608" priority="6487" operator="equal">
      <formula>"MENOR"</formula>
    </cfRule>
    <cfRule type="cellIs" dxfId="1607" priority="6488" operator="equal">
      <formula>"LEVE"</formula>
    </cfRule>
    <cfRule type="cellIs" dxfId="1606" priority="6494" operator="equal">
      <formula>#REF!</formula>
    </cfRule>
  </conditionalFormatting>
  <conditionalFormatting sqref="M13:M15 M17:M19 M21:M23 M26 M29:M31">
    <cfRule type="cellIs" dxfId="1605" priority="300" operator="equal">
      <formula>"CATASTRÓFICO (RC-F)"</formula>
    </cfRule>
    <cfRule type="cellIs" dxfId="1604" priority="301" operator="equal">
      <formula>"MAYOR (RC-F)"</formula>
    </cfRule>
    <cfRule type="cellIs" dxfId="1603" priority="302" operator="equal">
      <formula>"MODERADO (RC-F)"</formula>
    </cfRule>
    <cfRule type="cellIs" dxfId="1602" priority="303" operator="equal">
      <formula>"CATASTRÓFICO"</formula>
    </cfRule>
    <cfRule type="cellIs" dxfId="1601" priority="304" operator="equal">
      <formula>"MAYOR"</formula>
    </cfRule>
    <cfRule type="cellIs" dxfId="1600" priority="305" operator="equal">
      <formula>"MODERADO"</formula>
    </cfRule>
    <cfRule type="cellIs" dxfId="1599" priority="306" operator="equal">
      <formula>"MENOR"</formula>
    </cfRule>
    <cfRule type="cellIs" dxfId="1598" priority="307" operator="equal">
      <formula>"LEVE"</formula>
    </cfRule>
    <cfRule type="cellIs" dxfId="1597" priority="313" operator="equal">
      <formula>#REF!</formula>
    </cfRule>
  </conditionalFormatting>
  <conditionalFormatting sqref="O10:P10">
    <cfRule type="cellIs" dxfId="1596" priority="6748" operator="equal">
      <formula>#REF!</formula>
    </cfRule>
    <cfRule type="cellIs" dxfId="1595" priority="6749" operator="equal">
      <formula>#REF!</formula>
    </cfRule>
    <cfRule type="cellIs" dxfId="1594" priority="6750" operator="equal">
      <formula>#REF!</formula>
    </cfRule>
    <cfRule type="cellIs" dxfId="1593" priority="6752" operator="equal">
      <formula>#REF!</formula>
    </cfRule>
    <cfRule type="cellIs" dxfId="1592" priority="6755" operator="equal">
      <formula>#REF!</formula>
    </cfRule>
    <cfRule type="cellIs" dxfId="1591" priority="6756" operator="equal">
      <formula>#REF!</formula>
    </cfRule>
    <cfRule type="cellIs" dxfId="1590" priority="6757" operator="equal">
      <formula>#REF!</formula>
    </cfRule>
    <cfRule type="cellIs" dxfId="1589" priority="6760" operator="equal">
      <formula>#REF!</formula>
    </cfRule>
    <cfRule type="cellIs" dxfId="1588" priority="6761" operator="equal">
      <formula>#REF!</formula>
    </cfRule>
    <cfRule type="cellIs" dxfId="1587" priority="6762" operator="equal">
      <formula>#REF!</formula>
    </cfRule>
    <cfRule type="cellIs" dxfId="1586" priority="6764" operator="equal">
      <formula>#REF!</formula>
    </cfRule>
    <cfRule type="cellIs" dxfId="1585" priority="6765" operator="equal">
      <formula>#REF!</formula>
    </cfRule>
    <cfRule type="cellIs" dxfId="1584" priority="6766" operator="equal">
      <formula>#REF!</formula>
    </cfRule>
    <cfRule type="cellIs" dxfId="1583" priority="6767" operator="equal">
      <formula>#REF!</formula>
    </cfRule>
    <cfRule type="cellIs" dxfId="1582" priority="6768" operator="equal">
      <formula>#REF!</formula>
    </cfRule>
    <cfRule type="cellIs" dxfId="1581" priority="6769" operator="equal">
      <formula>#REF!</formula>
    </cfRule>
    <cfRule type="cellIs" dxfId="1580" priority="6770" operator="equal">
      <formula>#REF!</formula>
    </cfRule>
    <cfRule type="cellIs" dxfId="1579" priority="6771" operator="equal">
      <formula>#REF!</formula>
    </cfRule>
    <cfRule type="cellIs" dxfId="1578" priority="6773" operator="equal">
      <formula>#REF!</formula>
    </cfRule>
    <cfRule type="cellIs" dxfId="1577" priority="6774" operator="equal">
      <formula>#REF!</formula>
    </cfRule>
    <cfRule type="cellIs" dxfId="1576" priority="6775" operator="equal">
      <formula>#REF!</formula>
    </cfRule>
    <cfRule type="cellIs" dxfId="1575" priority="6776" operator="equal">
      <formula>#REF!</formula>
    </cfRule>
    <cfRule type="cellIs" dxfId="1574" priority="6778" operator="equal">
      <formula>#REF!</formula>
    </cfRule>
  </conditionalFormatting>
  <conditionalFormatting sqref="O10:P11 O13 O23 O26 O29:O31">
    <cfRule type="cellIs" dxfId="1573" priority="6458" operator="equal">
      <formula>#REF!</formula>
    </cfRule>
    <cfRule type="cellIs" dxfId="1572" priority="6470" operator="equal">
      <formula>#REF!</formula>
    </cfRule>
  </conditionalFormatting>
  <conditionalFormatting sqref="O10:P11 O13 AJ23 AJ26 AJ29">
    <cfRule type="cellIs" dxfId="1571" priority="6445" operator="equal">
      <formula>#REF!</formula>
    </cfRule>
  </conditionalFormatting>
  <conditionalFormatting sqref="O10:P11 O13">
    <cfRule type="cellIs" dxfId="1570" priority="6444" operator="equal">
      <formula>#REF!</formula>
    </cfRule>
  </conditionalFormatting>
  <conditionalFormatting sqref="O11:P11 O13 O23 O26 O29:O31">
    <cfRule type="cellIs" dxfId="1569" priority="6454" operator="equal">
      <formula>#REF!</formula>
    </cfRule>
    <cfRule type="cellIs" dxfId="1568" priority="6457" operator="equal">
      <formula>#REF!</formula>
    </cfRule>
    <cfRule type="cellIs" dxfId="1567" priority="6459" operator="equal">
      <formula>#REF!</formula>
    </cfRule>
    <cfRule type="cellIs" dxfId="1566" priority="6462" operator="equal">
      <formula>#REF!</formula>
    </cfRule>
    <cfRule type="cellIs" dxfId="1565" priority="6463" operator="equal">
      <formula>#REF!</formula>
    </cfRule>
    <cfRule type="cellIs" dxfId="1564" priority="6464" operator="equal">
      <formula>#REF!</formula>
    </cfRule>
    <cfRule type="cellIs" dxfId="1563" priority="6466" operator="equal">
      <formula>#REF!</formula>
    </cfRule>
    <cfRule type="cellIs" dxfId="1562" priority="6467" operator="equal">
      <formula>#REF!</formula>
    </cfRule>
    <cfRule type="cellIs" dxfId="1561" priority="6468" operator="equal">
      <formula>#REF!</formula>
    </cfRule>
    <cfRule type="cellIs" dxfId="1560" priority="6469" operator="equal">
      <formula>#REF!</formula>
    </cfRule>
    <cfRule type="cellIs" dxfId="1559" priority="6471" operator="equal">
      <formula>#REF!</formula>
    </cfRule>
    <cfRule type="cellIs" dxfId="1558" priority="6472" operator="equal">
      <formula>#REF!</formula>
    </cfRule>
    <cfRule type="cellIs" dxfId="1557" priority="6473" operator="equal">
      <formula>#REF!</formula>
    </cfRule>
    <cfRule type="cellIs" dxfId="1556" priority="6475" operator="equal">
      <formula>#REF!</formula>
    </cfRule>
    <cfRule type="cellIs" dxfId="1555" priority="6476" operator="equal">
      <formula>#REF!</formula>
    </cfRule>
    <cfRule type="cellIs" dxfId="1554" priority="6477" operator="equal">
      <formula>#REF!</formula>
    </cfRule>
    <cfRule type="cellIs" dxfId="1553" priority="6478" operator="equal">
      <formula>#REF!</formula>
    </cfRule>
    <cfRule type="cellIs" dxfId="1552" priority="6480" operator="equal">
      <formula>#REF!</formula>
    </cfRule>
  </conditionalFormatting>
  <conditionalFormatting sqref="O11:P11 O13">
    <cfRule type="cellIs" dxfId="1551" priority="6448" operator="equal">
      <formula>#REF!</formula>
    </cfRule>
    <cfRule type="cellIs" dxfId="1550" priority="6450" operator="equal">
      <formula>#REF!</formula>
    </cfRule>
    <cfRule type="cellIs" dxfId="1549" priority="6451" operator="equal">
      <formula>#REF!</formula>
    </cfRule>
    <cfRule type="cellIs" dxfId="1548" priority="6452" operator="equal">
      <formula>#REF!</formula>
    </cfRule>
  </conditionalFormatting>
  <conditionalFormatting sqref="O14:P14 O15 O17:O19 O21:O22 P15:P17 P19:P20">
    <cfRule type="cellIs" dxfId="1547" priority="277" operator="equal">
      <formula>#REF!</formula>
    </cfRule>
  </conditionalFormatting>
  <conditionalFormatting sqref="O14:P14 O15 O17:O19 O21:O22">
    <cfRule type="cellIs" dxfId="1546" priority="274" operator="equal">
      <formula>#REF!</formula>
    </cfRule>
    <cfRule type="cellIs" dxfId="1545" priority="276" operator="equal">
      <formula>#REF!</formula>
    </cfRule>
  </conditionalFormatting>
  <conditionalFormatting sqref="O14:P14 O15 O17:O19 O21:O23 O26 O29:O31">
    <cfRule type="cellIs" dxfId="1544" priority="266" operator="equal">
      <formula>"EXTREMO (RC/F)"</formula>
    </cfRule>
    <cfRule type="cellIs" dxfId="1543" priority="267" operator="equal">
      <formula>"ALTO (RC/F)"</formula>
    </cfRule>
    <cfRule type="cellIs" dxfId="1542" priority="268" operator="equal">
      <formula>"MODERADO (RC/F)"</formula>
    </cfRule>
    <cfRule type="cellIs" dxfId="1541" priority="269" operator="equal">
      <formula>"EXTREMO"</formula>
    </cfRule>
    <cfRule type="cellIs" dxfId="1540" priority="270" operator="equal">
      <formula>"ALTO"</formula>
    </cfRule>
    <cfRule type="cellIs" dxfId="1539" priority="271" operator="equal">
      <formula>"MODERADO"</formula>
    </cfRule>
    <cfRule type="cellIs" dxfId="1538" priority="272" operator="equal">
      <formula>"BAJO"</formula>
    </cfRule>
    <cfRule type="cellIs" dxfId="1537" priority="273" operator="equal">
      <formula>#REF!</formula>
    </cfRule>
  </conditionalFormatting>
  <conditionalFormatting sqref="O14:P14 O15 P15:P17 O17:O19 P19:P20 O21:O22">
    <cfRule type="cellIs" dxfId="1536" priority="278" operator="equal">
      <formula>#REF!</formula>
    </cfRule>
    <cfRule type="cellIs" dxfId="1535" priority="279" operator="equal">
      <formula>#REF!</formula>
    </cfRule>
    <cfRule type="cellIs" dxfId="1534" priority="281" operator="equal">
      <formula>#REF!</formula>
    </cfRule>
    <cfRule type="cellIs" dxfId="1533" priority="282" operator="equal">
      <formula>#REF!</formula>
    </cfRule>
    <cfRule type="cellIs" dxfId="1532" priority="283" operator="equal">
      <formula>#REF!</formula>
    </cfRule>
    <cfRule type="cellIs" dxfId="1531" priority="284" operator="equal">
      <formula>#REF!</formula>
    </cfRule>
    <cfRule type="cellIs" dxfId="1530" priority="285" operator="equal">
      <formula>#REF!</formula>
    </cfRule>
    <cfRule type="cellIs" dxfId="1529" priority="286" operator="equal">
      <formula>#REF!</formula>
    </cfRule>
    <cfRule type="cellIs" dxfId="1528" priority="287" operator="equal">
      <formula>#REF!</formula>
    </cfRule>
    <cfRule type="cellIs" dxfId="1527" priority="289" operator="equal">
      <formula>#REF!</formula>
    </cfRule>
    <cfRule type="cellIs" dxfId="1526" priority="290" operator="equal">
      <formula>#REF!</formula>
    </cfRule>
    <cfRule type="cellIs" dxfId="1525" priority="291" operator="equal">
      <formula>#REF!</formula>
    </cfRule>
    <cfRule type="cellIs" dxfId="1524" priority="292" operator="equal">
      <formula>#REF!</formula>
    </cfRule>
    <cfRule type="cellIs" dxfId="1523" priority="293" operator="equal">
      <formula>#REF!</formula>
    </cfRule>
    <cfRule type="cellIs" dxfId="1522" priority="295" operator="equal">
      <formula>#REF!</formula>
    </cfRule>
    <cfRule type="cellIs" dxfId="1521" priority="296" operator="equal">
      <formula>#REF!</formula>
    </cfRule>
    <cfRule type="cellIs" dxfId="1520" priority="297" operator="equal">
      <formula>#REF!</formula>
    </cfRule>
    <cfRule type="cellIs" dxfId="1519" priority="298" operator="equal">
      <formula>#REF!</formula>
    </cfRule>
    <cfRule type="cellIs" dxfId="1518" priority="299" operator="equal">
      <formula>#REF!</formula>
    </cfRule>
  </conditionalFormatting>
  <conditionalFormatting sqref="O14:P14 O15 P15:P17 O17:O19 P19:P20 O21:O23 O26 O29:O31">
    <cfRule type="cellIs" dxfId="1517" priority="280" operator="equal">
      <formula>#REF!</formula>
    </cfRule>
    <cfRule type="cellIs" dxfId="1516" priority="288" operator="equal">
      <formula>#REF!</formula>
    </cfRule>
    <cfRule type="cellIs" dxfId="1515" priority="294" operator="equal">
      <formula>#REF!</formula>
    </cfRule>
  </conditionalFormatting>
  <conditionalFormatting sqref="P15:P20">
    <cfRule type="cellIs" dxfId="1514" priority="1" operator="equal">
      <formula>"EXTREMO (RC/F)"</formula>
    </cfRule>
    <cfRule type="cellIs" dxfId="1513" priority="2" operator="equal">
      <formula>"ALTO (RC/F)"</formula>
    </cfRule>
    <cfRule type="cellIs" dxfId="1512" priority="3" operator="equal">
      <formula>"MODERADO (RC/F)"</formula>
    </cfRule>
    <cfRule type="cellIs" dxfId="1511" priority="4" operator="equal">
      <formula>"EXTREMO"</formula>
    </cfRule>
    <cfRule type="cellIs" dxfId="1510" priority="5" operator="equal">
      <formula>"ALTO"</formula>
    </cfRule>
    <cfRule type="cellIs" dxfId="1509" priority="6" operator="equal">
      <formula>"MODERADO"</formula>
    </cfRule>
    <cfRule type="cellIs" dxfId="1508" priority="7" operator="equal">
      <formula>"BAJO"</formula>
    </cfRule>
    <cfRule type="cellIs" dxfId="1507" priority="8" operator="equal">
      <formula>#REF!</formula>
    </cfRule>
    <cfRule type="cellIs" dxfId="1506" priority="16" operator="equal">
      <formula>#REF!</formula>
    </cfRule>
    <cfRule type="cellIs" dxfId="1505" priority="25" operator="equal">
      <formula>#REF!</formula>
    </cfRule>
  </conditionalFormatting>
  <conditionalFormatting sqref="P18">
    <cfRule type="cellIs" dxfId="1504" priority="9" operator="equal">
      <formula>#REF!</formula>
    </cfRule>
    <cfRule type="cellIs" dxfId="1503" priority="10" operator="equal">
      <formula>#REF!</formula>
    </cfRule>
    <cfRule type="cellIs" dxfId="1502" priority="11" operator="equal">
      <formula>#REF!</formula>
    </cfRule>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17" operator="equal">
      <formula>#REF!</formula>
    </cfRule>
    <cfRule type="cellIs" dxfId="1496" priority="18" operator="equal">
      <formula>#REF!</formula>
    </cfRule>
    <cfRule type="cellIs" dxfId="1495" priority="19" operator="equal">
      <formula>#REF!</formula>
    </cfRule>
    <cfRule type="cellIs" dxfId="1494" priority="20" operator="equal">
      <formula>#REF!</formula>
    </cfRule>
    <cfRule type="cellIs" dxfId="1493" priority="21" operator="equal">
      <formula>#REF!</formula>
    </cfRule>
    <cfRule type="cellIs" dxfId="1492" priority="22" operator="equal">
      <formula>#REF!</formula>
    </cfRule>
    <cfRule type="cellIs" dxfId="1491" priority="23" operator="equal">
      <formula>#REF!</formula>
    </cfRule>
    <cfRule type="cellIs" dxfId="1490" priority="24" operator="equal">
      <formula>#REF!</formula>
    </cfRule>
    <cfRule type="cellIs" dxfId="1489" priority="26" operator="equal">
      <formula>#REF!</formula>
    </cfRule>
    <cfRule type="cellIs" dxfId="1488" priority="27" operator="equal">
      <formula>#REF!</formula>
    </cfRule>
    <cfRule type="cellIs" dxfId="1487" priority="28" operator="equal">
      <formula>#REF!</formula>
    </cfRule>
    <cfRule type="cellIs" dxfId="1486" priority="29" operator="equal">
      <formula>#REF!</formula>
    </cfRule>
    <cfRule type="cellIs" dxfId="1485" priority="30" operator="equal">
      <formula>#REF!</formula>
    </cfRule>
    <cfRule type="cellIs" dxfId="1484" priority="31" operator="equal">
      <formula>#REF!</formula>
    </cfRule>
    <cfRule type="cellIs" dxfId="1483" priority="32" operator="equal">
      <formula>#REF!</formula>
    </cfRule>
    <cfRule type="cellIs" dxfId="1482" priority="33" operator="equal">
      <formula>#REF!</formula>
    </cfRule>
  </conditionalFormatting>
  <conditionalFormatting sqref="AC11">
    <cfRule type="cellIs" dxfId="845" priority="425" operator="equal">
      <formula>"EXTREMO (RC/F)"</formula>
    </cfRule>
    <cfRule type="cellIs" dxfId="844" priority="426" operator="equal">
      <formula>"ALTO (RC/F)"</formula>
    </cfRule>
    <cfRule type="cellIs" dxfId="843" priority="427" operator="equal">
      <formula>"MODERADO (RC/F)"</formula>
    </cfRule>
    <cfRule type="cellIs" dxfId="842" priority="428" operator="equal">
      <formula>"EXTREMO"</formula>
    </cfRule>
    <cfRule type="cellIs" dxfId="841" priority="429" operator="equal">
      <formula>"FUERTE"</formula>
    </cfRule>
    <cfRule type="cellIs" dxfId="840" priority="430" operator="equal">
      <formula>"MODERADO"</formula>
    </cfRule>
    <cfRule type="cellIs" dxfId="839" priority="431" operator="equal">
      <formula>"DEBIL"</formula>
    </cfRule>
    <cfRule type="cellIs" dxfId="838" priority="432" operator="equal">
      <formula>#REF!</formula>
    </cfRule>
    <cfRule type="cellIs" dxfId="837" priority="433" operator="equal">
      <formula>#REF!</formula>
    </cfRule>
    <cfRule type="cellIs" dxfId="836" priority="434" operator="equal">
      <formula>#REF!</formula>
    </cfRule>
    <cfRule type="cellIs" dxfId="835" priority="435" operator="equal">
      <formula>#REF!</formula>
    </cfRule>
    <cfRule type="cellIs" dxfId="834" priority="436" operator="equal">
      <formula>#REF!</formula>
    </cfRule>
    <cfRule type="cellIs" dxfId="833" priority="437" operator="equal">
      <formula>#REF!</formula>
    </cfRule>
    <cfRule type="cellIs" dxfId="832" priority="438" operator="equal">
      <formula>#REF!</formula>
    </cfRule>
    <cfRule type="cellIs" dxfId="831" priority="439" operator="equal">
      <formula>#REF!</formula>
    </cfRule>
    <cfRule type="cellIs" dxfId="830" priority="440" operator="equal">
      <formula>#REF!</formula>
    </cfRule>
    <cfRule type="cellIs" dxfId="829" priority="441" operator="equal">
      <formula>#REF!</formula>
    </cfRule>
    <cfRule type="cellIs" dxfId="828" priority="442" operator="equal">
      <formula>#REF!</formula>
    </cfRule>
    <cfRule type="cellIs" dxfId="827" priority="443" operator="equal">
      <formula>#REF!</formula>
    </cfRule>
    <cfRule type="cellIs" dxfId="826" priority="444" operator="equal">
      <formula>#REF!</formula>
    </cfRule>
    <cfRule type="cellIs" dxfId="825" priority="445" operator="equal">
      <formula>#REF!</formula>
    </cfRule>
    <cfRule type="cellIs" dxfId="824" priority="446" operator="equal">
      <formula>#REF!</formula>
    </cfRule>
    <cfRule type="cellIs" dxfId="823" priority="447" operator="equal">
      <formula>#REF!</formula>
    </cfRule>
    <cfRule type="cellIs" dxfId="822" priority="448" operator="equal">
      <formula>#REF!</formula>
    </cfRule>
    <cfRule type="cellIs" dxfId="821" priority="449" operator="equal">
      <formula>#REF!</formula>
    </cfRule>
    <cfRule type="cellIs" dxfId="820" priority="450" operator="equal">
      <formula>#REF!</formula>
    </cfRule>
    <cfRule type="cellIs" dxfId="819" priority="451" operator="equal">
      <formula>#REF!</formula>
    </cfRule>
    <cfRule type="cellIs" dxfId="818" priority="452" operator="equal">
      <formula>#REF!</formula>
    </cfRule>
    <cfRule type="cellIs" dxfId="817" priority="453" operator="equal">
      <formula>#REF!</formula>
    </cfRule>
    <cfRule type="cellIs" dxfId="816" priority="454" operator="equal">
      <formula>#REF!</formula>
    </cfRule>
    <cfRule type="cellIs" dxfId="815" priority="455" operator="equal">
      <formula>#REF!</formula>
    </cfRule>
    <cfRule type="cellIs" dxfId="814" priority="456" operator="equal">
      <formula>#REF!</formula>
    </cfRule>
    <cfRule type="cellIs" dxfId="813" priority="457" operator="equal">
      <formula>#REF!</formula>
    </cfRule>
  </conditionalFormatting>
  <conditionalFormatting sqref="AF10:AF15 AF17:AF31">
    <cfRule type="cellIs" dxfId="812" priority="354" operator="equal">
      <formula>"MUY ALTA"</formula>
    </cfRule>
    <cfRule type="cellIs" dxfId="811" priority="355" operator="equal">
      <formula>"ALTA"</formula>
    </cfRule>
    <cfRule type="cellIs" dxfId="810" priority="356" operator="equal">
      <formula>"MEDIA"</formula>
    </cfRule>
    <cfRule type="cellIs" dxfId="809" priority="357" operator="equal">
      <formula>"BAJA"</formula>
    </cfRule>
    <cfRule type="cellIs" dxfId="808" priority="358" operator="equal">
      <formula>"MUY BAJA"</formula>
    </cfRule>
  </conditionalFormatting>
  <conditionalFormatting sqref="AH10:AH11 AH13:AH19 AH21:AH23 AH26 AH29:AH31">
    <cfRule type="cellIs" dxfId="807" priority="349" operator="equal">
      <formula>"CATASTROFICO"</formula>
    </cfRule>
    <cfRule type="cellIs" dxfId="806" priority="350" operator="equal">
      <formula>"MAYOR"</formula>
    </cfRule>
    <cfRule type="cellIs" dxfId="805" priority="351" operator="equal">
      <formula>"MODERADO"</formula>
    </cfRule>
    <cfRule type="cellIs" dxfId="804" priority="352" operator="equal">
      <formula>"MENOR"</formula>
    </cfRule>
    <cfRule type="cellIs" dxfId="803" priority="353" operator="equal">
      <formula>"LEVE"</formula>
    </cfRule>
  </conditionalFormatting>
  <conditionalFormatting sqref="AJ10">
    <cfRule type="cellIs" dxfId="802" priority="6678" operator="equal">
      <formula>#REF!</formula>
    </cfRule>
    <cfRule type="cellIs" dxfId="801" priority="6680" operator="equal">
      <formula>#REF!</formula>
    </cfRule>
    <cfRule type="cellIs" dxfId="800" priority="6681" operator="equal">
      <formula>#REF!</formula>
    </cfRule>
    <cfRule type="cellIs" dxfId="799" priority="6682" operator="equal">
      <formula>#REF!</formula>
    </cfRule>
    <cfRule type="cellIs" dxfId="798" priority="6684" operator="equal">
      <formula>#REF!</formula>
    </cfRule>
    <cfRule type="cellIs" dxfId="797" priority="6687" operator="equal">
      <formula>#REF!</formula>
    </cfRule>
    <cfRule type="cellIs" dxfId="796" priority="6688" operator="equal">
      <formula>#REF!</formula>
    </cfRule>
    <cfRule type="cellIs" dxfId="795" priority="6689" operator="equal">
      <formula>#REF!</formula>
    </cfRule>
    <cfRule type="cellIs" dxfId="794" priority="6692" operator="equal">
      <formula>#REF!</formula>
    </cfRule>
    <cfRule type="cellIs" dxfId="793" priority="6693" operator="equal">
      <formula>#REF!</formula>
    </cfRule>
    <cfRule type="cellIs" dxfId="792" priority="6694" operator="equal">
      <formula>#REF!</formula>
    </cfRule>
    <cfRule type="cellIs" dxfId="791" priority="6696" operator="equal">
      <formula>#REF!</formula>
    </cfRule>
    <cfRule type="cellIs" dxfId="790" priority="6697" operator="equal">
      <formula>#REF!</formula>
    </cfRule>
    <cfRule type="cellIs" dxfId="789" priority="6698" operator="equal">
      <formula>#REF!</formula>
    </cfRule>
    <cfRule type="cellIs" dxfId="788" priority="6699" operator="equal">
      <formula>#REF!</formula>
    </cfRule>
    <cfRule type="cellIs" dxfId="787" priority="6700" operator="equal">
      <formula>#REF!</formula>
    </cfRule>
    <cfRule type="cellIs" dxfId="786" priority="6701" operator="equal">
      <formula>#REF!</formula>
    </cfRule>
    <cfRule type="cellIs" dxfId="785" priority="6702" operator="equal">
      <formula>#REF!</formula>
    </cfRule>
    <cfRule type="cellIs" dxfId="784" priority="6703" operator="equal">
      <formula>#REF!</formula>
    </cfRule>
    <cfRule type="cellIs" dxfId="783" priority="6705" operator="equal">
      <formula>#REF!</formula>
    </cfRule>
    <cfRule type="cellIs" dxfId="782" priority="6706" operator="equal">
      <formula>#REF!</formula>
    </cfRule>
    <cfRule type="cellIs" dxfId="781" priority="6707" operator="equal">
      <formula>#REF!</formula>
    </cfRule>
    <cfRule type="cellIs" dxfId="780" priority="6708" operator="equal">
      <formula>#REF!</formula>
    </cfRule>
    <cfRule type="cellIs" dxfId="779" priority="6710" operator="equal">
      <formula>#REF!</formula>
    </cfRule>
  </conditionalFormatting>
  <conditionalFormatting sqref="AJ10">
    <cfRule type="cellIs" dxfId="778" priority="6674" operator="equal">
      <formula>#REF!</formula>
    </cfRule>
    <cfRule type="cellIs" dxfId="777" priority="6675" operator="equal">
      <formula>#REF!</formula>
    </cfRule>
  </conditionalFormatting>
  <conditionalFormatting sqref="AJ10:AJ11">
    <cfRule type="cellIs" dxfId="776" priority="6542" operator="equal">
      <formula>"EXTREMO (RC/F)"</formula>
    </cfRule>
    <cfRule type="cellIs" dxfId="775" priority="6543" operator="equal">
      <formula>"ALTO (RC/F)"</formula>
    </cfRule>
    <cfRule type="cellIs" dxfId="774" priority="6544" operator="equal">
      <formula>"MODERADO (RC/F)"</formula>
    </cfRule>
    <cfRule type="cellIs" dxfId="773" priority="6545" operator="equal">
      <formula>"EXTREMO"</formula>
    </cfRule>
    <cfRule type="cellIs" dxfId="772" priority="6546" operator="equal">
      <formula>"ALTO"</formula>
    </cfRule>
    <cfRule type="cellIs" dxfId="771" priority="6547" operator="equal">
      <formula>"MODERADO"</formula>
    </cfRule>
    <cfRule type="cellIs" dxfId="770" priority="6548" operator="equal">
      <formula>"BAJO"</formula>
    </cfRule>
  </conditionalFormatting>
  <conditionalFormatting sqref="AJ11">
    <cfRule type="cellIs" dxfId="769" priority="6495" operator="equal">
      <formula>#REF!</formula>
    </cfRule>
    <cfRule type="cellIs" dxfId="768" priority="6496" operator="equal">
      <formula>#REF!</formula>
    </cfRule>
    <cfRule type="cellIs" dxfId="767" priority="6499" operator="equal">
      <formula>#REF!</formula>
    </cfRule>
    <cfRule type="cellIs" dxfId="766" priority="6501" operator="equal">
      <formula>#REF!</formula>
    </cfRule>
    <cfRule type="cellIs" dxfId="765" priority="6502" operator="equal">
      <formula>#REF!</formula>
    </cfRule>
    <cfRule type="cellIs" dxfId="764" priority="6503" operator="equal">
      <formula>#REF!</formula>
    </cfRule>
    <cfRule type="cellIs" dxfId="763" priority="6505" operator="equal">
      <formula>#REF!</formula>
    </cfRule>
    <cfRule type="cellIs" dxfId="762" priority="6508" operator="equal">
      <formula>#REF!</formula>
    </cfRule>
    <cfRule type="cellIs" dxfId="761" priority="6509" operator="equal">
      <formula>#REF!</formula>
    </cfRule>
    <cfRule type="cellIs" dxfId="760" priority="6510" operator="equal">
      <formula>#REF!</formula>
    </cfRule>
    <cfRule type="cellIs" dxfId="759" priority="6513" operator="equal">
      <formula>#REF!</formula>
    </cfRule>
    <cfRule type="cellIs" dxfId="758" priority="6514" operator="equal">
      <formula>#REF!</formula>
    </cfRule>
    <cfRule type="cellIs" dxfId="757" priority="6515" operator="equal">
      <formula>#REF!</formula>
    </cfRule>
    <cfRule type="cellIs" dxfId="756" priority="6517" operator="equal">
      <formula>#REF!</formula>
    </cfRule>
    <cfRule type="cellIs" dxfId="755" priority="6518" operator="equal">
      <formula>#REF!</formula>
    </cfRule>
    <cfRule type="cellIs" dxfId="754" priority="6519" operator="equal">
      <formula>#REF!</formula>
    </cfRule>
    <cfRule type="cellIs" dxfId="753" priority="6520" operator="equal">
      <formula>#REF!</formula>
    </cfRule>
    <cfRule type="cellIs" dxfId="752" priority="6521" operator="equal">
      <formula>#REF!</formula>
    </cfRule>
    <cfRule type="cellIs" dxfId="751" priority="6522" operator="equal">
      <formula>#REF!</formula>
    </cfRule>
    <cfRule type="cellIs" dxfId="750" priority="6523" operator="equal">
      <formula>#REF!</formula>
    </cfRule>
    <cfRule type="cellIs" dxfId="749" priority="6524" operator="equal">
      <formula>#REF!</formula>
    </cfRule>
    <cfRule type="cellIs" dxfId="748" priority="6526" operator="equal">
      <formula>#REF!</formula>
    </cfRule>
    <cfRule type="cellIs" dxfId="747" priority="6527" operator="equal">
      <formula>#REF!</formula>
    </cfRule>
    <cfRule type="cellIs" dxfId="746" priority="6528" operator="equal">
      <formula>#REF!</formula>
    </cfRule>
    <cfRule type="cellIs" dxfId="745" priority="6529" operator="equal">
      <formula>#REF!</formula>
    </cfRule>
    <cfRule type="cellIs" dxfId="744" priority="6531" operator="equal">
      <formula>#REF!</formula>
    </cfRule>
  </conditionalFormatting>
  <conditionalFormatting sqref="AJ13 O10:P11 O13">
    <cfRule type="cellIs" dxfId="743" priority="6437" operator="equal">
      <formula>"EXTREMO (RC/F)"</formula>
    </cfRule>
    <cfRule type="cellIs" dxfId="742" priority="6438" operator="equal">
      <formula>"ALTO (RC/F)"</formula>
    </cfRule>
    <cfRule type="cellIs" dxfId="741" priority="6439" operator="equal">
      <formula>"MODERADO (RC/F)"</formula>
    </cfRule>
    <cfRule type="cellIs" dxfId="740" priority="6440" operator="equal">
      <formula>"EXTREMO"</formula>
    </cfRule>
    <cfRule type="cellIs" dxfId="739" priority="6441" operator="equal">
      <formula>"ALTO"</formula>
    </cfRule>
    <cfRule type="cellIs" dxfId="738" priority="6442" operator="equal">
      <formula>"MODERADO"</formula>
    </cfRule>
    <cfRule type="cellIs" dxfId="737" priority="6443" operator="equal">
      <formula>"BAJO"</formula>
    </cfRule>
  </conditionalFormatting>
  <conditionalFormatting sqref="AJ13">
    <cfRule type="cellIs" dxfId="736" priority="1541" operator="equal">
      <formula>#REF!</formula>
    </cfRule>
    <cfRule type="cellIs" dxfId="735" priority="1542" operator="equal">
      <formula>#REF!</formula>
    </cfRule>
    <cfRule type="cellIs" dxfId="734" priority="1543" operator="equal">
      <formula>#REF!</formula>
    </cfRule>
    <cfRule type="cellIs" dxfId="733" priority="1545" operator="equal">
      <formula>#REF!</formula>
    </cfRule>
    <cfRule type="cellIs" dxfId="732" priority="1548" operator="equal">
      <formula>#REF!</formula>
    </cfRule>
    <cfRule type="cellIs" dxfId="731" priority="1549" operator="equal">
      <formula>#REF!</formula>
    </cfRule>
    <cfRule type="cellIs" dxfId="730" priority="1550" operator="equal">
      <formula>#REF!</formula>
    </cfRule>
    <cfRule type="cellIs" dxfId="729" priority="1553" operator="equal">
      <formula>#REF!</formula>
    </cfRule>
    <cfRule type="cellIs" dxfId="728" priority="1554" operator="equal">
      <formula>#REF!</formula>
    </cfRule>
    <cfRule type="cellIs" dxfId="727" priority="1555" operator="equal">
      <formula>#REF!</formula>
    </cfRule>
    <cfRule type="cellIs" dxfId="726" priority="1557" operator="equal">
      <formula>#REF!</formula>
    </cfRule>
    <cfRule type="cellIs" dxfId="725" priority="1558" operator="equal">
      <formula>#REF!</formula>
    </cfRule>
    <cfRule type="cellIs" dxfId="724" priority="1559" operator="equal">
      <formula>#REF!</formula>
    </cfRule>
    <cfRule type="cellIs" dxfId="723" priority="1560" operator="equal">
      <formula>#REF!</formula>
    </cfRule>
    <cfRule type="cellIs" dxfId="722" priority="1561" operator="equal">
      <formula>#REF!</formula>
    </cfRule>
    <cfRule type="cellIs" dxfId="721" priority="1562" operator="equal">
      <formula>#REF!</formula>
    </cfRule>
    <cfRule type="cellIs" dxfId="720" priority="1563" operator="equal">
      <formula>#REF!</formula>
    </cfRule>
    <cfRule type="cellIs" dxfId="719" priority="1564" operator="equal">
      <formula>#REF!</formula>
    </cfRule>
    <cfRule type="cellIs" dxfId="718" priority="1566" operator="equal">
      <formula>#REF!</formula>
    </cfRule>
    <cfRule type="cellIs" dxfId="717" priority="1567" operator="equal">
      <formula>#REF!</formula>
    </cfRule>
    <cfRule type="cellIs" dxfId="716" priority="1568" operator="equal">
      <formula>#REF!</formula>
    </cfRule>
    <cfRule type="cellIs" dxfId="715" priority="1569" operator="equal">
      <formula>#REF!</formula>
    </cfRule>
    <cfRule type="cellIs" dxfId="714" priority="1571" operator="equal">
      <formula>#REF!</formula>
    </cfRule>
  </conditionalFormatting>
  <conditionalFormatting sqref="AJ13:AJ15 AJ17:AJ19 AJ21:AJ22">
    <cfRule type="cellIs" dxfId="713" priority="315" operator="equal">
      <formula>#REF!</formula>
    </cfRule>
    <cfRule type="cellIs" dxfId="712" priority="324" operator="equal">
      <formula>#REF!</formula>
    </cfRule>
  </conditionalFormatting>
  <conditionalFormatting sqref="AJ13:AJ15 AJ17:AJ19 AJ21:AJ23 AJ26 AJ29">
    <cfRule type="cellIs" dxfId="711" priority="314" operator="equal">
      <formula>#REF!</formula>
    </cfRule>
    <cfRule type="cellIs" dxfId="710" priority="333" operator="equal">
      <formula>#REF!</formula>
    </cfRule>
  </conditionalFormatting>
  <conditionalFormatting sqref="AJ14:AJ15 AJ17:AJ19 AJ21:AJ22">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J23 AJ26 AJ29">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hyperlinks>
    <hyperlink ref="AD11" r:id="rId1" xr:uid="{D2EAED0C-87A6-4AFD-A6EC-E626A82CA5F9}"/>
    <hyperlink ref="AD12" r:id="rId2" xr:uid="{B3394AB6-EDDB-4327-87F2-48BF5993E6FB}"/>
    <hyperlink ref="AD13" r:id="rId3" xr:uid="{85511C28-C591-48F9-872A-E06F554DEA3B}"/>
    <hyperlink ref="AD15" r:id="rId4" xr:uid="{C2682202-0831-4D67-8728-48B39134EE5D}"/>
    <hyperlink ref="AD16" r:id="rId5" xr:uid="{70896D4B-855E-4781-9495-ABA0CB095052}"/>
    <hyperlink ref="AD14" r:id="rId6" xr:uid="{511F65C8-4DE6-4BEE-A1A1-618DD23B8BDD}"/>
    <hyperlink ref="AD17" r:id="rId7" xr:uid="{2855CA5B-F60A-4595-9E0F-01A74A6591BB}"/>
    <hyperlink ref="AD18" r:id="rId8" xr:uid="{5C205B6C-CAC6-41E7-84FE-ACB8A01DBEC6}"/>
    <hyperlink ref="AD19" r:id="rId9" xr:uid="{25410F8C-1DB1-432C-AA38-A7231CC283AB}"/>
    <hyperlink ref="AD20" r:id="rId10" xr:uid="{4993431F-344D-4735-82A2-B99463A1828F}"/>
    <hyperlink ref="AD21" r:id="rId11" xr:uid="{A09033B4-8662-43A9-9499-CBD347451692}"/>
    <hyperlink ref="AD22" r:id="rId12" xr:uid="{B5FD809E-BB11-4EF9-8127-272A77D3AAEC}"/>
    <hyperlink ref="AD23" r:id="rId13" xr:uid="{1F9D68A8-EED8-42AB-B4C9-90115B8C2B60}"/>
    <hyperlink ref="AD24" r:id="rId14" xr:uid="{FF45C7F2-0C60-4357-A4E9-92E2AB3D79B5}"/>
    <hyperlink ref="AD25" r:id="rId15" xr:uid="{60416185-41FC-419B-A01D-90C2D300CC74}"/>
    <hyperlink ref="AD26" r:id="rId16" xr:uid="{28AB6EB6-EEFA-42B2-AF68-6560AE7F6215}"/>
    <hyperlink ref="AD27" r:id="rId17" xr:uid="{8BB9DFD6-1267-4589-9809-238D08798CFD}"/>
    <hyperlink ref="AD28" r:id="rId18" xr:uid="{39820554-38B3-4C73-9736-3C024C2D5069}"/>
    <hyperlink ref="AD29" r:id="rId19" xr:uid="{9CFF11FE-33FF-48F1-86B1-A870188018D3}"/>
    <hyperlink ref="AD30" r:id="rId20" xr:uid="{D9A6D9BC-BD50-45D0-9F13-B4007111B307}"/>
    <hyperlink ref="AD31" r:id="rId21" xr:uid="{9F50A743-597F-46B7-8406-CC7BF5A8ED8B}"/>
  </hyperlinks>
  <pageMargins left="0.31496062992125984" right="0.31496062992125984" top="0.59055118110236227" bottom="0.74803149606299213" header="0.19685039370078741" footer="0.31496062992125984"/>
  <pageSetup scale="50" orientation="landscape" r:id="rId22"/>
  <drawing r:id="rId23"/>
  <legacyDrawing r:id="rId24"/>
  <legacyDrawingHF r:id="rId25"/>
  <extLst>
    <ext xmlns:x14="http://schemas.microsoft.com/office/spreadsheetml/2009/9/main" uri="{CCE6A557-97BC-4b89-ADB6-D9C93CAAB3DF}">
      <x14:dataValidations xmlns:xm="http://schemas.microsoft.com/office/excel/2006/main" count="4">
        <x14:dataValidation type="list" allowBlank="1" showInputMessage="1" showErrorMessage="1" xr:uid="{AA5A7F53-F3FC-4D9C-8B68-02B0F42FCDBB}">
          <x14:formula1>
            <xm:f>'Datos Validacion'!$B$18:$B$20</xm:f>
          </x14:formula1>
          <xm:sqref>A10:A11 A13:A15 A17 A19 A26 A21:A23 A29</xm:sqref>
        </x14:dataValidation>
        <x14:dataValidation type="list" allowBlank="1" showInputMessage="1" showErrorMessage="1" xr:uid="{7F547B59-2AE6-44C6-82AB-6F93B7057C0C}">
          <x14:formula1>
            <xm:f>'Datos Validacion'!$R$6:$R$9</xm:f>
          </x14:formula1>
          <xm:sqref>AK10:AK11 AK13:AK15 AK17:AK19 AK21:AK23 AK26 AK29</xm:sqref>
        </x14:dataValidation>
        <x14:dataValidation type="list" allowBlank="1" showInputMessage="1" showErrorMessage="1" xr:uid="{18100E45-327F-4A6F-B892-63827F154395}">
          <x14:formula1>
            <xm:f>'Datos Validacion'!$B$15:$B$16</xm:f>
          </x14:formula1>
          <xm:sqref>F13 F10:F11 F21:F23 F26 F29</xm:sqref>
        </x14:dataValidation>
        <x14:dataValidation type="list" allowBlank="1" showInputMessage="1" showErrorMessage="1" xr:uid="{A9EC920A-5A1F-41E6-955B-85BE8850D89F}">
          <x14:formula1>
            <xm:f>'Datos Validacion'!$A$6:$A$8</xm:f>
          </x14:formula1>
          <xm:sqref>I10:I11 I13:I17 I21:I23 I19 I25:I29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36" t="s">
        <v>305</v>
      </c>
      <c r="I3" s="336"/>
      <c r="J3" s="336"/>
      <c r="K3" s="336"/>
      <c r="L3" s="336"/>
      <c r="M3" s="336"/>
      <c r="N3" s="336"/>
      <c r="O3" s="336"/>
      <c r="P3" s="55"/>
    </row>
    <row r="4" spans="1:18" ht="91" x14ac:dyDescent="0.35">
      <c r="A4" s="7" t="s">
        <v>306</v>
      </c>
      <c r="B4" s="7" t="s">
        <v>16</v>
      </c>
      <c r="C4" s="337" t="s">
        <v>20</v>
      </c>
      <c r="D4" s="338"/>
      <c r="E4" s="337" t="s">
        <v>22</v>
      </c>
      <c r="F4" s="338"/>
      <c r="G4" s="22" t="s">
        <v>307</v>
      </c>
      <c r="H4" s="56" t="s">
        <v>308</v>
      </c>
      <c r="I4" s="56" t="s">
        <v>309</v>
      </c>
      <c r="J4" s="57" t="s">
        <v>310</v>
      </c>
      <c r="K4" s="339" t="s">
        <v>311</v>
      </c>
      <c r="L4" s="340"/>
      <c r="M4" s="339" t="s">
        <v>312</v>
      </c>
      <c r="N4" s="340"/>
      <c r="O4" s="57" t="s">
        <v>313</v>
      </c>
      <c r="P4" s="57" t="s">
        <v>31</v>
      </c>
      <c r="Q4" s="22" t="s">
        <v>314</v>
      </c>
      <c r="R4" s="22" t="s">
        <v>315</v>
      </c>
    </row>
    <row r="5" spans="1:18" s="3" customFormat="1" ht="25" x14ac:dyDescent="0.35">
      <c r="A5" s="50" t="s">
        <v>316</v>
      </c>
      <c r="B5" s="58" t="s">
        <v>317</v>
      </c>
      <c r="C5" s="24" t="s">
        <v>318</v>
      </c>
      <c r="D5" s="24"/>
      <c r="E5" s="3" t="s">
        <v>319</v>
      </c>
      <c r="G5" s="24" t="s">
        <v>320</v>
      </c>
      <c r="H5" s="60" t="s">
        <v>321</v>
      </c>
      <c r="I5" s="61" t="s">
        <v>321</v>
      </c>
      <c r="J5" s="24" t="s">
        <v>321</v>
      </c>
      <c r="K5" s="24" t="s">
        <v>321</v>
      </c>
      <c r="L5" s="24"/>
      <c r="M5" s="61" t="s">
        <v>321</v>
      </c>
      <c r="N5" s="61"/>
      <c r="O5" s="61" t="s">
        <v>321</v>
      </c>
      <c r="P5" s="61" t="s">
        <v>321</v>
      </c>
      <c r="Q5" s="24" t="s">
        <v>320</v>
      </c>
      <c r="R5" s="59" t="s">
        <v>322</v>
      </c>
    </row>
    <row r="6" spans="1:18" ht="25" x14ac:dyDescent="0.35">
      <c r="A6" s="50" t="s">
        <v>101</v>
      </c>
      <c r="B6" s="58" t="s">
        <v>323</v>
      </c>
      <c r="C6" s="24" t="s">
        <v>173</v>
      </c>
      <c r="D6" s="32">
        <v>0.2</v>
      </c>
      <c r="E6" s="60" t="s">
        <v>245</v>
      </c>
      <c r="F6" s="32">
        <v>0.2</v>
      </c>
      <c r="G6" s="60" t="s">
        <v>226</v>
      </c>
      <c r="H6" s="62" t="s">
        <v>324</v>
      </c>
      <c r="I6" s="63" t="s">
        <v>325</v>
      </c>
      <c r="J6" s="59" t="s">
        <v>326</v>
      </c>
      <c r="K6" s="64" t="s">
        <v>327</v>
      </c>
      <c r="L6" s="66">
        <v>0.25</v>
      </c>
      <c r="M6" s="63" t="s">
        <v>328</v>
      </c>
      <c r="N6" s="67">
        <v>0.25</v>
      </c>
      <c r="O6" s="63" t="s">
        <v>329</v>
      </c>
      <c r="P6" s="63" t="s">
        <v>276</v>
      </c>
      <c r="Q6" s="24" t="s">
        <v>226</v>
      </c>
      <c r="R6" s="59" t="s">
        <v>212</v>
      </c>
    </row>
    <row r="7" spans="1:18" x14ac:dyDescent="0.35">
      <c r="A7" s="50" t="s">
        <v>141</v>
      </c>
      <c r="B7" s="58" t="s">
        <v>330</v>
      </c>
      <c r="C7" s="24" t="s">
        <v>331</v>
      </c>
      <c r="D7" s="32">
        <v>0.4</v>
      </c>
      <c r="E7" s="60" t="s">
        <v>117</v>
      </c>
      <c r="F7" s="32">
        <v>0.4</v>
      </c>
      <c r="G7" s="60" t="s">
        <v>118</v>
      </c>
      <c r="H7" s="62" t="s">
        <v>332</v>
      </c>
      <c r="I7" s="63" t="s">
        <v>333</v>
      </c>
      <c r="J7" s="59" t="s">
        <v>334</v>
      </c>
      <c r="K7" s="64" t="s">
        <v>335</v>
      </c>
      <c r="L7" s="66">
        <v>0.15</v>
      </c>
      <c r="M7" s="63" t="s">
        <v>286</v>
      </c>
      <c r="N7" s="67">
        <v>0.15</v>
      </c>
      <c r="O7" s="63" t="s">
        <v>336</v>
      </c>
      <c r="P7" s="63" t="s">
        <v>337</v>
      </c>
      <c r="Q7" s="24" t="s">
        <v>118</v>
      </c>
      <c r="R7" s="59" t="s">
        <v>80</v>
      </c>
    </row>
    <row r="8" spans="1:18" x14ac:dyDescent="0.35">
      <c r="A8" s="50" t="s">
        <v>65</v>
      </c>
      <c r="B8" s="58" t="s">
        <v>338</v>
      </c>
      <c r="C8" s="24" t="s">
        <v>66</v>
      </c>
      <c r="D8" s="32">
        <v>0.6</v>
      </c>
      <c r="E8" s="60" t="s">
        <v>118</v>
      </c>
      <c r="F8" s="32">
        <v>0.6</v>
      </c>
      <c r="G8" s="60" t="s">
        <v>107</v>
      </c>
      <c r="H8" s="51"/>
      <c r="I8" s="51"/>
      <c r="J8" s="53"/>
      <c r="K8" s="64" t="s">
        <v>339</v>
      </c>
      <c r="L8" s="66">
        <v>0.1</v>
      </c>
      <c r="M8" s="51"/>
      <c r="N8" s="51"/>
      <c r="O8" s="51"/>
      <c r="P8" s="51"/>
      <c r="Q8" s="24" t="s">
        <v>107</v>
      </c>
      <c r="R8" s="58" t="s">
        <v>340</v>
      </c>
    </row>
    <row r="9" spans="1:18" ht="25" x14ac:dyDescent="0.35">
      <c r="A9" s="52"/>
      <c r="B9" s="58" t="s">
        <v>341</v>
      </c>
      <c r="C9" s="24" t="s">
        <v>342</v>
      </c>
      <c r="D9" s="32">
        <v>0.8</v>
      </c>
      <c r="E9" s="60" t="s">
        <v>343</v>
      </c>
      <c r="F9" s="32">
        <v>0.8</v>
      </c>
      <c r="G9" s="60" t="s">
        <v>68</v>
      </c>
      <c r="H9" s="51"/>
      <c r="I9" s="51"/>
      <c r="J9" s="53"/>
      <c r="K9" s="51"/>
      <c r="L9" s="51"/>
      <c r="M9" s="51"/>
      <c r="N9" s="51"/>
      <c r="O9" s="51"/>
      <c r="P9" s="51"/>
      <c r="Q9" s="24" t="s">
        <v>68</v>
      </c>
      <c r="R9" s="59" t="s">
        <v>344</v>
      </c>
    </row>
    <row r="10" spans="1:18" x14ac:dyDescent="0.35">
      <c r="A10" s="6"/>
      <c r="B10" s="58" t="s">
        <v>345</v>
      </c>
      <c r="C10" s="24" t="s">
        <v>346</v>
      </c>
      <c r="D10" s="32">
        <v>1</v>
      </c>
      <c r="E10" s="60" t="s">
        <v>67</v>
      </c>
      <c r="F10" s="32">
        <v>1</v>
      </c>
      <c r="G10" s="60" t="s">
        <v>347</v>
      </c>
      <c r="H10" s="51"/>
      <c r="I10" s="51"/>
      <c r="J10" s="53"/>
      <c r="K10" s="51"/>
      <c r="L10" s="51"/>
      <c r="M10" s="51"/>
      <c r="N10" s="51"/>
      <c r="O10" s="51"/>
      <c r="P10" s="51"/>
      <c r="Q10" s="24" t="s">
        <v>347</v>
      </c>
      <c r="R10" s="51"/>
    </row>
    <row r="11" spans="1:18" ht="25" x14ac:dyDescent="0.35">
      <c r="A11" s="6"/>
      <c r="B11" s="58" t="s">
        <v>348</v>
      </c>
      <c r="E11" s="24" t="s">
        <v>349</v>
      </c>
      <c r="F11" s="32">
        <v>0.6</v>
      </c>
      <c r="G11" s="60" t="s">
        <v>350</v>
      </c>
      <c r="H11" s="51"/>
      <c r="I11" s="51"/>
      <c r="J11" s="53"/>
      <c r="K11" s="51"/>
      <c r="L11" s="51"/>
      <c r="M11" s="51"/>
      <c r="N11" s="51"/>
      <c r="O11" s="51"/>
      <c r="P11" s="51"/>
      <c r="Q11" s="24" t="s">
        <v>350</v>
      </c>
      <c r="R11" s="51"/>
    </row>
    <row r="12" spans="1:18" x14ac:dyDescent="0.35">
      <c r="A12" s="6"/>
      <c r="B12" s="58" t="s">
        <v>351</v>
      </c>
      <c r="E12" s="24" t="s">
        <v>352</v>
      </c>
      <c r="F12" s="32">
        <v>0.8</v>
      </c>
      <c r="G12" s="60" t="s">
        <v>353</v>
      </c>
      <c r="H12" s="51"/>
      <c r="I12" s="51"/>
      <c r="J12" s="53"/>
      <c r="K12" s="51"/>
      <c r="L12" s="51"/>
      <c r="M12" s="51"/>
      <c r="N12" s="51"/>
      <c r="O12" s="51"/>
      <c r="P12" s="51"/>
      <c r="Q12" s="24" t="s">
        <v>353</v>
      </c>
      <c r="R12" s="51"/>
    </row>
    <row r="13" spans="1:18" x14ac:dyDescent="0.35">
      <c r="A13" s="6"/>
      <c r="B13" s="58" t="s">
        <v>354</v>
      </c>
      <c r="E13" s="24" t="s">
        <v>355</v>
      </c>
      <c r="F13" s="32">
        <v>1</v>
      </c>
      <c r="H13" s="51"/>
      <c r="I13" s="51"/>
      <c r="J13" s="53"/>
      <c r="K13" s="51"/>
      <c r="L13" s="51"/>
      <c r="M13" s="51"/>
      <c r="N13" s="51"/>
      <c r="O13" s="51"/>
      <c r="P13" s="51"/>
      <c r="R13" s="51"/>
    </row>
    <row r="14" spans="1:18" x14ac:dyDescent="0.35">
      <c r="A14" s="6"/>
      <c r="B14" s="59" t="s">
        <v>356</v>
      </c>
      <c r="H14" s="51"/>
      <c r="I14" s="51"/>
      <c r="J14" s="53"/>
      <c r="K14" s="51"/>
      <c r="L14" s="51"/>
      <c r="M14" s="51"/>
      <c r="N14" s="51"/>
      <c r="O14" s="51"/>
      <c r="P14" s="51"/>
      <c r="R14" s="51"/>
    </row>
    <row r="15" spans="1:18" x14ac:dyDescent="0.35">
      <c r="A15" s="6"/>
      <c r="B15" s="59" t="s">
        <v>357</v>
      </c>
      <c r="H15" s="51"/>
      <c r="I15" s="51"/>
      <c r="J15" s="53"/>
      <c r="K15" s="51"/>
      <c r="L15" s="51"/>
      <c r="M15" s="51"/>
      <c r="N15" s="51"/>
      <c r="O15" s="51"/>
      <c r="P15" s="51"/>
      <c r="R15" s="51"/>
    </row>
    <row r="16" spans="1:18" x14ac:dyDescent="0.35">
      <c r="B16" s="59" t="s">
        <v>62</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35" t="s">
        <v>11</v>
      </c>
      <c r="B18" s="59" t="s">
        <v>57</v>
      </c>
      <c r="C18" s="53"/>
      <c r="D18" s="53"/>
      <c r="E18" s="53"/>
      <c r="F18" s="53"/>
      <c r="H18" s="51"/>
      <c r="I18" s="51"/>
      <c r="J18" s="53"/>
      <c r="K18" s="51"/>
      <c r="L18" s="51"/>
      <c r="M18" s="51"/>
      <c r="N18" s="51"/>
      <c r="O18" s="51"/>
      <c r="P18" s="51"/>
      <c r="R18" s="51"/>
    </row>
    <row r="19" spans="1:18" x14ac:dyDescent="0.35">
      <c r="A19" s="335"/>
      <c r="B19" s="59" t="s">
        <v>358</v>
      </c>
      <c r="C19" s="53"/>
      <c r="D19" s="53"/>
      <c r="E19" s="53"/>
      <c r="F19" s="53"/>
      <c r="H19" s="51"/>
      <c r="I19" s="51"/>
      <c r="J19" s="53"/>
      <c r="K19" s="51"/>
      <c r="L19" s="51"/>
      <c r="M19" s="51"/>
      <c r="N19" s="51"/>
      <c r="O19" s="51"/>
      <c r="P19" s="51"/>
      <c r="R19" s="51"/>
    </row>
    <row r="20" spans="1:18" x14ac:dyDescent="0.35">
      <c r="A20" s="335"/>
      <c r="B20" s="59" t="s">
        <v>359</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45" t="s">
        <v>360</v>
      </c>
      <c r="B1" s="345"/>
      <c r="C1" s="345"/>
      <c r="D1" s="345"/>
    </row>
    <row r="2" spans="1:4" x14ac:dyDescent="0.35">
      <c r="A2" s="5"/>
    </row>
    <row r="3" spans="1:4" x14ac:dyDescent="0.35">
      <c r="A3" t="s">
        <v>361</v>
      </c>
    </row>
    <row r="4" spans="1:4" ht="15" thickBot="1" x14ac:dyDescent="0.4">
      <c r="A4" s="5"/>
    </row>
    <row r="5" spans="1:4" ht="15" thickBot="1" x14ac:dyDescent="0.4">
      <c r="A5" s="68" t="s">
        <v>28</v>
      </c>
      <c r="B5" s="69" t="s">
        <v>362</v>
      </c>
      <c r="C5" s="354" t="s">
        <v>363</v>
      </c>
      <c r="D5" s="355"/>
    </row>
    <row r="6" spans="1:4" ht="39.5" thickBot="1" x14ac:dyDescent="0.4">
      <c r="A6" s="352" t="s">
        <v>364</v>
      </c>
      <c r="B6" s="70" t="s">
        <v>365</v>
      </c>
      <c r="C6" s="343" t="s">
        <v>366</v>
      </c>
      <c r="D6" s="344"/>
    </row>
    <row r="7" spans="1:4" ht="26.5" thickBot="1" x14ac:dyDescent="0.4">
      <c r="A7" s="356"/>
      <c r="B7" s="70" t="s">
        <v>367</v>
      </c>
      <c r="C7" s="343" t="s">
        <v>368</v>
      </c>
      <c r="D7" s="344"/>
    </row>
    <row r="8" spans="1:4" ht="26.5" thickBot="1" x14ac:dyDescent="0.4">
      <c r="A8" s="356"/>
      <c r="B8" s="70" t="s">
        <v>369</v>
      </c>
      <c r="C8" s="343" t="s">
        <v>370</v>
      </c>
      <c r="D8" s="344"/>
    </row>
    <row r="9" spans="1:4" ht="39.5" thickBot="1" x14ac:dyDescent="0.4">
      <c r="A9" s="356"/>
      <c r="B9" s="70" t="s">
        <v>371</v>
      </c>
      <c r="C9" s="343" t="s">
        <v>372</v>
      </c>
      <c r="D9" s="344"/>
    </row>
    <row r="10" spans="1:4" ht="39" x14ac:dyDescent="0.35">
      <c r="A10" s="356"/>
      <c r="B10" s="117" t="s">
        <v>373</v>
      </c>
      <c r="C10" s="357" t="s">
        <v>374</v>
      </c>
      <c r="D10" s="358"/>
    </row>
    <row r="11" spans="1:4" x14ac:dyDescent="0.35">
      <c r="A11" s="65" t="s">
        <v>62</v>
      </c>
      <c r="B11" s="65" t="s">
        <v>62</v>
      </c>
      <c r="C11" s="114"/>
      <c r="D11" s="114"/>
    </row>
    <row r="12" spans="1:4" ht="39.75" customHeight="1" thickBot="1" x14ac:dyDescent="0.4">
      <c r="A12" s="346" t="s">
        <v>375</v>
      </c>
      <c r="B12" s="347"/>
      <c r="C12" s="71" t="s">
        <v>376</v>
      </c>
      <c r="D12" s="350" t="s">
        <v>377</v>
      </c>
    </row>
    <row r="13" spans="1:4" ht="39.75" customHeight="1" thickBot="1" x14ac:dyDescent="0.4">
      <c r="A13" s="346"/>
      <c r="B13" s="347"/>
      <c r="C13" s="71" t="s">
        <v>378</v>
      </c>
      <c r="D13" s="350"/>
    </row>
    <row r="14" spans="1:4" ht="39.75" customHeight="1" thickBot="1" x14ac:dyDescent="0.4">
      <c r="A14" s="348"/>
      <c r="B14" s="349"/>
      <c r="C14" s="71" t="s">
        <v>379</v>
      </c>
      <c r="D14" s="351"/>
    </row>
    <row r="15" spans="1:4" ht="27" customHeight="1" thickBot="1" x14ac:dyDescent="0.4">
      <c r="A15" s="352" t="s">
        <v>380</v>
      </c>
      <c r="B15" s="70" t="s">
        <v>381</v>
      </c>
      <c r="C15" s="343" t="s">
        <v>382</v>
      </c>
      <c r="D15" s="344"/>
    </row>
    <row r="16" spans="1:4" ht="37.5" customHeight="1" thickBot="1" x14ac:dyDescent="0.4">
      <c r="A16" s="353"/>
      <c r="B16" s="70" t="s">
        <v>383</v>
      </c>
      <c r="C16" s="343" t="s">
        <v>384</v>
      </c>
      <c r="D16" s="344"/>
    </row>
    <row r="17" spans="1:4" ht="37.5" customHeight="1" thickBot="1" x14ac:dyDescent="0.4">
      <c r="A17" s="341" t="s">
        <v>385</v>
      </c>
      <c r="B17" s="342"/>
      <c r="C17" s="343" t="s">
        <v>386</v>
      </c>
      <c r="D17" s="344"/>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69" t="s">
        <v>387</v>
      </c>
      <c r="B1" s="369"/>
      <c r="C1" s="369"/>
      <c r="D1" s="369"/>
      <c r="F1" s="369" t="s">
        <v>388</v>
      </c>
      <c r="G1" s="369"/>
      <c r="H1" s="369"/>
    </row>
    <row r="2" spans="1:11" ht="15" thickBot="1" x14ac:dyDescent="0.4"/>
    <row r="3" spans="1:11" ht="21.75" customHeight="1" thickBot="1" x14ac:dyDescent="0.4">
      <c r="A3" s="372" t="s">
        <v>389</v>
      </c>
      <c r="B3" s="372"/>
      <c r="C3" s="372"/>
      <c r="D3" s="373"/>
      <c r="F3" s="370" t="s">
        <v>390</v>
      </c>
      <c r="G3" s="370" t="s">
        <v>391</v>
      </c>
      <c r="H3" s="370"/>
    </row>
    <row r="4" spans="1:11" ht="28.5" customHeight="1" thickBot="1" x14ac:dyDescent="0.4">
      <c r="A4" s="87"/>
      <c r="B4" s="72" t="s">
        <v>392</v>
      </c>
      <c r="C4" s="73" t="s">
        <v>363</v>
      </c>
      <c r="D4" s="72" t="s">
        <v>20</v>
      </c>
      <c r="F4" s="370"/>
      <c r="G4" s="81" t="s">
        <v>393</v>
      </c>
      <c r="H4" s="81" t="s">
        <v>394</v>
      </c>
    </row>
    <row r="5" spans="1:11" ht="50.5" thickBot="1" x14ac:dyDescent="0.4">
      <c r="A5" s="74" t="s">
        <v>173</v>
      </c>
      <c r="B5" s="8" t="s">
        <v>395</v>
      </c>
      <c r="C5" s="75" t="s">
        <v>396</v>
      </c>
      <c r="D5" s="76">
        <v>0.2</v>
      </c>
      <c r="F5" s="82" t="s">
        <v>245</v>
      </c>
      <c r="G5" s="83">
        <v>0.2</v>
      </c>
      <c r="H5" s="371" t="s">
        <v>397</v>
      </c>
    </row>
    <row r="6" spans="1:11" ht="38" thickBot="1" x14ac:dyDescent="0.4">
      <c r="A6" s="77" t="s">
        <v>331</v>
      </c>
      <c r="B6" s="8" t="s">
        <v>398</v>
      </c>
      <c r="C6" s="75" t="s">
        <v>399</v>
      </c>
      <c r="D6" s="76">
        <v>0.4</v>
      </c>
      <c r="F6" s="82" t="s">
        <v>117</v>
      </c>
      <c r="G6" s="83">
        <v>0.4</v>
      </c>
      <c r="H6" s="371"/>
    </row>
    <row r="7" spans="1:11" ht="38" thickBot="1" x14ac:dyDescent="0.4">
      <c r="A7" s="78" t="s">
        <v>66</v>
      </c>
      <c r="B7" s="8" t="s">
        <v>400</v>
      </c>
      <c r="C7" s="75" t="s">
        <v>401</v>
      </c>
      <c r="D7" s="76">
        <v>0.6</v>
      </c>
      <c r="F7" s="84" t="s">
        <v>118</v>
      </c>
      <c r="G7" s="85">
        <v>0.6</v>
      </c>
      <c r="H7" s="85">
        <v>0.6</v>
      </c>
    </row>
    <row r="8" spans="1:11" ht="50.5" thickBot="1" x14ac:dyDescent="0.4">
      <c r="A8" s="79" t="s">
        <v>342</v>
      </c>
      <c r="B8" s="8" t="s">
        <v>402</v>
      </c>
      <c r="C8" s="75" t="s">
        <v>403</v>
      </c>
      <c r="D8" s="76">
        <v>0.8</v>
      </c>
      <c r="F8" s="84" t="s">
        <v>343</v>
      </c>
      <c r="G8" s="85">
        <v>0.8</v>
      </c>
      <c r="H8" s="85">
        <v>0.8</v>
      </c>
    </row>
    <row r="9" spans="1:11" ht="38" thickBot="1" x14ac:dyDescent="0.4">
      <c r="A9" s="80" t="s">
        <v>346</v>
      </c>
      <c r="B9" s="8" t="s">
        <v>404</v>
      </c>
      <c r="C9" s="75" t="s">
        <v>405</v>
      </c>
      <c r="D9" s="76">
        <v>1</v>
      </c>
      <c r="F9" s="84" t="s">
        <v>67</v>
      </c>
      <c r="G9" s="85">
        <v>1</v>
      </c>
      <c r="H9" s="85">
        <v>1</v>
      </c>
    </row>
    <row r="11" spans="1:11" ht="15" thickBot="1" x14ac:dyDescent="0.4"/>
    <row r="12" spans="1:11" ht="23.25" customHeight="1" thickBot="1" x14ac:dyDescent="0.4">
      <c r="A12" s="374" t="s">
        <v>357</v>
      </c>
      <c r="B12" s="374"/>
      <c r="C12" s="374"/>
      <c r="D12" s="374"/>
      <c r="E12" s="374"/>
      <c r="G12" s="374" t="s">
        <v>406</v>
      </c>
      <c r="H12" s="374"/>
      <c r="I12" s="374"/>
      <c r="J12" s="374"/>
      <c r="K12" s="374"/>
    </row>
    <row r="13" spans="1:11" ht="39" customHeight="1" thickBot="1" x14ac:dyDescent="0.4">
      <c r="A13" s="10" t="s">
        <v>407</v>
      </c>
      <c r="B13" s="359" t="s">
        <v>408</v>
      </c>
      <c r="C13" s="359"/>
      <c r="D13" s="359" t="s">
        <v>409</v>
      </c>
      <c r="E13" s="359"/>
      <c r="G13" s="10" t="s">
        <v>407</v>
      </c>
      <c r="H13" s="359" t="s">
        <v>408</v>
      </c>
      <c r="I13" s="359"/>
      <c r="J13" s="359" t="s">
        <v>409</v>
      </c>
      <c r="K13" s="359"/>
    </row>
    <row r="14" spans="1:11" ht="25" customHeight="1" x14ac:dyDescent="0.35">
      <c r="A14" s="362" t="s">
        <v>410</v>
      </c>
      <c r="B14" s="360" t="s">
        <v>411</v>
      </c>
      <c r="C14" s="361"/>
      <c r="D14" s="360" t="s">
        <v>412</v>
      </c>
      <c r="E14" s="361"/>
      <c r="G14" s="362" t="s">
        <v>410</v>
      </c>
      <c r="H14" s="360" t="s">
        <v>413</v>
      </c>
      <c r="I14" s="361"/>
      <c r="J14" s="360" t="s">
        <v>414</v>
      </c>
      <c r="K14" s="361"/>
    </row>
    <row r="15" spans="1:11" ht="25" customHeight="1" x14ac:dyDescent="0.35">
      <c r="A15" s="363"/>
      <c r="B15" s="365" t="s">
        <v>415</v>
      </c>
      <c r="C15" s="366"/>
      <c r="D15" s="365" t="s">
        <v>416</v>
      </c>
      <c r="E15" s="366"/>
      <c r="G15" s="363"/>
      <c r="H15" s="365" t="s">
        <v>417</v>
      </c>
      <c r="I15" s="366"/>
      <c r="J15" s="365" t="s">
        <v>418</v>
      </c>
      <c r="K15" s="366"/>
    </row>
    <row r="16" spans="1:11" ht="40" customHeight="1" thickBot="1" x14ac:dyDescent="0.4">
      <c r="A16" s="363"/>
      <c r="B16" s="365" t="s">
        <v>419</v>
      </c>
      <c r="C16" s="366"/>
      <c r="D16" s="365" t="s">
        <v>420</v>
      </c>
      <c r="E16" s="366"/>
      <c r="G16" s="364"/>
      <c r="H16" s="375" t="s">
        <v>421</v>
      </c>
      <c r="I16" s="376"/>
      <c r="J16" s="375" t="s">
        <v>422</v>
      </c>
      <c r="K16" s="376"/>
    </row>
    <row r="17" spans="1:11" ht="52" customHeight="1" x14ac:dyDescent="0.35">
      <c r="A17" s="363"/>
      <c r="B17" s="365" t="s">
        <v>423</v>
      </c>
      <c r="C17" s="366"/>
      <c r="D17" s="365" t="s">
        <v>424</v>
      </c>
      <c r="E17" s="366"/>
      <c r="G17" s="362" t="s">
        <v>425</v>
      </c>
      <c r="H17" s="360" t="s">
        <v>426</v>
      </c>
      <c r="I17" s="361"/>
      <c r="J17" s="360" t="s">
        <v>427</v>
      </c>
      <c r="K17" s="361"/>
    </row>
    <row r="18" spans="1:11" ht="25" customHeight="1" thickBot="1" x14ac:dyDescent="0.4">
      <c r="A18" s="364"/>
      <c r="B18" s="367"/>
      <c r="C18" s="368"/>
      <c r="D18" s="375" t="s">
        <v>428</v>
      </c>
      <c r="E18" s="376"/>
      <c r="G18" s="363"/>
      <c r="H18" s="365" t="s">
        <v>429</v>
      </c>
      <c r="I18" s="366"/>
      <c r="J18" s="365" t="s">
        <v>430</v>
      </c>
      <c r="K18" s="366"/>
    </row>
    <row r="19" spans="1:11" ht="25" customHeight="1" thickBot="1" x14ac:dyDescent="0.4">
      <c r="A19" s="362" t="s">
        <v>425</v>
      </c>
      <c r="B19" s="360" t="s">
        <v>431</v>
      </c>
      <c r="C19" s="361"/>
      <c r="D19" s="360" t="s">
        <v>432</v>
      </c>
      <c r="E19" s="361"/>
      <c r="G19" s="364"/>
      <c r="H19" s="375" t="s">
        <v>433</v>
      </c>
      <c r="I19" s="376"/>
      <c r="J19" s="375" t="s">
        <v>434</v>
      </c>
      <c r="K19" s="376"/>
    </row>
    <row r="20" spans="1:11" ht="25" customHeight="1" x14ac:dyDescent="0.35">
      <c r="A20" s="363"/>
      <c r="B20" s="365" t="s">
        <v>435</v>
      </c>
      <c r="C20" s="366"/>
      <c r="D20" s="365" t="s">
        <v>436</v>
      </c>
      <c r="E20" s="366"/>
      <c r="G20" s="362" t="s">
        <v>437</v>
      </c>
      <c r="H20" s="360" t="s">
        <v>438</v>
      </c>
      <c r="I20" s="361"/>
      <c r="J20" s="360" t="s">
        <v>439</v>
      </c>
      <c r="K20" s="361"/>
    </row>
    <row r="21" spans="1:11" ht="40" customHeight="1" x14ac:dyDescent="0.35">
      <c r="A21" s="363"/>
      <c r="B21" s="365" t="s">
        <v>440</v>
      </c>
      <c r="C21" s="366"/>
      <c r="D21" s="365" t="s">
        <v>441</v>
      </c>
      <c r="E21" s="366"/>
      <c r="G21" s="363"/>
      <c r="H21" s="365" t="s">
        <v>442</v>
      </c>
      <c r="I21" s="366"/>
      <c r="J21" s="365" t="s">
        <v>443</v>
      </c>
      <c r="K21" s="366"/>
    </row>
    <row r="22" spans="1:11" ht="52" customHeight="1" thickBot="1" x14ac:dyDescent="0.4">
      <c r="A22" s="363"/>
      <c r="B22" s="365" t="s">
        <v>444</v>
      </c>
      <c r="C22" s="366"/>
      <c r="D22" s="365" t="s">
        <v>445</v>
      </c>
      <c r="E22" s="366"/>
      <c r="G22" s="364"/>
      <c r="H22" s="375" t="s">
        <v>446</v>
      </c>
      <c r="I22" s="376"/>
      <c r="J22" s="375" t="s">
        <v>447</v>
      </c>
      <c r="K22" s="376"/>
    </row>
    <row r="23" spans="1:11" ht="40" customHeight="1" thickBot="1" x14ac:dyDescent="0.4">
      <c r="A23" s="364"/>
      <c r="B23" s="367"/>
      <c r="C23" s="368"/>
      <c r="D23" s="375" t="s">
        <v>448</v>
      </c>
      <c r="E23" s="376"/>
      <c r="G23" s="362" t="s">
        <v>449</v>
      </c>
      <c r="H23" s="360" t="s">
        <v>450</v>
      </c>
      <c r="I23" s="361"/>
      <c r="J23" s="360" t="s">
        <v>451</v>
      </c>
      <c r="K23" s="361"/>
    </row>
    <row r="24" spans="1:11" ht="25" customHeight="1" x14ac:dyDescent="0.35">
      <c r="A24" s="362" t="s">
        <v>437</v>
      </c>
      <c r="B24" s="360" t="s">
        <v>452</v>
      </c>
      <c r="C24" s="361"/>
      <c r="D24" s="360" t="s">
        <v>453</v>
      </c>
      <c r="E24" s="361"/>
      <c r="G24" s="363"/>
      <c r="H24" s="365" t="s">
        <v>454</v>
      </c>
      <c r="I24" s="366"/>
      <c r="J24" s="365" t="s">
        <v>455</v>
      </c>
      <c r="K24" s="366"/>
    </row>
    <row r="25" spans="1:11" ht="40" customHeight="1" thickBot="1" x14ac:dyDescent="0.4">
      <c r="A25" s="363"/>
      <c r="B25" s="365" t="s">
        <v>456</v>
      </c>
      <c r="C25" s="366"/>
      <c r="D25" s="365" t="s">
        <v>457</v>
      </c>
      <c r="E25" s="366"/>
      <c r="G25" s="364"/>
      <c r="H25" s="375" t="s">
        <v>458</v>
      </c>
      <c r="I25" s="376"/>
      <c r="J25" s="375" t="s">
        <v>459</v>
      </c>
      <c r="K25" s="376"/>
    </row>
    <row r="26" spans="1:11" ht="40" customHeight="1" x14ac:dyDescent="0.35">
      <c r="A26" s="363"/>
      <c r="B26" s="365" t="s">
        <v>460</v>
      </c>
      <c r="C26" s="366"/>
      <c r="D26" s="365" t="s">
        <v>461</v>
      </c>
      <c r="E26" s="366"/>
      <c r="G26" s="362" t="s">
        <v>462</v>
      </c>
      <c r="H26" s="360" t="s">
        <v>463</v>
      </c>
      <c r="I26" s="361"/>
      <c r="J26" s="360" t="s">
        <v>464</v>
      </c>
      <c r="K26" s="361"/>
    </row>
    <row r="27" spans="1:11" ht="52" customHeight="1" x14ac:dyDescent="0.35">
      <c r="A27" s="363"/>
      <c r="B27" s="365" t="s">
        <v>465</v>
      </c>
      <c r="C27" s="366"/>
      <c r="D27" s="365" t="s">
        <v>466</v>
      </c>
      <c r="E27" s="366"/>
      <c r="G27" s="363"/>
      <c r="H27" s="365" t="s">
        <v>467</v>
      </c>
      <c r="I27" s="366"/>
      <c r="J27" s="365" t="s">
        <v>468</v>
      </c>
      <c r="K27" s="366"/>
    </row>
    <row r="28" spans="1:11" ht="40" customHeight="1" thickBot="1" x14ac:dyDescent="0.4">
      <c r="A28" s="363"/>
      <c r="B28" s="365"/>
      <c r="C28" s="366"/>
      <c r="D28" s="365" t="s">
        <v>469</v>
      </c>
      <c r="E28" s="366"/>
      <c r="G28" s="364"/>
      <c r="H28" s="375" t="s">
        <v>470</v>
      </c>
      <c r="I28" s="376"/>
      <c r="J28" s="375" t="s">
        <v>471</v>
      </c>
      <c r="K28" s="376"/>
    </row>
    <row r="29" spans="1:11" ht="25" customHeight="1" thickBot="1" x14ac:dyDescent="0.4">
      <c r="A29" s="364"/>
      <c r="B29" s="375"/>
      <c r="C29" s="376"/>
      <c r="D29" s="375" t="s">
        <v>472</v>
      </c>
      <c r="E29" s="376"/>
    </row>
    <row r="30" spans="1:11" ht="25" customHeight="1" x14ac:dyDescent="0.35">
      <c r="A30" s="362" t="s">
        <v>449</v>
      </c>
      <c r="B30" s="360" t="s">
        <v>473</v>
      </c>
      <c r="C30" s="361"/>
      <c r="D30" s="360" t="s">
        <v>474</v>
      </c>
      <c r="E30" s="361"/>
    </row>
    <row r="31" spans="1:11" ht="40" customHeight="1" x14ac:dyDescent="0.35">
      <c r="A31" s="363"/>
      <c r="B31" s="365" t="s">
        <v>475</v>
      </c>
      <c r="C31" s="366"/>
      <c r="D31" s="365" t="s">
        <v>476</v>
      </c>
      <c r="E31" s="366"/>
    </row>
    <row r="32" spans="1:11" ht="40" customHeight="1" x14ac:dyDescent="0.35">
      <c r="A32" s="363"/>
      <c r="B32" s="365" t="s">
        <v>477</v>
      </c>
      <c r="C32" s="366"/>
      <c r="D32" s="365" t="s">
        <v>478</v>
      </c>
      <c r="E32" s="366"/>
    </row>
    <row r="33" spans="1:11" ht="52" customHeight="1" thickBot="1" x14ac:dyDescent="0.4">
      <c r="A33" s="364"/>
      <c r="B33" s="375" t="s">
        <v>479</v>
      </c>
      <c r="C33" s="376"/>
      <c r="D33" s="367"/>
      <c r="E33" s="368"/>
    </row>
    <row r="34" spans="1:11" ht="25" customHeight="1" x14ac:dyDescent="0.35">
      <c r="A34" s="362" t="s">
        <v>462</v>
      </c>
      <c r="B34" s="360" t="s">
        <v>480</v>
      </c>
      <c r="C34" s="361"/>
      <c r="D34" s="360" t="s">
        <v>481</v>
      </c>
      <c r="E34" s="361"/>
    </row>
    <row r="35" spans="1:11" ht="25" customHeight="1" x14ac:dyDescent="0.35">
      <c r="A35" s="363"/>
      <c r="B35" s="365" t="s">
        <v>482</v>
      </c>
      <c r="C35" s="366"/>
      <c r="D35" s="365" t="s">
        <v>483</v>
      </c>
      <c r="E35" s="366"/>
    </row>
    <row r="36" spans="1:11" ht="40" customHeight="1" x14ac:dyDescent="0.35">
      <c r="A36" s="363"/>
      <c r="B36" s="365" t="s">
        <v>484</v>
      </c>
      <c r="C36" s="366"/>
      <c r="D36" s="365" t="s">
        <v>485</v>
      </c>
      <c r="E36" s="366"/>
    </row>
    <row r="37" spans="1:11" ht="52" customHeight="1" thickBot="1" x14ac:dyDescent="0.4">
      <c r="A37" s="364"/>
      <c r="B37" s="375" t="s">
        <v>486</v>
      </c>
      <c r="C37" s="376"/>
      <c r="D37" s="367"/>
      <c r="E37" s="368"/>
    </row>
    <row r="40" spans="1:11" ht="35.25" customHeight="1" x14ac:dyDescent="0.35">
      <c r="A40" s="380" t="s">
        <v>487</v>
      </c>
      <c r="B40" s="380"/>
      <c r="C40" s="380"/>
      <c r="D40" s="380"/>
      <c r="E40" s="380"/>
      <c r="G40" s="380" t="s">
        <v>488</v>
      </c>
      <c r="H40" s="380"/>
      <c r="I40" s="380"/>
      <c r="J40" s="380"/>
      <c r="K40" s="380"/>
    </row>
    <row r="41" spans="1:11" ht="15.75" customHeight="1" thickBot="1" x14ac:dyDescent="0.4">
      <c r="A41" s="9"/>
      <c r="B41" s="88"/>
      <c r="C41" s="9"/>
      <c r="D41" s="9"/>
      <c r="G41"/>
      <c r="H41" s="86"/>
    </row>
    <row r="42" spans="1:11" ht="42.5" thickBot="1" x14ac:dyDescent="0.4">
      <c r="A42" s="390" t="s">
        <v>489</v>
      </c>
      <c r="B42" s="379" t="s">
        <v>490</v>
      </c>
      <c r="C42" s="379"/>
      <c r="D42" s="379" t="s">
        <v>491</v>
      </c>
      <c r="E42" s="379"/>
      <c r="G42"/>
      <c r="H42" s="89" t="s">
        <v>407</v>
      </c>
      <c r="I42" s="90" t="s">
        <v>492</v>
      </c>
      <c r="J42" s="383" t="s">
        <v>493</v>
      </c>
      <c r="K42" s="384"/>
    </row>
    <row r="43" spans="1:11" ht="29.25" customHeight="1" thickBot="1" x14ac:dyDescent="0.4">
      <c r="A43" s="391"/>
      <c r="B43" s="379"/>
      <c r="C43" s="379"/>
      <c r="D43" s="12" t="s">
        <v>42</v>
      </c>
      <c r="E43" s="12" t="s">
        <v>43</v>
      </c>
      <c r="G43"/>
      <c r="H43" s="91" t="s">
        <v>410</v>
      </c>
      <c r="I43" s="64" t="s">
        <v>494</v>
      </c>
      <c r="J43" s="377" t="s">
        <v>495</v>
      </c>
      <c r="K43" s="378"/>
    </row>
    <row r="44" spans="1:11" ht="26.25" customHeight="1" x14ac:dyDescent="0.35">
      <c r="A44" s="94">
        <v>1</v>
      </c>
      <c r="B44" s="389" t="s">
        <v>496</v>
      </c>
      <c r="C44" s="389"/>
      <c r="D44" s="95"/>
      <c r="E44" s="96"/>
      <c r="G44"/>
      <c r="H44" s="91" t="s">
        <v>425</v>
      </c>
      <c r="I44" s="64" t="s">
        <v>497</v>
      </c>
      <c r="J44" s="377" t="s">
        <v>498</v>
      </c>
      <c r="K44" s="378"/>
    </row>
    <row r="45" spans="1:11" ht="24" customHeight="1" thickBot="1" x14ac:dyDescent="0.4">
      <c r="A45" s="97">
        <v>2</v>
      </c>
      <c r="B45" s="385" t="s">
        <v>499</v>
      </c>
      <c r="C45" s="385"/>
      <c r="D45" s="98"/>
      <c r="E45" s="99"/>
      <c r="G45"/>
      <c r="H45" s="92" t="s">
        <v>437</v>
      </c>
      <c r="I45" s="93" t="s">
        <v>500</v>
      </c>
      <c r="J45" s="381" t="s">
        <v>501</v>
      </c>
      <c r="K45" s="382"/>
    </row>
    <row r="46" spans="1:11" ht="15.75" customHeight="1" x14ac:dyDescent="0.35">
      <c r="A46" s="97">
        <v>3</v>
      </c>
      <c r="B46" s="385" t="s">
        <v>502</v>
      </c>
      <c r="C46" s="385"/>
      <c r="D46" s="98"/>
      <c r="E46" s="99"/>
      <c r="G46"/>
      <c r="H46" s="86"/>
    </row>
    <row r="47" spans="1:11" ht="25.5" customHeight="1" x14ac:dyDescent="0.35">
      <c r="A47" s="97">
        <v>4</v>
      </c>
      <c r="B47" s="385" t="s">
        <v>503</v>
      </c>
      <c r="C47" s="385"/>
      <c r="D47" s="98"/>
      <c r="E47" s="99"/>
      <c r="G47"/>
      <c r="H47" s="86"/>
    </row>
    <row r="48" spans="1:11" ht="27" customHeight="1" x14ac:dyDescent="0.35">
      <c r="A48" s="97">
        <v>5</v>
      </c>
      <c r="B48" s="385" t="s">
        <v>504</v>
      </c>
      <c r="C48" s="385"/>
      <c r="D48" s="98"/>
      <c r="E48" s="99"/>
      <c r="G48"/>
      <c r="H48" s="86"/>
    </row>
    <row r="49" spans="1:9" x14ac:dyDescent="0.35">
      <c r="A49" s="97">
        <v>6</v>
      </c>
      <c r="B49" s="385" t="s">
        <v>505</v>
      </c>
      <c r="C49" s="385"/>
      <c r="D49" s="98"/>
      <c r="E49" s="99"/>
      <c r="G49"/>
      <c r="H49" s="86"/>
    </row>
    <row r="50" spans="1:9" ht="25.5" customHeight="1" x14ac:dyDescent="0.35">
      <c r="A50" s="97">
        <v>7</v>
      </c>
      <c r="B50" s="385" t="s">
        <v>506</v>
      </c>
      <c r="C50" s="385"/>
      <c r="D50" s="98"/>
      <c r="E50" s="99"/>
    </row>
    <row r="51" spans="1:9" ht="26.25" customHeight="1" x14ac:dyDescent="0.35">
      <c r="A51" s="97">
        <v>8</v>
      </c>
      <c r="B51" s="385" t="s">
        <v>507</v>
      </c>
      <c r="C51" s="385"/>
      <c r="D51" s="98"/>
      <c r="E51" s="99"/>
    </row>
    <row r="52" spans="1:9" x14ac:dyDescent="0.35">
      <c r="A52" s="97">
        <v>9</v>
      </c>
      <c r="B52" s="385" t="s">
        <v>508</v>
      </c>
      <c r="C52" s="385"/>
      <c r="D52" s="98"/>
      <c r="E52" s="99"/>
    </row>
    <row r="53" spans="1:9" ht="30" customHeight="1" x14ac:dyDescent="0.35">
      <c r="A53" s="97">
        <v>10</v>
      </c>
      <c r="B53" s="385" t="s">
        <v>509</v>
      </c>
      <c r="C53" s="385"/>
      <c r="D53" s="98"/>
      <c r="E53" s="99"/>
    </row>
    <row r="54" spans="1:9" x14ac:dyDescent="0.35">
      <c r="A54" s="97">
        <v>11</v>
      </c>
      <c r="B54" s="385" t="s">
        <v>510</v>
      </c>
      <c r="C54" s="385"/>
      <c r="D54" s="98"/>
      <c r="E54" s="99"/>
    </row>
    <row r="55" spans="1:9" x14ac:dyDescent="0.35">
      <c r="A55" s="97">
        <v>12</v>
      </c>
      <c r="B55" s="385" t="s">
        <v>511</v>
      </c>
      <c r="C55" s="385"/>
      <c r="D55" s="98"/>
      <c r="E55" s="99"/>
    </row>
    <row r="56" spans="1:9" x14ac:dyDescent="0.35">
      <c r="A56" s="97">
        <v>13</v>
      </c>
      <c r="B56" s="385" t="s">
        <v>512</v>
      </c>
      <c r="C56" s="385"/>
      <c r="D56" s="98"/>
      <c r="E56" s="99"/>
    </row>
    <row r="57" spans="1:9" x14ac:dyDescent="0.35">
      <c r="A57" s="97">
        <v>14</v>
      </c>
      <c r="B57" s="385" t="s">
        <v>513</v>
      </c>
      <c r="C57" s="385"/>
      <c r="D57" s="98"/>
      <c r="E57" s="99"/>
      <c r="F57" s="9"/>
      <c r="G57" s="88"/>
      <c r="H57" s="9"/>
      <c r="I57" s="9"/>
    </row>
    <row r="58" spans="1:9" x14ac:dyDescent="0.35">
      <c r="A58" s="97">
        <v>15</v>
      </c>
      <c r="B58" s="385" t="s">
        <v>514</v>
      </c>
      <c r="C58" s="385"/>
      <c r="D58" s="98"/>
      <c r="E58" s="99"/>
    </row>
    <row r="59" spans="1:9" x14ac:dyDescent="0.35">
      <c r="A59" s="97">
        <v>16</v>
      </c>
      <c r="B59" s="385" t="s">
        <v>515</v>
      </c>
      <c r="C59" s="385"/>
      <c r="D59" s="98"/>
      <c r="E59" s="99"/>
    </row>
    <row r="60" spans="1:9" x14ac:dyDescent="0.35">
      <c r="A60" s="97">
        <v>17</v>
      </c>
      <c r="B60" s="385" t="s">
        <v>516</v>
      </c>
      <c r="C60" s="385"/>
      <c r="D60" s="98"/>
      <c r="E60" s="99"/>
    </row>
    <row r="61" spans="1:9" ht="19.5" customHeight="1" x14ac:dyDescent="0.35">
      <c r="A61" s="97">
        <v>18</v>
      </c>
      <c r="B61" s="385" t="s">
        <v>517</v>
      </c>
      <c r="C61" s="385"/>
      <c r="D61" s="98"/>
      <c r="E61" s="99"/>
    </row>
    <row r="62" spans="1:9" ht="15" thickBot="1" x14ac:dyDescent="0.4">
      <c r="A62" s="100">
        <v>19</v>
      </c>
      <c r="B62" s="386" t="s">
        <v>518</v>
      </c>
      <c r="C62" s="386"/>
      <c r="D62" s="101"/>
      <c r="E62" s="102"/>
    </row>
    <row r="63" spans="1:9" ht="15" thickBot="1" x14ac:dyDescent="0.4">
      <c r="A63"/>
      <c r="B63" s="387" t="s">
        <v>519</v>
      </c>
      <c r="C63" s="388"/>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395" t="s">
        <v>520</v>
      </c>
      <c r="C1" s="395"/>
      <c r="D1" s="395"/>
      <c r="E1" s="395"/>
    </row>
    <row r="2" spans="2:5" ht="15" thickBot="1" x14ac:dyDescent="0.4"/>
    <row r="3" spans="2:5" ht="26.5" thickBot="1" x14ac:dyDescent="0.4">
      <c r="B3" s="103" t="s">
        <v>521</v>
      </c>
      <c r="C3" s="104" t="s">
        <v>522</v>
      </c>
      <c r="D3" s="105" t="s">
        <v>523</v>
      </c>
      <c r="E3" s="104" t="s">
        <v>524</v>
      </c>
    </row>
    <row r="4" spans="2:5" ht="15" thickBot="1" x14ac:dyDescent="0.4">
      <c r="B4" s="406" t="s">
        <v>525</v>
      </c>
      <c r="C4" s="106" t="s">
        <v>325</v>
      </c>
      <c r="D4" s="408" t="s">
        <v>526</v>
      </c>
      <c r="E4" s="107" t="s">
        <v>527</v>
      </c>
    </row>
    <row r="5" spans="2:5" ht="15" thickBot="1" x14ac:dyDescent="0.4">
      <c r="B5" s="407"/>
      <c r="C5" s="106" t="s">
        <v>333</v>
      </c>
      <c r="D5" s="409"/>
      <c r="E5" s="107" t="s">
        <v>527</v>
      </c>
    </row>
    <row r="6" spans="2:5" ht="15" thickBot="1" x14ac:dyDescent="0.4">
      <c r="B6" s="406" t="s">
        <v>528</v>
      </c>
      <c r="C6" s="75" t="s">
        <v>326</v>
      </c>
      <c r="D6" s="48" t="s">
        <v>529</v>
      </c>
      <c r="E6" s="106" t="s">
        <v>527</v>
      </c>
    </row>
    <row r="7" spans="2:5" ht="15" thickBot="1" x14ac:dyDescent="0.4">
      <c r="B7" s="407"/>
      <c r="C7" s="75" t="s">
        <v>334</v>
      </c>
      <c r="D7" s="48" t="s">
        <v>530</v>
      </c>
      <c r="E7" s="75" t="s">
        <v>527</v>
      </c>
    </row>
    <row r="8" spans="2:5" ht="15" thickBot="1" x14ac:dyDescent="0.4">
      <c r="B8" s="406" t="s">
        <v>531</v>
      </c>
      <c r="C8" s="107" t="s">
        <v>327</v>
      </c>
      <c r="D8" s="48" t="s">
        <v>532</v>
      </c>
      <c r="E8" s="108">
        <v>0.25</v>
      </c>
    </row>
    <row r="9" spans="2:5" ht="25.5" thickBot="1" x14ac:dyDescent="0.4">
      <c r="B9" s="410"/>
      <c r="C9" s="107" t="s">
        <v>335</v>
      </c>
      <c r="D9" s="48" t="s">
        <v>533</v>
      </c>
      <c r="E9" s="108">
        <v>0.15</v>
      </c>
    </row>
    <row r="10" spans="2:5" ht="25.5" thickBot="1" x14ac:dyDescent="0.4">
      <c r="B10" s="407"/>
      <c r="C10" s="107" t="s">
        <v>339</v>
      </c>
      <c r="D10" s="48" t="s">
        <v>534</v>
      </c>
      <c r="E10" s="108">
        <v>0.1</v>
      </c>
    </row>
    <row r="11" spans="2:5" ht="38" thickBot="1" x14ac:dyDescent="0.4">
      <c r="B11" s="396" t="s">
        <v>535</v>
      </c>
      <c r="C11" s="107" t="s">
        <v>328</v>
      </c>
      <c r="D11" s="48" t="s">
        <v>536</v>
      </c>
      <c r="E11" s="109">
        <v>0.25</v>
      </c>
    </row>
    <row r="12" spans="2:5" ht="15" thickBot="1" x14ac:dyDescent="0.4">
      <c r="B12" s="397"/>
      <c r="C12" s="107" t="s">
        <v>286</v>
      </c>
      <c r="D12" s="48" t="s">
        <v>537</v>
      </c>
      <c r="E12" s="109">
        <v>0.15</v>
      </c>
    </row>
    <row r="13" spans="2:5" ht="25.5" thickBot="1" x14ac:dyDescent="0.4">
      <c r="B13" s="396" t="s">
        <v>538</v>
      </c>
      <c r="C13" s="107" t="s">
        <v>329</v>
      </c>
      <c r="D13" s="48" t="s">
        <v>539</v>
      </c>
      <c r="E13" s="107" t="s">
        <v>527</v>
      </c>
    </row>
    <row r="14" spans="2:5" ht="25.5" thickBot="1" x14ac:dyDescent="0.4">
      <c r="B14" s="397"/>
      <c r="C14" s="107" t="s">
        <v>336</v>
      </c>
      <c r="D14" s="48" t="s">
        <v>540</v>
      </c>
      <c r="E14" s="107" t="s">
        <v>527</v>
      </c>
    </row>
    <row r="15" spans="2:5" ht="15" thickBot="1" x14ac:dyDescent="0.4">
      <c r="B15" s="398" t="s">
        <v>541</v>
      </c>
      <c r="C15" s="107" t="s">
        <v>542</v>
      </c>
      <c r="D15" s="48" t="s">
        <v>543</v>
      </c>
      <c r="E15" s="107" t="s">
        <v>527</v>
      </c>
    </row>
    <row r="16" spans="2:5" ht="15" thickBot="1" x14ac:dyDescent="0.4">
      <c r="B16" s="399"/>
      <c r="C16" s="107" t="s">
        <v>544</v>
      </c>
      <c r="D16" s="48" t="s">
        <v>545</v>
      </c>
      <c r="E16" s="107" t="s">
        <v>527</v>
      </c>
    </row>
    <row r="17" spans="2:5" x14ac:dyDescent="0.35">
      <c r="B17" s="400"/>
      <c r="C17" s="401"/>
      <c r="D17" s="401"/>
      <c r="E17" s="402"/>
    </row>
    <row r="18" spans="2:5" x14ac:dyDescent="0.35">
      <c r="B18" s="403" t="s">
        <v>546</v>
      </c>
      <c r="C18" s="404"/>
      <c r="D18" s="404"/>
      <c r="E18" s="405"/>
    </row>
    <row r="19" spans="2:5" x14ac:dyDescent="0.35">
      <c r="B19" s="403"/>
      <c r="C19" s="404"/>
      <c r="D19" s="404"/>
      <c r="E19" s="405"/>
    </row>
    <row r="20" spans="2:5" ht="15" thickBot="1" x14ac:dyDescent="0.4">
      <c r="B20" s="392" t="s">
        <v>547</v>
      </c>
      <c r="C20" s="393"/>
      <c r="D20" s="393"/>
      <c r="E20" s="394"/>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21" t="s">
        <v>548</v>
      </c>
      <c r="C2" s="421"/>
    </row>
    <row r="3" spans="1:13" x14ac:dyDescent="0.35">
      <c r="B3" s="13" t="s">
        <v>549</v>
      </c>
      <c r="C3" s="14"/>
    </row>
    <row r="4" spans="1:13" x14ac:dyDescent="0.35">
      <c r="B4" s="13" t="s">
        <v>550</v>
      </c>
      <c r="C4" s="15"/>
    </row>
    <row r="5" spans="1:13" x14ac:dyDescent="0.35">
      <c r="B5" s="13" t="s">
        <v>551</v>
      </c>
      <c r="C5" s="16"/>
    </row>
    <row r="6" spans="1:13" x14ac:dyDescent="0.35">
      <c r="B6" s="13" t="s">
        <v>552</v>
      </c>
      <c r="C6" s="17"/>
    </row>
    <row r="8" spans="1:13" ht="15.5" x14ac:dyDescent="0.35">
      <c r="A8" s="369" t="s">
        <v>553</v>
      </c>
      <c r="B8" s="369"/>
      <c r="C8" s="369"/>
      <c r="D8" s="369"/>
      <c r="E8" s="369"/>
      <c r="F8" s="369"/>
    </row>
    <row r="9" spans="1:13" ht="15" thickBot="1" x14ac:dyDescent="0.4"/>
    <row r="10" spans="1:13" ht="15.5" thickTop="1" thickBot="1" x14ac:dyDescent="0.4">
      <c r="A10" s="422" t="s">
        <v>20</v>
      </c>
      <c r="B10" s="423"/>
      <c r="C10" s="424" t="s">
        <v>554</v>
      </c>
      <c r="D10" s="425"/>
      <c r="E10" s="425"/>
      <c r="F10" s="425"/>
      <c r="G10" s="426"/>
      <c r="I10" s="432" t="s">
        <v>20</v>
      </c>
      <c r="J10" s="433"/>
      <c r="K10" s="411" t="s">
        <v>555</v>
      </c>
      <c r="L10" s="412"/>
      <c r="M10" s="413"/>
    </row>
    <row r="11" spans="1:13" ht="15" thickBot="1" x14ac:dyDescent="0.4">
      <c r="A11" s="18" t="s">
        <v>556</v>
      </c>
      <c r="B11" s="19" t="s">
        <v>557</v>
      </c>
      <c r="C11" s="427"/>
      <c r="D11" s="428"/>
      <c r="E11" s="428"/>
      <c r="F11" s="428"/>
      <c r="G11" s="429"/>
      <c r="I11" s="20" t="s">
        <v>556</v>
      </c>
      <c r="J11" s="21" t="s">
        <v>558</v>
      </c>
      <c r="K11" s="414"/>
      <c r="L11" s="415"/>
      <c r="M11" s="416"/>
    </row>
    <row r="12" spans="1:13" ht="40" customHeight="1" thickBot="1" x14ac:dyDescent="0.4">
      <c r="A12" s="31" t="s">
        <v>559</v>
      </c>
      <c r="B12" s="30">
        <v>1</v>
      </c>
      <c r="C12" s="33"/>
      <c r="D12" s="34"/>
      <c r="E12" s="34"/>
      <c r="F12" s="34"/>
      <c r="G12" s="35"/>
      <c r="I12" s="31" t="s">
        <v>559</v>
      </c>
      <c r="J12" s="30">
        <v>1</v>
      </c>
      <c r="K12" s="33"/>
      <c r="L12" s="34"/>
      <c r="M12" s="35"/>
    </row>
    <row r="13" spans="1:13" ht="40" customHeight="1" thickBot="1" x14ac:dyDescent="0.4">
      <c r="A13" s="31" t="s">
        <v>560</v>
      </c>
      <c r="B13" s="30">
        <v>0.8</v>
      </c>
      <c r="C13" s="36"/>
      <c r="D13" s="37"/>
      <c r="E13" s="38"/>
      <c r="F13" s="38"/>
      <c r="G13" s="39"/>
      <c r="I13" s="31" t="s">
        <v>560</v>
      </c>
      <c r="J13" s="30">
        <v>0.8</v>
      </c>
      <c r="K13" s="46"/>
      <c r="L13" s="38"/>
      <c r="M13" s="39"/>
    </row>
    <row r="14" spans="1:13" ht="40" customHeight="1" thickBot="1" x14ac:dyDescent="0.4">
      <c r="A14" s="31" t="s">
        <v>561</v>
      </c>
      <c r="B14" s="30">
        <v>0.6</v>
      </c>
      <c r="C14" s="36"/>
      <c r="D14" s="37"/>
      <c r="E14" s="37"/>
      <c r="F14" s="38"/>
      <c r="G14" s="39"/>
      <c r="I14" s="31" t="s">
        <v>561</v>
      </c>
      <c r="J14" s="30">
        <v>0.6</v>
      </c>
      <c r="K14" s="36"/>
      <c r="L14" s="38"/>
      <c r="M14" s="39"/>
    </row>
    <row r="15" spans="1:13" ht="40" customHeight="1" thickBot="1" x14ac:dyDescent="0.4">
      <c r="A15" s="31" t="s">
        <v>562</v>
      </c>
      <c r="B15" s="30">
        <v>0.4</v>
      </c>
      <c r="C15" s="40"/>
      <c r="D15" s="37"/>
      <c r="E15" s="37"/>
      <c r="F15" s="38"/>
      <c r="G15" s="39"/>
      <c r="I15" s="31" t="s">
        <v>562</v>
      </c>
      <c r="J15" s="30">
        <v>0.4</v>
      </c>
      <c r="K15" s="36"/>
      <c r="L15" s="38"/>
      <c r="M15" s="39"/>
    </row>
    <row r="16" spans="1:13" ht="40" customHeight="1" thickBot="1" x14ac:dyDescent="0.4">
      <c r="A16" s="31" t="s">
        <v>563</v>
      </c>
      <c r="B16" s="30">
        <v>0.2</v>
      </c>
      <c r="C16" s="41"/>
      <c r="D16" s="42"/>
      <c r="E16" s="43"/>
      <c r="F16" s="44"/>
      <c r="G16" s="45"/>
      <c r="I16" s="31" t="s">
        <v>563</v>
      </c>
      <c r="J16" s="30">
        <v>0.2</v>
      </c>
      <c r="K16" s="47"/>
      <c r="L16" s="44"/>
      <c r="M16" s="45"/>
    </row>
    <row r="17" spans="1:13" ht="15.5" thickTop="1" thickBot="1" x14ac:dyDescent="0.4">
      <c r="A17" s="430" t="s">
        <v>22</v>
      </c>
      <c r="B17" s="19" t="s">
        <v>556</v>
      </c>
      <c r="C17" s="19" t="s">
        <v>564</v>
      </c>
      <c r="D17" s="19" t="s">
        <v>565</v>
      </c>
      <c r="E17" s="19" t="s">
        <v>551</v>
      </c>
      <c r="F17" s="19" t="s">
        <v>566</v>
      </c>
      <c r="G17" s="19" t="s">
        <v>567</v>
      </c>
      <c r="I17" s="419" t="s">
        <v>22</v>
      </c>
      <c r="J17" s="21" t="s">
        <v>556</v>
      </c>
      <c r="K17" s="19" t="s">
        <v>551</v>
      </c>
      <c r="L17" s="19" t="s">
        <v>566</v>
      </c>
      <c r="M17" s="19" t="s">
        <v>567</v>
      </c>
    </row>
    <row r="18" spans="1:13" ht="15" thickBot="1" x14ac:dyDescent="0.4">
      <c r="A18" s="431"/>
      <c r="B18" s="19" t="s">
        <v>557</v>
      </c>
      <c r="C18" s="29">
        <v>0.2</v>
      </c>
      <c r="D18" s="29">
        <v>0.4</v>
      </c>
      <c r="E18" s="29">
        <v>0.6</v>
      </c>
      <c r="F18" s="29">
        <v>0.8</v>
      </c>
      <c r="G18" s="29">
        <v>1</v>
      </c>
      <c r="I18" s="420"/>
      <c r="J18" s="21" t="s">
        <v>557</v>
      </c>
      <c r="K18" s="29">
        <v>0.6</v>
      </c>
      <c r="L18" s="29">
        <v>0.8</v>
      </c>
      <c r="M18" s="29">
        <v>1</v>
      </c>
    </row>
    <row r="20" spans="1:13" ht="15" thickBot="1" x14ac:dyDescent="0.4"/>
    <row r="21" spans="1:13" ht="25.5" customHeight="1" thickBot="1" x14ac:dyDescent="0.4">
      <c r="B21" s="434" t="s">
        <v>568</v>
      </c>
      <c r="C21" s="435" t="s">
        <v>569</v>
      </c>
      <c r="D21" s="435"/>
      <c r="E21" s="435"/>
      <c r="F21" s="435"/>
    </row>
    <row r="22" spans="1:13" ht="39" customHeight="1" thickBot="1" x14ac:dyDescent="0.4">
      <c r="B22" s="434"/>
      <c r="C22" s="435" t="s">
        <v>570</v>
      </c>
      <c r="D22" s="435"/>
      <c r="E22" s="435" t="s">
        <v>571</v>
      </c>
      <c r="F22" s="435"/>
    </row>
    <row r="23" spans="1:13" ht="43.5" customHeight="1" thickBot="1" x14ac:dyDescent="0.4">
      <c r="B23" s="110" t="s">
        <v>552</v>
      </c>
      <c r="C23" s="436" t="s">
        <v>572</v>
      </c>
      <c r="D23" s="436"/>
      <c r="E23" s="436" t="s">
        <v>573</v>
      </c>
      <c r="F23" s="436"/>
    </row>
    <row r="24" spans="1:13" ht="43.5" customHeight="1" thickBot="1" x14ac:dyDescent="0.4">
      <c r="B24" s="110" t="s">
        <v>551</v>
      </c>
      <c r="C24" s="417" t="s">
        <v>574</v>
      </c>
      <c r="D24" s="417"/>
      <c r="E24" s="436" t="s">
        <v>575</v>
      </c>
      <c r="F24" s="436"/>
    </row>
    <row r="25" spans="1:13" ht="43.5" customHeight="1" thickBot="1" x14ac:dyDescent="0.4">
      <c r="B25" s="435" t="s">
        <v>576</v>
      </c>
      <c r="C25" s="417" t="s">
        <v>577</v>
      </c>
      <c r="D25" s="417"/>
      <c r="E25" s="417" t="s">
        <v>577</v>
      </c>
      <c r="F25" s="417"/>
    </row>
    <row r="26" spans="1:13" ht="43.5" customHeight="1" thickBot="1" x14ac:dyDescent="0.4">
      <c r="B26" s="435"/>
      <c r="C26" s="418" t="s">
        <v>578</v>
      </c>
      <c r="D26" s="418"/>
      <c r="E26" s="418" t="s">
        <v>578</v>
      </c>
      <c r="F26" s="418"/>
    </row>
    <row r="27" spans="1:13" ht="43.5" customHeight="1" thickBot="1" x14ac:dyDescent="0.4">
      <c r="B27" s="435" t="s">
        <v>549</v>
      </c>
      <c r="C27" s="417" t="s">
        <v>577</v>
      </c>
      <c r="D27" s="417"/>
      <c r="E27" s="417" t="s">
        <v>577</v>
      </c>
      <c r="F27" s="417"/>
    </row>
    <row r="28" spans="1:13" ht="43.5" customHeight="1" thickBot="1" x14ac:dyDescent="0.4">
      <c r="B28" s="435"/>
      <c r="C28" s="418" t="s">
        <v>578</v>
      </c>
      <c r="D28" s="418"/>
      <c r="E28" s="418" t="s">
        <v>578</v>
      </c>
      <c r="F28" s="418"/>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45" t="s">
        <v>579</v>
      </c>
      <c r="C1" s="345"/>
    </row>
    <row r="3" spans="2:3" x14ac:dyDescent="0.35">
      <c r="B3" s="27" t="s">
        <v>580</v>
      </c>
      <c r="C3" s="1"/>
    </row>
    <row r="4" spans="2:3" x14ac:dyDescent="0.35">
      <c r="B4" s="27" t="s">
        <v>581</v>
      </c>
      <c r="C4" s="1"/>
    </row>
    <row r="5" spans="2:3" ht="43.5" x14ac:dyDescent="0.35">
      <c r="B5" s="27" t="s">
        <v>582</v>
      </c>
      <c r="C5" s="1"/>
    </row>
    <row r="6" spans="2:3" x14ac:dyDescent="0.35">
      <c r="B6" s="27" t="s">
        <v>583</v>
      </c>
      <c r="C6" s="2" t="s">
        <v>584</v>
      </c>
    </row>
    <row r="7" spans="2:3" x14ac:dyDescent="0.35">
      <c r="B7" s="27" t="s">
        <v>585</v>
      </c>
      <c r="C7" s="1"/>
    </row>
    <row r="8" spans="2:3" ht="29" x14ac:dyDescent="0.35">
      <c r="B8" s="27" t="s">
        <v>586</v>
      </c>
      <c r="C8" s="1"/>
    </row>
    <row r="9" spans="2:3" ht="29" x14ac:dyDescent="0.35">
      <c r="B9" s="27" t="s">
        <v>587</v>
      </c>
      <c r="C9" s="1"/>
    </row>
    <row r="10" spans="2:3" x14ac:dyDescent="0.35">
      <c r="B10" s="437" t="s">
        <v>588</v>
      </c>
      <c r="C10" s="1" t="s">
        <v>589</v>
      </c>
    </row>
    <row r="11" spans="2:3" x14ac:dyDescent="0.35">
      <c r="B11" s="438"/>
      <c r="C11" s="1" t="s">
        <v>590</v>
      </c>
    </row>
    <row r="12" spans="2:3" ht="29" x14ac:dyDescent="0.35">
      <c r="B12" s="27" t="s">
        <v>591</v>
      </c>
      <c r="C12" s="1"/>
    </row>
    <row r="13" spans="2:3" ht="29" x14ac:dyDescent="0.35">
      <c r="B13" s="27" t="s">
        <v>592</v>
      </c>
      <c r="C13" s="1"/>
    </row>
    <row r="14" spans="2:3" x14ac:dyDescent="0.35">
      <c r="B14" s="27" t="s">
        <v>593</v>
      </c>
      <c r="C14" s="1"/>
    </row>
    <row r="15" spans="2:3" x14ac:dyDescent="0.35">
      <c r="B15" s="27" t="s">
        <v>594</v>
      </c>
      <c r="C15" s="1"/>
    </row>
    <row r="16" spans="2:3" x14ac:dyDescent="0.35">
      <c r="B16" s="27" t="s">
        <v>595</v>
      </c>
      <c r="C16" s="1"/>
    </row>
    <row r="17" spans="2:3" x14ac:dyDescent="0.35">
      <c r="B17" s="27" t="s">
        <v>596</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Riesgos Fiscales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2026-02-23T20:20:29Z</dcterms:modified>
  <cp:category/>
  <cp:contentStatus/>
</cp:coreProperties>
</file>