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ENERO 2020\PDF\"/>
    </mc:Choice>
  </mc:AlternateContent>
  <bookViews>
    <workbookView xWindow="240" yWindow="120" windowWidth="18060" windowHeight="7050"/>
  </bookViews>
  <sheets>
    <sheet name="DIRECCION DE COMERCIO EXT" sheetId="1" r:id="rId1"/>
  </sheets>
  <calcPr calcId="152511"/>
</workbook>
</file>

<file path=xl/calcChain.xml><?xml version="1.0" encoding="utf-8"?>
<calcChain xmlns="http://schemas.openxmlformats.org/spreadsheetml/2006/main">
  <c r="O19" i="1" l="1"/>
  <c r="W19" i="1" s="1"/>
  <c r="O17" i="1"/>
  <c r="W17" i="1" s="1"/>
  <c r="O15" i="1"/>
  <c r="W15" i="1" s="1"/>
  <c r="O13" i="1"/>
  <c r="W13" i="1" s="1"/>
  <c r="O11" i="1"/>
  <c r="U11" i="1" s="1"/>
  <c r="O10" i="1"/>
  <c r="X10" i="1" s="1"/>
  <c r="O9" i="1"/>
  <c r="X9" i="1" s="1"/>
  <c r="O8" i="1"/>
  <c r="X8" i="1" s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U9" i="1" l="1"/>
  <c r="X19" i="1"/>
  <c r="W9" i="1"/>
  <c r="V19" i="1"/>
  <c r="U13" i="1"/>
  <c r="X17" i="1"/>
  <c r="O12" i="1"/>
  <c r="X12" i="1" s="1"/>
  <c r="O16" i="1"/>
  <c r="X16" i="1" s="1"/>
  <c r="V9" i="1"/>
  <c r="V13" i="1"/>
  <c r="U19" i="1"/>
  <c r="U8" i="1"/>
  <c r="X13" i="1"/>
  <c r="V8" i="1"/>
  <c r="U17" i="1"/>
  <c r="U10" i="1"/>
  <c r="X15" i="1"/>
  <c r="X18" i="1"/>
  <c r="V10" i="1"/>
  <c r="U15" i="1"/>
  <c r="J6" i="1"/>
  <c r="J20" i="1" s="1"/>
  <c r="W8" i="1"/>
  <c r="W10" i="1"/>
  <c r="V15" i="1"/>
  <c r="V17" i="1"/>
  <c r="O7" i="1"/>
  <c r="U7" i="1" s="1"/>
  <c r="O14" i="1"/>
  <c r="U14" i="1" s="1"/>
  <c r="O18" i="1"/>
  <c r="U18" i="1" s="1"/>
  <c r="V18" i="1"/>
  <c r="U12" i="1"/>
  <c r="M6" i="1"/>
  <c r="R6" i="1"/>
  <c r="T6" i="1"/>
  <c r="L6" i="1"/>
  <c r="L20" i="1" s="1"/>
  <c r="Q6" i="1"/>
  <c r="Q20" i="1" s="1"/>
  <c r="K6" i="1"/>
  <c r="K20" i="1" s="1"/>
  <c r="P6" i="1"/>
  <c r="P20" i="1" s="1"/>
  <c r="N6" i="1"/>
  <c r="N20" i="1" s="1"/>
  <c r="S6" i="1"/>
  <c r="U16" i="1" l="1"/>
  <c r="V7" i="1"/>
  <c r="W16" i="1"/>
  <c r="X7" i="1"/>
  <c r="V16" i="1"/>
  <c r="W12" i="1"/>
  <c r="V12" i="1"/>
  <c r="W14" i="1"/>
  <c r="W7" i="1"/>
  <c r="V14" i="1"/>
  <c r="X14" i="1"/>
  <c r="W18" i="1"/>
  <c r="R20" i="1"/>
  <c r="M20" i="1"/>
  <c r="O20" i="1" s="1"/>
  <c r="O6" i="1"/>
  <c r="U6" i="1" s="1"/>
  <c r="T20" i="1"/>
  <c r="S20" i="1"/>
  <c r="U20" i="1" l="1"/>
  <c r="W6" i="1"/>
  <c r="W20" i="1"/>
  <c r="X6" i="1"/>
  <c r="V6" i="1"/>
  <c r="X20" i="1"/>
  <c r="V20" i="1"/>
</calcChain>
</file>

<file path=xl/sharedStrings.xml><?xml version="1.0" encoding="utf-8"?>
<sst xmlns="http://schemas.openxmlformats.org/spreadsheetml/2006/main" count="132" uniqueCount="61">
  <si>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</si>
  <si>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</si>
  <si>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</si>
  <si>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</si>
  <si>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</si>
  <si>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</si>
  <si>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</si>
  <si>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</si>
  <si>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</si>
  <si>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</si>
  <si>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</si>
  <si>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</si>
  <si>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</si>
  <si>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</si>
  <si>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</si>
  <si>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</si>
  <si>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</si>
  <si>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</si>
  <si>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</si>
  <si>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</si>
  <si>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</si>
  <si>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</si>
  <si>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</si>
  <si>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</si>
  <si>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</si>
  <si>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</si>
  <si>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</si>
  <si>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</si>
  <si>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</si>
  <si>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</si>
  <si>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</si>
  <si>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</si>
  <si>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</si>
  <si>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</si>
  <si>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</si>
  <si>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</si>
  <si>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</si>
  <si>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</si>
  <si>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</si>
  <si>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</si>
  <si>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</si>
  <si>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</si>
  <si>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</si>
  <si>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 xml:space="preserve">ADQUISICION DE BIENES Y SERVICIOS </t>
  </si>
  <si>
    <t>GASTOS POR TRIBUTOS, MULTAS, SANCIONES E INTERESES DE MORA</t>
  </si>
  <si>
    <t xml:space="preserve">GASTOS DE INVERSIÓN </t>
  </si>
  <si>
    <t>GASTOS DE PERSONAL</t>
  </si>
  <si>
    <t>TRANSFERENCIAS CORRIENTES</t>
  </si>
  <si>
    <t>TOTAL PRESUPUESTO A+C</t>
  </si>
  <si>
    <t>APROPIACIÓN SIN COMPROMETER</t>
  </si>
  <si>
    <t xml:space="preserve">APR. VIGENTE DESPUES DE BLOQUEOS </t>
  </si>
  <si>
    <t>MINISTERIO DE COMERCIO INDUSTRIA Y TURISMO</t>
  </si>
  <si>
    <t>EJECUCIÓN PRESUPUESTAL ACUMULADA CON CORTE AL 31 DE ENERO DE 2020</t>
  </si>
  <si>
    <t xml:space="preserve">UNIDAD EJECUTORA 3501-02 DIRECCIÓN DE COMERCIO EXTERIOR 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</si>
  <si>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</si>
  <si>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</si>
  <si>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</si>
  <si>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COMP/ APR</t>
  </si>
  <si>
    <t>OBLIG/ APR</t>
  </si>
  <si>
    <t>PAGO/ APR</t>
  </si>
  <si>
    <t>GENERADO :FEBRERO 03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</si>
</sst>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Continuous" vertical="center" wrapText="1"/>
    </xf>
    <xf numFmtId="0" fontId="7" fillId="0" borderId="0" xfId="0" applyFont="1"/>
    <xf numFmtId="0" fontId="9" fillId="0" borderId="0" xfId="0" applyFont="1" applyFill="1" applyBorder="1"/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0" borderId="1" xfId="0" applyNumberFormat="1" applyFont="1" applyFill="1" applyBorder="1" applyAlignment="1">
      <alignment vertical="center" wrapText="1" readingOrder="1"/>
    </xf>
    <xf numFmtId="165" fontId="12" fillId="0" borderId="1" xfId="0" applyNumberFormat="1" applyFont="1" applyFill="1" applyBorder="1" applyAlignment="1">
      <alignment vertical="center" wrapText="1" readingOrder="1"/>
    </xf>
    <xf numFmtId="10" fontId="12" fillId="0" borderId="1" xfId="0" applyNumberFormat="1" applyFont="1" applyFill="1" applyBorder="1" applyAlignment="1">
      <alignment vertical="center" wrapText="1" readingOrder="1"/>
    </xf>
    <xf numFmtId="164" fontId="11" fillId="3" borderId="1" xfId="0" applyNumberFormat="1" applyFont="1" applyFill="1" applyBorder="1" applyAlignment="1">
      <alignment vertical="center" wrapText="1" readingOrder="1"/>
    </xf>
    <xf numFmtId="165" fontId="12" fillId="3" borderId="1" xfId="0" applyNumberFormat="1" applyFont="1" applyFill="1" applyBorder="1" applyAlignment="1">
      <alignment vertical="center" wrapText="1" readingOrder="1"/>
    </xf>
    <xf numFmtId="10" fontId="12" fillId="3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10" fontId="1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11" fillId="0" borderId="2" xfId="0" applyNumberFormat="1" applyFont="1" applyFill="1" applyBorder="1" applyAlignment="1">
      <alignment horizontal="left" vertical="center" wrapText="1" readingOrder="1"/>
    </xf>
    <xf numFmtId="164" fontId="11" fillId="0" borderId="2" xfId="0" applyNumberFormat="1" applyFont="1" applyFill="1" applyBorder="1" applyAlignment="1">
      <alignment vertical="center" wrapText="1" readingOrder="1"/>
    </xf>
    <xf numFmtId="165" fontId="12" fillId="0" borderId="2" xfId="0" applyNumberFormat="1" applyFont="1" applyFill="1" applyBorder="1" applyAlignment="1">
      <alignment vertical="center" wrapText="1" readingOrder="1"/>
    </xf>
    <xf numFmtId="10" fontId="12" fillId="0" borderId="2" xfId="0" applyNumberFormat="1" applyFont="1" applyFill="1" applyBorder="1" applyAlignment="1">
      <alignment vertical="center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0" fontId="11" fillId="3" borderId="4" xfId="0" applyNumberFormat="1" applyFont="1" applyFill="1" applyBorder="1" applyAlignment="1">
      <alignment horizontal="center" vertical="center" wrapText="1" readingOrder="1"/>
    </xf>
    <xf numFmtId="0" fontId="11" fillId="3" borderId="4" xfId="0" applyNumberFormat="1" applyFont="1" applyFill="1" applyBorder="1" applyAlignment="1">
      <alignment horizontal="left" vertical="center" wrapText="1" readingOrder="1"/>
    </xf>
    <xf numFmtId="164" fontId="11" fillId="3" borderId="4" xfId="0" applyNumberFormat="1" applyFont="1" applyFill="1" applyBorder="1" applyAlignment="1">
      <alignment vertical="center" wrapText="1" readingOrder="1"/>
    </xf>
    <xf numFmtId="165" fontId="12" fillId="3" borderId="4" xfId="0" applyNumberFormat="1" applyFont="1" applyFill="1" applyBorder="1" applyAlignment="1">
      <alignment vertical="center" wrapText="1" readingOrder="1"/>
    </xf>
    <xf numFmtId="10" fontId="12" fillId="3" borderId="4" xfId="0" applyNumberFormat="1" applyFont="1" applyFill="1" applyBorder="1" applyAlignment="1">
      <alignment vertical="center" wrapText="1" readingOrder="1"/>
    </xf>
    <xf numFmtId="10" fontId="12" fillId="3" borderId="5" xfId="0" applyNumberFormat="1" applyFont="1" applyFill="1" applyBorder="1" applyAlignment="1">
      <alignment vertical="center" wrapText="1" readingOrder="1"/>
    </xf>
    <xf numFmtId="0" fontId="1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GridLines="0" tabSelected="1" topLeftCell="A5" workbookViewId="0">
      <selection activeCell="A7" sqref="A7"/>
    </sheetView>
  </sheetViews>
  <sheetFormatPr baseColWidth="10" defaultRowHeight="15"/>
  <cols>
    <col min="1" max="1" width="5.28515625" customWidth="1"/>
    <col min="2" max="4" width="5.42578125" customWidth="1"/>
    <col min="5" max="5" width="4.42578125" customWidth="1"/>
    <col min="6" max="6" width="6.42578125" customWidth="1"/>
    <col min="7" max="7" width="4.7109375" customWidth="1"/>
    <col min="8" max="8" width="4.42578125" customWidth="1"/>
    <col min="9" max="9" width="24.85546875" customWidth="1"/>
    <col min="10" max="10" width="16" customWidth="1"/>
    <col min="11" max="11" width="15.7109375" customWidth="1"/>
    <col min="12" max="12" width="16.140625" customWidth="1"/>
    <col min="13" max="13" width="17" customWidth="1"/>
    <col min="14" max="14" width="15.28515625" customWidth="1"/>
    <col min="15" max="15" width="15.7109375" customWidth="1"/>
    <col min="16" max="16" width="15.85546875" customWidth="1"/>
    <col min="17" max="17" width="15.42578125" customWidth="1"/>
    <col min="18" max="18" width="14.28515625" bestFit="1" customWidth="1"/>
    <col min="19" max="19" width="14.7109375" customWidth="1"/>
    <col min="20" max="20" width="14.42578125" customWidth="1"/>
    <col min="21" max="21" width="15" customWidth="1"/>
    <col min="22" max="23" width="7.42578125" customWidth="1"/>
    <col min="24" max="24" width="6.5703125" customWidth="1"/>
  </cols>
  <sheetData>
    <row r="1" spans="1:25" ht="15.75">
      <c r="A1" s="20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5" ht="15.75">
      <c r="A2" s="20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5" ht="15.75">
      <c r="A3" s="20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34" t="s">
        <v>60</v>
      </c>
    </row>
    <row r="5" spans="1:25" ht="35.1" customHeight="1" thickTop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50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4" t="s">
        <v>49</v>
      </c>
      <c r="V5" s="4" t="s">
        <v>57</v>
      </c>
      <c r="W5" s="4" t="s">
        <v>58</v>
      </c>
      <c r="X5" s="4" t="s">
        <v>59</v>
      </c>
      <c r="Y5" s="2"/>
    </row>
    <row r="6" spans="1:25" ht="35.1" customHeight="1" thickTop="1" thickBot="1">
      <c r="A6" s="7" t="s">
        <v>20</v>
      </c>
      <c r="B6" s="7"/>
      <c r="C6" s="7"/>
      <c r="D6" s="7"/>
      <c r="E6" s="7"/>
      <c r="F6" s="7"/>
      <c r="G6" s="7"/>
      <c r="H6" s="7"/>
      <c r="I6" s="8" t="s">
        <v>42</v>
      </c>
      <c r="J6" s="11">
        <f>+J7+J12+J14+J16</f>
        <v>14991789000</v>
      </c>
      <c r="K6" s="11">
        <f t="shared" ref="K6:T6" si="0">+K7+K12+K14+K16</f>
        <v>0</v>
      </c>
      <c r="L6" s="11">
        <f t="shared" si="0"/>
        <v>0</v>
      </c>
      <c r="M6" s="11">
        <f t="shared" si="0"/>
        <v>14991789000</v>
      </c>
      <c r="N6" s="11">
        <f t="shared" si="0"/>
        <v>554555000</v>
      </c>
      <c r="O6" s="11">
        <f>+M6-N6</f>
        <v>14437234000</v>
      </c>
      <c r="P6" s="11">
        <f t="shared" si="0"/>
        <v>14290021776.76</v>
      </c>
      <c r="Q6" s="11">
        <f t="shared" si="0"/>
        <v>147212223.24000001</v>
      </c>
      <c r="R6" s="11">
        <f t="shared" si="0"/>
        <v>2224166158.46</v>
      </c>
      <c r="S6" s="11">
        <f t="shared" si="0"/>
        <v>822878711.20000005</v>
      </c>
      <c r="T6" s="11">
        <f t="shared" si="0"/>
        <v>795565856.20000005</v>
      </c>
      <c r="U6" s="12">
        <f>+O6-R6</f>
        <v>12213067841.540001</v>
      </c>
      <c r="V6" s="13">
        <f>+R6/O6</f>
        <v>0.15405763724962829</v>
      </c>
      <c r="W6" s="13">
        <f>+S6/O6</f>
        <v>5.6996978174628191E-2</v>
      </c>
      <c r="X6" s="13">
        <f>+T6/O6</f>
        <v>5.5105143838494276E-2</v>
      </c>
      <c r="Y6" s="2"/>
    </row>
    <row r="7" spans="1:25" ht="35.1" customHeight="1" thickTop="1" thickBot="1">
      <c r="A7" s="9" t="s">
        <v>20</v>
      </c>
      <c r="B7" s="9"/>
      <c r="C7" s="9"/>
      <c r="D7" s="9"/>
      <c r="E7" s="9"/>
      <c r="F7" s="9"/>
      <c r="G7" s="9"/>
      <c r="H7" s="9"/>
      <c r="I7" s="10" t="s">
        <v>46</v>
      </c>
      <c r="J7" s="14">
        <f>SUM(J8:J11)</f>
        <v>12940875000</v>
      </c>
      <c r="K7" s="14">
        <f t="shared" ref="K7:T7" si="1">SUM(K8:K11)</f>
        <v>0</v>
      </c>
      <c r="L7" s="14">
        <f t="shared" si="1"/>
        <v>0</v>
      </c>
      <c r="M7" s="14">
        <f t="shared" si="1"/>
        <v>12940875000</v>
      </c>
      <c r="N7" s="14">
        <f t="shared" si="1"/>
        <v>554555000</v>
      </c>
      <c r="O7" s="14">
        <f t="shared" ref="O7:O20" si="2">+M7-N7</f>
        <v>12386320000</v>
      </c>
      <c r="P7" s="14">
        <f t="shared" si="1"/>
        <v>12386320000</v>
      </c>
      <c r="Q7" s="14">
        <f t="shared" si="1"/>
        <v>0</v>
      </c>
      <c r="R7" s="14">
        <f t="shared" si="1"/>
        <v>764680180.20000005</v>
      </c>
      <c r="S7" s="14">
        <f t="shared" si="1"/>
        <v>764680180.20000005</v>
      </c>
      <c r="T7" s="14">
        <f t="shared" si="1"/>
        <v>737367325.20000005</v>
      </c>
      <c r="U7" s="15">
        <f t="shared" ref="U7:U20" si="3">+O7-R7</f>
        <v>11621639819.799999</v>
      </c>
      <c r="V7" s="16">
        <f t="shared" ref="V7:V20" si="4">+R7/O7</f>
        <v>6.1735865067267762E-2</v>
      </c>
      <c r="W7" s="16">
        <f t="shared" ref="W7:W20" si="5">+S7/O7</f>
        <v>6.1735865067267762E-2</v>
      </c>
      <c r="X7" s="16">
        <f t="shared" ref="X7:X20" si="6">+T7/O7</f>
        <v>5.9530782766794341E-2</v>
      </c>
      <c r="Y7" s="2"/>
    </row>
    <row r="8" spans="1:25" ht="35.1" customHeight="1" thickTop="1" thickBot="1">
      <c r="A8" s="7" t="s">
        <v>20</v>
      </c>
      <c r="B8" s="7" t="s">
        <v>21</v>
      </c>
      <c r="C8" s="7" t="s">
        <v>21</v>
      </c>
      <c r="D8" s="7" t="s">
        <v>21</v>
      </c>
      <c r="E8" s="7"/>
      <c r="F8" s="7" t="s">
        <v>22</v>
      </c>
      <c r="G8" s="7" t="s">
        <v>39</v>
      </c>
      <c r="H8" s="7" t="s">
        <v>30</v>
      </c>
      <c r="I8" s="8" t="s">
        <v>23</v>
      </c>
      <c r="J8" s="11">
        <v>8291105000</v>
      </c>
      <c r="K8" s="11">
        <v>0</v>
      </c>
      <c r="L8" s="11">
        <v>0</v>
      </c>
      <c r="M8" s="11">
        <v>8291105000</v>
      </c>
      <c r="N8" s="11">
        <v>0</v>
      </c>
      <c r="O8" s="11">
        <f t="shared" si="2"/>
        <v>8291105000</v>
      </c>
      <c r="P8" s="11">
        <v>8291105000</v>
      </c>
      <c r="Q8" s="11">
        <v>0</v>
      </c>
      <c r="R8" s="11">
        <v>498039244</v>
      </c>
      <c r="S8" s="11">
        <v>498039244</v>
      </c>
      <c r="T8" s="11">
        <v>483579323</v>
      </c>
      <c r="U8" s="12">
        <f t="shared" si="3"/>
        <v>7793065756</v>
      </c>
      <c r="V8" s="13">
        <f t="shared" si="4"/>
        <v>6.0069103454847089E-2</v>
      </c>
      <c r="W8" s="13">
        <f t="shared" si="5"/>
        <v>6.0069103454847089E-2</v>
      </c>
      <c r="X8" s="13">
        <f t="shared" si="6"/>
        <v>5.8325075246303114E-2</v>
      </c>
      <c r="Y8" s="2"/>
    </row>
    <row r="9" spans="1:25" ht="35.1" customHeight="1" thickTop="1" thickBot="1">
      <c r="A9" s="7" t="s">
        <v>20</v>
      </c>
      <c r="B9" s="7" t="s">
        <v>21</v>
      </c>
      <c r="C9" s="7" t="s">
        <v>21</v>
      </c>
      <c r="D9" s="7" t="s">
        <v>24</v>
      </c>
      <c r="E9" s="7"/>
      <c r="F9" s="7" t="s">
        <v>22</v>
      </c>
      <c r="G9" s="7" t="s">
        <v>39</v>
      </c>
      <c r="H9" s="7" t="s">
        <v>30</v>
      </c>
      <c r="I9" s="8" t="s">
        <v>25</v>
      </c>
      <c r="J9" s="11">
        <v>3016486000</v>
      </c>
      <c r="K9" s="11">
        <v>0</v>
      </c>
      <c r="L9" s="11">
        <v>0</v>
      </c>
      <c r="M9" s="11">
        <v>3016486000</v>
      </c>
      <c r="N9" s="11">
        <v>0</v>
      </c>
      <c r="O9" s="11">
        <f t="shared" si="2"/>
        <v>3016486000</v>
      </c>
      <c r="P9" s="11">
        <v>3016486000</v>
      </c>
      <c r="Q9" s="11">
        <v>0</v>
      </c>
      <c r="R9" s="11">
        <v>212272872</v>
      </c>
      <c r="S9" s="11">
        <v>212272872</v>
      </c>
      <c r="T9" s="11">
        <v>212272872</v>
      </c>
      <c r="U9" s="12">
        <f t="shared" si="3"/>
        <v>2804213128</v>
      </c>
      <c r="V9" s="13">
        <f t="shared" si="4"/>
        <v>7.0370912379503839E-2</v>
      </c>
      <c r="W9" s="13">
        <f t="shared" si="5"/>
        <v>7.0370912379503839E-2</v>
      </c>
      <c r="X9" s="13">
        <f t="shared" si="6"/>
        <v>7.0370912379503839E-2</v>
      </c>
      <c r="Y9" s="2"/>
    </row>
    <row r="10" spans="1:25" ht="56.25" customHeight="1" thickTop="1" thickBot="1">
      <c r="A10" s="7" t="s">
        <v>20</v>
      </c>
      <c r="B10" s="7" t="s">
        <v>21</v>
      </c>
      <c r="C10" s="7" t="s">
        <v>21</v>
      </c>
      <c r="D10" s="7" t="s">
        <v>26</v>
      </c>
      <c r="E10" s="7"/>
      <c r="F10" s="7" t="s">
        <v>22</v>
      </c>
      <c r="G10" s="7" t="s">
        <v>39</v>
      </c>
      <c r="H10" s="7" t="s">
        <v>30</v>
      </c>
      <c r="I10" s="8" t="s">
        <v>27</v>
      </c>
      <c r="J10" s="11">
        <v>1078729000</v>
      </c>
      <c r="K10" s="11">
        <v>0</v>
      </c>
      <c r="L10" s="11">
        <v>0</v>
      </c>
      <c r="M10" s="11">
        <v>1078729000</v>
      </c>
      <c r="N10" s="11">
        <v>0</v>
      </c>
      <c r="O10" s="11">
        <f t="shared" si="2"/>
        <v>1078729000</v>
      </c>
      <c r="P10" s="11">
        <v>1078729000</v>
      </c>
      <c r="Q10" s="11">
        <v>0</v>
      </c>
      <c r="R10" s="11">
        <v>54368064.200000003</v>
      </c>
      <c r="S10" s="11">
        <v>54368064.200000003</v>
      </c>
      <c r="T10" s="11">
        <v>41515130.200000003</v>
      </c>
      <c r="U10" s="12">
        <f t="shared" si="3"/>
        <v>1024360935.8</v>
      </c>
      <c r="V10" s="13">
        <f t="shared" si="4"/>
        <v>5.0400113652270408E-2</v>
      </c>
      <c r="W10" s="13">
        <f t="shared" si="5"/>
        <v>5.0400113652270408E-2</v>
      </c>
      <c r="X10" s="13">
        <f t="shared" si="6"/>
        <v>3.8485226780776267E-2</v>
      </c>
      <c r="Y10" s="2"/>
    </row>
    <row r="11" spans="1:25" ht="46.5" customHeight="1" thickTop="1" thickBot="1">
      <c r="A11" s="7" t="s">
        <v>20</v>
      </c>
      <c r="B11" s="7" t="s">
        <v>21</v>
      </c>
      <c r="C11" s="7" t="s">
        <v>21</v>
      </c>
      <c r="D11" s="7" t="s">
        <v>29</v>
      </c>
      <c r="E11" s="7"/>
      <c r="F11" s="7" t="s">
        <v>22</v>
      </c>
      <c r="G11" s="7" t="s">
        <v>39</v>
      </c>
      <c r="H11" s="7" t="s">
        <v>30</v>
      </c>
      <c r="I11" s="8" t="s">
        <v>40</v>
      </c>
      <c r="J11" s="11">
        <v>554555000</v>
      </c>
      <c r="K11" s="11">
        <v>0</v>
      </c>
      <c r="L11" s="11">
        <v>0</v>
      </c>
      <c r="M11" s="11">
        <v>554555000</v>
      </c>
      <c r="N11" s="11">
        <v>554555000</v>
      </c>
      <c r="O11" s="11">
        <f t="shared" si="2"/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2">
        <f t="shared" si="3"/>
        <v>0</v>
      </c>
      <c r="V11" s="13">
        <v>0</v>
      </c>
      <c r="W11" s="13">
        <v>0</v>
      </c>
      <c r="X11" s="13">
        <v>0</v>
      </c>
      <c r="Y11" s="2"/>
    </row>
    <row r="12" spans="1:25" ht="35.1" customHeight="1" thickTop="1" thickBot="1">
      <c r="A12" s="9" t="s">
        <v>20</v>
      </c>
      <c r="B12" s="9"/>
      <c r="C12" s="9"/>
      <c r="D12" s="9"/>
      <c r="E12" s="9"/>
      <c r="F12" s="9"/>
      <c r="G12" s="9"/>
      <c r="H12" s="9"/>
      <c r="I12" s="10" t="s">
        <v>43</v>
      </c>
      <c r="J12" s="14">
        <f>+J13</f>
        <v>1916845000</v>
      </c>
      <c r="K12" s="14">
        <f t="shared" ref="K12:T12" si="7">+K13</f>
        <v>0</v>
      </c>
      <c r="L12" s="14">
        <f t="shared" si="7"/>
        <v>0</v>
      </c>
      <c r="M12" s="14">
        <f t="shared" si="7"/>
        <v>1916845000</v>
      </c>
      <c r="N12" s="14">
        <f t="shared" si="7"/>
        <v>0</v>
      </c>
      <c r="O12" s="14">
        <f t="shared" si="2"/>
        <v>1916845000</v>
      </c>
      <c r="P12" s="14">
        <f t="shared" si="7"/>
        <v>1770412906.76</v>
      </c>
      <c r="Q12" s="14">
        <f t="shared" si="7"/>
        <v>146432093.24000001</v>
      </c>
      <c r="R12" s="14">
        <f t="shared" si="7"/>
        <v>1456148213.26</v>
      </c>
      <c r="S12" s="14">
        <f t="shared" si="7"/>
        <v>54860766</v>
      </c>
      <c r="T12" s="14">
        <f t="shared" si="7"/>
        <v>54860766</v>
      </c>
      <c r="U12" s="15">
        <f t="shared" si="3"/>
        <v>460696786.74000001</v>
      </c>
      <c r="V12" s="16">
        <f t="shared" si="4"/>
        <v>0.75965882127141215</v>
      </c>
      <c r="W12" s="16">
        <f t="shared" si="5"/>
        <v>2.8620345411339988E-2</v>
      </c>
      <c r="X12" s="16">
        <f t="shared" si="6"/>
        <v>2.8620345411339988E-2</v>
      </c>
      <c r="Y12" s="2"/>
    </row>
    <row r="13" spans="1:25" ht="35.1" customHeight="1" thickTop="1" thickBot="1">
      <c r="A13" s="7" t="s">
        <v>20</v>
      </c>
      <c r="B13" s="7" t="s">
        <v>24</v>
      </c>
      <c r="C13" s="7" t="s">
        <v>24</v>
      </c>
      <c r="D13" s="7"/>
      <c r="E13" s="7"/>
      <c r="F13" s="7" t="s">
        <v>22</v>
      </c>
      <c r="G13" s="7" t="s">
        <v>39</v>
      </c>
      <c r="H13" s="7" t="s">
        <v>30</v>
      </c>
      <c r="I13" s="8" t="s">
        <v>28</v>
      </c>
      <c r="J13" s="11">
        <v>1916845000</v>
      </c>
      <c r="K13" s="11">
        <v>0</v>
      </c>
      <c r="L13" s="11">
        <v>0</v>
      </c>
      <c r="M13" s="11">
        <v>1916845000</v>
      </c>
      <c r="N13" s="11">
        <v>0</v>
      </c>
      <c r="O13" s="11">
        <f t="shared" si="2"/>
        <v>1916845000</v>
      </c>
      <c r="P13" s="11">
        <v>1770412906.76</v>
      </c>
      <c r="Q13" s="11">
        <v>146432093.24000001</v>
      </c>
      <c r="R13" s="11">
        <v>1456148213.26</v>
      </c>
      <c r="S13" s="11">
        <v>54860766</v>
      </c>
      <c r="T13" s="11">
        <v>54860766</v>
      </c>
      <c r="U13" s="12">
        <f t="shared" si="3"/>
        <v>460696786.74000001</v>
      </c>
      <c r="V13" s="13">
        <f t="shared" si="4"/>
        <v>0.75965882127141215</v>
      </c>
      <c r="W13" s="13">
        <f t="shared" si="5"/>
        <v>2.8620345411339988E-2</v>
      </c>
      <c r="X13" s="13">
        <f t="shared" si="6"/>
        <v>2.8620345411339988E-2</v>
      </c>
      <c r="Y13" s="2"/>
    </row>
    <row r="14" spans="1:25" ht="35.1" customHeight="1" thickTop="1" thickBot="1">
      <c r="A14" s="9" t="s">
        <v>20</v>
      </c>
      <c r="B14" s="9"/>
      <c r="C14" s="9"/>
      <c r="D14" s="9"/>
      <c r="E14" s="9"/>
      <c r="F14" s="9"/>
      <c r="G14" s="9"/>
      <c r="H14" s="9"/>
      <c r="I14" s="10" t="s">
        <v>47</v>
      </c>
      <c r="J14" s="14">
        <f>+J15</f>
        <v>130249000</v>
      </c>
      <c r="K14" s="14">
        <f t="shared" ref="K14:T14" si="8">+K15</f>
        <v>0</v>
      </c>
      <c r="L14" s="14">
        <f t="shared" si="8"/>
        <v>0</v>
      </c>
      <c r="M14" s="14">
        <f t="shared" si="8"/>
        <v>130249000</v>
      </c>
      <c r="N14" s="14">
        <f t="shared" si="8"/>
        <v>0</v>
      </c>
      <c r="O14" s="14">
        <f t="shared" si="2"/>
        <v>130249000</v>
      </c>
      <c r="P14" s="14">
        <f t="shared" si="8"/>
        <v>130249000</v>
      </c>
      <c r="Q14" s="14">
        <f t="shared" si="8"/>
        <v>0</v>
      </c>
      <c r="R14" s="14">
        <f t="shared" si="8"/>
        <v>297895</v>
      </c>
      <c r="S14" s="14">
        <f t="shared" si="8"/>
        <v>297895</v>
      </c>
      <c r="T14" s="14">
        <f t="shared" si="8"/>
        <v>297895</v>
      </c>
      <c r="U14" s="15">
        <f t="shared" si="3"/>
        <v>129951105</v>
      </c>
      <c r="V14" s="16">
        <f t="shared" si="4"/>
        <v>2.2871192869043139E-3</v>
      </c>
      <c r="W14" s="16">
        <f t="shared" si="5"/>
        <v>2.2871192869043139E-3</v>
      </c>
      <c r="X14" s="16">
        <f t="shared" si="6"/>
        <v>2.2871192869043139E-3</v>
      </c>
      <c r="Y14" s="2"/>
    </row>
    <row r="15" spans="1:25" ht="51" customHeight="1" thickTop="1" thickBot="1">
      <c r="A15" s="7" t="s">
        <v>20</v>
      </c>
      <c r="B15" s="7" t="s">
        <v>26</v>
      </c>
      <c r="C15" s="7" t="s">
        <v>29</v>
      </c>
      <c r="D15" s="7" t="s">
        <v>24</v>
      </c>
      <c r="E15" s="7" t="s">
        <v>31</v>
      </c>
      <c r="F15" s="7" t="s">
        <v>22</v>
      </c>
      <c r="G15" s="7" t="s">
        <v>39</v>
      </c>
      <c r="H15" s="7" t="s">
        <v>30</v>
      </c>
      <c r="I15" s="8" t="s">
        <v>32</v>
      </c>
      <c r="J15" s="11">
        <v>130249000</v>
      </c>
      <c r="K15" s="11">
        <v>0</v>
      </c>
      <c r="L15" s="11">
        <v>0</v>
      </c>
      <c r="M15" s="11">
        <v>130249000</v>
      </c>
      <c r="N15" s="11">
        <v>0</v>
      </c>
      <c r="O15" s="11">
        <f t="shared" si="2"/>
        <v>130249000</v>
      </c>
      <c r="P15" s="11">
        <v>130249000</v>
      </c>
      <c r="Q15" s="11">
        <v>0</v>
      </c>
      <c r="R15" s="11">
        <v>297895</v>
      </c>
      <c r="S15" s="11">
        <v>297895</v>
      </c>
      <c r="T15" s="11">
        <v>297895</v>
      </c>
      <c r="U15" s="12">
        <f t="shared" si="3"/>
        <v>129951105</v>
      </c>
      <c r="V15" s="13">
        <f t="shared" si="4"/>
        <v>2.2871192869043139E-3</v>
      </c>
      <c r="W15" s="13">
        <f t="shared" si="5"/>
        <v>2.2871192869043139E-3</v>
      </c>
      <c r="X15" s="13">
        <f t="shared" si="6"/>
        <v>2.2871192869043139E-3</v>
      </c>
      <c r="Y15" s="2"/>
    </row>
    <row r="16" spans="1:25" ht="35.1" customHeight="1" thickTop="1" thickBot="1">
      <c r="A16" s="9" t="s">
        <v>20</v>
      </c>
      <c r="B16" s="9"/>
      <c r="C16" s="9"/>
      <c r="D16" s="9"/>
      <c r="E16" s="9"/>
      <c r="F16" s="9"/>
      <c r="G16" s="9"/>
      <c r="H16" s="9"/>
      <c r="I16" s="10" t="s">
        <v>44</v>
      </c>
      <c r="J16" s="14">
        <f>+J17</f>
        <v>3820000</v>
      </c>
      <c r="K16" s="14">
        <f t="shared" ref="K16:T16" si="9">+K17</f>
        <v>0</v>
      </c>
      <c r="L16" s="14">
        <f t="shared" si="9"/>
        <v>0</v>
      </c>
      <c r="M16" s="14">
        <f t="shared" si="9"/>
        <v>3820000</v>
      </c>
      <c r="N16" s="14">
        <f t="shared" si="9"/>
        <v>0</v>
      </c>
      <c r="O16" s="14">
        <f t="shared" si="2"/>
        <v>3820000</v>
      </c>
      <c r="P16" s="14">
        <f t="shared" si="9"/>
        <v>3039870</v>
      </c>
      <c r="Q16" s="14">
        <f t="shared" si="9"/>
        <v>780130</v>
      </c>
      <c r="R16" s="14">
        <f t="shared" si="9"/>
        <v>3039870</v>
      </c>
      <c r="S16" s="14">
        <f t="shared" si="9"/>
        <v>3039870</v>
      </c>
      <c r="T16" s="14">
        <f t="shared" si="9"/>
        <v>3039870</v>
      </c>
      <c r="U16" s="15">
        <f t="shared" si="3"/>
        <v>780130</v>
      </c>
      <c r="V16" s="16">
        <f t="shared" si="4"/>
        <v>0.79577748691099481</v>
      </c>
      <c r="W16" s="16">
        <f t="shared" si="5"/>
        <v>0.79577748691099481</v>
      </c>
      <c r="X16" s="16">
        <f t="shared" si="6"/>
        <v>0.79577748691099481</v>
      </c>
      <c r="Y16" s="2"/>
    </row>
    <row r="17" spans="1:25" ht="35.1" customHeight="1" thickTop="1" thickBot="1">
      <c r="A17" s="7" t="s">
        <v>20</v>
      </c>
      <c r="B17" s="7" t="s">
        <v>33</v>
      </c>
      <c r="C17" s="7" t="s">
        <v>21</v>
      </c>
      <c r="D17" s="7"/>
      <c r="E17" s="7"/>
      <c r="F17" s="7" t="s">
        <v>22</v>
      </c>
      <c r="G17" s="7" t="s">
        <v>39</v>
      </c>
      <c r="H17" s="7" t="s">
        <v>30</v>
      </c>
      <c r="I17" s="8" t="s">
        <v>34</v>
      </c>
      <c r="J17" s="11">
        <v>3820000</v>
      </c>
      <c r="K17" s="11">
        <v>0</v>
      </c>
      <c r="L17" s="11">
        <v>0</v>
      </c>
      <c r="M17" s="11">
        <v>3820000</v>
      </c>
      <c r="N17" s="11">
        <v>0</v>
      </c>
      <c r="O17" s="11">
        <f t="shared" si="2"/>
        <v>3820000</v>
      </c>
      <c r="P17" s="11">
        <v>3039870</v>
      </c>
      <c r="Q17" s="11">
        <v>780130</v>
      </c>
      <c r="R17" s="11">
        <v>3039870</v>
      </c>
      <c r="S17" s="11">
        <v>3039870</v>
      </c>
      <c r="T17" s="11">
        <v>3039870</v>
      </c>
      <c r="U17" s="12">
        <f t="shared" si="3"/>
        <v>780130</v>
      </c>
      <c r="V17" s="13">
        <f t="shared" si="4"/>
        <v>0.79577748691099481</v>
      </c>
      <c r="W17" s="13">
        <f t="shared" si="5"/>
        <v>0.79577748691099481</v>
      </c>
      <c r="X17" s="13">
        <f t="shared" si="6"/>
        <v>0.79577748691099481</v>
      </c>
      <c r="Y17" s="2"/>
    </row>
    <row r="18" spans="1:25" ht="35.1" customHeight="1" thickTop="1" thickBot="1">
      <c r="A18" s="9" t="s">
        <v>35</v>
      </c>
      <c r="B18" s="9"/>
      <c r="C18" s="9"/>
      <c r="D18" s="9"/>
      <c r="E18" s="9"/>
      <c r="F18" s="9"/>
      <c r="G18" s="9"/>
      <c r="H18" s="9"/>
      <c r="I18" s="10" t="s">
        <v>45</v>
      </c>
      <c r="J18" s="14">
        <f>+J19</f>
        <v>12220588000</v>
      </c>
      <c r="K18" s="14">
        <f t="shared" ref="K18:T18" si="10">+K19</f>
        <v>0</v>
      </c>
      <c r="L18" s="14">
        <f t="shared" si="10"/>
        <v>0</v>
      </c>
      <c r="M18" s="14">
        <f t="shared" si="10"/>
        <v>12220588000</v>
      </c>
      <c r="N18" s="14">
        <f t="shared" si="10"/>
        <v>0</v>
      </c>
      <c r="O18" s="14">
        <f t="shared" si="2"/>
        <v>12220588000</v>
      </c>
      <c r="P18" s="14">
        <f t="shared" si="10"/>
        <v>5163177447.1800003</v>
      </c>
      <c r="Q18" s="14">
        <f t="shared" si="10"/>
        <v>7057410552.8199997</v>
      </c>
      <c r="R18" s="14">
        <f t="shared" si="10"/>
        <v>2747925732.1799998</v>
      </c>
      <c r="S18" s="14">
        <f t="shared" si="10"/>
        <v>0</v>
      </c>
      <c r="T18" s="14">
        <f t="shared" si="10"/>
        <v>0</v>
      </c>
      <c r="U18" s="15">
        <f t="shared" si="3"/>
        <v>9472662267.8199997</v>
      </c>
      <c r="V18" s="16">
        <f t="shared" si="4"/>
        <v>0.22486035305175167</v>
      </c>
      <c r="W18" s="16">
        <f t="shared" si="5"/>
        <v>0</v>
      </c>
      <c r="X18" s="16">
        <f t="shared" si="6"/>
        <v>0</v>
      </c>
      <c r="Y18" s="2"/>
    </row>
    <row r="19" spans="1:25" ht="65.25" customHeight="1" thickTop="1">
      <c r="A19" s="22" t="s">
        <v>35</v>
      </c>
      <c r="B19" s="22" t="s">
        <v>36</v>
      </c>
      <c r="C19" s="22" t="s">
        <v>37</v>
      </c>
      <c r="D19" s="22" t="s">
        <v>38</v>
      </c>
      <c r="E19" s="22"/>
      <c r="F19" s="22" t="s">
        <v>22</v>
      </c>
      <c r="G19" s="22" t="s">
        <v>39</v>
      </c>
      <c r="H19" s="22" t="s">
        <v>30</v>
      </c>
      <c r="I19" s="23" t="s">
        <v>41</v>
      </c>
      <c r="J19" s="24">
        <v>12220588000</v>
      </c>
      <c r="K19" s="24">
        <v>0</v>
      </c>
      <c r="L19" s="24">
        <v>0</v>
      </c>
      <c r="M19" s="24">
        <v>12220588000</v>
      </c>
      <c r="N19" s="24">
        <v>0</v>
      </c>
      <c r="O19" s="24">
        <f t="shared" si="2"/>
        <v>12220588000</v>
      </c>
      <c r="P19" s="24">
        <v>5163177447.1800003</v>
      </c>
      <c r="Q19" s="24">
        <v>7057410552.8199997</v>
      </c>
      <c r="R19" s="24">
        <v>2747925732.1799998</v>
      </c>
      <c r="S19" s="24">
        <v>0</v>
      </c>
      <c r="T19" s="24">
        <v>0</v>
      </c>
      <c r="U19" s="25">
        <f t="shared" si="3"/>
        <v>9472662267.8199997</v>
      </c>
      <c r="V19" s="26">
        <f t="shared" si="4"/>
        <v>0.22486035305175167</v>
      </c>
      <c r="W19" s="26">
        <f t="shared" si="5"/>
        <v>0</v>
      </c>
      <c r="X19" s="26">
        <f t="shared" si="6"/>
        <v>0</v>
      </c>
      <c r="Y19" s="2"/>
    </row>
    <row r="20" spans="1:25" ht="35.1" customHeight="1" thickBot="1">
      <c r="A20" s="27" t="s">
        <v>0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28"/>
      <c r="H20" s="28"/>
      <c r="I20" s="29" t="s">
        <v>48</v>
      </c>
      <c r="J20" s="30">
        <f>+J6+J18</f>
        <v>27212377000</v>
      </c>
      <c r="K20" s="30">
        <f t="shared" ref="K20:T20" si="11">+K6+K18</f>
        <v>0</v>
      </c>
      <c r="L20" s="30">
        <f t="shared" si="11"/>
        <v>0</v>
      </c>
      <c r="M20" s="30">
        <f t="shared" si="11"/>
        <v>27212377000</v>
      </c>
      <c r="N20" s="30">
        <f t="shared" si="11"/>
        <v>554555000</v>
      </c>
      <c r="O20" s="30">
        <f t="shared" si="2"/>
        <v>26657822000</v>
      </c>
      <c r="P20" s="30">
        <f t="shared" si="11"/>
        <v>19453199223.940002</v>
      </c>
      <c r="Q20" s="30">
        <f t="shared" si="11"/>
        <v>7204622776.0599995</v>
      </c>
      <c r="R20" s="30">
        <f t="shared" si="11"/>
        <v>4972091890.6399994</v>
      </c>
      <c r="S20" s="30">
        <f t="shared" si="11"/>
        <v>822878711.20000005</v>
      </c>
      <c r="T20" s="30">
        <f t="shared" si="11"/>
        <v>795565856.20000005</v>
      </c>
      <c r="U20" s="31">
        <f t="shared" si="3"/>
        <v>21685730109.360001</v>
      </c>
      <c r="V20" s="32">
        <f t="shared" si="4"/>
        <v>0.18651530836390157</v>
      </c>
      <c r="W20" s="32">
        <f t="shared" si="5"/>
        <v>3.0868189876877415E-2</v>
      </c>
      <c r="X20" s="33">
        <f t="shared" si="6"/>
        <v>2.9843617989496668E-2</v>
      </c>
      <c r="Y20" s="2"/>
    </row>
    <row r="21" spans="1:25" ht="33.950000000000003" customHeight="1" thickTop="1">
      <c r="A21" s="5" t="s">
        <v>54</v>
      </c>
      <c r="B21" s="5"/>
      <c r="C21" s="5"/>
      <c r="D21" s="5"/>
      <c r="E21" s="5"/>
      <c r="F21" s="5"/>
      <c r="G21" s="5"/>
      <c r="H21" s="5"/>
      <c r="I21" s="6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9"/>
      <c r="W21" s="19"/>
      <c r="X21" s="19"/>
      <c r="Y21" s="2"/>
    </row>
    <row r="22" spans="1:25">
      <c r="A22" s="6" t="s">
        <v>55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V22" s="2"/>
      <c r="W22" s="2"/>
      <c r="X22" s="2"/>
      <c r="Y22" s="2"/>
    </row>
    <row r="23" spans="1:25">
      <c r="A23" s="6" t="s">
        <v>56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V23" s="2"/>
      <c r="W23" s="2"/>
      <c r="X23" s="2"/>
      <c r="Y23" s="2"/>
    </row>
    <row r="24" spans="1:25">
      <c r="V24" s="2"/>
      <c r="W24" s="2"/>
      <c r="X24" s="2"/>
      <c r="Y24" s="2"/>
    </row>
    <row r="25" spans="1:25">
      <c r="V25" s="2"/>
      <c r="W25" s="2"/>
      <c r="X25" s="2"/>
      <c r="Y25" s="2"/>
    </row>
    <row r="26" spans="1:25">
      <c r="V26" s="2"/>
      <c r="W26" s="2"/>
      <c r="X26" s="2"/>
      <c r="Y26" s="2"/>
    </row>
    <row r="27" spans="1:25">
      <c r="V27" s="2"/>
      <c r="W27" s="2"/>
      <c r="X27" s="2"/>
      <c r="Y27" s="2"/>
    </row>
    <row r="28" spans="1:25">
      <c r="V28" s="2"/>
      <c r="W28" s="2"/>
      <c r="X28" s="2"/>
      <c r="Y28" s="2"/>
    </row>
    <row r="29" spans="1:25">
      <c r="V29" s="2"/>
      <c r="W29" s="2"/>
      <c r="X29" s="2"/>
      <c r="Y29" s="2"/>
    </row>
    <row r="30" spans="1:25">
      <c r="V30" s="2"/>
      <c r="W30" s="2"/>
      <c r="X30" s="2"/>
      <c r="Y30" s="2"/>
    </row>
    <row r="31" spans="1:25">
      <c r="V31" s="2"/>
      <c r="W31" s="2"/>
      <c r="X31" s="2"/>
      <c r="Y31" s="2"/>
    </row>
    <row r="32" spans="1:25">
      <c r="V32" s="2"/>
      <c r="W32" s="2"/>
      <c r="X32" s="2"/>
      <c r="Y32" s="2"/>
    </row>
    <row r="33" spans="22:25">
      <c r="V33" s="2"/>
      <c r="W33" s="2"/>
      <c r="X33" s="2"/>
      <c r="Y33" s="2"/>
    </row>
    <row r="34" spans="22:25">
      <c r="V34" s="2"/>
      <c r="W34" s="2"/>
      <c r="X34" s="2"/>
      <c r="Y34" s="2"/>
    </row>
    <row r="35" spans="22:25">
      <c r="V35" s="2"/>
      <c r="W35" s="2"/>
      <c r="X35" s="2"/>
      <c r="Y35" s="2"/>
    </row>
    <row r="36" spans="22:25">
      <c r="V36" s="2"/>
      <c r="W36" s="2"/>
      <c r="X36" s="2"/>
      <c r="Y36" s="2"/>
    </row>
    <row r="37" spans="22:25">
      <c r="V37" s="2"/>
      <c r="W37" s="2"/>
      <c r="X37" s="2"/>
      <c r="Y37" s="2"/>
    </row>
    <row r="38" spans="22:25">
      <c r="V38" s="2"/>
      <c r="W38" s="2"/>
      <c r="X38" s="2"/>
      <c r="Y38" s="2"/>
    </row>
    <row r="39" spans="22:25">
      <c r="V39" s="2"/>
      <c r="W39" s="2"/>
      <c r="X39" s="2"/>
      <c r="Y39" s="2"/>
    </row>
    <row r="40" spans="22:25">
      <c r="V40" s="2"/>
      <c r="W40" s="2"/>
      <c r="X40" s="2"/>
      <c r="Y40" s="2"/>
    </row>
    <row r="41" spans="22:25">
      <c r="V41" s="2"/>
      <c r="W41" s="2"/>
      <c r="X41" s="2"/>
      <c r="Y41" s="2"/>
    </row>
  </sheetData>
  <mergeCells count="3">
    <mergeCell ref="A1:X1"/>
    <mergeCell ref="A2:X2"/>
    <mergeCell ref="A3:X3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2020-02-07T16:33:07Z</cp:lastPrinted>
  <dcterms:created xsi:type="dcterms:W3CDTF">2020-02-03T12:07:17Z</dcterms:created>
  <dcterms:modified xsi:type="dcterms:W3CDTF">2020-02-07T16:37:08Z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