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arevalo\Desktop\Informacion 31 de marzo\Publicación\"/>
    </mc:Choice>
  </mc:AlternateContent>
  <bookViews>
    <workbookView showSheetTabs="0" xWindow="0" yWindow="0" windowWidth="15495" windowHeight="8805"/>
  </bookViews>
  <sheets>
    <sheet name="GESTION GENERAL" sheetId="1" r:id="rId1"/>
  </sheets>
  <definedNames>
    <definedName name="_xlnm.Print_Area" localSheetId="0">'GESTION GENERAL'!$A$1:$W$52</definedName>
    <definedName name="_xlnm.Print_Titles" localSheetId="0">'GESTION GENERAL'!$7:$7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1" l="1"/>
  <c r="N35" i="1"/>
  <c r="N36" i="1"/>
  <c r="N37" i="1"/>
  <c r="N38" i="1"/>
  <c r="N39" i="1"/>
  <c r="N40" i="1"/>
  <c r="N41" i="1"/>
  <c r="N42" i="1"/>
  <c r="N43" i="1"/>
  <c r="N44" i="1"/>
  <c r="N45" i="1"/>
  <c r="N46" i="1"/>
  <c r="N47" i="1"/>
  <c r="N32" i="1" l="1"/>
  <c r="N33" i="1"/>
  <c r="N16" i="1"/>
  <c r="N17" i="1"/>
  <c r="N19" i="1"/>
  <c r="N20" i="1"/>
  <c r="N21" i="1"/>
  <c r="N22" i="1"/>
  <c r="N23" i="1"/>
  <c r="N24" i="1"/>
  <c r="N25" i="1"/>
  <c r="N26" i="1"/>
  <c r="N27" i="1"/>
  <c r="N28" i="1"/>
  <c r="N29" i="1"/>
  <c r="N30" i="1"/>
  <c r="N14" i="1" l="1"/>
  <c r="N10" i="1"/>
  <c r="O34" i="1" l="1"/>
  <c r="L34" i="1"/>
  <c r="L31" i="1"/>
  <c r="L15" i="1"/>
  <c r="L13" i="1"/>
  <c r="L9" i="1"/>
  <c r="K34" i="1"/>
  <c r="K31" i="1"/>
  <c r="K15" i="1"/>
  <c r="K13" i="1"/>
  <c r="K9" i="1"/>
  <c r="J34" i="1"/>
  <c r="J31" i="1"/>
  <c r="J15" i="1"/>
  <c r="J13" i="1"/>
  <c r="J9" i="1"/>
  <c r="I34" i="1"/>
  <c r="I31" i="1"/>
  <c r="I15" i="1"/>
  <c r="I13" i="1"/>
  <c r="I9" i="1"/>
  <c r="I8" i="1" l="1"/>
  <c r="J8" i="1"/>
  <c r="L8" i="1"/>
  <c r="P31" i="1"/>
  <c r="Q31" i="1"/>
  <c r="R31" i="1"/>
  <c r="S31" i="1"/>
  <c r="O31" i="1"/>
  <c r="M31" i="1"/>
  <c r="N31" i="1" s="1"/>
  <c r="M15" i="1"/>
  <c r="N15" i="1" s="1"/>
  <c r="W21" i="1"/>
  <c r="O13" i="1"/>
  <c r="P13" i="1"/>
  <c r="Q13" i="1"/>
  <c r="R13" i="1"/>
  <c r="S13" i="1"/>
  <c r="N12" i="1"/>
  <c r="N11" i="1"/>
  <c r="T32" i="1" l="1"/>
  <c r="U32" i="1"/>
  <c r="U21" i="1"/>
  <c r="V21" i="1"/>
  <c r="T21" i="1"/>
  <c r="M9" i="1"/>
  <c r="N9" i="1" l="1"/>
  <c r="T16" i="1"/>
  <c r="T14" i="1" l="1"/>
  <c r="T11" i="1"/>
  <c r="T10" i="1"/>
  <c r="T17" i="1" l="1"/>
  <c r="T19" i="1"/>
  <c r="T20" i="1"/>
  <c r="T22" i="1"/>
  <c r="T23" i="1"/>
  <c r="T24" i="1"/>
  <c r="T25" i="1"/>
  <c r="T26" i="1"/>
  <c r="T27" i="1"/>
  <c r="T28" i="1"/>
  <c r="T29" i="1"/>
  <c r="T30" i="1"/>
  <c r="T33" i="1" l="1"/>
  <c r="U33" i="1"/>
  <c r="W41" i="1" l="1"/>
  <c r="U41" i="1"/>
  <c r="T41" i="1"/>
  <c r="V41" i="1"/>
  <c r="M34" i="1"/>
  <c r="P34" i="1"/>
  <c r="Q34" i="1"/>
  <c r="R34" i="1"/>
  <c r="S34" i="1"/>
  <c r="U47" i="1" l="1"/>
  <c r="T47" i="1"/>
  <c r="V47" i="1"/>
  <c r="W47" i="1"/>
  <c r="V35" i="1" l="1"/>
  <c r="U35" i="1"/>
  <c r="W35" i="1"/>
  <c r="T46" i="1" l="1"/>
  <c r="U46" i="1"/>
  <c r="V46" i="1"/>
  <c r="W46" i="1"/>
  <c r="W33" i="1"/>
  <c r="W32" i="1"/>
  <c r="W30" i="1"/>
  <c r="W29" i="1"/>
  <c r="U28" i="1"/>
  <c r="V27" i="1"/>
  <c r="W26" i="1"/>
  <c r="W24" i="1"/>
  <c r="W22" i="1"/>
  <c r="W19" i="1"/>
  <c r="W16" i="1"/>
  <c r="S15" i="1"/>
  <c r="R15" i="1"/>
  <c r="Q15" i="1"/>
  <c r="P15" i="1"/>
  <c r="O15" i="1"/>
  <c r="U14" i="1"/>
  <c r="M13" i="1"/>
  <c r="M8" i="1" s="1"/>
  <c r="N8" i="1" s="1"/>
  <c r="W12" i="1"/>
  <c r="U11" i="1"/>
  <c r="W10" i="1"/>
  <c r="S9" i="1"/>
  <c r="R9" i="1"/>
  <c r="Q9" i="1"/>
  <c r="P9" i="1"/>
  <c r="O9" i="1"/>
  <c r="V42" i="1" l="1"/>
  <c r="W42" i="1"/>
  <c r="U42" i="1"/>
  <c r="T42" i="1"/>
  <c r="V44" i="1"/>
  <c r="W44" i="1"/>
  <c r="U44" i="1"/>
  <c r="T44" i="1"/>
  <c r="U36" i="1"/>
  <c r="V36" i="1"/>
  <c r="W36" i="1"/>
  <c r="T36" i="1"/>
  <c r="U45" i="1"/>
  <c r="T45" i="1"/>
  <c r="V45" i="1"/>
  <c r="W45" i="1"/>
  <c r="U43" i="1"/>
  <c r="T43" i="1"/>
  <c r="V43" i="1"/>
  <c r="W43" i="1"/>
  <c r="T39" i="1"/>
  <c r="U39" i="1"/>
  <c r="V39" i="1"/>
  <c r="W39" i="1"/>
  <c r="T37" i="1"/>
  <c r="U37" i="1"/>
  <c r="V37" i="1"/>
  <c r="W37" i="1"/>
  <c r="V38" i="1"/>
  <c r="W38" i="1"/>
  <c r="U38" i="1"/>
  <c r="T38" i="1"/>
  <c r="T40" i="1"/>
  <c r="U40" i="1"/>
  <c r="V40" i="1"/>
  <c r="W40" i="1"/>
  <c r="N34" i="1"/>
  <c r="W34" i="1" s="1"/>
  <c r="T31" i="1"/>
  <c r="O8" i="1"/>
  <c r="O48" i="1" s="1"/>
  <c r="P8" i="1"/>
  <c r="P48" i="1" s="1"/>
  <c r="Q8" i="1"/>
  <c r="Q48" i="1" s="1"/>
  <c r="R8" i="1"/>
  <c r="R48" i="1" s="1"/>
  <c r="S8" i="1"/>
  <c r="S48" i="1" s="1"/>
  <c r="T35" i="1"/>
  <c r="U31" i="1"/>
  <c r="V33" i="1"/>
  <c r="W31" i="1"/>
  <c r="V31" i="1"/>
  <c r="V32" i="1"/>
  <c r="V15" i="1"/>
  <c r="J48" i="1"/>
  <c r="W14" i="1"/>
  <c r="V14" i="1"/>
  <c r="U25" i="1"/>
  <c r="W25" i="1"/>
  <c r="U30" i="1"/>
  <c r="V30" i="1"/>
  <c r="V22" i="1"/>
  <c r="V28" i="1"/>
  <c r="U17" i="1"/>
  <c r="U22" i="1"/>
  <c r="W28" i="1"/>
  <c r="V17" i="1"/>
  <c r="L48" i="1"/>
  <c r="W17" i="1"/>
  <c r="V25" i="1"/>
  <c r="U24" i="1"/>
  <c r="V16" i="1"/>
  <c r="V24" i="1"/>
  <c r="W27" i="1"/>
  <c r="U29" i="1"/>
  <c r="U27" i="1"/>
  <c r="U16" i="1"/>
  <c r="U19" i="1"/>
  <c r="U26" i="1"/>
  <c r="V29" i="1"/>
  <c r="V26" i="1"/>
  <c r="V19" i="1"/>
  <c r="K8" i="1"/>
  <c r="K48" i="1" s="1"/>
  <c r="N13" i="1"/>
  <c r="M48" i="1"/>
  <c r="T9" i="1"/>
  <c r="U10" i="1"/>
  <c r="W11" i="1"/>
  <c r="V11" i="1"/>
  <c r="V10" i="1"/>
  <c r="T12" i="1"/>
  <c r="U12" i="1"/>
  <c r="V12" i="1"/>
  <c r="N48" i="1" l="1"/>
  <c r="T48" i="1" s="1"/>
  <c r="T34" i="1"/>
  <c r="V34" i="1"/>
  <c r="U34" i="1"/>
  <c r="W15" i="1"/>
  <c r="U9" i="1"/>
  <c r="V9" i="1"/>
  <c r="W9" i="1"/>
  <c r="T15" i="1"/>
  <c r="U15" i="1"/>
  <c r="T8" i="1"/>
  <c r="T13" i="1"/>
  <c r="W13" i="1"/>
  <c r="V13" i="1"/>
  <c r="U13" i="1"/>
  <c r="W48" i="1" l="1"/>
  <c r="V8" i="1"/>
  <c r="W8" i="1"/>
  <c r="U8" i="1"/>
  <c r="U48" i="1"/>
  <c r="V48" i="1"/>
</calcChain>
</file>

<file path=xl/sharedStrings.xml><?xml version="1.0" encoding="utf-8"?>
<sst xmlns="http://schemas.openxmlformats.org/spreadsheetml/2006/main" count="303" uniqueCount="115">
  <si>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</si>
  <si>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</si>
  <si>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</si>
  <si>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</si>
  <si>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</si>
  <si>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</si>
  <si>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</si>
  <si>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</si>
  <si>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</si>
  <si>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</si>
  <si>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</si>
  <si>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</si>
  <si>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</si>
  <si>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</si>
  <si>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</si>
  <si>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</si>
  <si>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</si>
  <si>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</si>
  <si>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</si>
  <si>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</si>
  <si>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</si>
  <si>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</si>
  <si>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</si>
  <si>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</si>
  <si>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</si>
  <si>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</si>
  <si>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</si>
  <si>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</si>
  <si>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</si>
  <si>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</si>
  <si>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</si>
  <si>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</si>
  <si>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</si>
  <si>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</si>
  <si>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</si>
  <si>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</si>
  <si>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</si>
  <si>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</si>
  <si>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</si>
  <si>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</si>
  <si>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</si>
  <si>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</si>
  <si>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</si>
  <si>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</si>
  <si>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</si>
  <si>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</si>
  <si>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</si>
  <si>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</si>
  <si>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</si>
  <si>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</si>
  <si>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</si>
  <si>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</si>
  <si>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</si>
  <si>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</si>
  <si>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</si>
  <si>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</si>
  <si>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</si>
  <si>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</si>
  <si>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</si>
  <si>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</si>
  <si>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</si>
  <si>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</si>
  <si>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</si>
  <si>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</si>
  <si>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</si>
  <si>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</si>
  <si>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</si>
  <si>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</si>
  <si>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</si>
  <si>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</si>
  <si>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</si>
  <si>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</si>
  <si>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</si>
  <si>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</si>
  <si>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</si>
  <si>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</si>
  <si>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</si>
  <si>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</si>
  <si>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</si>
  <si>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</si>
  <si>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</si>
  <si>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</si>
  <si>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</si>
  <si>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</si>
  <si>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</si>
  <si>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</si>
  <si>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</si>
  <si>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</si>
  <si>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</si>
  <si>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</si>
  <si>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</si>
  <si>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</si>
  <si>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</si>
  <si>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</si>
  <si>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</si>
  <si>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</si>
  <si>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</si>
  <si>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t>COMP/ APR</t>
  </si>
  <si>
    <t>OBLIG/ APR</t>
  </si>
  <si>
    <t>PAGO/ APR</t>
  </si>
  <si>
    <r>
      <rPr>
        <b/>
        <sz val="7"/>
        <rFont val="Arial"/>
        <family val="2"/>
      </rPr>
      <t>Fuente de Información</t>
    </r>
    <r>
      <rPr>
        <sz val="7"/>
        <rFont val="Arial"/>
        <family val="2"/>
      </rPr>
      <t xml:space="preserve">: SIIF Nación </t>
    </r>
  </si>
  <si>
    <t>8</t>
  </si>
  <si>
    <t>5. CONVERGENCIA REGIONAL / C. CALIDAD, EFECTIVIDAD, TRANSPARENCIA Y COHERENCIA DE LAS NORMAS</t>
  </si>
  <si>
    <t>UNIDAD EJECUTORA 350101 GESTIÓN GENERAL</t>
  </si>
  <si>
    <t xml:space="preserve"> </t>
  </si>
  <si>
    <t>RECURSOS A BANCOLDEX</t>
  </si>
  <si>
    <t>028</t>
  </si>
  <si>
    <t xml:space="preserve">  </t>
  </si>
  <si>
    <t>4. TRANSFORMACIÓN PRODUCTIVA, INTERNACIONALIZACIÓN Y ACCIÓN CLIMÁTICA / E. POLÍTICA DE INTERNACIONALIZACIÓN SOSTENIBLE</t>
  </si>
  <si>
    <t>53105C</t>
  </si>
  <si>
    <r>
      <rPr>
        <b/>
        <sz val="8"/>
        <rFont val="Arial"/>
        <family val="2"/>
      </rPr>
      <t>Nota 1</t>
    </r>
    <r>
      <rPr>
        <sz val="8"/>
        <rFont val="Arial"/>
        <family val="2"/>
      </rPr>
      <t>: Ley No. 2559 del 22 de diciembre de 2025. Por la cual se decreta el presupuesto de rentas y recursos de capital y ley de apropiaciones para la vigencia fiscal del 1o. de enero al 31 de diciembre de 2026.</t>
    </r>
  </si>
  <si>
    <r>
      <rPr>
        <b/>
        <sz val="8"/>
        <rFont val="Arial"/>
        <family val="2"/>
      </rPr>
      <t>Nota 2</t>
    </r>
    <r>
      <rPr>
        <sz val="8"/>
        <rFont val="Arial"/>
        <family val="2"/>
      </rPr>
      <t xml:space="preserve">: Decreto No. 1477 del 30 de diciembre de 2025.  Por el cual se liquida el Presupuesto General de la Nación para la vigencia fiscal de 2026, se detallan las apropiaciones y se clasifican y definen los gastos. </t>
    </r>
  </si>
  <si>
    <t>EJECUCIÓN PRESUPUESTAL ACUMULADA CON CORTE AL 31 DE MARZO DE 2026</t>
  </si>
  <si>
    <t>FECHA DE ELABORACIÓN : ABRIL 06 DE 2026</t>
  </si>
  <si>
    <r>
      <rPr>
        <b/>
        <sz val="8"/>
        <rFont val="Arial"/>
        <family val="2"/>
      </rPr>
      <t>Nota 3</t>
    </r>
    <r>
      <rPr>
        <sz val="8"/>
        <rFont val="Arial"/>
        <family val="2"/>
      </rPr>
      <t>: Decreto No. 0109 del 26 de enero de 2026.  Por la cual se efectúa una modificación al anexo del Decreto de Liquidación No. 1477 de 2025 en el Presupuesto de Gastos de Funcionamiento de la Sección 3501 Ministerio de Comercio, Industria y Turismo, Unidad Ejecutora 350101 Gestión General, en la Vigencia Fiscal de 2026"</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</si>
</sst>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 #,##0.00;\-&quot;$&quot;\ #,##0.00"/>
    <numFmt numFmtId="44" formatCode="_-&quot;$&quot;\ * #,##0.00_-;\-&quot;$&quot;\ * #,##0.00_-;_-&quot;$&quot;\ * &quot;-&quot;??_-;_-@_-"/>
    <numFmt numFmtId="164" formatCode="[$-1240A]&quot;$&quot;\ #,##0.00;\-&quot;$&quot;\ #,##0.00"/>
  </numFmts>
  <fonts count="20"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8"/>
      <color rgb="FF000000"/>
      <name val="Times New Roman"/>
      <family val="1"/>
    </font>
    <font>
      <sz val="11"/>
      <color rgb="FF00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4">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
      <left style="thin">
        <color rgb="FFD3D3D3"/>
      </left>
      <right style="thin">
        <color rgb="FFD3D3D3"/>
      </right>
      <top style="thin">
        <color rgb="FFD3D3D3"/>
      </top>
      <bottom style="thin">
        <color rgb="FFD3D3D3"/>
      </bottom>
      <diagonal/>
    </border>
  </borders>
  <cellStyleXfs count="2">
    <xf numFmtId="0" fontId="0" fillId="0" borderId="0"/>
    <xf numFmtId="44" fontId="19" fillId="0" borderId="0" applyFont="0" applyFill="0" applyBorder="0" applyAlignment="0" applyProtection="0"/>
  </cellStyleXfs>
  <cellXfs count="65">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9" fillId="0" borderId="0" xfId="0" applyNumberFormat="1" applyFont="1"/>
    <xf numFmtId="0" fontId="9"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readingOrder="1"/>
    </xf>
    <xf numFmtId="0" fontId="12" fillId="3" borderId="1" xfId="0" applyFont="1" applyFill="1" applyBorder="1" applyAlignment="1">
      <alignment horizontal="center" vertical="center" wrapText="1" readingOrder="1"/>
    </xf>
    <xf numFmtId="0" fontId="13" fillId="2" borderId="1" xfId="0" applyFont="1" applyFill="1" applyBorder="1" applyAlignment="1">
      <alignment horizontal="center" vertical="center" wrapText="1" readingOrder="1"/>
    </xf>
    <xf numFmtId="0" fontId="14" fillId="0" borderId="1" xfId="0" applyFont="1" applyBorder="1" applyAlignment="1">
      <alignment horizontal="center" vertical="center" wrapText="1" readingOrder="1"/>
    </xf>
    <xf numFmtId="0" fontId="16" fillId="0" borderId="0" xfId="0" applyFont="1"/>
    <xf numFmtId="164" fontId="14" fillId="0" borderId="0" xfId="0" applyNumberFormat="1" applyFont="1" applyAlignment="1">
      <alignment horizontal="right" vertical="center" wrapText="1" readingOrder="1"/>
    </xf>
    <xf numFmtId="0" fontId="13"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xf>
    <xf numFmtId="7" fontId="2" fillId="4" borderId="1" xfId="0" applyNumberFormat="1" applyFont="1" applyFill="1" applyBorder="1" applyAlignment="1">
      <alignment horizontal="center" vertical="center" wrapText="1" readingOrder="1"/>
    </xf>
    <xf numFmtId="7" fontId="5" fillId="4" borderId="1" xfId="0" applyNumberFormat="1" applyFont="1" applyFill="1" applyBorder="1" applyAlignment="1">
      <alignment horizontal="right" vertical="center" wrapText="1"/>
    </xf>
    <xf numFmtId="0" fontId="15" fillId="4" borderId="1" xfId="0" applyFont="1" applyFill="1" applyBorder="1" applyAlignment="1">
      <alignment horizontal="center" vertical="center" wrapText="1" readingOrder="1"/>
    </xf>
    <xf numFmtId="0" fontId="8" fillId="4" borderId="1" xfId="0" applyFont="1" applyFill="1" applyBorder="1" applyAlignment="1">
      <alignment horizontal="left" vertical="center" wrapText="1" readingOrder="1"/>
    </xf>
    <xf numFmtId="164" fontId="8" fillId="4" borderId="1" xfId="0" applyNumberFormat="1" applyFont="1" applyFill="1" applyBorder="1" applyAlignment="1">
      <alignment horizontal="right" vertical="center" wrapText="1" readingOrder="1"/>
    </xf>
    <xf numFmtId="7" fontId="8" fillId="4" borderId="1" xfId="0" applyNumberFormat="1" applyFont="1" applyFill="1" applyBorder="1" applyAlignment="1">
      <alignment horizontal="center" vertical="center" wrapText="1" readingOrder="1"/>
    </xf>
    <xf numFmtId="7" fontId="8" fillId="4" borderId="1" xfId="0" applyNumberFormat="1" applyFont="1" applyFill="1" applyBorder="1" applyAlignment="1">
      <alignment horizontal="right" vertical="center" wrapText="1"/>
    </xf>
    <xf numFmtId="10" fontId="8" fillId="4" borderId="1" xfId="0" applyNumberFormat="1" applyFont="1" applyFill="1" applyBorder="1" applyAlignment="1">
      <alignment horizontal="right" vertical="center" wrapText="1"/>
    </xf>
    <xf numFmtId="0" fontId="13"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7" fontId="5" fillId="5" borderId="1" xfId="0" applyNumberFormat="1" applyFont="1" applyFill="1" applyBorder="1" applyAlignment="1">
      <alignment horizontal="right" vertical="center" wrapText="1"/>
    </xf>
    <xf numFmtId="10" fontId="5" fillId="5" borderId="1" xfId="0" applyNumberFormat="1" applyFont="1" applyFill="1" applyBorder="1" applyAlignment="1">
      <alignment horizontal="right" vertical="center" wrapText="1"/>
    </xf>
    <xf numFmtId="7" fontId="1" fillId="0" borderId="0" xfId="0" applyNumberFormat="1" applyFont="1"/>
    <xf numFmtId="164" fontId="1" fillId="0" borderId="0" xfId="0" applyNumberFormat="1" applyFont="1"/>
    <xf numFmtId="0" fontId="14" fillId="6" borderId="1" xfId="0" applyFont="1" applyFill="1" applyBorder="1" applyAlignment="1">
      <alignment horizontal="center" vertical="center" wrapText="1" readingOrder="1"/>
    </xf>
    <xf numFmtId="7" fontId="9" fillId="0" borderId="0" xfId="0" applyNumberFormat="1" applyFont="1"/>
    <xf numFmtId="164" fontId="18" fillId="0" borderId="3" xfId="0" applyNumberFormat="1" applyFont="1" applyBorder="1" applyAlignment="1">
      <alignment horizontal="right" vertical="center" wrapText="1" readingOrder="1"/>
    </xf>
    <xf numFmtId="7" fontId="2" fillId="0" borderId="0" xfId="0" applyNumberFormat="1" applyFont="1" applyAlignment="1">
      <alignment horizontal="center" vertical="center" wrapText="1" readingOrder="1"/>
    </xf>
    <xf numFmtId="49" fontId="14" fillId="0" borderId="1" xfId="0" applyNumberFormat="1" applyFont="1" applyBorder="1" applyAlignment="1">
      <alignment horizontal="center" vertical="center" wrapText="1" readingOrder="1"/>
    </xf>
    <xf numFmtId="44" fontId="4" fillId="0" borderId="0" xfId="1" applyFont="1" applyAlignment="1">
      <alignment horizontal="right" vertical="center" wrapText="1"/>
    </xf>
    <xf numFmtId="7" fontId="4" fillId="0" borderId="0" xfId="1" applyNumberFormat="1" applyFont="1" applyAlignment="1">
      <alignment horizontal="right" vertical="center" wrapText="1"/>
    </xf>
    <xf numFmtId="0" fontId="10" fillId="0" borderId="0" xfId="0" applyFont="1" applyAlignment="1">
      <alignment horizontal="center" vertical="center" wrapText="1" readingOrder="1"/>
    </xf>
    <xf numFmtId="0" fontId="11" fillId="0" borderId="0" xfId="0" applyFont="1" applyAlignment="1">
      <alignment horizontal="center" vertical="center" wrapText="1" readingOrder="1"/>
    </xf>
    <xf numFmtId="0" fontId="11" fillId="0" borderId="0" xfId="0" applyFont="1" applyAlignment="1">
      <alignment horizontal="center" vertical="center" wrapText="1"/>
    </xf>
    <xf numFmtId="0" fontId="2" fillId="0" borderId="2" xfId="0" applyFont="1" applyBorder="1" applyAlignment="1">
      <alignment horizontal="right" vertical="center" wrapText="1" readingOrder="1"/>
    </xf>
    <xf numFmtId="0" fontId="1" fillId="0" borderId="2" xfId="0" applyFont="1" applyBorder="1" applyAlignment="1">
      <alignment horizontal="right" vertical="center" wrapText="1"/>
    </xf>
    <xf numFmtId="0" fontId="4" fillId="0" borderId="0" xfId="0" applyFont="1" applyAlignment="1">
      <alignment horizontal="left" vertical="center" wrapText="1"/>
    </xf>
  </cellXfs>
  <cellStyles count="2">
    <cellStyle name="Moneda"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874058</xdr:colOff>
      <xdr:row>0</xdr:row>
      <xdr:rowOff>100852</xdr:rowOff>
    </xdr:from>
    <xdr:to>
      <xdr:col>18</xdr:col>
      <xdr:colOff>667854</xdr:colOff>
      <xdr:row>6</xdr:row>
      <xdr:rowOff>2722</xdr:rowOff>
    </xdr:to>
    <xdr:pic>
      <xdr:nvPicPr>
        <xdr:cNvPr id="5" name="Imagen 4">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3110882" y="100852"/>
          <a:ext cx="2144790"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6"/>
  <sheetViews>
    <sheetView showGridLines="0" tabSelected="1" view="pageBreakPreview" zoomScaleNormal="100" zoomScaleSheetLayoutView="100" workbookViewId="0">
      <pane xSplit="8" ySplit="7" topLeftCell="I8" activePane="bottomRight" state="frozen"/>
      <selection pane="topRight" activeCell="I1" sqref="I1"/>
      <selection pane="bottomLeft" activeCell="A8" sqref="A8"/>
      <selection pane="bottomRight" activeCell="W48" sqref="W48"/>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18.85546875" bestFit="1" customWidth="1"/>
    <col min="15" max="15" width="17.7109375" bestFit="1" customWidth="1"/>
    <col min="16" max="16" width="16.28515625" bestFit="1" customWidth="1"/>
    <col min="17" max="17" width="17.7109375" bestFit="1" customWidth="1"/>
    <col min="18" max="18" width="17.28515625" bestFit="1" customWidth="1"/>
    <col min="19" max="19" width="17.7109375" bestFit="1" customWidth="1"/>
    <col min="20" max="20" width="17.28515625" bestFit="1" customWidth="1"/>
    <col min="21" max="23" width="7.140625" bestFit="1" customWidth="1"/>
    <col min="24" max="24" width="18.85546875" bestFit="1" customWidth="1"/>
  </cols>
  <sheetData>
    <row r="1" spans="1:24" x14ac:dyDescent="0.25">
      <c r="T1" t="s">
        <v>107</v>
      </c>
    </row>
    <row r="2" spans="1:24" x14ac:dyDescent="0.25">
      <c r="A2" s="59" t="s">
        <v>96</v>
      </c>
      <c r="B2" s="60"/>
      <c r="C2" s="60"/>
      <c r="D2" s="60"/>
      <c r="E2" s="60"/>
      <c r="F2" s="60"/>
      <c r="G2" s="60"/>
      <c r="H2" s="60"/>
      <c r="I2" s="60"/>
      <c r="J2" s="60"/>
      <c r="K2" s="60"/>
      <c r="L2" s="60"/>
      <c r="M2" s="60"/>
      <c r="N2" s="60"/>
      <c r="O2" s="60"/>
      <c r="P2" s="60"/>
      <c r="Q2" s="60"/>
      <c r="R2" s="60"/>
      <c r="S2" s="60"/>
      <c r="T2" s="60"/>
      <c r="U2" s="60"/>
      <c r="V2" s="60"/>
      <c r="W2" s="60"/>
    </row>
    <row r="3" spans="1:24" x14ac:dyDescent="0.25">
      <c r="A3" s="59" t="s">
        <v>112</v>
      </c>
      <c r="B3" s="61"/>
      <c r="C3" s="61"/>
      <c r="D3" s="61"/>
      <c r="E3" s="61"/>
      <c r="F3" s="61"/>
      <c r="G3" s="61"/>
      <c r="H3" s="61"/>
      <c r="I3" s="61"/>
      <c r="J3" s="61"/>
      <c r="K3" s="61"/>
      <c r="L3" s="61"/>
      <c r="M3" s="61"/>
      <c r="N3" s="61"/>
      <c r="O3" s="61"/>
      <c r="P3" s="61"/>
      <c r="Q3" s="61"/>
      <c r="R3" s="61"/>
      <c r="S3" s="61"/>
      <c r="T3" s="61"/>
      <c r="U3" s="61"/>
      <c r="V3" s="61"/>
      <c r="W3" s="61"/>
    </row>
    <row r="4" spans="1:24" ht="15" customHeight="1" x14ac:dyDescent="0.25">
      <c r="A4" s="59" t="s">
        <v>103</v>
      </c>
      <c r="B4" s="59"/>
      <c r="C4" s="59"/>
      <c r="D4" s="59"/>
      <c r="E4" s="59"/>
      <c r="F4" s="59"/>
      <c r="G4" s="59"/>
      <c r="H4" s="59"/>
      <c r="I4" s="59"/>
      <c r="J4" s="59"/>
      <c r="K4" s="59"/>
      <c r="L4" s="59"/>
      <c r="M4" s="59"/>
      <c r="N4" s="59"/>
      <c r="O4" s="59"/>
      <c r="P4" s="59"/>
      <c r="Q4" s="59"/>
      <c r="R4" s="59"/>
      <c r="S4" s="59"/>
      <c r="T4" s="59"/>
      <c r="U4" s="59"/>
      <c r="V4" s="59"/>
      <c r="W4" s="59"/>
    </row>
    <row r="5" spans="1:24" ht="10.5" customHeight="1" x14ac:dyDescent="0.25">
      <c r="A5" s="59"/>
      <c r="B5" s="59"/>
      <c r="C5" s="59"/>
      <c r="D5" s="59"/>
      <c r="E5" s="59"/>
      <c r="F5" s="59"/>
      <c r="G5" s="59"/>
      <c r="H5" s="59"/>
      <c r="I5" s="59"/>
      <c r="J5" s="59"/>
      <c r="K5" s="59"/>
      <c r="L5" s="59"/>
      <c r="M5" s="59"/>
      <c r="N5" s="59"/>
      <c r="O5" s="59"/>
      <c r="P5" s="59"/>
      <c r="Q5" s="59"/>
      <c r="R5" s="59"/>
      <c r="S5" s="59"/>
      <c r="T5" s="59"/>
      <c r="U5" s="59"/>
      <c r="V5" s="59"/>
      <c r="W5" s="59"/>
      <c r="X5" s="50"/>
    </row>
    <row r="6" spans="1:24" ht="15.75" thickBot="1" x14ac:dyDescent="0.3">
      <c r="A6" s="3"/>
      <c r="B6" s="3"/>
      <c r="C6" s="3"/>
      <c r="D6" s="3"/>
      <c r="E6" s="3"/>
      <c r="F6" s="3" t="s">
        <v>104</v>
      </c>
      <c r="G6" s="3"/>
      <c r="H6" s="3"/>
      <c r="I6" s="3"/>
      <c r="J6" s="3"/>
      <c r="K6" s="3"/>
      <c r="L6" s="3"/>
      <c r="M6" s="3"/>
      <c r="N6" s="55"/>
      <c r="O6" s="3"/>
      <c r="P6" s="3"/>
      <c r="Q6" s="3"/>
      <c r="R6" s="62" t="s">
        <v>113</v>
      </c>
      <c r="S6" s="63"/>
      <c r="T6" s="63"/>
      <c r="U6" s="63"/>
      <c r="V6" s="63"/>
      <c r="W6" s="63"/>
    </row>
    <row r="7" spans="1:24" ht="33" customHeight="1" thickTop="1" thickBot="1" x14ac:dyDescent="0.3">
      <c r="A7" s="24" t="s">
        <v>0</v>
      </c>
      <c r="B7" s="24" t="s">
        <v>1</v>
      </c>
      <c r="C7" s="24" t="s">
        <v>2</v>
      </c>
      <c r="D7" s="24" t="s">
        <v>3</v>
      </c>
      <c r="E7" s="24" t="s">
        <v>4</v>
      </c>
      <c r="F7" s="24" t="s">
        <v>5</v>
      </c>
      <c r="G7" s="24" t="s">
        <v>6</v>
      </c>
      <c r="H7" s="9" t="s">
        <v>7</v>
      </c>
      <c r="I7" s="9" t="s">
        <v>8</v>
      </c>
      <c r="J7" s="9" t="s">
        <v>9</v>
      </c>
      <c r="K7" s="9" t="s">
        <v>10</v>
      </c>
      <c r="L7" s="9" t="s">
        <v>11</v>
      </c>
      <c r="M7" s="9" t="s">
        <v>12</v>
      </c>
      <c r="N7" s="9" t="s">
        <v>95</v>
      </c>
      <c r="O7" s="9" t="s">
        <v>13</v>
      </c>
      <c r="P7" s="9" t="s">
        <v>14</v>
      </c>
      <c r="Q7" s="9" t="s">
        <v>15</v>
      </c>
      <c r="R7" s="9" t="s">
        <v>16</v>
      </c>
      <c r="S7" s="9" t="s">
        <v>17</v>
      </c>
      <c r="T7" s="10" t="s">
        <v>94</v>
      </c>
      <c r="U7" s="10" t="s">
        <v>97</v>
      </c>
      <c r="V7" s="10" t="s">
        <v>98</v>
      </c>
      <c r="W7" s="10" t="s">
        <v>99</v>
      </c>
    </row>
    <row r="8" spans="1:24" ht="33.75" customHeight="1" thickTop="1" thickBot="1" x14ac:dyDescent="0.3">
      <c r="A8" s="25" t="s">
        <v>18</v>
      </c>
      <c r="B8" s="25"/>
      <c r="C8" s="25"/>
      <c r="D8" s="25"/>
      <c r="E8" s="25"/>
      <c r="F8" s="25"/>
      <c r="G8" s="25"/>
      <c r="H8" s="1" t="s">
        <v>87</v>
      </c>
      <c r="I8" s="21">
        <f>+I9+I13+I15+I31</f>
        <v>930315170216</v>
      </c>
      <c r="J8" s="21">
        <f>+J9+J13+J15+J31</f>
        <v>8073513041</v>
      </c>
      <c r="K8" s="21">
        <f>+K9+K13+K15+K31</f>
        <v>8073513041</v>
      </c>
      <c r="L8" s="21">
        <f>+L9+L13+L15+L31</f>
        <v>930315170216</v>
      </c>
      <c r="M8" s="21">
        <f>+M9+M13+M15+M31</f>
        <v>19790675153</v>
      </c>
      <c r="N8" s="21">
        <f>+L8-M8</f>
        <v>910524495063</v>
      </c>
      <c r="O8" s="21">
        <f>+O9+O13+O15+O31</f>
        <v>865687279953.91992</v>
      </c>
      <c r="P8" s="21">
        <f>+P9+P13+P15+P31</f>
        <v>44837215109.080002</v>
      </c>
      <c r="Q8" s="21">
        <f>+Q9+Q13+Q15+Q31</f>
        <v>785669443974.22998</v>
      </c>
      <c r="R8" s="21">
        <f>+R9+R13+R15+R31</f>
        <v>147027532932.64001</v>
      </c>
      <c r="S8" s="21">
        <f>+S9+S13+S15+S31</f>
        <v>146752359366.64001</v>
      </c>
      <c r="T8" s="22">
        <f>+N8-Q8</f>
        <v>124855051088.77002</v>
      </c>
      <c r="U8" s="23">
        <f>+Q8/N8</f>
        <v>0.86287568125212144</v>
      </c>
      <c r="V8" s="23">
        <f>+R8/N8</f>
        <v>0.16147564807959069</v>
      </c>
      <c r="W8" s="23">
        <f>+S8/N8</f>
        <v>0.16117343373226448</v>
      </c>
    </row>
    <row r="9" spans="1:24" ht="27" customHeight="1" thickTop="1" thickBot="1" x14ac:dyDescent="0.3">
      <c r="A9" s="29" t="s">
        <v>18</v>
      </c>
      <c r="B9" s="29" t="s">
        <v>19</v>
      </c>
      <c r="C9" s="29"/>
      <c r="D9" s="29"/>
      <c r="E9" s="29"/>
      <c r="F9" s="29"/>
      <c r="G9" s="29"/>
      <c r="H9" s="30" t="s">
        <v>88</v>
      </c>
      <c r="I9" s="31">
        <f>SUM(I10:I12)</f>
        <v>55436014000</v>
      </c>
      <c r="J9" s="31">
        <f>SUM(J10:J12)</f>
        <v>0</v>
      </c>
      <c r="K9" s="31">
        <f>SUM(K10:K12)</f>
        <v>0</v>
      </c>
      <c r="L9" s="31">
        <f>SUM(L10:L12)</f>
        <v>55436014000</v>
      </c>
      <c r="M9" s="31">
        <f>SUM(M10:M12)</f>
        <v>0</v>
      </c>
      <c r="N9" s="32">
        <f>+L9-M9</f>
        <v>55436014000</v>
      </c>
      <c r="O9" s="31">
        <f>SUM(O10:O12)</f>
        <v>55436014000</v>
      </c>
      <c r="P9" s="31">
        <f>SUM(P10:P12)</f>
        <v>0</v>
      </c>
      <c r="Q9" s="31">
        <f>SUM(Q10:Q12)</f>
        <v>9823167502</v>
      </c>
      <c r="R9" s="31">
        <f>SUM(R10:R12)</f>
        <v>9530644463.9500008</v>
      </c>
      <c r="S9" s="31">
        <f>SUM(S10:S12)</f>
        <v>9530644463.9500008</v>
      </c>
      <c r="T9" s="33">
        <f>+N9-Q9</f>
        <v>45612846498</v>
      </c>
      <c r="U9" s="34">
        <f t="shared" ref="U9:U48" si="0">+Q9/N9</f>
        <v>0.17719830112605137</v>
      </c>
      <c r="V9" s="34">
        <f t="shared" ref="V9:V48" si="1">+R9/N9</f>
        <v>0.17192153216409103</v>
      </c>
      <c r="W9" s="34">
        <f t="shared" ref="W9:W48" si="2">+S9/N9</f>
        <v>0.17192153216409103</v>
      </c>
    </row>
    <row r="10" spans="1:24" ht="35.1" customHeight="1" thickTop="1" thickBot="1" x14ac:dyDescent="0.3">
      <c r="A10" s="26" t="s">
        <v>18</v>
      </c>
      <c r="B10" s="26" t="s">
        <v>19</v>
      </c>
      <c r="C10" s="26" t="s">
        <v>19</v>
      </c>
      <c r="D10" s="26" t="s">
        <v>19</v>
      </c>
      <c r="E10" s="26"/>
      <c r="F10" s="26" t="s">
        <v>20</v>
      </c>
      <c r="G10" s="26" t="s">
        <v>21</v>
      </c>
      <c r="H10" s="11" t="s">
        <v>22</v>
      </c>
      <c r="I10" s="12">
        <v>39114672000</v>
      </c>
      <c r="J10" s="12">
        <v>0</v>
      </c>
      <c r="K10" s="12">
        <v>0</v>
      </c>
      <c r="L10" s="12">
        <v>39114672000</v>
      </c>
      <c r="M10" s="12">
        <v>0</v>
      </c>
      <c r="N10" s="13">
        <f>+L10-M10</f>
        <v>39114672000</v>
      </c>
      <c r="O10" s="12">
        <v>39114672000</v>
      </c>
      <c r="P10" s="12">
        <v>0</v>
      </c>
      <c r="Q10" s="12">
        <v>5619159087</v>
      </c>
      <c r="R10" s="12">
        <v>5619159087</v>
      </c>
      <c r="S10" s="12">
        <v>5619159087</v>
      </c>
      <c r="T10" s="14">
        <f>+N10-Q10</f>
        <v>33495512913</v>
      </c>
      <c r="U10" s="15">
        <f>+Q10/N10</f>
        <v>0.14365860173900985</v>
      </c>
      <c r="V10" s="15">
        <f>+R10/N10</f>
        <v>0.14365860173900985</v>
      </c>
      <c r="W10" s="15">
        <f>+S10/N10</f>
        <v>0.14365860173900985</v>
      </c>
      <c r="X10" s="50"/>
    </row>
    <row r="11" spans="1:24" ht="35.1" customHeight="1" thickTop="1" thickBot="1" x14ac:dyDescent="0.3">
      <c r="A11" s="26" t="s">
        <v>18</v>
      </c>
      <c r="B11" s="26" t="s">
        <v>19</v>
      </c>
      <c r="C11" s="26" t="s">
        <v>19</v>
      </c>
      <c r="D11" s="26" t="s">
        <v>23</v>
      </c>
      <c r="E11" s="26"/>
      <c r="F11" s="26" t="s">
        <v>20</v>
      </c>
      <c r="G11" s="26" t="s">
        <v>21</v>
      </c>
      <c r="H11" s="11" t="s">
        <v>24</v>
      </c>
      <c r="I11" s="12">
        <v>13446958000</v>
      </c>
      <c r="J11" s="12">
        <v>0</v>
      </c>
      <c r="K11" s="12">
        <v>0</v>
      </c>
      <c r="L11" s="12">
        <v>13446958000</v>
      </c>
      <c r="M11" s="12">
        <v>0</v>
      </c>
      <c r="N11" s="13">
        <f>+L11-M11</f>
        <v>13446958000</v>
      </c>
      <c r="O11" s="12">
        <v>13446958000</v>
      </c>
      <c r="P11" s="12">
        <v>0</v>
      </c>
      <c r="Q11" s="12">
        <v>2437831634</v>
      </c>
      <c r="R11" s="12">
        <v>2145308595.95</v>
      </c>
      <c r="S11" s="12">
        <v>2145308595.95</v>
      </c>
      <c r="T11" s="14">
        <f>+N11-Q11</f>
        <v>11009126366</v>
      </c>
      <c r="U11" s="15">
        <f>+Q11/N11</f>
        <v>0.18129242569211565</v>
      </c>
      <c r="V11" s="15">
        <f>+R11/N11</f>
        <v>0.1595385808411092</v>
      </c>
      <c r="W11" s="15">
        <f>+S11/N11</f>
        <v>0.1595385808411092</v>
      </c>
    </row>
    <row r="12" spans="1:24" ht="35.1" customHeight="1" thickTop="1" thickBot="1" x14ac:dyDescent="0.3">
      <c r="A12" s="26" t="s">
        <v>18</v>
      </c>
      <c r="B12" s="26" t="s">
        <v>19</v>
      </c>
      <c r="C12" s="26" t="s">
        <v>19</v>
      </c>
      <c r="D12" s="26" t="s">
        <v>25</v>
      </c>
      <c r="E12" s="26"/>
      <c r="F12" s="26" t="s">
        <v>20</v>
      </c>
      <c r="G12" s="26" t="s">
        <v>21</v>
      </c>
      <c r="H12" s="11" t="s">
        <v>26</v>
      </c>
      <c r="I12" s="12">
        <v>2874384000</v>
      </c>
      <c r="J12" s="12">
        <v>0</v>
      </c>
      <c r="K12" s="12">
        <v>0</v>
      </c>
      <c r="L12" s="12">
        <v>2874384000</v>
      </c>
      <c r="M12" s="12">
        <v>0</v>
      </c>
      <c r="N12" s="13">
        <f>+L12-M12</f>
        <v>2874384000</v>
      </c>
      <c r="O12" s="12">
        <v>2874384000</v>
      </c>
      <c r="P12" s="12">
        <v>0</v>
      </c>
      <c r="Q12" s="12">
        <v>1766176781</v>
      </c>
      <c r="R12" s="12">
        <v>1766176781</v>
      </c>
      <c r="S12" s="12">
        <v>1766176781</v>
      </c>
      <c r="T12" s="14">
        <f>+N12-Q12</f>
        <v>1108207219</v>
      </c>
      <c r="U12" s="15">
        <f>+Q12/N12</f>
        <v>0.61445401205962735</v>
      </c>
      <c r="V12" s="15">
        <f>+R12/N12</f>
        <v>0.61445401205962735</v>
      </c>
      <c r="W12" s="15">
        <f>+S12/N12</f>
        <v>0.61445401205962735</v>
      </c>
    </row>
    <row r="13" spans="1:24" ht="35.1" customHeight="1" thickTop="1" thickBot="1" x14ac:dyDescent="0.3">
      <c r="A13" s="29" t="s">
        <v>18</v>
      </c>
      <c r="B13" s="29" t="s">
        <v>23</v>
      </c>
      <c r="C13" s="29"/>
      <c r="D13" s="29"/>
      <c r="E13" s="29"/>
      <c r="F13" s="29"/>
      <c r="G13" s="29"/>
      <c r="H13" s="30" t="s">
        <v>89</v>
      </c>
      <c r="I13" s="31">
        <f>+I14</f>
        <v>19737835000</v>
      </c>
      <c r="J13" s="31">
        <f>+J14</f>
        <v>8073513041</v>
      </c>
      <c r="K13" s="31">
        <f>+K14</f>
        <v>0</v>
      </c>
      <c r="L13" s="31">
        <f>+L14</f>
        <v>27811348041</v>
      </c>
      <c r="M13" s="31">
        <f t="shared" ref="M13:S13" si="3">+M14</f>
        <v>0</v>
      </c>
      <c r="N13" s="36">
        <f t="shared" ref="N13:N22" si="4">+L13-M13</f>
        <v>27811348041</v>
      </c>
      <c r="O13" s="31">
        <f t="shared" si="3"/>
        <v>22216710041.450001</v>
      </c>
      <c r="P13" s="31">
        <f t="shared" si="3"/>
        <v>5594637999.5500002</v>
      </c>
      <c r="Q13" s="31">
        <f t="shared" si="3"/>
        <v>17246838395.259998</v>
      </c>
      <c r="R13" s="31">
        <f t="shared" si="3"/>
        <v>5793698620.9399996</v>
      </c>
      <c r="S13" s="31">
        <f t="shared" si="3"/>
        <v>5518525054.9399996</v>
      </c>
      <c r="T13" s="37">
        <f t="shared" ref="T13:T47" si="5">+N13-Q13</f>
        <v>10564509645.740002</v>
      </c>
      <c r="U13" s="35">
        <f t="shared" si="0"/>
        <v>0.6201367287135594</v>
      </c>
      <c r="V13" s="35">
        <f t="shared" si="1"/>
        <v>0.2083213878161829</v>
      </c>
      <c r="W13" s="35">
        <f t="shared" si="2"/>
        <v>0.19842709698229977</v>
      </c>
    </row>
    <row r="14" spans="1:24" ht="35.1" customHeight="1" thickTop="1" thickBot="1" x14ac:dyDescent="0.3">
      <c r="A14" s="26" t="s">
        <v>18</v>
      </c>
      <c r="B14" s="26" t="s">
        <v>23</v>
      </c>
      <c r="C14" s="26"/>
      <c r="D14" s="26"/>
      <c r="E14" s="26"/>
      <c r="F14" s="26" t="s">
        <v>20</v>
      </c>
      <c r="G14" s="26" t="s">
        <v>21</v>
      </c>
      <c r="H14" s="11" t="s">
        <v>27</v>
      </c>
      <c r="I14" s="12">
        <v>19737835000</v>
      </c>
      <c r="J14" s="12">
        <v>8073513041</v>
      </c>
      <c r="K14" s="12">
        <v>0</v>
      </c>
      <c r="L14" s="12">
        <v>27811348041</v>
      </c>
      <c r="M14" s="12">
        <v>0</v>
      </c>
      <c r="N14" s="13">
        <f>+L14-M14</f>
        <v>27811348041</v>
      </c>
      <c r="O14" s="12">
        <v>22216710041.450001</v>
      </c>
      <c r="P14" s="12">
        <v>5594637999.5500002</v>
      </c>
      <c r="Q14" s="12">
        <v>17246838395.259998</v>
      </c>
      <c r="R14" s="12">
        <v>5793698620.9399996</v>
      </c>
      <c r="S14" s="12">
        <v>5518525054.9399996</v>
      </c>
      <c r="T14" s="14">
        <f>+N14-Q14</f>
        <v>10564509645.740002</v>
      </c>
      <c r="U14" s="15">
        <f>+Q14/N14</f>
        <v>0.6201367287135594</v>
      </c>
      <c r="V14" s="15">
        <f>+R14/N14</f>
        <v>0.2083213878161829</v>
      </c>
      <c r="W14" s="15">
        <f>+S14/N14</f>
        <v>0.19842709698229977</v>
      </c>
    </row>
    <row r="15" spans="1:24" ht="35.1" customHeight="1" thickTop="1" thickBot="1" x14ac:dyDescent="0.3">
      <c r="A15" s="29" t="s">
        <v>18</v>
      </c>
      <c r="B15" s="29" t="s">
        <v>25</v>
      </c>
      <c r="C15" s="38"/>
      <c r="D15" s="38"/>
      <c r="E15" s="38"/>
      <c r="F15" s="38"/>
      <c r="G15" s="38"/>
      <c r="H15" s="39" t="s">
        <v>90</v>
      </c>
      <c r="I15" s="40">
        <f>SUM(I16:I30)</f>
        <v>831599337216</v>
      </c>
      <c r="J15" s="40">
        <f>SUM(J16:J30)</f>
        <v>0</v>
      </c>
      <c r="K15" s="40">
        <f>SUM(K16:K30)</f>
        <v>8073513041</v>
      </c>
      <c r="L15" s="40">
        <f>SUM(L16:L30)</f>
        <v>823525824175</v>
      </c>
      <c r="M15" s="40">
        <f>SUM(M16:M30)</f>
        <v>19790675153</v>
      </c>
      <c r="N15" s="41">
        <f>+L15-M15</f>
        <v>803735149022</v>
      </c>
      <c r="O15" s="40">
        <f>SUM(O16:O30)</f>
        <v>766655643912.46997</v>
      </c>
      <c r="P15" s="40">
        <f>SUM(P16:P30)</f>
        <v>37079505109.529999</v>
      </c>
      <c r="Q15" s="40">
        <f>SUM(Q16:Q30)</f>
        <v>739186254502.96997</v>
      </c>
      <c r="R15" s="40">
        <f>SUM(R16:R30)</f>
        <v>112290006273.75</v>
      </c>
      <c r="S15" s="40">
        <f>SUM(S16:S30)</f>
        <v>112290006273.75</v>
      </c>
      <c r="T15" s="42">
        <f t="shared" si="5"/>
        <v>64548894519.030029</v>
      </c>
      <c r="U15" s="43">
        <f t="shared" si="0"/>
        <v>0.91968884949529162</v>
      </c>
      <c r="V15" s="43">
        <f t="shared" si="1"/>
        <v>0.13971020977542986</v>
      </c>
      <c r="W15" s="43">
        <f t="shared" si="2"/>
        <v>0.13971020977542986</v>
      </c>
    </row>
    <row r="16" spans="1:24" ht="69" customHeight="1" thickTop="1" thickBot="1" x14ac:dyDescent="0.3">
      <c r="A16" s="26" t="s">
        <v>18</v>
      </c>
      <c r="B16" s="26" t="s">
        <v>25</v>
      </c>
      <c r="C16" s="26" t="s">
        <v>19</v>
      </c>
      <c r="D16" s="26" t="s">
        <v>19</v>
      </c>
      <c r="E16" s="26" t="s">
        <v>28</v>
      </c>
      <c r="F16" s="26" t="s">
        <v>20</v>
      </c>
      <c r="G16" s="26" t="s">
        <v>21</v>
      </c>
      <c r="H16" s="11" t="s">
        <v>29</v>
      </c>
      <c r="I16" s="12">
        <v>160201053000</v>
      </c>
      <c r="J16" s="12">
        <v>0</v>
      </c>
      <c r="K16" s="12">
        <v>0</v>
      </c>
      <c r="L16" s="12">
        <v>160201053000</v>
      </c>
      <c r="M16" s="12">
        <v>0</v>
      </c>
      <c r="N16" s="12">
        <f>+L16-M16</f>
        <v>160201053000</v>
      </c>
      <c r="O16" s="12">
        <v>160201053000</v>
      </c>
      <c r="P16" s="12">
        <v>0</v>
      </c>
      <c r="Q16" s="12">
        <v>160201053000</v>
      </c>
      <c r="R16" s="12">
        <v>29127464000</v>
      </c>
      <c r="S16" s="12">
        <v>29127464000</v>
      </c>
      <c r="T16" s="12">
        <f t="shared" si="5"/>
        <v>0</v>
      </c>
      <c r="U16" s="15">
        <f t="shared" si="0"/>
        <v>1</v>
      </c>
      <c r="V16" s="15">
        <f t="shared" si="1"/>
        <v>0.18181818068324432</v>
      </c>
      <c r="W16" s="15">
        <f t="shared" si="2"/>
        <v>0.18181818068324432</v>
      </c>
      <c r="X16" s="51"/>
    </row>
    <row r="17" spans="1:24" ht="39.950000000000003" customHeight="1" thickTop="1" thickBot="1" x14ac:dyDescent="0.3">
      <c r="A17" s="26" t="s">
        <v>18</v>
      </c>
      <c r="B17" s="26" t="s">
        <v>25</v>
      </c>
      <c r="C17" s="26" t="s">
        <v>19</v>
      </c>
      <c r="D17" s="26" t="s">
        <v>19</v>
      </c>
      <c r="E17" s="26" t="s">
        <v>30</v>
      </c>
      <c r="F17" s="26" t="s">
        <v>20</v>
      </c>
      <c r="G17" s="26" t="s">
        <v>21</v>
      </c>
      <c r="H17" s="11" t="s">
        <v>31</v>
      </c>
      <c r="I17" s="12">
        <v>286503300063</v>
      </c>
      <c r="J17" s="12">
        <v>0</v>
      </c>
      <c r="K17" s="12">
        <v>0</v>
      </c>
      <c r="L17" s="12">
        <v>286503300063</v>
      </c>
      <c r="M17" s="12">
        <v>0</v>
      </c>
      <c r="N17" s="12">
        <f t="shared" si="4"/>
        <v>286503300063</v>
      </c>
      <c r="O17" s="12">
        <v>286503300063</v>
      </c>
      <c r="P17" s="12">
        <v>0</v>
      </c>
      <c r="Q17" s="12">
        <v>286503300063</v>
      </c>
      <c r="R17" s="12">
        <v>0</v>
      </c>
      <c r="S17" s="12">
        <v>0</v>
      </c>
      <c r="T17" s="12">
        <f t="shared" si="5"/>
        <v>0</v>
      </c>
      <c r="U17" s="15">
        <f t="shared" si="0"/>
        <v>1</v>
      </c>
      <c r="V17" s="15">
        <f t="shared" si="1"/>
        <v>0</v>
      </c>
      <c r="W17" s="15">
        <f t="shared" si="2"/>
        <v>0</v>
      </c>
      <c r="X17" s="50"/>
    </row>
    <row r="18" spans="1:24" ht="39.950000000000003" customHeight="1" thickTop="1" thickBot="1" x14ac:dyDescent="0.3">
      <c r="A18" s="26" t="s">
        <v>18</v>
      </c>
      <c r="B18" s="26" t="s">
        <v>25</v>
      </c>
      <c r="C18" s="26" t="s">
        <v>19</v>
      </c>
      <c r="D18" s="26" t="s">
        <v>19</v>
      </c>
      <c r="E18" s="26" t="s">
        <v>30</v>
      </c>
      <c r="F18" s="26">
        <v>11</v>
      </c>
      <c r="G18" s="26" t="s">
        <v>21</v>
      </c>
      <c r="H18" s="11" t="s">
        <v>31</v>
      </c>
      <c r="I18" s="12">
        <v>86000000000</v>
      </c>
      <c r="J18" s="12">
        <v>0</v>
      </c>
      <c r="K18" s="12">
        <v>0</v>
      </c>
      <c r="L18" s="12">
        <v>86000000000</v>
      </c>
      <c r="M18" s="12">
        <v>0</v>
      </c>
      <c r="N18" s="12"/>
      <c r="O18" s="12">
        <v>86000000000</v>
      </c>
      <c r="P18" s="12">
        <v>0</v>
      </c>
      <c r="Q18" s="12">
        <v>86000000000</v>
      </c>
      <c r="R18" s="12">
        <v>67727872738.779999</v>
      </c>
      <c r="S18" s="12">
        <v>67727872738.779999</v>
      </c>
      <c r="T18" s="12"/>
      <c r="U18" s="15"/>
      <c r="V18" s="15"/>
      <c r="W18" s="15"/>
      <c r="X18" s="50"/>
    </row>
    <row r="19" spans="1:24" ht="39.950000000000003" customHeight="1" thickTop="1" thickBot="1" x14ac:dyDescent="0.3">
      <c r="A19" s="26" t="s">
        <v>18</v>
      </c>
      <c r="B19" s="26" t="s">
        <v>25</v>
      </c>
      <c r="C19" s="26" t="s">
        <v>23</v>
      </c>
      <c r="D19" s="26" t="s">
        <v>23</v>
      </c>
      <c r="E19" s="26"/>
      <c r="F19" s="26" t="s">
        <v>20</v>
      </c>
      <c r="G19" s="26" t="s">
        <v>21</v>
      </c>
      <c r="H19" s="11" t="s">
        <v>32</v>
      </c>
      <c r="I19" s="12">
        <v>14688438000</v>
      </c>
      <c r="J19" s="12">
        <v>0</v>
      </c>
      <c r="K19" s="12">
        <v>0</v>
      </c>
      <c r="L19" s="12">
        <v>14688438000</v>
      </c>
      <c r="M19" s="12">
        <v>0</v>
      </c>
      <c r="N19" s="12">
        <f t="shared" si="4"/>
        <v>14688438000</v>
      </c>
      <c r="O19" s="12">
        <v>14688438000</v>
      </c>
      <c r="P19" s="12">
        <v>0</v>
      </c>
      <c r="Q19" s="12">
        <v>12965763113</v>
      </c>
      <c r="R19" s="12">
        <v>2314430112</v>
      </c>
      <c r="S19" s="12">
        <v>2314430112</v>
      </c>
      <c r="T19" s="12">
        <f t="shared" si="5"/>
        <v>1722674887</v>
      </c>
      <c r="U19" s="15">
        <f t="shared" si="0"/>
        <v>0.88271898706996621</v>
      </c>
      <c r="V19" s="15">
        <f t="shared" si="1"/>
        <v>0.15756815748549982</v>
      </c>
      <c r="W19" s="15">
        <f t="shared" si="2"/>
        <v>0.15756815748549982</v>
      </c>
    </row>
    <row r="20" spans="1:24" ht="39.950000000000003" customHeight="1" thickTop="1" thickBot="1" x14ac:dyDescent="0.3">
      <c r="A20" s="26" t="s">
        <v>18</v>
      </c>
      <c r="B20" s="26" t="s">
        <v>25</v>
      </c>
      <c r="C20" s="26" t="s">
        <v>25</v>
      </c>
      <c r="D20" s="26" t="s">
        <v>19</v>
      </c>
      <c r="E20" s="26" t="s">
        <v>33</v>
      </c>
      <c r="F20" s="26" t="s">
        <v>20</v>
      </c>
      <c r="G20" s="26" t="s">
        <v>21</v>
      </c>
      <c r="H20" s="11" t="s">
        <v>34</v>
      </c>
      <c r="I20" s="12">
        <v>19790675153</v>
      </c>
      <c r="J20" s="12">
        <v>0</v>
      </c>
      <c r="K20" s="12">
        <v>0</v>
      </c>
      <c r="L20" s="12">
        <v>19790675153</v>
      </c>
      <c r="M20" s="12">
        <v>19790675153</v>
      </c>
      <c r="N20" s="12">
        <f t="shared" si="4"/>
        <v>0</v>
      </c>
      <c r="O20" s="12">
        <v>0</v>
      </c>
      <c r="P20" s="12">
        <v>0</v>
      </c>
      <c r="Q20" s="12">
        <v>0</v>
      </c>
      <c r="R20" s="12">
        <v>0</v>
      </c>
      <c r="S20" s="12">
        <v>0</v>
      </c>
      <c r="T20" s="12">
        <f t="shared" si="5"/>
        <v>0</v>
      </c>
      <c r="U20" s="15">
        <v>0</v>
      </c>
      <c r="V20" s="15">
        <v>0</v>
      </c>
      <c r="W20" s="15">
        <v>0</v>
      </c>
    </row>
    <row r="21" spans="1:24" ht="39.950000000000003" customHeight="1" thickTop="1" thickBot="1" x14ac:dyDescent="0.3">
      <c r="A21" s="26" t="s">
        <v>18</v>
      </c>
      <c r="B21" s="26" t="s">
        <v>25</v>
      </c>
      <c r="C21" s="26" t="s">
        <v>25</v>
      </c>
      <c r="D21" s="26" t="s">
        <v>35</v>
      </c>
      <c r="E21" s="56" t="s">
        <v>106</v>
      </c>
      <c r="F21" s="26" t="s">
        <v>20</v>
      </c>
      <c r="G21" s="26" t="s">
        <v>21</v>
      </c>
      <c r="H21" s="11" t="s">
        <v>105</v>
      </c>
      <c r="I21" s="12">
        <v>138500000000</v>
      </c>
      <c r="J21" s="12">
        <v>0</v>
      </c>
      <c r="K21" s="12">
        <v>0</v>
      </c>
      <c r="L21" s="12">
        <v>138500000000</v>
      </c>
      <c r="M21" s="12">
        <v>0</v>
      </c>
      <c r="N21" s="12">
        <f t="shared" ref="N21" si="6">+L21-M21</f>
        <v>138500000000</v>
      </c>
      <c r="O21" s="12">
        <v>138500000000</v>
      </c>
      <c r="P21" s="12">
        <v>0</v>
      </c>
      <c r="Q21" s="12">
        <v>138500000000</v>
      </c>
      <c r="R21" s="12">
        <v>0</v>
      </c>
      <c r="S21" s="12">
        <v>0</v>
      </c>
      <c r="T21" s="12">
        <f t="shared" ref="T21" si="7">+N21-Q21</f>
        <v>0</v>
      </c>
      <c r="U21" s="15">
        <f t="shared" ref="U21" si="8">+Q21/N21</f>
        <v>1</v>
      </c>
      <c r="V21" s="15">
        <f t="shared" ref="V21" si="9">+R21/N21</f>
        <v>0</v>
      </c>
      <c r="W21" s="15">
        <f t="shared" ref="W21" si="10">+S21/N21</f>
        <v>0</v>
      </c>
    </row>
    <row r="22" spans="1:24" ht="39.950000000000003" customHeight="1" thickTop="1" thickBot="1" x14ac:dyDescent="0.3">
      <c r="A22" s="26" t="s">
        <v>18</v>
      </c>
      <c r="B22" s="26" t="s">
        <v>25</v>
      </c>
      <c r="C22" s="26" t="s">
        <v>25</v>
      </c>
      <c r="D22" s="26" t="s">
        <v>35</v>
      </c>
      <c r="E22" s="26" t="s">
        <v>36</v>
      </c>
      <c r="F22" s="26" t="s">
        <v>20</v>
      </c>
      <c r="G22" s="26" t="s">
        <v>21</v>
      </c>
      <c r="H22" s="11" t="s">
        <v>37</v>
      </c>
      <c r="I22" s="12">
        <v>6680393000</v>
      </c>
      <c r="J22" s="12">
        <v>0</v>
      </c>
      <c r="K22" s="12">
        <v>0</v>
      </c>
      <c r="L22" s="12">
        <v>6680393000</v>
      </c>
      <c r="M22" s="12">
        <v>0</v>
      </c>
      <c r="N22" s="12">
        <f t="shared" si="4"/>
        <v>6680393000</v>
      </c>
      <c r="O22" s="12">
        <v>6680393000</v>
      </c>
      <c r="P22" s="12">
        <v>0</v>
      </c>
      <c r="Q22" s="12">
        <v>6680393000</v>
      </c>
      <c r="R22" s="12">
        <v>0</v>
      </c>
      <c r="S22" s="12">
        <v>0</v>
      </c>
      <c r="T22" s="12">
        <f t="shared" si="5"/>
        <v>0</v>
      </c>
      <c r="U22" s="15">
        <f t="shared" si="0"/>
        <v>1</v>
      </c>
      <c r="V22" s="15">
        <f t="shared" si="1"/>
        <v>0</v>
      </c>
      <c r="W22" s="15">
        <f t="shared" si="2"/>
        <v>0</v>
      </c>
    </row>
    <row r="23" spans="1:24" ht="39.950000000000003" customHeight="1" thickTop="1" thickBot="1" x14ac:dyDescent="0.3">
      <c r="A23" s="26" t="s">
        <v>18</v>
      </c>
      <c r="B23" s="26" t="s">
        <v>25</v>
      </c>
      <c r="C23" s="26" t="s">
        <v>25</v>
      </c>
      <c r="D23" s="26" t="s">
        <v>35</v>
      </c>
      <c r="E23" s="26" t="s">
        <v>38</v>
      </c>
      <c r="F23" s="26" t="s">
        <v>20</v>
      </c>
      <c r="G23" s="26" t="s">
        <v>21</v>
      </c>
      <c r="H23" s="11" t="s">
        <v>39</v>
      </c>
      <c r="I23" s="12">
        <v>28500000000</v>
      </c>
      <c r="J23" s="12">
        <v>0</v>
      </c>
      <c r="K23" s="12">
        <v>0</v>
      </c>
      <c r="L23" s="12">
        <v>28500000000</v>
      </c>
      <c r="M23" s="12">
        <v>0</v>
      </c>
      <c r="N23" s="12">
        <f t="shared" ref="N23:N29" si="11">+L23-M23</f>
        <v>28500000000</v>
      </c>
      <c r="O23" s="12">
        <v>0</v>
      </c>
      <c r="P23" s="12">
        <v>28500000000</v>
      </c>
      <c r="Q23" s="12">
        <v>0</v>
      </c>
      <c r="R23" s="12">
        <v>0</v>
      </c>
      <c r="S23" s="12">
        <v>0</v>
      </c>
      <c r="T23" s="12">
        <f>+N23-Q23</f>
        <v>28500000000</v>
      </c>
      <c r="U23" s="15">
        <v>0</v>
      </c>
      <c r="V23" s="15">
        <v>0</v>
      </c>
      <c r="W23" s="15">
        <v>0</v>
      </c>
    </row>
    <row r="24" spans="1:24" ht="24" thickTop="1" thickBot="1" x14ac:dyDescent="0.3">
      <c r="A24" s="26" t="s">
        <v>18</v>
      </c>
      <c r="B24" s="26" t="s">
        <v>25</v>
      </c>
      <c r="C24" s="26" t="s">
        <v>35</v>
      </c>
      <c r="D24" s="26" t="s">
        <v>23</v>
      </c>
      <c r="E24" s="26" t="s">
        <v>30</v>
      </c>
      <c r="F24" s="26" t="s">
        <v>20</v>
      </c>
      <c r="G24" s="26" t="s">
        <v>21</v>
      </c>
      <c r="H24" s="11" t="s">
        <v>40</v>
      </c>
      <c r="I24" s="12">
        <v>712318000</v>
      </c>
      <c r="J24" s="12">
        <v>0</v>
      </c>
      <c r="K24" s="12">
        <v>0</v>
      </c>
      <c r="L24" s="12">
        <v>712318000</v>
      </c>
      <c r="M24" s="12">
        <v>0</v>
      </c>
      <c r="N24" s="12">
        <f t="shared" si="11"/>
        <v>712318000</v>
      </c>
      <c r="O24" s="12">
        <v>38637980.469999999</v>
      </c>
      <c r="P24" s="12">
        <v>673680019.52999997</v>
      </c>
      <c r="Q24" s="12">
        <v>38637980.469999999</v>
      </c>
      <c r="R24" s="12">
        <v>31579474.469999999</v>
      </c>
      <c r="S24" s="12">
        <v>31579474.469999999</v>
      </c>
      <c r="T24" s="12">
        <f t="shared" si="5"/>
        <v>673680019.52999997</v>
      </c>
      <c r="U24" s="15">
        <f t="shared" si="0"/>
        <v>5.4242600172956457E-2</v>
      </c>
      <c r="V24" s="15">
        <f t="shared" si="1"/>
        <v>4.4333393891492281E-2</v>
      </c>
      <c r="W24" s="15">
        <f t="shared" si="2"/>
        <v>4.4333393891492281E-2</v>
      </c>
      <c r="X24" s="50"/>
    </row>
    <row r="25" spans="1:24" ht="24" thickTop="1" thickBot="1" x14ac:dyDescent="0.3">
      <c r="A25" s="26" t="s">
        <v>18</v>
      </c>
      <c r="B25" s="26" t="s">
        <v>25</v>
      </c>
      <c r="C25" s="26" t="s">
        <v>35</v>
      </c>
      <c r="D25" s="26" t="s">
        <v>23</v>
      </c>
      <c r="E25" s="26" t="s">
        <v>41</v>
      </c>
      <c r="F25" s="26" t="s">
        <v>20</v>
      </c>
      <c r="G25" s="26" t="s">
        <v>21</v>
      </c>
      <c r="H25" s="11" t="s">
        <v>42</v>
      </c>
      <c r="I25" s="12">
        <v>6283394000</v>
      </c>
      <c r="J25" s="12">
        <v>0</v>
      </c>
      <c r="K25" s="12">
        <v>3377355041</v>
      </c>
      <c r="L25" s="12">
        <v>2906038959</v>
      </c>
      <c r="M25" s="12">
        <v>0</v>
      </c>
      <c r="N25" s="12">
        <f t="shared" si="11"/>
        <v>2906038959</v>
      </c>
      <c r="O25" s="12">
        <v>166257000</v>
      </c>
      <c r="P25" s="12">
        <v>2739781959</v>
      </c>
      <c r="Q25" s="12">
        <v>166257000</v>
      </c>
      <c r="R25" s="12">
        <v>166257000</v>
      </c>
      <c r="S25" s="12">
        <v>166257000</v>
      </c>
      <c r="T25" s="12">
        <f t="shared" si="5"/>
        <v>2739781959</v>
      </c>
      <c r="U25" s="15">
        <f t="shared" si="0"/>
        <v>5.7210864116292115E-2</v>
      </c>
      <c r="V25" s="15">
        <f t="shared" si="1"/>
        <v>5.7210864116292115E-2</v>
      </c>
      <c r="W25" s="15">
        <f t="shared" si="2"/>
        <v>5.7210864116292115E-2</v>
      </c>
    </row>
    <row r="26" spans="1:24" ht="35.25" thickTop="1" thickBot="1" x14ac:dyDescent="0.3">
      <c r="A26" s="26" t="s">
        <v>18</v>
      </c>
      <c r="B26" s="26" t="s">
        <v>25</v>
      </c>
      <c r="C26" s="26" t="s">
        <v>35</v>
      </c>
      <c r="D26" s="26" t="s">
        <v>23</v>
      </c>
      <c r="E26" s="26" t="s">
        <v>43</v>
      </c>
      <c r="F26" s="26" t="s">
        <v>20</v>
      </c>
      <c r="G26" s="26" t="s">
        <v>21</v>
      </c>
      <c r="H26" s="11" t="s">
        <v>44</v>
      </c>
      <c r="I26" s="12">
        <v>288793000</v>
      </c>
      <c r="J26" s="12">
        <v>0</v>
      </c>
      <c r="K26" s="12">
        <v>0</v>
      </c>
      <c r="L26" s="12">
        <v>288793000</v>
      </c>
      <c r="M26" s="12">
        <v>0</v>
      </c>
      <c r="N26" s="12">
        <f t="shared" si="11"/>
        <v>288793000</v>
      </c>
      <c r="O26" s="12">
        <v>288793000</v>
      </c>
      <c r="P26" s="12">
        <v>0</v>
      </c>
      <c r="Q26" s="12">
        <v>16393852</v>
      </c>
      <c r="R26" s="12">
        <v>16393852</v>
      </c>
      <c r="S26" s="12">
        <v>16393852</v>
      </c>
      <c r="T26" s="12">
        <f t="shared" si="5"/>
        <v>272399148</v>
      </c>
      <c r="U26" s="15">
        <f t="shared" si="0"/>
        <v>5.6766791438850668E-2</v>
      </c>
      <c r="V26" s="15">
        <f t="shared" si="1"/>
        <v>5.6766791438850668E-2</v>
      </c>
      <c r="W26" s="15">
        <f t="shared" si="2"/>
        <v>5.6766791438850668E-2</v>
      </c>
    </row>
    <row r="27" spans="1:24" ht="35.25" thickTop="1" thickBot="1" x14ac:dyDescent="0.3">
      <c r="A27" s="26" t="s">
        <v>18</v>
      </c>
      <c r="B27" s="26" t="s">
        <v>25</v>
      </c>
      <c r="C27" s="26" t="s">
        <v>35</v>
      </c>
      <c r="D27" s="26" t="s">
        <v>23</v>
      </c>
      <c r="E27" s="26" t="s">
        <v>45</v>
      </c>
      <c r="F27" s="26" t="s">
        <v>20</v>
      </c>
      <c r="G27" s="26" t="s">
        <v>21</v>
      </c>
      <c r="H27" s="11" t="s">
        <v>46</v>
      </c>
      <c r="I27" s="12">
        <v>5815000</v>
      </c>
      <c r="J27" s="12">
        <v>0</v>
      </c>
      <c r="K27" s="12">
        <v>0</v>
      </c>
      <c r="L27" s="12">
        <v>5815000</v>
      </c>
      <c r="M27" s="12">
        <v>0</v>
      </c>
      <c r="N27" s="12">
        <f t="shared" si="11"/>
        <v>5815000</v>
      </c>
      <c r="O27" s="12">
        <v>3362400</v>
      </c>
      <c r="P27" s="12">
        <v>2452600</v>
      </c>
      <c r="Q27" s="12">
        <v>840600</v>
      </c>
      <c r="R27" s="12">
        <v>840600</v>
      </c>
      <c r="S27" s="12">
        <v>840600</v>
      </c>
      <c r="T27" s="12">
        <f t="shared" si="5"/>
        <v>4974400</v>
      </c>
      <c r="U27" s="15">
        <f t="shared" si="0"/>
        <v>0.14455717970765261</v>
      </c>
      <c r="V27" s="15">
        <f t="shared" si="1"/>
        <v>0.14455717970765261</v>
      </c>
      <c r="W27" s="15">
        <f t="shared" si="2"/>
        <v>0.14455717970765261</v>
      </c>
    </row>
    <row r="28" spans="1:24" ht="39.950000000000003" customHeight="1" thickTop="1" thickBot="1" x14ac:dyDescent="0.3">
      <c r="A28" s="26" t="s">
        <v>18</v>
      </c>
      <c r="B28" s="26" t="s">
        <v>25</v>
      </c>
      <c r="C28" s="26" t="s">
        <v>35</v>
      </c>
      <c r="D28" s="26" t="s">
        <v>23</v>
      </c>
      <c r="E28" s="26" t="s">
        <v>47</v>
      </c>
      <c r="F28" s="26" t="s">
        <v>20</v>
      </c>
      <c r="G28" s="26" t="s">
        <v>21</v>
      </c>
      <c r="H28" s="11" t="s">
        <v>48</v>
      </c>
      <c r="I28" s="12">
        <v>37196158000</v>
      </c>
      <c r="J28" s="12">
        <v>0</v>
      </c>
      <c r="K28" s="12">
        <v>4696158000</v>
      </c>
      <c r="L28" s="12">
        <v>32500000000</v>
      </c>
      <c r="M28" s="12">
        <v>0</v>
      </c>
      <c r="N28" s="12">
        <f t="shared" si="11"/>
        <v>32500000000</v>
      </c>
      <c r="O28" s="12">
        <v>31237409469</v>
      </c>
      <c r="P28" s="12">
        <v>1262590531</v>
      </c>
      <c r="Q28" s="12">
        <v>5765615894.5</v>
      </c>
      <c r="R28" s="12">
        <v>5758498394.5</v>
      </c>
      <c r="S28" s="12">
        <v>5758498394.5</v>
      </c>
      <c r="T28" s="12">
        <f t="shared" si="5"/>
        <v>26734384105.5</v>
      </c>
      <c r="U28" s="15">
        <f t="shared" si="0"/>
        <v>0.17740356598461537</v>
      </c>
      <c r="V28" s="15">
        <f t="shared" si="1"/>
        <v>0.17718456598461538</v>
      </c>
      <c r="W28" s="15">
        <f t="shared" si="2"/>
        <v>0.17718456598461538</v>
      </c>
    </row>
    <row r="29" spans="1:24" ht="39.950000000000003" customHeight="1" thickTop="1" thickBot="1" x14ac:dyDescent="0.3">
      <c r="A29" s="26" t="s">
        <v>18</v>
      </c>
      <c r="B29" s="26" t="s">
        <v>25</v>
      </c>
      <c r="C29" s="26" t="s">
        <v>20</v>
      </c>
      <c r="D29" s="26"/>
      <c r="E29" s="26"/>
      <c r="F29" s="26" t="s">
        <v>20</v>
      </c>
      <c r="G29" s="26" t="s">
        <v>21</v>
      </c>
      <c r="H29" s="11" t="s">
        <v>49</v>
      </c>
      <c r="I29" s="12">
        <v>3901000000</v>
      </c>
      <c r="J29" s="12">
        <v>0</v>
      </c>
      <c r="K29" s="12">
        <v>0</v>
      </c>
      <c r="L29" s="12">
        <v>3901000000</v>
      </c>
      <c r="M29" s="12">
        <v>0</v>
      </c>
      <c r="N29" s="12">
        <f t="shared" si="11"/>
        <v>3901000000</v>
      </c>
      <c r="O29" s="12">
        <v>0</v>
      </c>
      <c r="P29" s="12">
        <v>3901000000</v>
      </c>
      <c r="Q29" s="12">
        <v>0</v>
      </c>
      <c r="R29" s="12">
        <v>0</v>
      </c>
      <c r="S29" s="12">
        <v>0</v>
      </c>
      <c r="T29" s="12">
        <f t="shared" si="5"/>
        <v>3901000000</v>
      </c>
      <c r="U29" s="15">
        <f t="shared" si="0"/>
        <v>0</v>
      </c>
      <c r="V29" s="15">
        <f t="shared" si="1"/>
        <v>0</v>
      </c>
      <c r="W29" s="15">
        <f t="shared" si="2"/>
        <v>0</v>
      </c>
    </row>
    <row r="30" spans="1:24" ht="39.950000000000003" customHeight="1" thickTop="1" thickBot="1" x14ac:dyDescent="0.3">
      <c r="A30" s="26" t="s">
        <v>18</v>
      </c>
      <c r="B30" s="26" t="s">
        <v>25</v>
      </c>
      <c r="C30" s="26" t="s">
        <v>50</v>
      </c>
      <c r="D30" s="26" t="s">
        <v>51</v>
      </c>
      <c r="E30" s="26" t="s">
        <v>28</v>
      </c>
      <c r="F30" s="26" t="s">
        <v>20</v>
      </c>
      <c r="G30" s="26" t="s">
        <v>21</v>
      </c>
      <c r="H30" s="11" t="s">
        <v>52</v>
      </c>
      <c r="I30" s="12">
        <v>42348000000</v>
      </c>
      <c r="J30" s="12">
        <v>0</v>
      </c>
      <c r="K30" s="12">
        <v>0</v>
      </c>
      <c r="L30" s="12">
        <v>42348000000</v>
      </c>
      <c r="M30" s="12">
        <v>0</v>
      </c>
      <c r="N30" s="13">
        <f>+L30-M30</f>
        <v>42348000000</v>
      </c>
      <c r="O30" s="12">
        <v>42348000000</v>
      </c>
      <c r="P30" s="12">
        <v>0</v>
      </c>
      <c r="Q30" s="12">
        <v>42348000000</v>
      </c>
      <c r="R30" s="54">
        <v>7146670102</v>
      </c>
      <c r="S30" s="54">
        <v>7146670102</v>
      </c>
      <c r="T30" s="14">
        <f t="shared" si="5"/>
        <v>0</v>
      </c>
      <c r="U30" s="15">
        <f t="shared" si="0"/>
        <v>1</v>
      </c>
      <c r="V30" s="15">
        <f t="shared" si="1"/>
        <v>0.16876051057901201</v>
      </c>
      <c r="W30" s="15">
        <f t="shared" si="2"/>
        <v>0.16876051057901201</v>
      </c>
    </row>
    <row r="31" spans="1:24" ht="35.25" thickTop="1" thickBot="1" x14ac:dyDescent="0.3">
      <c r="A31" s="29" t="s">
        <v>18</v>
      </c>
      <c r="B31" s="29" t="s">
        <v>53</v>
      </c>
      <c r="C31" s="29"/>
      <c r="D31" s="29"/>
      <c r="E31" s="29"/>
      <c r="F31" s="29"/>
      <c r="G31" s="29"/>
      <c r="H31" s="30" t="s">
        <v>91</v>
      </c>
      <c r="I31" s="31">
        <f>SUM(I32:I33)</f>
        <v>23541984000</v>
      </c>
      <c r="J31" s="31">
        <f>SUM(J32:J33)</f>
        <v>0</v>
      </c>
      <c r="K31" s="31">
        <f>SUM(K32:K33)</f>
        <v>0</v>
      </c>
      <c r="L31" s="31">
        <f>SUM(L32:L33)</f>
        <v>23541984000</v>
      </c>
      <c r="M31" s="31">
        <f t="shared" ref="M31" si="12">SUM(M32:M33)</f>
        <v>0</v>
      </c>
      <c r="N31" s="36">
        <f>+L31-M31</f>
        <v>23541984000</v>
      </c>
      <c r="O31" s="31">
        <f>SUM(O32:O33)</f>
        <v>21378912000</v>
      </c>
      <c r="P31" s="31">
        <f t="shared" ref="P31:S31" si="13">SUM(P32:P33)</f>
        <v>2163072000</v>
      </c>
      <c r="Q31" s="31">
        <f t="shared" si="13"/>
        <v>19413183574</v>
      </c>
      <c r="R31" s="31">
        <f t="shared" si="13"/>
        <v>19413183574</v>
      </c>
      <c r="S31" s="31">
        <f t="shared" si="13"/>
        <v>19413183574</v>
      </c>
      <c r="T31" s="37">
        <f t="shared" si="5"/>
        <v>4128800426</v>
      </c>
      <c r="U31" s="35">
        <f t="shared" si="0"/>
        <v>0.82461969110165056</v>
      </c>
      <c r="V31" s="35">
        <f t="shared" si="1"/>
        <v>0.82461969110165056</v>
      </c>
      <c r="W31" s="35">
        <f t="shared" si="2"/>
        <v>0.82461969110165056</v>
      </c>
    </row>
    <row r="32" spans="1:24" ht="24" customHeight="1" thickTop="1" thickBot="1" x14ac:dyDescent="0.3">
      <c r="A32" s="26" t="s">
        <v>18</v>
      </c>
      <c r="B32" s="26" t="s">
        <v>53</v>
      </c>
      <c r="C32" s="26" t="s">
        <v>19</v>
      </c>
      <c r="D32" s="26"/>
      <c r="E32" s="26"/>
      <c r="F32" s="26" t="s">
        <v>20</v>
      </c>
      <c r="G32" s="26" t="s">
        <v>21</v>
      </c>
      <c r="H32" s="11" t="s">
        <v>54</v>
      </c>
      <c r="I32" s="12">
        <v>21378912000</v>
      </c>
      <c r="J32" s="12">
        <v>0</v>
      </c>
      <c r="K32" s="12">
        <v>0</v>
      </c>
      <c r="L32" s="12">
        <v>21378912000</v>
      </c>
      <c r="M32" s="12">
        <v>0</v>
      </c>
      <c r="N32" s="12">
        <f>+L32-M32</f>
        <v>21378912000</v>
      </c>
      <c r="O32" s="12">
        <v>21378912000</v>
      </c>
      <c r="P32" s="12">
        <v>0</v>
      </c>
      <c r="Q32" s="12">
        <v>19413183574</v>
      </c>
      <c r="R32" s="12">
        <v>19413183574</v>
      </c>
      <c r="S32" s="12">
        <v>19413183574</v>
      </c>
      <c r="T32" s="12">
        <f>+N32-Q32</f>
        <v>1965728426</v>
      </c>
      <c r="U32" s="15">
        <f t="shared" si="0"/>
        <v>0.90805292495707923</v>
      </c>
      <c r="V32" s="15">
        <f t="shared" si="1"/>
        <v>0.90805292495707923</v>
      </c>
      <c r="W32" s="15">
        <f t="shared" si="2"/>
        <v>0.90805292495707923</v>
      </c>
    </row>
    <row r="33" spans="1:24" ht="34.5" customHeight="1" thickTop="1" thickBot="1" x14ac:dyDescent="0.3">
      <c r="A33" s="26" t="s">
        <v>18</v>
      </c>
      <c r="B33" s="26" t="s">
        <v>53</v>
      </c>
      <c r="C33" s="26" t="s">
        <v>35</v>
      </c>
      <c r="D33" s="26" t="s">
        <v>19</v>
      </c>
      <c r="E33" s="26"/>
      <c r="F33" s="26" t="s">
        <v>50</v>
      </c>
      <c r="G33" s="26" t="s">
        <v>55</v>
      </c>
      <c r="H33" s="11" t="s">
        <v>56</v>
      </c>
      <c r="I33" s="12">
        <v>2163072000</v>
      </c>
      <c r="J33" s="12">
        <v>0</v>
      </c>
      <c r="K33" s="12">
        <v>0</v>
      </c>
      <c r="L33" s="12">
        <v>2163072000</v>
      </c>
      <c r="M33" s="12">
        <v>0</v>
      </c>
      <c r="N33" s="12">
        <f t="shared" ref="N33:N47" si="14">+L33-M33</f>
        <v>2163072000</v>
      </c>
      <c r="O33" s="12">
        <v>0</v>
      </c>
      <c r="P33" s="12">
        <v>2163072000</v>
      </c>
      <c r="Q33" s="12">
        <v>0</v>
      </c>
      <c r="R33" s="12">
        <v>0</v>
      </c>
      <c r="S33" s="12">
        <v>0</v>
      </c>
      <c r="T33" s="12">
        <f>+N33-Q33</f>
        <v>2163072000</v>
      </c>
      <c r="U33" s="15">
        <f t="shared" si="0"/>
        <v>0</v>
      </c>
      <c r="V33" s="15">
        <f t="shared" si="1"/>
        <v>0</v>
      </c>
      <c r="W33" s="15">
        <f t="shared" si="2"/>
        <v>0</v>
      </c>
      <c r="X33" s="50"/>
    </row>
    <row r="34" spans="1:24" ht="26.25" customHeight="1" thickTop="1" thickBot="1" x14ac:dyDescent="0.3">
      <c r="A34" s="25" t="s">
        <v>57</v>
      </c>
      <c r="B34" s="25"/>
      <c r="C34" s="25"/>
      <c r="D34" s="25"/>
      <c r="E34" s="25"/>
      <c r="F34" s="25"/>
      <c r="G34" s="25"/>
      <c r="H34" s="1" t="s">
        <v>92</v>
      </c>
      <c r="I34" s="16">
        <f t="shared" ref="I34:T34" si="15">SUM(I35:I47)</f>
        <v>181478630061</v>
      </c>
      <c r="J34" s="16">
        <f t="shared" si="15"/>
        <v>0</v>
      </c>
      <c r="K34" s="16">
        <f t="shared" si="15"/>
        <v>0</v>
      </c>
      <c r="L34" s="16">
        <f t="shared" si="15"/>
        <v>181478630061</v>
      </c>
      <c r="M34" s="16">
        <f t="shared" si="15"/>
        <v>0</v>
      </c>
      <c r="N34" s="16">
        <f t="shared" si="15"/>
        <v>181478630061</v>
      </c>
      <c r="O34" s="16">
        <f t="shared" si="15"/>
        <v>179596616288.26001</v>
      </c>
      <c r="P34" s="16">
        <f t="shared" si="15"/>
        <v>1882013772.74</v>
      </c>
      <c r="Q34" s="16">
        <f t="shared" si="15"/>
        <v>159715400119.60999</v>
      </c>
      <c r="R34" s="16">
        <f t="shared" si="15"/>
        <v>41819043819.489998</v>
      </c>
      <c r="S34" s="16">
        <f t="shared" si="15"/>
        <v>41177117581.489998</v>
      </c>
      <c r="T34" s="16">
        <f t="shared" si="15"/>
        <v>21763229941.389999</v>
      </c>
      <c r="U34" s="17">
        <f t="shared" si="0"/>
        <v>0.88007827734827626</v>
      </c>
      <c r="V34" s="17">
        <f t="shared" si="1"/>
        <v>0.23043508651918662</v>
      </c>
      <c r="W34" s="17">
        <f t="shared" si="2"/>
        <v>0.2268978863662858</v>
      </c>
    </row>
    <row r="35" spans="1:24" ht="81" customHeight="1" thickTop="1" thickBot="1" x14ac:dyDescent="0.3">
      <c r="A35" s="52" t="s">
        <v>57</v>
      </c>
      <c r="B35" s="26" t="s">
        <v>58</v>
      </c>
      <c r="C35" s="26" t="s">
        <v>59</v>
      </c>
      <c r="D35" s="26">
        <v>3</v>
      </c>
      <c r="E35" s="26" t="s">
        <v>60</v>
      </c>
      <c r="F35" s="26" t="s">
        <v>20</v>
      </c>
      <c r="G35" s="26" t="s">
        <v>21</v>
      </c>
      <c r="H35" s="11" t="s">
        <v>108</v>
      </c>
      <c r="I35" s="12">
        <v>2900000000</v>
      </c>
      <c r="J35" s="12">
        <v>0</v>
      </c>
      <c r="K35" s="12">
        <v>0</v>
      </c>
      <c r="L35" s="12">
        <v>2900000000</v>
      </c>
      <c r="M35" s="12">
        <v>0</v>
      </c>
      <c r="N35" s="13">
        <f>+L35-M35</f>
        <v>2900000000</v>
      </c>
      <c r="O35" s="13">
        <v>2530323911.8299999</v>
      </c>
      <c r="P35" s="13">
        <v>369676088.17000002</v>
      </c>
      <c r="Q35" s="13">
        <v>1314331108.1099999</v>
      </c>
      <c r="R35" s="13">
        <v>297689968.11000001</v>
      </c>
      <c r="S35" s="12">
        <v>270697567.11000001</v>
      </c>
      <c r="T35" s="14">
        <f t="shared" si="5"/>
        <v>1585668891.8900001</v>
      </c>
      <c r="U35" s="15">
        <f>IFERROR((Q35/N35),0)</f>
        <v>0.45321762348620687</v>
      </c>
      <c r="V35" s="15">
        <f>IFERROR((R35/N35),0)</f>
        <v>0.10265171314137932</v>
      </c>
      <c r="W35" s="15">
        <f>IFERROR((S35/N35),0)</f>
        <v>9.3343988658620689E-2</v>
      </c>
      <c r="X35" s="50"/>
    </row>
    <row r="36" spans="1:24" ht="69" thickTop="1" thickBot="1" x14ac:dyDescent="0.3">
      <c r="A36" s="52" t="s">
        <v>57</v>
      </c>
      <c r="B36" s="26" t="s">
        <v>62</v>
      </c>
      <c r="C36" s="26" t="s">
        <v>59</v>
      </c>
      <c r="D36" s="26" t="s">
        <v>63</v>
      </c>
      <c r="E36" s="26" t="s">
        <v>64</v>
      </c>
      <c r="F36" s="26" t="s">
        <v>20</v>
      </c>
      <c r="G36" s="26" t="s">
        <v>21</v>
      </c>
      <c r="H36" s="11" t="s">
        <v>65</v>
      </c>
      <c r="I36" s="12">
        <v>45731724270</v>
      </c>
      <c r="J36" s="12">
        <v>0</v>
      </c>
      <c r="K36" s="12">
        <v>0</v>
      </c>
      <c r="L36" s="12">
        <v>45731724270</v>
      </c>
      <c r="M36" s="12">
        <v>0</v>
      </c>
      <c r="N36" s="13">
        <f t="shared" si="14"/>
        <v>45731724270</v>
      </c>
      <c r="O36" s="13">
        <v>45731724268</v>
      </c>
      <c r="P36" s="13">
        <v>2</v>
      </c>
      <c r="Q36" s="13">
        <v>45308919986.599998</v>
      </c>
      <c r="R36" s="13">
        <v>192272144.59999999</v>
      </c>
      <c r="S36" s="12">
        <v>162589554.59999999</v>
      </c>
      <c r="T36" s="14">
        <f t="shared" si="5"/>
        <v>422804283.40000153</v>
      </c>
      <c r="U36" s="15">
        <f t="shared" ref="U36:U47" si="16">IFERROR((Q36/N36),0)</f>
        <v>0.99075468309692927</v>
      </c>
      <c r="V36" s="15">
        <f t="shared" ref="V36:V47" si="17">IFERROR((R36/N36),0)</f>
        <v>4.2043493366842166E-3</v>
      </c>
      <c r="W36" s="15">
        <f t="shared" ref="W36:W47" si="18">IFERROR((S36/N36),0)</f>
        <v>3.5552902759596735E-3</v>
      </c>
    </row>
    <row r="37" spans="1:24" ht="91.5" thickTop="1" thickBot="1" x14ac:dyDescent="0.3">
      <c r="A37" s="52" t="s">
        <v>57</v>
      </c>
      <c r="B37" s="26" t="s">
        <v>62</v>
      </c>
      <c r="C37" s="26" t="s">
        <v>59</v>
      </c>
      <c r="D37" s="26" t="s">
        <v>66</v>
      </c>
      <c r="E37" s="26" t="s">
        <v>67</v>
      </c>
      <c r="F37" s="26" t="s">
        <v>20</v>
      </c>
      <c r="G37" s="26" t="s">
        <v>21</v>
      </c>
      <c r="H37" s="11" t="s">
        <v>68</v>
      </c>
      <c r="I37" s="12">
        <v>9000000000</v>
      </c>
      <c r="J37" s="12">
        <v>0</v>
      </c>
      <c r="K37" s="12">
        <v>0</v>
      </c>
      <c r="L37" s="12">
        <v>9000000000</v>
      </c>
      <c r="M37" s="12">
        <v>0</v>
      </c>
      <c r="N37" s="13">
        <f t="shared" si="14"/>
        <v>9000000000</v>
      </c>
      <c r="O37" s="13">
        <v>8973859326</v>
      </c>
      <c r="P37" s="13">
        <v>26140674</v>
      </c>
      <c r="Q37" s="13">
        <v>8920528896</v>
      </c>
      <c r="R37" s="13">
        <v>162880146</v>
      </c>
      <c r="S37" s="12">
        <v>135318546</v>
      </c>
      <c r="T37" s="14">
        <f t="shared" si="5"/>
        <v>79471104</v>
      </c>
      <c r="U37" s="15">
        <f t="shared" si="16"/>
        <v>0.99116987733333328</v>
      </c>
      <c r="V37" s="15">
        <f t="shared" si="17"/>
        <v>1.8097794E-2</v>
      </c>
      <c r="W37" s="15">
        <f t="shared" si="18"/>
        <v>1.5035394000000001E-2</v>
      </c>
    </row>
    <row r="38" spans="1:24" ht="91.5" thickTop="1" thickBot="1" x14ac:dyDescent="0.3">
      <c r="A38" s="52" t="s">
        <v>57</v>
      </c>
      <c r="B38" s="26" t="s">
        <v>62</v>
      </c>
      <c r="C38" s="26" t="s">
        <v>59</v>
      </c>
      <c r="D38" s="26" t="s">
        <v>69</v>
      </c>
      <c r="E38" s="26" t="s">
        <v>67</v>
      </c>
      <c r="F38" s="26" t="s">
        <v>20</v>
      </c>
      <c r="G38" s="26" t="s">
        <v>21</v>
      </c>
      <c r="H38" s="11" t="s">
        <v>68</v>
      </c>
      <c r="I38" s="12">
        <v>2800000000</v>
      </c>
      <c r="J38" s="12">
        <v>0</v>
      </c>
      <c r="K38" s="12">
        <v>0</v>
      </c>
      <c r="L38" s="12">
        <v>2800000000</v>
      </c>
      <c r="M38" s="12">
        <v>0</v>
      </c>
      <c r="N38" s="13">
        <f t="shared" si="14"/>
        <v>2800000000</v>
      </c>
      <c r="O38" s="13">
        <v>2788495547</v>
      </c>
      <c r="P38" s="13">
        <v>11504453</v>
      </c>
      <c r="Q38" s="13">
        <v>2229562792</v>
      </c>
      <c r="R38" s="13">
        <v>271861444</v>
      </c>
      <c r="S38" s="12">
        <v>237337444</v>
      </c>
      <c r="T38" s="14">
        <f t="shared" si="5"/>
        <v>570437208</v>
      </c>
      <c r="U38" s="15">
        <f t="shared" si="16"/>
        <v>0.79627242571428569</v>
      </c>
      <c r="V38" s="15">
        <f t="shared" si="17"/>
        <v>9.7093372857142854E-2</v>
      </c>
      <c r="W38" s="15">
        <f t="shared" si="18"/>
        <v>8.476337285714286E-2</v>
      </c>
    </row>
    <row r="39" spans="1:24" ht="69" thickTop="1" thickBot="1" x14ac:dyDescent="0.3">
      <c r="A39" s="52" t="s">
        <v>57</v>
      </c>
      <c r="B39" s="26" t="s">
        <v>62</v>
      </c>
      <c r="C39" s="26" t="s">
        <v>59</v>
      </c>
      <c r="D39" s="26" t="s">
        <v>70</v>
      </c>
      <c r="E39" s="26" t="s">
        <v>71</v>
      </c>
      <c r="F39" s="52" t="s">
        <v>20</v>
      </c>
      <c r="G39" s="26" t="s">
        <v>21</v>
      </c>
      <c r="H39" s="11" t="s">
        <v>72</v>
      </c>
      <c r="I39" s="12">
        <v>69296905791</v>
      </c>
      <c r="J39" s="12">
        <v>0</v>
      </c>
      <c r="K39" s="12">
        <v>0</v>
      </c>
      <c r="L39" s="12">
        <v>69296905791</v>
      </c>
      <c r="M39" s="12">
        <v>0</v>
      </c>
      <c r="N39" s="13">
        <f t="shared" si="14"/>
        <v>69296905791</v>
      </c>
      <c r="O39" s="13">
        <v>69296905758</v>
      </c>
      <c r="P39" s="13">
        <v>33</v>
      </c>
      <c r="Q39" s="13">
        <v>58776727313.660004</v>
      </c>
      <c r="R39" s="13">
        <v>15598916804.66</v>
      </c>
      <c r="S39" s="12">
        <v>15469131684.66</v>
      </c>
      <c r="T39" s="14">
        <f t="shared" si="5"/>
        <v>10520178477.339996</v>
      </c>
      <c r="U39" s="15">
        <f t="shared" si="16"/>
        <v>0.84818689438935502</v>
      </c>
      <c r="V39" s="15">
        <f t="shared" si="17"/>
        <v>0.22510264530001459</v>
      </c>
      <c r="W39" s="15">
        <f t="shared" si="18"/>
        <v>0.22322976052228102</v>
      </c>
    </row>
    <row r="40" spans="1:24" ht="91.5" thickTop="1" thickBot="1" x14ac:dyDescent="0.3">
      <c r="A40" s="52" t="s">
        <v>57</v>
      </c>
      <c r="B40" s="26" t="s">
        <v>62</v>
      </c>
      <c r="C40" s="26" t="s">
        <v>59</v>
      </c>
      <c r="D40" s="26" t="s">
        <v>73</v>
      </c>
      <c r="E40" s="26" t="s">
        <v>74</v>
      </c>
      <c r="F40" s="52" t="s">
        <v>20</v>
      </c>
      <c r="G40" s="26" t="s">
        <v>21</v>
      </c>
      <c r="H40" s="11" t="s">
        <v>75</v>
      </c>
      <c r="I40" s="12">
        <v>28000000000</v>
      </c>
      <c r="J40" s="12">
        <v>0</v>
      </c>
      <c r="K40" s="12">
        <v>0</v>
      </c>
      <c r="L40" s="12">
        <v>28000000000</v>
      </c>
      <c r="M40" s="12">
        <v>0</v>
      </c>
      <c r="N40" s="13">
        <f t="shared" si="14"/>
        <v>28000000000</v>
      </c>
      <c r="O40" s="13">
        <v>28000000000</v>
      </c>
      <c r="P40" s="13">
        <v>0</v>
      </c>
      <c r="Q40" s="13">
        <v>27599249770.34</v>
      </c>
      <c r="R40" s="13">
        <v>23233119628.34</v>
      </c>
      <c r="S40" s="12">
        <v>23175975228.34</v>
      </c>
      <c r="T40" s="14">
        <f t="shared" si="5"/>
        <v>400750229.65999985</v>
      </c>
      <c r="U40" s="15">
        <f t="shared" si="16"/>
        <v>0.9856874917978572</v>
      </c>
      <c r="V40" s="15">
        <f t="shared" si="17"/>
        <v>0.82975427244071431</v>
      </c>
      <c r="W40" s="15">
        <f t="shared" si="18"/>
        <v>0.82771340101214286</v>
      </c>
    </row>
    <row r="41" spans="1:24" ht="65.45" customHeight="1" thickTop="1" thickBot="1" x14ac:dyDescent="0.3">
      <c r="A41" s="52" t="s">
        <v>57</v>
      </c>
      <c r="B41" s="52">
        <v>3502</v>
      </c>
      <c r="C41" s="26" t="s">
        <v>59</v>
      </c>
      <c r="D41" s="26">
        <v>32</v>
      </c>
      <c r="E41" s="26" t="s">
        <v>76</v>
      </c>
      <c r="F41" s="26" t="s">
        <v>20</v>
      </c>
      <c r="G41" s="26" t="s">
        <v>21</v>
      </c>
      <c r="H41" s="11" t="s">
        <v>77</v>
      </c>
      <c r="I41" s="12">
        <v>10000000000</v>
      </c>
      <c r="J41" s="12">
        <v>0</v>
      </c>
      <c r="K41" s="12">
        <v>0</v>
      </c>
      <c r="L41" s="12">
        <v>10000000000</v>
      </c>
      <c r="M41" s="12">
        <v>0</v>
      </c>
      <c r="N41" s="13">
        <f>+L41-M41</f>
        <v>10000000000</v>
      </c>
      <c r="O41" s="13">
        <v>9377951868.4300003</v>
      </c>
      <c r="P41" s="13">
        <v>622048131.57000005</v>
      </c>
      <c r="Q41" s="13">
        <v>6736460530.8999996</v>
      </c>
      <c r="R41" s="13">
        <v>1071062715.9</v>
      </c>
      <c r="S41" s="12">
        <v>912782304.89999998</v>
      </c>
      <c r="T41" s="14">
        <f t="shared" si="5"/>
        <v>3263539469.1000004</v>
      </c>
      <c r="U41" s="15">
        <f t="shared" si="16"/>
        <v>0.67364605308999992</v>
      </c>
      <c r="V41" s="15">
        <f t="shared" si="17"/>
        <v>0.10710627159</v>
      </c>
      <c r="W41" s="15">
        <f t="shared" si="18"/>
        <v>9.1278230490000001E-2</v>
      </c>
    </row>
    <row r="42" spans="1:24" ht="91.5" thickTop="1" thickBot="1" x14ac:dyDescent="0.3">
      <c r="A42" s="52" t="s">
        <v>57</v>
      </c>
      <c r="B42" s="52" t="s">
        <v>78</v>
      </c>
      <c r="C42" s="26" t="s">
        <v>59</v>
      </c>
      <c r="D42" s="26" t="s">
        <v>79</v>
      </c>
      <c r="E42" s="26" t="s">
        <v>67</v>
      </c>
      <c r="F42" s="26" t="s">
        <v>20</v>
      </c>
      <c r="G42" s="26" t="s">
        <v>21</v>
      </c>
      <c r="H42" s="11" t="s">
        <v>68</v>
      </c>
      <c r="I42" s="12">
        <v>300000000</v>
      </c>
      <c r="J42" s="12">
        <v>0</v>
      </c>
      <c r="K42" s="12">
        <v>0</v>
      </c>
      <c r="L42" s="12">
        <v>300000000</v>
      </c>
      <c r="M42" s="12">
        <v>0</v>
      </c>
      <c r="N42" s="13">
        <f t="shared" si="14"/>
        <v>300000000</v>
      </c>
      <c r="O42" s="13">
        <v>145106000</v>
      </c>
      <c r="P42" s="13">
        <v>154894000</v>
      </c>
      <c r="Q42" s="13">
        <v>105960000</v>
      </c>
      <c r="R42" s="13">
        <v>42272000</v>
      </c>
      <c r="S42" s="12">
        <v>42272000</v>
      </c>
      <c r="T42" s="14">
        <f t="shared" si="5"/>
        <v>194040000</v>
      </c>
      <c r="U42" s="15">
        <f t="shared" si="16"/>
        <v>0.35320000000000001</v>
      </c>
      <c r="V42" s="15">
        <f t="shared" si="17"/>
        <v>0.14090666666666668</v>
      </c>
      <c r="W42" s="15">
        <f t="shared" si="18"/>
        <v>0.14090666666666668</v>
      </c>
    </row>
    <row r="43" spans="1:24" ht="35.25" thickTop="1" thickBot="1" x14ac:dyDescent="0.3">
      <c r="A43" s="52" t="s">
        <v>57</v>
      </c>
      <c r="B43" s="52" t="s">
        <v>80</v>
      </c>
      <c r="C43" s="26" t="s">
        <v>59</v>
      </c>
      <c r="D43" s="26" t="s">
        <v>81</v>
      </c>
      <c r="E43" s="26" t="s">
        <v>82</v>
      </c>
      <c r="F43" s="26" t="s">
        <v>20</v>
      </c>
      <c r="G43" s="26" t="s">
        <v>21</v>
      </c>
      <c r="H43" s="11" t="s">
        <v>83</v>
      </c>
      <c r="I43" s="12">
        <v>5400000000</v>
      </c>
      <c r="J43" s="12">
        <v>0</v>
      </c>
      <c r="K43" s="12">
        <v>0</v>
      </c>
      <c r="L43" s="12">
        <v>5400000000</v>
      </c>
      <c r="M43" s="12">
        <v>0</v>
      </c>
      <c r="N43" s="13">
        <f t="shared" si="14"/>
        <v>5400000000</v>
      </c>
      <c r="O43" s="13">
        <v>5386772138</v>
      </c>
      <c r="P43" s="13">
        <v>13227862</v>
      </c>
      <c r="Q43" s="13">
        <v>3364871080</v>
      </c>
      <c r="R43" s="13">
        <v>207292036</v>
      </c>
      <c r="S43" s="12">
        <v>195299108</v>
      </c>
      <c r="T43" s="14">
        <f t="shared" si="5"/>
        <v>2035128920</v>
      </c>
      <c r="U43" s="15">
        <f t="shared" si="16"/>
        <v>0.62312427407407411</v>
      </c>
      <c r="V43" s="15">
        <f t="shared" si="17"/>
        <v>3.8387414074074075E-2</v>
      </c>
      <c r="W43" s="15">
        <f t="shared" si="18"/>
        <v>3.6166501481481483E-2</v>
      </c>
    </row>
    <row r="44" spans="1:24" ht="46.5" thickTop="1" thickBot="1" x14ac:dyDescent="0.3">
      <c r="A44" s="52" t="s">
        <v>57</v>
      </c>
      <c r="B44" s="52" t="s">
        <v>80</v>
      </c>
      <c r="C44" s="26" t="s">
        <v>59</v>
      </c>
      <c r="D44" s="26" t="s">
        <v>79</v>
      </c>
      <c r="E44" s="26" t="s">
        <v>84</v>
      </c>
      <c r="F44" s="26" t="s">
        <v>20</v>
      </c>
      <c r="G44" s="26" t="s">
        <v>21</v>
      </c>
      <c r="H44" s="11" t="s">
        <v>85</v>
      </c>
      <c r="I44" s="12">
        <v>3900000000</v>
      </c>
      <c r="J44" s="12">
        <v>0</v>
      </c>
      <c r="K44" s="12">
        <v>0</v>
      </c>
      <c r="L44" s="12">
        <v>3900000000</v>
      </c>
      <c r="M44" s="12">
        <v>0</v>
      </c>
      <c r="N44" s="13">
        <f t="shared" si="14"/>
        <v>3900000000</v>
      </c>
      <c r="O44" s="13">
        <v>3223326631</v>
      </c>
      <c r="P44" s="13">
        <v>676673369</v>
      </c>
      <c r="Q44" s="13">
        <v>2288774132</v>
      </c>
      <c r="R44" s="13">
        <v>225515356</v>
      </c>
      <c r="S44" s="12">
        <v>153247378</v>
      </c>
      <c r="T44" s="14">
        <f t="shared" si="5"/>
        <v>1611225868</v>
      </c>
      <c r="U44" s="15">
        <f t="shared" si="16"/>
        <v>0.58686516205128203</v>
      </c>
      <c r="V44" s="15">
        <f t="shared" si="17"/>
        <v>5.7824450256410254E-2</v>
      </c>
      <c r="W44" s="15">
        <f t="shared" si="18"/>
        <v>3.9294199487179486E-2</v>
      </c>
    </row>
    <row r="45" spans="1:24" ht="46.5" thickTop="1" thickBot="1" x14ac:dyDescent="0.3">
      <c r="A45" s="52" t="s">
        <v>57</v>
      </c>
      <c r="B45" s="26" t="s">
        <v>80</v>
      </c>
      <c r="C45" s="26" t="s">
        <v>59</v>
      </c>
      <c r="D45" s="26" t="s">
        <v>86</v>
      </c>
      <c r="E45" s="26" t="s">
        <v>84</v>
      </c>
      <c r="F45" s="26" t="s">
        <v>20</v>
      </c>
      <c r="G45" s="26" t="s">
        <v>21</v>
      </c>
      <c r="H45" s="11" t="s">
        <v>85</v>
      </c>
      <c r="I45" s="12">
        <v>300000000</v>
      </c>
      <c r="J45" s="12">
        <v>0</v>
      </c>
      <c r="K45" s="12">
        <v>0</v>
      </c>
      <c r="L45" s="12">
        <v>300000000</v>
      </c>
      <c r="M45" s="12">
        <v>0</v>
      </c>
      <c r="N45" s="13">
        <f t="shared" si="14"/>
        <v>300000000</v>
      </c>
      <c r="O45" s="13">
        <v>300000000</v>
      </c>
      <c r="P45" s="13">
        <v>0</v>
      </c>
      <c r="Q45" s="13">
        <v>269570000</v>
      </c>
      <c r="R45" s="13">
        <v>80540805</v>
      </c>
      <c r="S45" s="12">
        <v>80540805</v>
      </c>
      <c r="T45" s="14">
        <f t="shared" si="5"/>
        <v>30430000</v>
      </c>
      <c r="U45" s="15">
        <f t="shared" si="16"/>
        <v>0.89856666666666662</v>
      </c>
      <c r="V45" s="15">
        <f t="shared" si="17"/>
        <v>0.26846935</v>
      </c>
      <c r="W45" s="15">
        <f t="shared" si="18"/>
        <v>0.26846935</v>
      </c>
    </row>
    <row r="46" spans="1:24" ht="45.75" customHeight="1" thickTop="1" thickBot="1" x14ac:dyDescent="0.3">
      <c r="A46" s="52" t="s">
        <v>57</v>
      </c>
      <c r="B46" s="26" t="s">
        <v>80</v>
      </c>
      <c r="C46" s="26" t="s">
        <v>59</v>
      </c>
      <c r="D46" s="26" t="s">
        <v>101</v>
      </c>
      <c r="E46" s="26" t="s">
        <v>109</v>
      </c>
      <c r="F46" s="26">
        <v>10</v>
      </c>
      <c r="G46" s="26" t="s">
        <v>21</v>
      </c>
      <c r="H46" s="11" t="s">
        <v>102</v>
      </c>
      <c r="I46" s="12">
        <v>450000000</v>
      </c>
      <c r="J46" s="12">
        <v>0</v>
      </c>
      <c r="K46" s="12">
        <v>0</v>
      </c>
      <c r="L46" s="12">
        <v>450000000</v>
      </c>
      <c r="M46" s="12">
        <v>0</v>
      </c>
      <c r="N46" s="13">
        <f t="shared" si="14"/>
        <v>450000000</v>
      </c>
      <c r="O46" s="13">
        <v>445660000</v>
      </c>
      <c r="P46" s="13">
        <v>4340000</v>
      </c>
      <c r="Q46" s="13">
        <v>389295000</v>
      </c>
      <c r="R46" s="13">
        <v>88725334</v>
      </c>
      <c r="S46" s="12">
        <v>76325334</v>
      </c>
      <c r="T46" s="14">
        <f t="shared" si="5"/>
        <v>60705000</v>
      </c>
      <c r="U46" s="15">
        <f t="shared" si="16"/>
        <v>0.86509999999999998</v>
      </c>
      <c r="V46" s="15">
        <f t="shared" si="17"/>
        <v>0.1971674088888889</v>
      </c>
      <c r="W46" s="15">
        <f t="shared" si="18"/>
        <v>0.16961185333333334</v>
      </c>
    </row>
    <row r="47" spans="1:24" ht="75" customHeight="1" thickTop="1" thickBot="1" x14ac:dyDescent="0.3">
      <c r="A47" s="52" t="s">
        <v>57</v>
      </c>
      <c r="B47" s="26" t="s">
        <v>80</v>
      </c>
      <c r="C47" s="26" t="s">
        <v>59</v>
      </c>
      <c r="D47" s="26">
        <v>9</v>
      </c>
      <c r="E47" s="26" t="s">
        <v>60</v>
      </c>
      <c r="F47" s="26">
        <v>10</v>
      </c>
      <c r="G47" s="26" t="s">
        <v>21</v>
      </c>
      <c r="H47" s="11" t="s">
        <v>61</v>
      </c>
      <c r="I47" s="12">
        <v>3400000000</v>
      </c>
      <c r="J47" s="12">
        <v>0</v>
      </c>
      <c r="K47" s="12">
        <v>0</v>
      </c>
      <c r="L47" s="12">
        <v>3400000000</v>
      </c>
      <c r="M47" s="12">
        <v>0</v>
      </c>
      <c r="N47" s="13">
        <f t="shared" si="14"/>
        <v>3400000000</v>
      </c>
      <c r="O47" s="13">
        <v>3396490840</v>
      </c>
      <c r="P47" s="13">
        <v>3509160</v>
      </c>
      <c r="Q47" s="13">
        <v>2411149510</v>
      </c>
      <c r="R47" s="13">
        <v>346895436.88</v>
      </c>
      <c r="S47" s="12">
        <v>265600626.88</v>
      </c>
      <c r="T47" s="14">
        <f t="shared" si="5"/>
        <v>988850490</v>
      </c>
      <c r="U47" s="15">
        <f t="shared" si="16"/>
        <v>0.70916162058823529</v>
      </c>
      <c r="V47" s="15">
        <f t="shared" si="17"/>
        <v>0.10202806967058824</v>
      </c>
      <c r="W47" s="15">
        <f t="shared" si="18"/>
        <v>7.8117831435294119E-2</v>
      </c>
    </row>
    <row r="48" spans="1:24" ht="24" customHeight="1" thickTop="1" thickBot="1" x14ac:dyDescent="0.3">
      <c r="A48" s="44"/>
      <c r="B48" s="44"/>
      <c r="C48" s="44"/>
      <c r="D48" s="44"/>
      <c r="E48" s="44"/>
      <c r="F48" s="44"/>
      <c r="G48" s="44"/>
      <c r="H48" s="45" t="s">
        <v>93</v>
      </c>
      <c r="I48" s="46">
        <f>+I8+I34</f>
        <v>1111793800277</v>
      </c>
      <c r="J48" s="46">
        <f>+J8+J34</f>
        <v>8073513041</v>
      </c>
      <c r="K48" s="46">
        <f>+K8+K34</f>
        <v>8073513041</v>
      </c>
      <c r="L48" s="46">
        <f>+L8+L34</f>
        <v>1111793800277</v>
      </c>
      <c r="M48" s="46">
        <f>+M8+M34</f>
        <v>19790675153</v>
      </c>
      <c r="N48" s="47">
        <f>+L48-M48</f>
        <v>1092003125124</v>
      </c>
      <c r="O48" s="46">
        <f>+O8+O34</f>
        <v>1045283896242.1799</v>
      </c>
      <c r="P48" s="46">
        <f>+P8+P34</f>
        <v>46719228881.82</v>
      </c>
      <c r="Q48" s="46">
        <f>+Q8+Q34</f>
        <v>945384844093.83997</v>
      </c>
      <c r="R48" s="46">
        <f>+R8+R34</f>
        <v>188846576752.13</v>
      </c>
      <c r="S48" s="46">
        <f>+S8+S34</f>
        <v>187929476948.13</v>
      </c>
      <c r="T48" s="48">
        <f>+N48-Q48</f>
        <v>146618281030.16003</v>
      </c>
      <c r="U48" s="49">
        <f t="shared" si="0"/>
        <v>0.86573455912636599</v>
      </c>
      <c r="V48" s="49">
        <f t="shared" si="1"/>
        <v>0.17293593068306096</v>
      </c>
      <c r="W48" s="49">
        <f t="shared" si="2"/>
        <v>0.17209609810117538</v>
      </c>
    </row>
    <row r="49" spans="1:23" ht="15.75" thickTop="1" x14ac:dyDescent="0.25">
      <c r="A49" s="27" t="s">
        <v>100</v>
      </c>
      <c r="B49" s="27"/>
      <c r="C49" s="27"/>
      <c r="D49" s="27"/>
      <c r="E49" s="27"/>
      <c r="F49" s="28"/>
      <c r="G49" s="28"/>
      <c r="H49" s="5"/>
      <c r="I49" s="6"/>
      <c r="J49" s="6"/>
      <c r="K49" s="4"/>
      <c r="L49" s="4"/>
      <c r="M49" s="4"/>
      <c r="N49" s="53"/>
      <c r="O49" s="8"/>
      <c r="P49" s="18"/>
      <c r="Q49" s="18"/>
      <c r="R49" s="19"/>
      <c r="S49" s="6"/>
      <c r="T49" s="58"/>
      <c r="U49" s="6"/>
      <c r="V49" s="20"/>
      <c r="W49" s="20"/>
    </row>
    <row r="50" spans="1:23" s="4" customFormat="1" ht="11.25" x14ac:dyDescent="0.2">
      <c r="A50" s="4" t="s">
        <v>110</v>
      </c>
      <c r="F50" s="18"/>
      <c r="G50" s="18"/>
      <c r="H50" s="5"/>
      <c r="I50" s="6"/>
      <c r="J50" s="6"/>
      <c r="P50" s="18"/>
      <c r="Q50" s="18"/>
      <c r="R50" s="19"/>
      <c r="S50" s="6"/>
      <c r="T50" s="57"/>
      <c r="U50" s="6"/>
      <c r="V50" s="20"/>
      <c r="W50" s="20"/>
    </row>
    <row r="51" spans="1:23" s="4" customFormat="1" ht="11.25" x14ac:dyDescent="0.2">
      <c r="A51" s="4" t="s">
        <v>111</v>
      </c>
      <c r="F51" s="18"/>
      <c r="G51" s="18"/>
      <c r="H51" s="5"/>
      <c r="I51" s="6"/>
      <c r="J51" s="6"/>
      <c r="P51" s="18"/>
      <c r="Q51" s="18"/>
      <c r="R51" s="19"/>
      <c r="S51" s="6"/>
      <c r="T51" s="6"/>
      <c r="U51" s="6"/>
      <c r="V51" s="20"/>
      <c r="W51" s="20"/>
    </row>
    <row r="52" spans="1:23" x14ac:dyDescent="0.25">
      <c r="A52" s="64" t="s">
        <v>114</v>
      </c>
      <c r="B52" s="64"/>
      <c r="C52" s="64"/>
      <c r="D52" s="64"/>
      <c r="E52" s="64"/>
      <c r="F52" s="64"/>
      <c r="G52" s="64"/>
      <c r="H52" s="64"/>
      <c r="I52" s="64"/>
      <c r="J52" s="64"/>
      <c r="K52" s="64"/>
      <c r="L52" s="64"/>
      <c r="M52" s="64"/>
      <c r="N52" s="64"/>
      <c r="O52" s="64"/>
      <c r="P52" s="64"/>
      <c r="Q52" s="64"/>
      <c r="R52" s="64"/>
      <c r="S52" s="64"/>
      <c r="T52" s="64"/>
      <c r="U52" s="64"/>
      <c r="V52" s="64"/>
      <c r="W52" s="64"/>
    </row>
    <row r="66" spans="1:23" x14ac:dyDescent="0.25">
      <c r="V66" s="7"/>
      <c r="W66" s="7"/>
    </row>
    <row r="67" spans="1:23" x14ac:dyDescent="0.25">
      <c r="A67" s="8"/>
      <c r="B67" s="8"/>
      <c r="C67" s="8"/>
      <c r="D67" s="8"/>
      <c r="E67" s="8"/>
      <c r="F67" s="8"/>
      <c r="G67" s="8"/>
      <c r="H67" s="8"/>
      <c r="I67" s="8"/>
      <c r="J67" s="8"/>
      <c r="K67" s="8"/>
      <c r="L67" s="8"/>
      <c r="M67" s="8"/>
      <c r="N67" s="8"/>
      <c r="O67" s="8"/>
      <c r="P67" s="8"/>
      <c r="Q67" s="8"/>
      <c r="R67" s="8"/>
      <c r="S67" s="8"/>
      <c r="T67" s="8"/>
      <c r="U67" s="7"/>
      <c r="V67" s="7"/>
      <c r="W67" s="7"/>
    </row>
    <row r="68" spans="1:23" x14ac:dyDescent="0.25">
      <c r="A68" s="8"/>
      <c r="B68" s="8"/>
      <c r="C68" s="8"/>
      <c r="D68" s="8"/>
      <c r="E68" s="8"/>
      <c r="F68" s="8"/>
      <c r="G68" s="8"/>
      <c r="H68" s="8"/>
      <c r="I68" s="8"/>
      <c r="J68" s="8"/>
      <c r="K68" s="8"/>
      <c r="L68" s="8"/>
      <c r="M68" s="8"/>
      <c r="N68" s="8"/>
      <c r="O68" s="8"/>
      <c r="P68" s="8"/>
      <c r="Q68" s="8"/>
      <c r="R68" s="8"/>
      <c r="S68" s="8"/>
      <c r="T68" s="8"/>
      <c r="U68" s="7"/>
      <c r="V68" s="7"/>
      <c r="W68" s="7"/>
    </row>
    <row r="69" spans="1:23" x14ac:dyDescent="0.25">
      <c r="A69" s="8"/>
      <c r="B69" s="8"/>
      <c r="C69" s="8"/>
      <c r="D69" s="8"/>
      <c r="E69" s="8"/>
      <c r="F69" s="8"/>
      <c r="G69" s="8"/>
      <c r="H69" s="8"/>
      <c r="I69" s="8"/>
      <c r="J69" s="8"/>
      <c r="K69" s="8"/>
      <c r="L69" s="8"/>
      <c r="M69" s="8"/>
      <c r="N69" s="8"/>
      <c r="O69" s="8"/>
      <c r="P69" s="8"/>
      <c r="Q69" s="8"/>
      <c r="R69" s="8"/>
      <c r="S69" s="8"/>
      <c r="T69" s="8"/>
      <c r="U69" s="7"/>
      <c r="V69" s="7"/>
      <c r="W69" s="7"/>
    </row>
    <row r="70" spans="1:23" x14ac:dyDescent="0.25">
      <c r="A70" s="8"/>
      <c r="B70" s="8"/>
      <c r="C70" s="8"/>
      <c r="D70" s="8"/>
      <c r="E70" s="8"/>
      <c r="F70" s="8"/>
      <c r="G70" s="8"/>
      <c r="H70" s="8"/>
      <c r="I70" s="8"/>
      <c r="J70" s="8"/>
      <c r="K70" s="8"/>
      <c r="L70" s="8"/>
      <c r="M70" s="8"/>
      <c r="N70" s="8"/>
      <c r="O70" s="8"/>
      <c r="P70" s="8"/>
      <c r="Q70" s="8"/>
      <c r="R70" s="8"/>
      <c r="S70" s="8"/>
      <c r="T70" s="8"/>
      <c r="U70" s="7"/>
      <c r="V70" s="7"/>
      <c r="W70" s="7"/>
    </row>
    <row r="71" spans="1:23" x14ac:dyDescent="0.25">
      <c r="A71" s="8"/>
      <c r="B71" s="8"/>
      <c r="C71" s="8"/>
      <c r="D71" s="8"/>
      <c r="E71" s="8"/>
      <c r="F71" s="8"/>
      <c r="G71" s="8"/>
      <c r="H71" s="8"/>
      <c r="I71" s="8"/>
      <c r="J71" s="8"/>
      <c r="K71" s="8"/>
      <c r="L71" s="8"/>
      <c r="M71" s="8"/>
      <c r="N71" s="8"/>
      <c r="O71" s="8"/>
      <c r="P71" s="8"/>
      <c r="Q71" s="8"/>
      <c r="R71" s="8"/>
      <c r="S71" s="8"/>
      <c r="T71" s="8"/>
      <c r="U71" s="7"/>
      <c r="V71" s="2"/>
      <c r="W71" s="2"/>
    </row>
    <row r="72" spans="1:23" x14ac:dyDescent="0.25">
      <c r="U72" s="2"/>
      <c r="V72" s="2"/>
      <c r="W72" s="2"/>
    </row>
    <row r="73" spans="1:23" x14ac:dyDescent="0.25">
      <c r="U73" s="2"/>
      <c r="V73" s="2"/>
      <c r="W73" s="2"/>
    </row>
    <row r="74" spans="1:23" x14ac:dyDescent="0.25">
      <c r="U74" s="2"/>
      <c r="V74" s="2"/>
      <c r="W74" s="2"/>
    </row>
    <row r="75" spans="1:23" x14ac:dyDescent="0.25">
      <c r="U75" s="2"/>
      <c r="V75" s="2"/>
      <c r="W75" s="2"/>
    </row>
    <row r="76" spans="1:23" x14ac:dyDescent="0.25">
      <c r="U76" s="2"/>
    </row>
  </sheetData>
  <mergeCells count="5">
    <mergeCell ref="A2:W2"/>
    <mergeCell ref="A3:W3"/>
    <mergeCell ref="R6:W6"/>
    <mergeCell ref="A4:W5"/>
    <mergeCell ref="A52:W52"/>
  </mergeCells>
  <printOptions horizontalCentered="1"/>
  <pageMargins left="0.23622047244094491" right="0.23622047244094491" top="0.74803149606299213" bottom="0.74803149606299213" header="0.31496062992125984" footer="0.31496062992125984"/>
  <pageSetup paperSize="14" scale="42" orientation="landscape" r:id="rId1"/>
  <headerFooter alignWithMargins="0"/>
  <rowBreaks count="1" manualBreakCount="1">
    <brk id="30" max="16383" man="1"/>
  </rowBreaks>
  <ignoredErrors>
    <ignoredError sqref="N48" formula="1"/>
    <ignoredError sqref="O15:Q15" formulaRange="1"/>
  </ignoredError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2026-01-21T16:37:13Z</cp:lastPrinted>
  <dcterms:created xsi:type="dcterms:W3CDTF">2024-07-01T22:52:35Z</dcterms:created>
  <dcterms:modified xsi:type="dcterms:W3CDTF">2026-04-06T15:20:32Z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