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ncy 2024\Descargas\Ejecucion al 26 de diciembre 2025\Ejecucion presuspuetal al 19 de junio\Nueva carpeta\Informes presupuesto pag web\"/>
    </mc:Choice>
  </mc:AlternateContent>
  <xr:revisionPtr revIDLastSave="0" documentId="8_{8E0008B0-6A2B-40EE-B8AA-2B4E23BA83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ASTOS DE INVERSION " sheetId="1" r:id="rId1"/>
  </sheets>
  <definedNames>
    <definedName name="_xlnm.Print_Titles" localSheetId="0">'GASTOS DE INVERSION 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4" i="1" l="1"/>
  <c r="O25" i="1"/>
  <c r="O23" i="1"/>
  <c r="O17" i="1"/>
  <c r="O10" i="1"/>
  <c r="O26" i="1" l="1"/>
  <c r="U19" i="1"/>
  <c r="V19" i="1"/>
  <c r="W19" i="1"/>
  <c r="U20" i="1"/>
  <c r="V20" i="1"/>
  <c r="W20" i="1"/>
  <c r="U21" i="1"/>
  <c r="V21" i="1"/>
  <c r="W21" i="1"/>
  <c r="U22" i="1"/>
  <c r="V22" i="1"/>
  <c r="W22" i="1"/>
  <c r="W18" i="1"/>
  <c r="V18" i="1"/>
  <c r="U18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W11" i="1"/>
  <c r="V11" i="1"/>
  <c r="U11" i="1"/>
  <c r="T22" i="1"/>
  <c r="T15" i="1"/>
  <c r="T9" i="1"/>
  <c r="T8" i="1"/>
  <c r="N10" i="1"/>
  <c r="P10" i="1"/>
  <c r="Q10" i="1"/>
  <c r="R10" i="1"/>
  <c r="S10" i="1"/>
  <c r="J10" i="1"/>
  <c r="K10" i="1"/>
  <c r="L10" i="1"/>
  <c r="M10" i="1"/>
  <c r="I10" i="1"/>
  <c r="U9" i="1"/>
  <c r="V9" i="1"/>
  <c r="W9" i="1"/>
  <c r="T10" i="1" l="1"/>
  <c r="W10" i="1"/>
  <c r="V10" i="1"/>
  <c r="U10" i="1"/>
  <c r="N17" i="1" l="1"/>
  <c r="U8" i="1"/>
  <c r="J23" i="1" l="1"/>
  <c r="K23" i="1"/>
  <c r="L23" i="1"/>
  <c r="M23" i="1"/>
  <c r="N23" i="1"/>
  <c r="P23" i="1"/>
  <c r="Q23" i="1"/>
  <c r="R23" i="1"/>
  <c r="S23" i="1"/>
  <c r="I23" i="1"/>
  <c r="T21" i="1" l="1"/>
  <c r="I25" i="1" l="1"/>
  <c r="J17" i="1"/>
  <c r="K17" i="1"/>
  <c r="L17" i="1"/>
  <c r="M17" i="1"/>
  <c r="I17" i="1"/>
  <c r="T11" i="1" l="1"/>
  <c r="T12" i="1"/>
  <c r="T13" i="1"/>
  <c r="T14" i="1"/>
  <c r="S25" i="1" l="1"/>
  <c r="R25" i="1"/>
  <c r="Q25" i="1"/>
  <c r="P25" i="1"/>
  <c r="M25" i="1"/>
  <c r="L25" i="1"/>
  <c r="K25" i="1"/>
  <c r="J25" i="1"/>
  <c r="S17" i="1"/>
  <c r="R17" i="1"/>
  <c r="Q17" i="1"/>
  <c r="T17" i="1" s="1"/>
  <c r="P17" i="1"/>
  <c r="P26" i="1" s="1"/>
  <c r="J26" i="1" l="1"/>
  <c r="K26" i="1"/>
  <c r="L26" i="1"/>
  <c r="M26" i="1"/>
  <c r="R26" i="1"/>
  <c r="S26" i="1"/>
  <c r="I26" i="1"/>
  <c r="Q26" i="1"/>
  <c r="U24" i="1" l="1"/>
  <c r="N25" i="1"/>
  <c r="W24" i="1"/>
  <c r="V24" i="1"/>
  <c r="W8" i="1"/>
  <c r="T16" i="1"/>
  <c r="T18" i="1"/>
  <c r="T19" i="1"/>
  <c r="T20" i="1"/>
  <c r="V8" i="1"/>
  <c r="T23" i="1" l="1"/>
  <c r="T25" i="1"/>
  <c r="W25" i="1"/>
  <c r="V25" i="1"/>
  <c r="U25" i="1"/>
  <c r="W23" i="1"/>
  <c r="V23" i="1"/>
  <c r="U23" i="1"/>
  <c r="N26" i="1"/>
  <c r="U17" i="1"/>
  <c r="V17" i="1"/>
  <c r="W17" i="1"/>
  <c r="T26" i="1" l="1"/>
  <c r="V26" i="1"/>
  <c r="W26" i="1"/>
  <c r="U26" i="1"/>
</calcChain>
</file>

<file path=xl/sharedStrings.xml><?xml version="1.0" encoding="utf-8"?>
<sst xmlns="http://schemas.openxmlformats.org/spreadsheetml/2006/main" count="165" uniqueCount="75">
  <si>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</si>
  <si>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</si>
  <si>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</si>
  <si>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</si>
  <si>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</si>
  <si>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</si>
  <si>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</si>
  <si>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</si>
  <si>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</si>
  <si>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</si>
  <si>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</si>
  <si>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</si>
  <si>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</si>
  <si>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</si>
  <si>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</si>
  <si>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</si>
  <si>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</si>
  <si>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</si>
  <si>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</si>
  <si>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</si>
  <si>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</si>
  <si>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</si>
  <si>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</si>
  <si>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</si>
  <si>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</si>
  <si>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</si>
  <si>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</si>
  <si>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</si>
  <si>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</si>
  <si>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</si>
  <si>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</si>
  <si>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</si>
  <si>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</si>
  <si>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</si>
  <si>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</si>
  <si>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</si>
  <si>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</si>
  <si>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</si>
  <si>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</si>
  <si>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</si>
  <si>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</si>
  <si>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</si>
  <si>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</si>
  <si>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</si>
  <si>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</si>
  <si>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</si>
  <si>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</si>
  <si>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</si>
  <si>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</si>
  <si>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</si>
  <si>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</si>
  <si>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</si>
  <si>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</si>
  <si>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40401B</t>
  </si>
  <si>
    <t>4. TRANSFORMACIÓN PRODUCTIVA, INTERNACIONALIZACIÓN Y ACCIÓN CLÍMATICA / B. TRANSFORMACIÓN PARA LA DIVERSIFICACIÓN PRODUCTIVA Y EXPORTADORA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</si>
  <si>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</si>
  <si>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</si>
  <si>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</si>
  <si>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</si>
  <si>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VICEMINISTERIO DE COMERCIO EXTERIOR</t>
  </si>
  <si>
    <t>VICEMINISTERIO DE DESARROLLO EMPRESARIAL</t>
  </si>
  <si>
    <t>SECRETARIA GENERAL</t>
  </si>
  <si>
    <t>VICEMINISTERIO DE TURISMO</t>
  </si>
  <si>
    <t>COMP/ APR</t>
  </si>
  <si>
    <t>OBLIG/ APR</t>
  </si>
  <si>
    <t>PAGO/ APR</t>
  </si>
  <si>
    <t xml:space="preserve">TOTAL GASTOS DE INVERSION </t>
  </si>
  <si>
    <t>APR.  REDUCIDA</t>
  </si>
  <si>
    <t>GASTOS DE INVERSIÓN</t>
  </si>
  <si>
    <t>5. CONVERGENCIA REGIONAL / C. CALIDAD, EFECTIVIDAD, TRANSPARENCIA Y COHERENCIA DE LAS NORMAS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</si>
  <si>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2559 del 22 de diciembre de 2025. Por la cual se decreta el presupuesto de rentas y recursos de capital y ley de apropiaciones para la vigencia fiscal del 1o. de enero al 31 de diciembre de 2026.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</si>
  <si>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1477 del 30 de diciembre de 2025.  Por el cual se liquida el Presupuesto General de la Nación para la vigencia fiscal de 2026, se detallan las apropiaciones y se clasifican y definen los gastos. </t>
    </r>
  </si>
  <si>
    <t>53105C</t>
  </si>
  <si>
    <t>EJECUCIÓN PRESUPUESTAL ACUMULADA CON CORTE AL 30 DE JUNIO DE 2026</t>
  </si>
  <si>
    <t>FECHA DE ELABORACIÓN: JULIO 01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</si>
</sst>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44" formatCode="_-&quot;$&quot;\ * #,##0.00_-;\-&quot;$&quot;\ * #,##0.00_-;_-&quot;$&quot;\ * &quot;-&quot;??_-;_-@_-"/>
    <numFmt numFmtId="164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7"/>
      <name val="Arial"/>
      <family val="2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45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3" fillId="5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Border="1" applyAlignment="1">
      <alignment horizontal="center" vertical="center" wrapText="1" readingOrder="1"/>
    </xf>
    <xf numFmtId="7" fontId="3" fillId="0" borderId="1" xfId="0" applyNumberFormat="1" applyFont="1" applyBorder="1" applyAlignment="1">
      <alignment horizontal="right" vertical="center" wrapText="1" readingOrder="1"/>
    </xf>
    <xf numFmtId="44" fontId="4" fillId="0" borderId="0" xfId="1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 readingOrder="1"/>
    </xf>
    <xf numFmtId="0" fontId="4" fillId="0" borderId="0" xfId="0" applyFont="1" applyAlignment="1">
      <alignment horizontal="left" vertical="center" wrapText="1"/>
    </xf>
    <xf numFmtId="164" fontId="14" fillId="0" borderId="3" xfId="0" applyNumberFormat="1" applyFont="1" applyBorder="1" applyAlignment="1">
      <alignment horizontal="right" vertical="center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518832</xdr:colOff>
      <xdr:row>0</xdr:row>
      <xdr:rowOff>0</xdr:rowOff>
    </xdr:from>
    <xdr:to>
      <xdr:col>18</xdr:col>
      <xdr:colOff>488561</xdr:colOff>
      <xdr:row>5</xdr:row>
      <xdr:rowOff>118704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3356291" y="0"/>
          <a:ext cx="2206983" cy="97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50"/>
  <sheetViews>
    <sheetView showGridLines="0" tabSelected="1" zoomScaleNormal="100" workbookViewId="0">
      <pane xSplit="7" ySplit="7" topLeftCell="N23" activePane="bottomRight" state="frozen"/>
      <selection pane="topRight" activeCell="H1" sqref="H1"/>
      <selection pane="bottomLeft" activeCell="A8" sqref="A8"/>
      <selection pane="bottomRight" activeCell="S26" sqref="S26"/>
    </sheetView>
  </sheetViews>
  <sheetFormatPr baseColWidth="10" defaultRowHeight="15" x14ac:dyDescent="0.25"/>
  <cols>
    <col min="1" max="1" width="4.42578125" customWidth="1"/>
    <col min="2" max="3" width="5.42578125" customWidth="1"/>
    <col min="4" max="4" width="4.5703125" customWidth="1"/>
    <col min="5" max="5" width="6.85546875" customWidth="1"/>
    <col min="6" max="6" width="4.28515625" customWidth="1"/>
    <col min="7" max="7" width="3.7109375" customWidth="1"/>
    <col min="8" max="8" width="27.5703125" customWidth="1"/>
    <col min="9" max="9" width="15.7109375" customWidth="1"/>
    <col min="10" max="10" width="17.140625" customWidth="1"/>
    <col min="11" max="12" width="17" customWidth="1"/>
    <col min="13" max="13" width="16" customWidth="1"/>
    <col min="14" max="14" width="16.28515625" customWidth="1"/>
    <col min="15" max="15" width="16.140625" customWidth="1"/>
    <col min="16" max="16" width="16.140625" bestFit="1" customWidth="1"/>
    <col min="17" max="17" width="15.85546875" customWidth="1"/>
    <col min="18" max="18" width="16.7109375" customWidth="1"/>
    <col min="19" max="19" width="16.5703125" customWidth="1"/>
    <col min="20" max="20" width="16.140625" bestFit="1" customWidth="1"/>
    <col min="21" max="21" width="8.28515625" customWidth="1"/>
    <col min="22" max="22" width="7" customWidth="1"/>
    <col min="23" max="23" width="8" customWidth="1"/>
  </cols>
  <sheetData>
    <row r="2" spans="1:23" x14ac:dyDescent="0.25">
      <c r="A2" s="38" t="s">
        <v>57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ht="17.25" customHeight="1" x14ac:dyDescent="0.25">
      <c r="A3" s="38" t="s">
        <v>73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17.25" customHeight="1" x14ac:dyDescent="0.25">
      <c r="A4" s="38" t="s">
        <v>68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ht="3.7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3" ht="15.75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3" t="s">
        <v>0</v>
      </c>
      <c r="S6" s="41" t="s">
        <v>74</v>
      </c>
      <c r="T6" s="42"/>
      <c r="U6" s="42"/>
      <c r="V6" s="42"/>
      <c r="W6" s="42"/>
    </row>
    <row r="7" spans="1:23" ht="33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67</v>
      </c>
      <c r="L7" s="9" t="s">
        <v>11</v>
      </c>
      <c r="M7" s="9" t="s">
        <v>12</v>
      </c>
      <c r="N7" s="9" t="s">
        <v>56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55</v>
      </c>
      <c r="U7" s="10" t="s">
        <v>63</v>
      </c>
      <c r="V7" s="10" t="s">
        <v>64</v>
      </c>
      <c r="W7" s="10" t="s">
        <v>65</v>
      </c>
    </row>
    <row r="8" spans="1:23" ht="60" customHeight="1" thickTop="1" thickBot="1" x14ac:dyDescent="0.3">
      <c r="A8" s="28" t="s">
        <v>21</v>
      </c>
      <c r="B8" s="12" t="s">
        <v>22</v>
      </c>
      <c r="C8" s="12" t="s">
        <v>23</v>
      </c>
      <c r="D8" s="12">
        <v>3</v>
      </c>
      <c r="E8" s="12" t="s">
        <v>25</v>
      </c>
      <c r="F8" s="12" t="s">
        <v>18</v>
      </c>
      <c r="G8" s="12" t="s">
        <v>19</v>
      </c>
      <c r="H8" s="13" t="s">
        <v>26</v>
      </c>
      <c r="I8" s="14">
        <v>2900000000</v>
      </c>
      <c r="J8" s="14">
        <v>0</v>
      </c>
      <c r="K8" s="14">
        <v>0</v>
      </c>
      <c r="L8" s="14">
        <v>2900000000</v>
      </c>
      <c r="M8" s="14">
        <v>0</v>
      </c>
      <c r="N8" s="14">
        <v>2900000000</v>
      </c>
      <c r="O8" s="14">
        <v>2590284257.0999999</v>
      </c>
      <c r="P8" s="14">
        <v>309715742.89999998</v>
      </c>
      <c r="Q8" s="14">
        <v>1402963247.21</v>
      </c>
      <c r="R8" s="14">
        <v>805861119.21000004</v>
      </c>
      <c r="S8" s="14">
        <v>805861119.21000004</v>
      </c>
      <c r="T8" s="14">
        <f>+N8-Q8</f>
        <v>1497036752.79</v>
      </c>
      <c r="U8" s="17">
        <f>+Q8/N8</f>
        <v>0.48378043007241378</v>
      </c>
      <c r="V8" s="17">
        <f>+R8/N8</f>
        <v>0.27788314455517243</v>
      </c>
      <c r="W8" s="17">
        <f>+S8/N8</f>
        <v>0.27788314455517243</v>
      </c>
    </row>
    <row r="9" spans="1:23" ht="60" customHeight="1" thickTop="1" thickBot="1" x14ac:dyDescent="0.3">
      <c r="A9" s="28" t="s">
        <v>21</v>
      </c>
      <c r="B9" s="12" t="s">
        <v>22</v>
      </c>
      <c r="C9" s="12" t="s">
        <v>23</v>
      </c>
      <c r="D9" s="12" t="s">
        <v>24</v>
      </c>
      <c r="E9" s="12" t="s">
        <v>53</v>
      </c>
      <c r="F9" s="35">
        <v>16</v>
      </c>
      <c r="G9" s="12" t="s">
        <v>20</v>
      </c>
      <c r="H9" s="13" t="s">
        <v>54</v>
      </c>
      <c r="I9" s="22">
        <v>14307498649</v>
      </c>
      <c r="J9" s="22">
        <v>0</v>
      </c>
      <c r="K9" s="22">
        <v>0</v>
      </c>
      <c r="L9" s="22">
        <v>14307498649</v>
      </c>
      <c r="M9" s="22">
        <v>0</v>
      </c>
      <c r="N9" s="15">
        <v>14307498649</v>
      </c>
      <c r="O9" s="22">
        <v>10046219595.6</v>
      </c>
      <c r="P9" s="22">
        <v>4261279053.4000001</v>
      </c>
      <c r="Q9" s="22">
        <v>7690543405.6000004</v>
      </c>
      <c r="R9" s="22">
        <v>4679158134.3999996</v>
      </c>
      <c r="S9" s="22">
        <v>4679158134.3999996</v>
      </c>
      <c r="T9" s="16">
        <f>+N9-Q9</f>
        <v>6616955243.3999996</v>
      </c>
      <c r="U9" s="17">
        <f t="shared" ref="U9" si="0">+Q9/N9</f>
        <v>0.53751837370521216</v>
      </c>
      <c r="V9" s="17">
        <f t="shared" ref="V9" si="1">+R9/N9</f>
        <v>0.32704236073627319</v>
      </c>
      <c r="W9" s="17">
        <f t="shared" ref="W9" si="2">+S9/N9</f>
        <v>0.32704236073627319</v>
      </c>
    </row>
    <row r="10" spans="1:23" ht="33" customHeight="1" thickTop="1" thickBot="1" x14ac:dyDescent="0.3">
      <c r="A10" s="11" t="s">
        <v>21</v>
      </c>
      <c r="B10" s="11"/>
      <c r="C10" s="11"/>
      <c r="D10" s="11"/>
      <c r="E10" s="11"/>
      <c r="F10" s="11"/>
      <c r="G10" s="11"/>
      <c r="H10" s="1" t="s">
        <v>59</v>
      </c>
      <c r="I10" s="21">
        <f t="shared" ref="I10:S10" si="3">SUM(I8:I9)</f>
        <v>17207498649</v>
      </c>
      <c r="J10" s="21">
        <f t="shared" si="3"/>
        <v>0</v>
      </c>
      <c r="K10" s="21">
        <f t="shared" si="3"/>
        <v>0</v>
      </c>
      <c r="L10" s="21">
        <f t="shared" si="3"/>
        <v>17207498649</v>
      </c>
      <c r="M10" s="21">
        <f t="shared" si="3"/>
        <v>0</v>
      </c>
      <c r="N10" s="21">
        <f t="shared" si="3"/>
        <v>17207498649</v>
      </c>
      <c r="O10" s="21">
        <f t="shared" si="3"/>
        <v>12636503852.700001</v>
      </c>
      <c r="P10" s="21">
        <f t="shared" si="3"/>
        <v>4570994796.3000002</v>
      </c>
      <c r="Q10" s="21">
        <f t="shared" si="3"/>
        <v>9093506652.8100014</v>
      </c>
      <c r="R10" s="21">
        <f t="shared" si="3"/>
        <v>5485019253.6099997</v>
      </c>
      <c r="S10" s="21">
        <f t="shared" si="3"/>
        <v>5485019253.6099997</v>
      </c>
      <c r="T10" s="19">
        <f>+N10-Q10</f>
        <v>8113991996.1899986</v>
      </c>
      <c r="U10" s="20">
        <f t="shared" ref="U10:U26" si="4">+Q10/N10</f>
        <v>0.52846185481690933</v>
      </c>
      <c r="V10" s="20">
        <f t="shared" ref="V10:V26" si="5">+R10/N10</f>
        <v>0.31875750017442295</v>
      </c>
      <c r="W10" s="20">
        <f t="shared" ref="W10:W26" si="6">+S10/N10</f>
        <v>0.31875750017442295</v>
      </c>
    </row>
    <row r="11" spans="1:23" ht="72.75" customHeight="1" thickTop="1" thickBot="1" x14ac:dyDescent="0.3">
      <c r="A11" s="28" t="s">
        <v>21</v>
      </c>
      <c r="B11" s="28" t="s">
        <v>27</v>
      </c>
      <c r="C11" s="12" t="s">
        <v>23</v>
      </c>
      <c r="D11" s="12" t="s">
        <v>28</v>
      </c>
      <c r="E11" s="12" t="s">
        <v>29</v>
      </c>
      <c r="F11" s="12" t="s">
        <v>18</v>
      </c>
      <c r="G11" s="12" t="s">
        <v>19</v>
      </c>
      <c r="H11" s="13" t="s">
        <v>30</v>
      </c>
      <c r="I11" s="34">
        <v>45731724270</v>
      </c>
      <c r="J11" s="14">
        <v>0</v>
      </c>
      <c r="K11" s="14">
        <v>0</v>
      </c>
      <c r="L11" s="14">
        <v>45731724270</v>
      </c>
      <c r="M11" s="14">
        <v>0</v>
      </c>
      <c r="N11" s="15">
        <v>45731724270</v>
      </c>
      <c r="O11" s="14">
        <v>45719312645.599998</v>
      </c>
      <c r="P11" s="14">
        <v>12411624.4</v>
      </c>
      <c r="Q11" s="14">
        <v>45334785704.199997</v>
      </c>
      <c r="R11" s="14">
        <v>5227551171.1999998</v>
      </c>
      <c r="S11" s="14">
        <v>5227551171.1999998</v>
      </c>
      <c r="T11" s="16">
        <f t="shared" ref="T11:T26" si="7">+N11-Q11</f>
        <v>396938565.80000305</v>
      </c>
      <c r="U11" s="17">
        <f>IFERROR((Q11/N11),0)</f>
        <v>0.99132027991211358</v>
      </c>
      <c r="V11" s="17">
        <f>IFERROR((R11/N11),0)</f>
        <v>0.11430907656874141</v>
      </c>
      <c r="W11" s="17">
        <f>IFERROR((S11/N11),0)</f>
        <v>0.11430907656874141</v>
      </c>
    </row>
    <row r="12" spans="1:23" ht="75.75" customHeight="1" thickTop="1" thickBot="1" x14ac:dyDescent="0.3">
      <c r="A12" s="28" t="s">
        <v>21</v>
      </c>
      <c r="B12" s="28" t="s">
        <v>27</v>
      </c>
      <c r="C12" s="12" t="s">
        <v>23</v>
      </c>
      <c r="D12" s="12" t="s">
        <v>31</v>
      </c>
      <c r="E12" s="12" t="s">
        <v>32</v>
      </c>
      <c r="F12" s="12" t="s">
        <v>18</v>
      </c>
      <c r="G12" s="12" t="s">
        <v>19</v>
      </c>
      <c r="H12" s="13" t="s">
        <v>33</v>
      </c>
      <c r="I12" s="14">
        <v>9000000000</v>
      </c>
      <c r="J12" s="14">
        <v>0</v>
      </c>
      <c r="K12" s="14">
        <v>0</v>
      </c>
      <c r="L12" s="14">
        <v>9000000000</v>
      </c>
      <c r="M12" s="14">
        <v>0</v>
      </c>
      <c r="N12" s="15">
        <v>9000000000</v>
      </c>
      <c r="O12" s="14">
        <v>8975813861</v>
      </c>
      <c r="P12" s="14">
        <v>24186139</v>
      </c>
      <c r="Q12" s="14">
        <v>8922483431</v>
      </c>
      <c r="R12" s="14">
        <v>1854410497</v>
      </c>
      <c r="S12" s="14">
        <v>1854410497</v>
      </c>
      <c r="T12" s="16">
        <f t="shared" si="7"/>
        <v>77516569</v>
      </c>
      <c r="U12" s="17">
        <f t="shared" ref="U12:U16" si="8">IFERROR((Q12/N12),0)</f>
        <v>0.99138704788888887</v>
      </c>
      <c r="V12" s="17">
        <f t="shared" ref="V12:V16" si="9">IFERROR((R12/N12),0)</f>
        <v>0.20604561077777778</v>
      </c>
      <c r="W12" s="17">
        <f t="shared" ref="W12:W16" si="10">IFERROR((S12/N12),0)</f>
        <v>0.20604561077777778</v>
      </c>
    </row>
    <row r="13" spans="1:23" ht="75.75" customHeight="1" thickTop="1" thickBot="1" x14ac:dyDescent="0.3">
      <c r="A13" s="28" t="s">
        <v>21</v>
      </c>
      <c r="B13" s="28" t="s">
        <v>27</v>
      </c>
      <c r="C13" s="12" t="s">
        <v>23</v>
      </c>
      <c r="D13" s="12" t="s">
        <v>34</v>
      </c>
      <c r="E13" s="12" t="s">
        <v>32</v>
      </c>
      <c r="F13" s="12" t="s">
        <v>18</v>
      </c>
      <c r="G13" s="12" t="s">
        <v>19</v>
      </c>
      <c r="H13" s="13" t="s">
        <v>33</v>
      </c>
      <c r="I13" s="14">
        <v>2800000000</v>
      </c>
      <c r="J13" s="14">
        <v>0</v>
      </c>
      <c r="K13" s="14">
        <v>0</v>
      </c>
      <c r="L13" s="14">
        <v>2800000000</v>
      </c>
      <c r="M13" s="14">
        <v>0</v>
      </c>
      <c r="N13" s="14">
        <v>2800000000</v>
      </c>
      <c r="O13" s="14">
        <v>2778879840</v>
      </c>
      <c r="P13" s="14">
        <v>21120160</v>
      </c>
      <c r="Q13" s="14">
        <v>2219948625</v>
      </c>
      <c r="R13" s="14">
        <v>1494898257</v>
      </c>
      <c r="S13" s="14">
        <v>1494898257</v>
      </c>
      <c r="T13" s="16">
        <f t="shared" si="7"/>
        <v>580051375</v>
      </c>
      <c r="U13" s="17">
        <f t="shared" si="8"/>
        <v>0.79283879464285711</v>
      </c>
      <c r="V13" s="17">
        <f t="shared" si="9"/>
        <v>0.53389223464285718</v>
      </c>
      <c r="W13" s="17">
        <f t="shared" si="10"/>
        <v>0.53389223464285718</v>
      </c>
    </row>
    <row r="14" spans="1:23" ht="60" customHeight="1" thickTop="1" thickBot="1" x14ac:dyDescent="0.3">
      <c r="A14" s="28" t="s">
        <v>21</v>
      </c>
      <c r="B14" s="28" t="s">
        <v>27</v>
      </c>
      <c r="C14" s="12" t="s">
        <v>23</v>
      </c>
      <c r="D14" s="12" t="s">
        <v>35</v>
      </c>
      <c r="E14" s="12" t="s">
        <v>36</v>
      </c>
      <c r="F14" s="12" t="s">
        <v>18</v>
      </c>
      <c r="G14" s="12" t="s">
        <v>19</v>
      </c>
      <c r="H14" s="13" t="s">
        <v>37</v>
      </c>
      <c r="I14" s="14">
        <v>69296905791</v>
      </c>
      <c r="J14" s="14">
        <v>0</v>
      </c>
      <c r="K14" s="14">
        <v>0</v>
      </c>
      <c r="L14" s="14">
        <v>69296905791</v>
      </c>
      <c r="M14" s="14">
        <v>0</v>
      </c>
      <c r="N14" s="14">
        <v>69296905791</v>
      </c>
      <c r="O14" s="14">
        <v>69152770832.979996</v>
      </c>
      <c r="P14" s="14">
        <v>144134958.02000001</v>
      </c>
      <c r="Q14" s="14">
        <v>68687948625.449997</v>
      </c>
      <c r="R14" s="14">
        <v>52693762844.449997</v>
      </c>
      <c r="S14" s="14">
        <v>52683792504.449997</v>
      </c>
      <c r="T14" s="16">
        <f t="shared" si="7"/>
        <v>608957165.55000305</v>
      </c>
      <c r="U14" s="17">
        <f t="shared" si="8"/>
        <v>0.99121234694970906</v>
      </c>
      <c r="V14" s="17">
        <f t="shared" si="9"/>
        <v>0.76040570993710443</v>
      </c>
      <c r="W14" s="17">
        <f t="shared" si="10"/>
        <v>0.76026183136292869</v>
      </c>
    </row>
    <row r="15" spans="1:23" ht="75" customHeight="1" thickTop="1" thickBot="1" x14ac:dyDescent="0.3">
      <c r="A15" s="28" t="s">
        <v>21</v>
      </c>
      <c r="B15" s="28" t="s">
        <v>27</v>
      </c>
      <c r="C15" s="12" t="s">
        <v>23</v>
      </c>
      <c r="D15" s="12" t="s">
        <v>38</v>
      </c>
      <c r="E15" s="12" t="s">
        <v>39</v>
      </c>
      <c r="F15" s="12" t="s">
        <v>18</v>
      </c>
      <c r="G15" s="12" t="s">
        <v>19</v>
      </c>
      <c r="H15" s="13" t="s">
        <v>40</v>
      </c>
      <c r="I15" s="14">
        <v>28000000000</v>
      </c>
      <c r="J15" s="14">
        <v>0</v>
      </c>
      <c r="K15" s="14">
        <v>0</v>
      </c>
      <c r="L15" s="14">
        <v>28000000000</v>
      </c>
      <c r="M15" s="14">
        <v>0</v>
      </c>
      <c r="N15" s="15">
        <v>28000000000</v>
      </c>
      <c r="O15" s="14">
        <v>27999976834.41</v>
      </c>
      <c r="P15" s="14">
        <v>23165.59</v>
      </c>
      <c r="Q15" s="14">
        <v>27612023845.419998</v>
      </c>
      <c r="R15" s="14">
        <v>25238878383.419998</v>
      </c>
      <c r="S15" s="14">
        <v>25238878383.419998</v>
      </c>
      <c r="T15" s="16">
        <f t="shared" si="7"/>
        <v>387976154.58000183</v>
      </c>
      <c r="U15" s="17">
        <f t="shared" si="8"/>
        <v>0.9861437087649999</v>
      </c>
      <c r="V15" s="17">
        <f t="shared" si="9"/>
        <v>0.90138851369357131</v>
      </c>
      <c r="W15" s="17">
        <f t="shared" si="10"/>
        <v>0.90138851369357131</v>
      </c>
    </row>
    <row r="16" spans="1:23" ht="75.75" customHeight="1" thickTop="1" thickBot="1" x14ac:dyDescent="0.3">
      <c r="A16" s="28" t="s">
        <v>21</v>
      </c>
      <c r="B16" s="28" t="s">
        <v>44</v>
      </c>
      <c r="C16" s="12" t="s">
        <v>23</v>
      </c>
      <c r="D16" s="12" t="s">
        <v>45</v>
      </c>
      <c r="E16" s="12" t="s">
        <v>32</v>
      </c>
      <c r="F16" s="12" t="s">
        <v>18</v>
      </c>
      <c r="G16" s="12" t="s">
        <v>19</v>
      </c>
      <c r="H16" s="13" t="s">
        <v>33</v>
      </c>
      <c r="I16" s="14">
        <v>300000000</v>
      </c>
      <c r="J16" s="14">
        <v>0</v>
      </c>
      <c r="K16" s="14">
        <v>0</v>
      </c>
      <c r="L16" s="14">
        <v>300000000</v>
      </c>
      <c r="M16" s="14">
        <v>0</v>
      </c>
      <c r="N16" s="15">
        <v>300000000</v>
      </c>
      <c r="O16" s="14">
        <v>151072832</v>
      </c>
      <c r="P16" s="14">
        <v>148927168</v>
      </c>
      <c r="Q16" s="14">
        <v>111926832</v>
      </c>
      <c r="R16" s="14">
        <v>79182860</v>
      </c>
      <c r="S16" s="44">
        <v>79182860</v>
      </c>
      <c r="T16" s="16">
        <f t="shared" si="7"/>
        <v>188073168</v>
      </c>
      <c r="U16" s="17">
        <f t="shared" si="8"/>
        <v>0.37308943999999999</v>
      </c>
      <c r="V16" s="17">
        <f t="shared" si="9"/>
        <v>0.26394286666666666</v>
      </c>
      <c r="W16" s="17">
        <f t="shared" si="10"/>
        <v>0.26394286666666666</v>
      </c>
    </row>
    <row r="17" spans="1:26" ht="36" customHeight="1" thickTop="1" thickBot="1" x14ac:dyDescent="0.3">
      <c r="A17" s="11" t="s">
        <v>21</v>
      </c>
      <c r="B17" s="11"/>
      <c r="C17" s="11"/>
      <c r="D17" s="11"/>
      <c r="E17" s="11"/>
      <c r="F17" s="11"/>
      <c r="G17" s="11"/>
      <c r="H17" s="1" t="s">
        <v>60</v>
      </c>
      <c r="I17" s="18">
        <f t="shared" ref="I17:S17" si="11">SUM(I11:I16)</f>
        <v>155128630061</v>
      </c>
      <c r="J17" s="18">
        <f t="shared" si="11"/>
        <v>0</v>
      </c>
      <c r="K17" s="18">
        <f t="shared" si="11"/>
        <v>0</v>
      </c>
      <c r="L17" s="18">
        <f t="shared" si="11"/>
        <v>155128630061</v>
      </c>
      <c r="M17" s="18">
        <f t="shared" si="11"/>
        <v>0</v>
      </c>
      <c r="N17" s="18">
        <f t="shared" si="11"/>
        <v>155128630061</v>
      </c>
      <c r="O17" s="18">
        <f t="shared" si="11"/>
        <v>154777826845.98999</v>
      </c>
      <c r="P17" s="18">
        <f t="shared" si="11"/>
        <v>350803215.00999999</v>
      </c>
      <c r="Q17" s="18">
        <f t="shared" si="11"/>
        <v>152889117063.07001</v>
      </c>
      <c r="R17" s="18">
        <f t="shared" si="11"/>
        <v>86588684013.069992</v>
      </c>
      <c r="S17" s="18">
        <f t="shared" si="11"/>
        <v>86578713673.069992</v>
      </c>
      <c r="T17" s="19">
        <f>+N17-Q17</f>
        <v>2239512997.9299927</v>
      </c>
      <c r="U17" s="20">
        <f t="shared" si="4"/>
        <v>0.98556350947565663</v>
      </c>
      <c r="V17" s="20">
        <f t="shared" si="5"/>
        <v>0.55817345888390435</v>
      </c>
      <c r="W17" s="20">
        <f t="shared" si="6"/>
        <v>0.55810918744673588</v>
      </c>
    </row>
    <row r="18" spans="1:26" ht="60" customHeight="1" thickTop="1" thickBot="1" x14ac:dyDescent="0.3">
      <c r="A18" s="12" t="s">
        <v>21</v>
      </c>
      <c r="B18" s="12" t="s">
        <v>46</v>
      </c>
      <c r="C18" s="12" t="s">
        <v>23</v>
      </c>
      <c r="D18" s="12" t="s">
        <v>47</v>
      </c>
      <c r="E18" s="12" t="s">
        <v>48</v>
      </c>
      <c r="F18" s="12" t="s">
        <v>18</v>
      </c>
      <c r="G18" s="12" t="s">
        <v>19</v>
      </c>
      <c r="H18" s="13" t="s">
        <v>49</v>
      </c>
      <c r="I18" s="14">
        <v>5400000000</v>
      </c>
      <c r="J18" s="14">
        <v>0</v>
      </c>
      <c r="K18" s="14">
        <v>0</v>
      </c>
      <c r="L18" s="14">
        <v>5400000000</v>
      </c>
      <c r="M18" s="14">
        <v>0</v>
      </c>
      <c r="N18" s="15">
        <v>5400000000</v>
      </c>
      <c r="O18" s="14">
        <v>5336159638</v>
      </c>
      <c r="P18" s="14">
        <v>63840362</v>
      </c>
      <c r="Q18" s="14">
        <v>3534258580</v>
      </c>
      <c r="R18" s="14">
        <v>2388054388</v>
      </c>
      <c r="S18" s="14">
        <v>2388054388</v>
      </c>
      <c r="T18" s="16">
        <f t="shared" si="7"/>
        <v>1865741420</v>
      </c>
      <c r="U18" s="17">
        <f t="shared" ref="U18" si="12">IFERROR((Q18/N18),0)</f>
        <v>0.65449232962962967</v>
      </c>
      <c r="V18" s="17">
        <f t="shared" ref="V18" si="13">IFERROR((R18/N18),0)</f>
        <v>0.44223229407407405</v>
      </c>
      <c r="W18" s="17">
        <f t="shared" ref="W18" si="14">IFERROR((S18/N18),0)</f>
        <v>0.44223229407407405</v>
      </c>
    </row>
    <row r="19" spans="1:26" ht="60" customHeight="1" thickTop="1" thickBot="1" x14ac:dyDescent="0.3">
      <c r="A19" s="12" t="s">
        <v>21</v>
      </c>
      <c r="B19" s="12" t="s">
        <v>46</v>
      </c>
      <c r="C19" s="12" t="s">
        <v>23</v>
      </c>
      <c r="D19" s="12" t="s">
        <v>45</v>
      </c>
      <c r="E19" s="12" t="s">
        <v>50</v>
      </c>
      <c r="F19" s="12" t="s">
        <v>18</v>
      </c>
      <c r="G19" s="12" t="s">
        <v>19</v>
      </c>
      <c r="H19" s="13" t="s">
        <v>51</v>
      </c>
      <c r="I19" s="14">
        <v>3900000000</v>
      </c>
      <c r="J19" s="14">
        <v>0</v>
      </c>
      <c r="K19" s="14">
        <v>0</v>
      </c>
      <c r="L19" s="14">
        <v>3900000000</v>
      </c>
      <c r="M19" s="14">
        <v>0</v>
      </c>
      <c r="N19" s="15">
        <v>3900000000</v>
      </c>
      <c r="O19" s="14">
        <v>3223326631</v>
      </c>
      <c r="P19" s="14">
        <v>676673369</v>
      </c>
      <c r="Q19" s="14">
        <v>2288774132</v>
      </c>
      <c r="R19" s="14">
        <v>613606139.49000001</v>
      </c>
      <c r="S19" s="14">
        <v>609690027.49000001</v>
      </c>
      <c r="T19" s="16">
        <f t="shared" si="7"/>
        <v>1611225868</v>
      </c>
      <c r="U19" s="17">
        <f t="shared" ref="U19:U22" si="15">IFERROR((Q19/N19),0)</f>
        <v>0.58686516205128203</v>
      </c>
      <c r="V19" s="17">
        <f t="shared" ref="V19:V22" si="16">IFERROR((R19/N19),0)</f>
        <v>0.15733490756153845</v>
      </c>
      <c r="W19" s="17">
        <f t="shared" ref="W19:W22" si="17">IFERROR((S19/N19),0)</f>
        <v>0.15633077627948719</v>
      </c>
    </row>
    <row r="20" spans="1:26" ht="60" customHeight="1" thickTop="1" thickBot="1" x14ac:dyDescent="0.3">
      <c r="A20" s="12" t="s">
        <v>21</v>
      </c>
      <c r="B20" s="12" t="s">
        <v>46</v>
      </c>
      <c r="C20" s="12" t="s">
        <v>23</v>
      </c>
      <c r="D20" s="12" t="s">
        <v>52</v>
      </c>
      <c r="E20" s="12" t="s">
        <v>50</v>
      </c>
      <c r="F20" s="12" t="s">
        <v>18</v>
      </c>
      <c r="G20" s="12" t="s">
        <v>19</v>
      </c>
      <c r="H20" s="13" t="s">
        <v>51</v>
      </c>
      <c r="I20" s="14">
        <v>300000000</v>
      </c>
      <c r="J20" s="14">
        <v>0</v>
      </c>
      <c r="K20" s="14">
        <v>0</v>
      </c>
      <c r="L20" s="14">
        <v>300000000</v>
      </c>
      <c r="M20" s="14">
        <v>0</v>
      </c>
      <c r="N20" s="15">
        <v>300000000</v>
      </c>
      <c r="O20" s="14">
        <v>300000000</v>
      </c>
      <c r="P20" s="14">
        <v>0</v>
      </c>
      <c r="Q20" s="14">
        <v>269570000</v>
      </c>
      <c r="R20" s="14">
        <v>269042400</v>
      </c>
      <c r="S20" s="14">
        <v>265692400</v>
      </c>
      <c r="T20" s="16">
        <f t="shared" si="7"/>
        <v>30430000</v>
      </c>
      <c r="U20" s="17">
        <f t="shared" si="15"/>
        <v>0.89856666666666662</v>
      </c>
      <c r="V20" s="17">
        <f t="shared" si="16"/>
        <v>0.89680800000000005</v>
      </c>
      <c r="W20" s="17">
        <f t="shared" si="17"/>
        <v>0.88564133333333328</v>
      </c>
    </row>
    <row r="21" spans="1:26" ht="60" customHeight="1" thickTop="1" thickBot="1" x14ac:dyDescent="0.3">
      <c r="A21" s="12" t="s">
        <v>21</v>
      </c>
      <c r="B21" s="12" t="s">
        <v>46</v>
      </c>
      <c r="C21" s="12" t="s">
        <v>23</v>
      </c>
      <c r="D21" s="12">
        <v>8</v>
      </c>
      <c r="E21" s="12" t="s">
        <v>72</v>
      </c>
      <c r="F21" s="12" t="s">
        <v>18</v>
      </c>
      <c r="G21" s="12" t="s">
        <v>19</v>
      </c>
      <c r="H21" s="13" t="s">
        <v>69</v>
      </c>
      <c r="I21" s="14">
        <v>450000000</v>
      </c>
      <c r="J21" s="14">
        <v>0</v>
      </c>
      <c r="K21" s="14">
        <v>0</v>
      </c>
      <c r="L21" s="14">
        <v>450000000</v>
      </c>
      <c r="M21" s="14">
        <v>0</v>
      </c>
      <c r="N21" s="15">
        <v>450000000</v>
      </c>
      <c r="O21" s="14">
        <v>389295000</v>
      </c>
      <c r="P21" s="14">
        <v>60705000</v>
      </c>
      <c r="Q21" s="14">
        <v>389295000</v>
      </c>
      <c r="R21" s="14">
        <v>300106667</v>
      </c>
      <c r="S21" s="14">
        <v>300106667</v>
      </c>
      <c r="T21" s="16">
        <f t="shared" si="7"/>
        <v>60705000</v>
      </c>
      <c r="U21" s="17">
        <f t="shared" si="15"/>
        <v>0.86509999999999998</v>
      </c>
      <c r="V21" s="17">
        <f t="shared" si="16"/>
        <v>0.66690370444444447</v>
      </c>
      <c r="W21" s="17">
        <f t="shared" si="17"/>
        <v>0.66690370444444447</v>
      </c>
    </row>
    <row r="22" spans="1:26" ht="60" customHeight="1" thickTop="1" thickBot="1" x14ac:dyDescent="0.3">
      <c r="A22" s="12" t="s">
        <v>21</v>
      </c>
      <c r="B22" s="12" t="s">
        <v>46</v>
      </c>
      <c r="C22" s="12" t="s">
        <v>23</v>
      </c>
      <c r="D22" s="12">
        <v>9</v>
      </c>
      <c r="E22" s="12" t="s">
        <v>25</v>
      </c>
      <c r="F22" s="12" t="s">
        <v>18</v>
      </c>
      <c r="G22" s="12" t="s">
        <v>19</v>
      </c>
      <c r="H22" s="13" t="s">
        <v>26</v>
      </c>
      <c r="I22" s="14">
        <v>3400000000</v>
      </c>
      <c r="J22" s="14">
        <v>0</v>
      </c>
      <c r="K22" s="14">
        <v>0</v>
      </c>
      <c r="L22" s="14">
        <v>3400000000</v>
      </c>
      <c r="M22" s="14">
        <v>0</v>
      </c>
      <c r="N22" s="15">
        <v>3400000000</v>
      </c>
      <c r="O22" s="14">
        <v>3341747558</v>
      </c>
      <c r="P22" s="14">
        <v>58252442</v>
      </c>
      <c r="Q22" s="14">
        <v>2489777650</v>
      </c>
      <c r="R22" s="14">
        <v>1086247619.8800001</v>
      </c>
      <c r="S22" s="14">
        <v>1086247619.8800001</v>
      </c>
      <c r="T22" s="16">
        <f t="shared" si="7"/>
        <v>910222350</v>
      </c>
      <c r="U22" s="17">
        <f t="shared" si="15"/>
        <v>0.73228754411764707</v>
      </c>
      <c r="V22" s="17">
        <f t="shared" si="16"/>
        <v>0.31948459408235297</v>
      </c>
      <c r="W22" s="17">
        <f t="shared" si="17"/>
        <v>0.31948459408235297</v>
      </c>
    </row>
    <row r="23" spans="1:26" ht="39" customHeight="1" thickTop="1" thickBot="1" x14ac:dyDescent="0.3">
      <c r="A23" s="11" t="s">
        <v>21</v>
      </c>
      <c r="B23" s="11"/>
      <c r="C23" s="11"/>
      <c r="D23" s="11"/>
      <c r="E23" s="11"/>
      <c r="F23" s="11"/>
      <c r="G23" s="11"/>
      <c r="H23" s="1" t="s">
        <v>61</v>
      </c>
      <c r="I23" s="18">
        <f t="shared" ref="I23:T23" si="18">SUM(I18:I22)</f>
        <v>13450000000</v>
      </c>
      <c r="J23" s="18">
        <f t="shared" si="18"/>
        <v>0</v>
      </c>
      <c r="K23" s="18">
        <f t="shared" si="18"/>
        <v>0</v>
      </c>
      <c r="L23" s="18">
        <f t="shared" si="18"/>
        <v>13450000000</v>
      </c>
      <c r="M23" s="18">
        <f t="shared" si="18"/>
        <v>0</v>
      </c>
      <c r="N23" s="18">
        <f t="shared" si="18"/>
        <v>13450000000</v>
      </c>
      <c r="O23" s="18">
        <f t="shared" si="18"/>
        <v>12590528827</v>
      </c>
      <c r="P23" s="18">
        <f t="shared" si="18"/>
        <v>859471173</v>
      </c>
      <c r="Q23" s="18">
        <f t="shared" si="18"/>
        <v>8971675362</v>
      </c>
      <c r="R23" s="18">
        <f t="shared" si="18"/>
        <v>4657057214.3699999</v>
      </c>
      <c r="S23" s="18">
        <f t="shared" si="18"/>
        <v>4649791102.3699999</v>
      </c>
      <c r="T23" s="18">
        <f t="shared" si="18"/>
        <v>4478324638</v>
      </c>
      <c r="U23" s="20">
        <f t="shared" si="4"/>
        <v>0.66703906037174721</v>
      </c>
      <c r="V23" s="20">
        <f t="shared" si="5"/>
        <v>0.34624960701635688</v>
      </c>
      <c r="W23" s="20">
        <f t="shared" si="6"/>
        <v>0.34570937564089216</v>
      </c>
    </row>
    <row r="24" spans="1:26" ht="60" customHeight="1" thickTop="1" thickBot="1" x14ac:dyDescent="0.3">
      <c r="A24" s="28" t="s">
        <v>21</v>
      </c>
      <c r="B24" s="12" t="s">
        <v>27</v>
      </c>
      <c r="C24" s="12" t="s">
        <v>23</v>
      </c>
      <c r="D24" s="12" t="s">
        <v>41</v>
      </c>
      <c r="E24" s="12" t="s">
        <v>42</v>
      </c>
      <c r="F24" s="12" t="s">
        <v>18</v>
      </c>
      <c r="G24" s="12" t="s">
        <v>19</v>
      </c>
      <c r="H24" s="13" t="s">
        <v>43</v>
      </c>
      <c r="I24" s="14">
        <v>10000000000</v>
      </c>
      <c r="J24" s="14">
        <v>0</v>
      </c>
      <c r="K24" s="14">
        <v>0</v>
      </c>
      <c r="L24" s="14">
        <v>10000000000</v>
      </c>
      <c r="M24" s="14">
        <v>0</v>
      </c>
      <c r="N24" s="15">
        <v>10000000000</v>
      </c>
      <c r="O24" s="36">
        <v>9483043518.2099991</v>
      </c>
      <c r="P24" s="36">
        <v>516956481.79000002</v>
      </c>
      <c r="Q24" s="36">
        <v>6863176142.1099997</v>
      </c>
      <c r="R24" s="36">
        <v>3534746606.7800002</v>
      </c>
      <c r="S24" s="14">
        <v>3441013191.7800002</v>
      </c>
      <c r="T24" s="16">
        <f>+N24-Q24</f>
        <v>3136823857.8900003</v>
      </c>
      <c r="U24" s="17">
        <f t="shared" si="4"/>
        <v>0.68631761421100002</v>
      </c>
      <c r="V24" s="17">
        <f t="shared" si="5"/>
        <v>0.35347466067800004</v>
      </c>
      <c r="W24" s="17">
        <f t="shared" si="6"/>
        <v>0.34410131917800002</v>
      </c>
    </row>
    <row r="25" spans="1:26" ht="26.25" customHeight="1" thickTop="1" thickBot="1" x14ac:dyDescent="0.3">
      <c r="A25" s="11" t="s">
        <v>21</v>
      </c>
      <c r="B25" s="11"/>
      <c r="C25" s="11"/>
      <c r="D25" s="11"/>
      <c r="E25" s="11"/>
      <c r="F25" s="11"/>
      <c r="G25" s="11"/>
      <c r="H25" s="1" t="s">
        <v>62</v>
      </c>
      <c r="I25" s="18">
        <f>+I24</f>
        <v>10000000000</v>
      </c>
      <c r="J25" s="18">
        <f t="shared" ref="J25:S25" si="19">+J24</f>
        <v>0</v>
      </c>
      <c r="K25" s="18">
        <f t="shared" si="19"/>
        <v>0</v>
      </c>
      <c r="L25" s="18">
        <f t="shared" si="19"/>
        <v>10000000000</v>
      </c>
      <c r="M25" s="18">
        <f t="shared" si="19"/>
        <v>0</v>
      </c>
      <c r="N25" s="18">
        <f t="shared" si="19"/>
        <v>10000000000</v>
      </c>
      <c r="O25" s="18">
        <f>+O24</f>
        <v>9483043518.2099991</v>
      </c>
      <c r="P25" s="18">
        <f t="shared" si="19"/>
        <v>516956481.79000002</v>
      </c>
      <c r="Q25" s="18">
        <f t="shared" si="19"/>
        <v>6863176142.1099997</v>
      </c>
      <c r="R25" s="18">
        <f t="shared" si="19"/>
        <v>3534746606.7800002</v>
      </c>
      <c r="S25" s="18">
        <f t="shared" si="19"/>
        <v>3441013191.7800002</v>
      </c>
      <c r="T25" s="19">
        <f t="shared" si="7"/>
        <v>3136823857.8900003</v>
      </c>
      <c r="U25" s="20">
        <f t="shared" si="4"/>
        <v>0.68631761421100002</v>
      </c>
      <c r="V25" s="20">
        <f t="shared" si="5"/>
        <v>0.35347466067800004</v>
      </c>
      <c r="W25" s="20">
        <f t="shared" si="6"/>
        <v>0.34410131917800002</v>
      </c>
    </row>
    <row r="26" spans="1:26" ht="24" customHeight="1" thickTop="1" thickBot="1" x14ac:dyDescent="0.3">
      <c r="A26" s="29" t="s">
        <v>21</v>
      </c>
      <c r="B26" s="29"/>
      <c r="C26" s="29"/>
      <c r="D26" s="29"/>
      <c r="E26" s="29"/>
      <c r="F26" s="29"/>
      <c r="G26" s="29"/>
      <c r="H26" s="30" t="s">
        <v>66</v>
      </c>
      <c r="I26" s="31">
        <f t="shared" ref="I26:S26" si="20">+I10+I17+I23+I25</f>
        <v>195786128710</v>
      </c>
      <c r="J26" s="31">
        <f t="shared" si="20"/>
        <v>0</v>
      </c>
      <c r="K26" s="31">
        <f t="shared" si="20"/>
        <v>0</v>
      </c>
      <c r="L26" s="31">
        <f t="shared" si="20"/>
        <v>195786128710</v>
      </c>
      <c r="M26" s="31">
        <f t="shared" si="20"/>
        <v>0</v>
      </c>
      <c r="N26" s="31">
        <f t="shared" si="20"/>
        <v>195786128710</v>
      </c>
      <c r="O26" s="31">
        <f t="shared" si="20"/>
        <v>189487903043.89999</v>
      </c>
      <c r="P26" s="31">
        <f t="shared" si="20"/>
        <v>6298225666.1000004</v>
      </c>
      <c r="Q26" s="31">
        <f t="shared" si="20"/>
        <v>177817475219.98999</v>
      </c>
      <c r="R26" s="31">
        <f t="shared" si="20"/>
        <v>100265507087.82999</v>
      </c>
      <c r="S26" s="31">
        <f t="shared" si="20"/>
        <v>100154537220.82999</v>
      </c>
      <c r="T26" s="32">
        <f t="shared" si="7"/>
        <v>17968653490.01001</v>
      </c>
      <c r="U26" s="33">
        <f t="shared" si="4"/>
        <v>0.90822305130398018</v>
      </c>
      <c r="V26" s="33">
        <f t="shared" si="5"/>
        <v>0.51211752205563077</v>
      </c>
      <c r="W26" s="33">
        <f t="shared" si="6"/>
        <v>0.51155073079349611</v>
      </c>
    </row>
    <row r="27" spans="1:26" ht="15.75" thickTop="1" x14ac:dyDescent="0.25">
      <c r="A27" s="4" t="s">
        <v>58</v>
      </c>
      <c r="B27" s="4"/>
      <c r="C27" s="4"/>
      <c r="D27" s="4"/>
      <c r="E27" s="4"/>
      <c r="F27" s="23"/>
      <c r="G27" s="23"/>
      <c r="H27" s="5"/>
      <c r="I27" s="6"/>
      <c r="J27" s="6"/>
      <c r="K27" s="4"/>
      <c r="L27" s="4"/>
      <c r="M27" s="4"/>
      <c r="N27" s="27"/>
      <c r="O27" s="27"/>
      <c r="P27" s="23"/>
      <c r="Q27" s="23"/>
      <c r="R27" s="24"/>
      <c r="S27" s="6"/>
      <c r="T27" s="6"/>
      <c r="U27" s="6"/>
      <c r="V27" s="25"/>
      <c r="W27" s="25"/>
      <c r="X27" s="25"/>
      <c r="Y27" s="25"/>
      <c r="Z27" s="8"/>
    </row>
    <row r="28" spans="1:26" s="4" customFormat="1" ht="11.25" x14ac:dyDescent="0.2">
      <c r="A28" s="4" t="s">
        <v>70</v>
      </c>
      <c r="F28" s="23"/>
      <c r="G28" s="23"/>
      <c r="H28" s="5"/>
      <c r="I28" s="6"/>
      <c r="J28" s="6"/>
      <c r="P28" s="23"/>
      <c r="Q28" s="23"/>
      <c r="R28" s="24"/>
      <c r="S28" s="6"/>
      <c r="T28" s="37"/>
      <c r="U28" s="6"/>
      <c r="V28" s="25"/>
      <c r="W28" s="25"/>
    </row>
    <row r="29" spans="1:26" s="4" customFormat="1" ht="11.25" x14ac:dyDescent="0.2">
      <c r="A29" s="4" t="s">
        <v>71</v>
      </c>
      <c r="F29" s="23"/>
      <c r="G29" s="23"/>
      <c r="H29" s="5"/>
      <c r="I29" s="6"/>
      <c r="J29" s="6"/>
      <c r="P29" s="23"/>
      <c r="Q29" s="23"/>
      <c r="R29" s="24"/>
      <c r="S29" s="6"/>
      <c r="T29" s="6"/>
      <c r="U29" s="6"/>
      <c r="V29" s="25"/>
      <c r="W29" s="25"/>
    </row>
    <row r="30" spans="1:26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25"/>
      <c r="Y30" s="25"/>
      <c r="Z30" s="8"/>
    </row>
    <row r="31" spans="1:26" x14ac:dyDescent="0.25">
      <c r="A31" s="4"/>
      <c r="B31" s="26"/>
      <c r="C31" s="26"/>
      <c r="D31" s="26"/>
      <c r="E31" s="26"/>
      <c r="F31" s="26"/>
      <c r="G31" s="26"/>
      <c r="H31" s="4"/>
      <c r="I31" s="4"/>
      <c r="J31" s="4"/>
      <c r="K31" s="4"/>
      <c r="L31" s="4"/>
      <c r="M31" s="4"/>
      <c r="N31" s="8"/>
      <c r="O31" s="8"/>
      <c r="P31" s="23"/>
      <c r="Q31" s="23"/>
      <c r="R31" s="24"/>
      <c r="S31" s="6"/>
      <c r="T31" s="6"/>
      <c r="U31" s="4"/>
      <c r="V31" s="4"/>
      <c r="W31" s="8"/>
      <c r="X31" s="8"/>
      <c r="Y31" s="8"/>
      <c r="Z31" s="8"/>
    </row>
    <row r="32" spans="1:2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8"/>
      <c r="O32" s="8"/>
      <c r="P32" s="23"/>
      <c r="Q32" s="23"/>
      <c r="R32" s="24"/>
      <c r="S32" s="4"/>
      <c r="T32" s="4"/>
      <c r="U32" s="8"/>
      <c r="V32" s="8"/>
      <c r="W32" s="8"/>
      <c r="X32" s="8"/>
      <c r="Y32" s="8"/>
      <c r="Z32" s="8"/>
    </row>
    <row r="33" spans="1:23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8"/>
      <c r="T33" s="8"/>
      <c r="U33" s="7"/>
      <c r="V33" s="7"/>
      <c r="W33" s="7"/>
    </row>
    <row r="34" spans="1:2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7"/>
      <c r="V34" s="7"/>
      <c r="W34" s="7"/>
    </row>
    <row r="35" spans="1:2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7"/>
      <c r="V35" s="7"/>
      <c r="W35" s="7"/>
    </row>
    <row r="36" spans="1:2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3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7"/>
      <c r="V38" s="7"/>
      <c r="W38" s="7"/>
    </row>
    <row r="39" spans="1:23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7"/>
      <c r="V39" s="7"/>
      <c r="W39" s="7"/>
    </row>
    <row r="40" spans="1:23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U40" s="2"/>
      <c r="V40" s="2"/>
      <c r="W40" s="2"/>
    </row>
    <row r="41" spans="1:23" x14ac:dyDescent="0.25">
      <c r="U41" s="2"/>
      <c r="V41" s="2"/>
      <c r="W41" s="2"/>
    </row>
    <row r="42" spans="1:23" x14ac:dyDescent="0.25">
      <c r="U42" s="2"/>
      <c r="V42" s="2"/>
      <c r="W42" s="2"/>
    </row>
    <row r="43" spans="1:23" x14ac:dyDescent="0.25">
      <c r="U43" s="2"/>
      <c r="V43" s="2"/>
      <c r="W43" s="2"/>
    </row>
    <row r="44" spans="1:23" x14ac:dyDescent="0.25">
      <c r="U44" s="2"/>
      <c r="V44" s="2"/>
      <c r="W44" s="2"/>
    </row>
    <row r="50" ht="12" customHeight="1" x14ac:dyDescent="0.25"/>
  </sheetData>
  <mergeCells count="5">
    <mergeCell ref="A2:W2"/>
    <mergeCell ref="A3:W3"/>
    <mergeCell ref="S6:W6"/>
    <mergeCell ref="A4:W5"/>
    <mergeCell ref="A30:W30"/>
  </mergeCells>
  <printOptions horizontalCentered="1"/>
  <pageMargins left="0.19685039370078741" right="0" top="0.78740157480314965" bottom="0.19685039370078741" header="0.78740157480314965" footer="0.78740157480314965"/>
  <pageSetup paperSize="14" scale="60" orientation="landscape" r:id="rId1"/>
  <headerFooter alignWithMargins="0"/>
  <ignoredErrors>
    <ignoredError sqref="B9:D9 B8:C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"Maria Nancy Espinel Barrera - Cont" &lt;mespinel@mincit.gov.co&gt;</dc:creator>
  <cp:lastModifiedBy>Maria Nancy Espinel Barrera - Cont</cp:lastModifiedBy>
  <cp:lastPrinted>2024-07-05T15:37:05Z</cp:lastPrinted>
  <dcterms:created xsi:type="dcterms:W3CDTF">2024-07-01T22:52:35Z</dcterms:created>
  <dcterms:modified xsi:type="dcterms:W3CDTF">2026-07-01T21:09:39Z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