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spinel\Downloads\"/>
    </mc:Choice>
  </mc:AlternateContent>
  <xr:revisionPtr revIDLastSave="0" documentId="13_ncr:1_{DC49CA88-5B4B-4A39-B5E4-F25D11C4D1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NCOMERCIO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5" l="1"/>
  <c r="H12" i="5"/>
  <c r="F25" i="5"/>
  <c r="F24" i="5"/>
  <c r="F26" i="5"/>
  <c r="F27" i="5"/>
  <c r="J10" i="5" l="1"/>
  <c r="I11" i="5"/>
  <c r="I10" i="5"/>
  <c r="H11" i="5"/>
  <c r="H10" i="5"/>
  <c r="G13" i="5"/>
  <c r="G11" i="5"/>
  <c r="G10" i="5"/>
  <c r="E11" i="5"/>
  <c r="E10" i="5"/>
  <c r="D13" i="5"/>
  <c r="D11" i="5"/>
  <c r="D10" i="5"/>
  <c r="C13" i="5"/>
  <c r="C12" i="5"/>
  <c r="C11" i="5"/>
  <c r="C10" i="5"/>
  <c r="L42" i="5" l="1"/>
  <c r="L39" i="5"/>
  <c r="L40" i="5"/>
  <c r="L41" i="5"/>
  <c r="L38" i="5"/>
  <c r="L25" i="5"/>
  <c r="L27" i="5"/>
  <c r="L24" i="5"/>
  <c r="L37" i="5" l="1"/>
  <c r="L44" i="5" s="1"/>
  <c r="F38" i="5" l="1"/>
  <c r="F10" i="5" s="1"/>
  <c r="D37" i="5"/>
  <c r="C37" i="5"/>
  <c r="F41" i="5" l="1"/>
  <c r="F13" i="5" s="1"/>
  <c r="F40" i="5"/>
  <c r="F39" i="5"/>
  <c r="O41" i="5" l="1"/>
  <c r="N41" i="5"/>
  <c r="M41" i="5"/>
  <c r="K24" i="5"/>
  <c r="J11" i="5" l="1"/>
  <c r="L11" i="5" l="1"/>
  <c r="L10" i="5"/>
  <c r="J37" i="5" l="1"/>
  <c r="H37" i="5"/>
  <c r="I37" i="5"/>
  <c r="G37" i="5" l="1"/>
  <c r="O27" i="5"/>
  <c r="M38" i="5"/>
  <c r="N40" i="5"/>
  <c r="K39" i="5"/>
  <c r="J13" i="5"/>
  <c r="I13" i="5"/>
  <c r="H13" i="5"/>
  <c r="L13" i="5" s="1"/>
  <c r="E13" i="5"/>
  <c r="C44" i="5"/>
  <c r="E37" i="5"/>
  <c r="F37" i="5" s="1"/>
  <c r="K38" i="5"/>
  <c r="O38" i="5"/>
  <c r="E44" i="5" l="1"/>
  <c r="O24" i="5"/>
  <c r="M39" i="5"/>
  <c r="M10" i="5"/>
  <c r="M27" i="5"/>
  <c r="N24" i="5"/>
  <c r="N27" i="5"/>
  <c r="M24" i="5"/>
  <c r="K27" i="5"/>
  <c r="N38" i="5"/>
  <c r="K40" i="5"/>
  <c r="O40" i="5"/>
  <c r="M40" i="5"/>
  <c r="K41" i="5"/>
  <c r="M13" i="5"/>
  <c r="O39" i="5"/>
  <c r="N39" i="5"/>
  <c r="K37" i="5" l="1"/>
  <c r="O10" i="5"/>
  <c r="K10" i="5"/>
  <c r="N10" i="5"/>
  <c r="N37" i="5"/>
  <c r="O37" i="5"/>
  <c r="M37" i="5"/>
  <c r="N13" i="5"/>
  <c r="K13" i="5"/>
  <c r="O13" i="5"/>
  <c r="E14" i="5" l="1"/>
  <c r="D44" i="5" l="1"/>
  <c r="F42" i="5"/>
  <c r="F44" i="5" s="1"/>
  <c r="G44" i="5" l="1"/>
  <c r="N42" i="5" l="1"/>
  <c r="K42" i="5"/>
  <c r="M42" i="5"/>
  <c r="O42" i="5"/>
  <c r="H44" i="5"/>
  <c r="K44" i="5" s="1"/>
  <c r="I44" i="5"/>
  <c r="N44" i="5" s="1"/>
  <c r="J44" i="5"/>
  <c r="O44" i="5" s="1"/>
  <c r="M44" i="5" l="1"/>
  <c r="C9" i="5" l="1"/>
  <c r="C23" i="5"/>
  <c r="C30" i="5"/>
  <c r="C16" i="5" s="1"/>
  <c r="C14" i="5"/>
  <c r="F11" i="5" l="1"/>
  <c r="N11" i="5" l="1"/>
  <c r="K11" i="5"/>
  <c r="M11" i="5"/>
  <c r="O11" i="5"/>
  <c r="N25" i="5"/>
  <c r="O25" i="5"/>
  <c r="M25" i="5"/>
  <c r="K25" i="5"/>
  <c r="D23" i="5" l="1"/>
  <c r="D12" i="5"/>
  <c r="D9" i="5" s="1"/>
  <c r="F14" i="5" l="1"/>
  <c r="D14" i="5"/>
  <c r="D30" i="5"/>
  <c r="D16" i="5" s="1"/>
  <c r="E12" i="5"/>
  <c r="E9" i="5"/>
  <c r="E23" i="5"/>
  <c r="E30" i="5" s="1"/>
  <c r="E16" i="5" s="1"/>
  <c r="F12" i="5"/>
  <c r="F23" i="5"/>
  <c r="F30" i="5" l="1"/>
  <c r="F9" i="5"/>
  <c r="F16" i="5" l="1"/>
  <c r="G12" i="5" l="1"/>
  <c r="G9" i="5" s="1"/>
  <c r="G23" i="5"/>
  <c r="G30" i="5" s="1"/>
  <c r="G16" i="5" s="1"/>
  <c r="G14" i="5"/>
  <c r="N26" i="5"/>
  <c r="K26" i="5"/>
  <c r="M26" i="5"/>
  <c r="I12" i="5"/>
  <c r="N12" i="5" s="1"/>
  <c r="I9" i="5"/>
  <c r="N9" i="5" s="1"/>
  <c r="I23" i="5"/>
  <c r="N23" i="5" s="1"/>
  <c r="J12" i="5"/>
  <c r="O12" i="5" s="1"/>
  <c r="O26" i="5"/>
  <c r="J23" i="5"/>
  <c r="O23" i="5" s="1"/>
  <c r="L26" i="5"/>
  <c r="L23" i="5" s="1"/>
  <c r="H23" i="5"/>
  <c r="K12" i="5"/>
  <c r="L12" i="5"/>
  <c r="L9" i="5" s="1"/>
  <c r="H9" i="5" l="1"/>
  <c r="M9" i="5" s="1"/>
  <c r="M12" i="5"/>
  <c r="M23" i="5"/>
  <c r="J9" i="5"/>
  <c r="O9" i="5" s="1"/>
  <c r="K23" i="5"/>
  <c r="N28" i="5"/>
  <c r="M28" i="5"/>
  <c r="K28" i="5"/>
  <c r="L28" i="5"/>
  <c r="L30" i="5" s="1"/>
  <c r="O28" i="5"/>
  <c r="H14" i="5"/>
  <c r="L14" i="5" s="1"/>
  <c r="L16" i="5" s="1"/>
  <c r="H30" i="5"/>
  <c r="K30" i="5" s="1"/>
  <c r="I30" i="5"/>
  <c r="I16" i="5" s="1"/>
  <c r="N16" i="5" s="1"/>
  <c r="I14" i="5"/>
  <c r="N14" i="5" s="1"/>
  <c r="J30" i="5"/>
  <c r="J16" i="5" s="1"/>
  <c r="O16" i="5" s="1"/>
  <c r="J14" i="5"/>
  <c r="O14" i="5" s="1"/>
  <c r="K9" i="5" l="1"/>
  <c r="K14" i="5"/>
  <c r="H16" i="5"/>
  <c r="M16" i="5" s="1"/>
  <c r="N30" i="5"/>
  <c r="M14" i="5"/>
  <c r="M30" i="5"/>
  <c r="O30" i="5"/>
  <c r="K16" i="5" l="1"/>
</calcChain>
</file>

<file path=xl/sharedStrings.xml><?xml version="1.0" encoding="utf-8"?>
<sst xmlns="http://schemas.openxmlformats.org/spreadsheetml/2006/main" count="84" uniqueCount="32">
  <si>
    <t xml:space="preserve">FUNCIONAMIENTO </t>
  </si>
  <si>
    <t>Gastos de Personal</t>
  </si>
  <si>
    <t xml:space="preserve">INVERSION </t>
  </si>
  <si>
    <t>CONCEPTO</t>
  </si>
  <si>
    <t>Transferencias Corrientes</t>
  </si>
  <si>
    <t>APROPIACIÓN  VIGENTE($)</t>
  </si>
  <si>
    <t>APROPIACIÓN SIN COMPROMETER ($)</t>
  </si>
  <si>
    <t>PAGO /APR   (%)</t>
  </si>
  <si>
    <t>COM /APR     (%)</t>
  </si>
  <si>
    <t>APROPIACIÓN INICIAL ($)</t>
  </si>
  <si>
    <t xml:space="preserve">Adquisición de Bienes y Servicios </t>
  </si>
  <si>
    <t>BLOQUEOS ($)</t>
  </si>
  <si>
    <t>APR. VIGENTE DESPUES DE BLOQUEOS ($)</t>
  </si>
  <si>
    <t>Gastos por Tributos, Multas, Sanciones e Intereses de Mora</t>
  </si>
  <si>
    <t>A</t>
  </si>
  <si>
    <t>C</t>
  </si>
  <si>
    <t>TOTAL  (A+C)</t>
  </si>
  <si>
    <t xml:space="preserve">Fuente de Información: SIIF Nación </t>
  </si>
  <si>
    <t>OBL  /APR   (%)</t>
  </si>
  <si>
    <t xml:space="preserve">   OBLIGACIONES       ($)</t>
  </si>
  <si>
    <t xml:space="preserve">   COMPROMISOS       ($)</t>
  </si>
  <si>
    <t xml:space="preserve">             PAGOS                 ($)</t>
  </si>
  <si>
    <t xml:space="preserve">   CDPs                                 ($)</t>
  </si>
  <si>
    <t xml:space="preserve"> </t>
  </si>
  <si>
    <t>SECCION 3501 MINISTERIO DE COMERCIO INDUSTRIA Y TURISMO</t>
  </si>
  <si>
    <t xml:space="preserve">MINISTERIO DE COMERCIO INDUSTRIA Y TURISMO -  UNIDAD EJECUTORA 350101 GESTIÓN GENERAL </t>
  </si>
  <si>
    <t>MINISTERIO DE COMERCIO INDUSTRIA Y TURISMO - UNIDAD EJECUTORA 350102 DIRECCIÓN GENERAL DE COMERCIO EXTERIOR</t>
  </si>
  <si>
    <t>CDP SIN COMPROMETER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</si>
  <si>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2559 del 22 de diciembre de 2025. Por la cual se decreta el presupuesto de rentas y recursos de capital y ley de apropiaciones para la vigencia fiscal del 1o. de enero al 31 de diciembre de 2026.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</si>
  <si>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1477 del 30 de diciembre de 2025.  Por el cual se liquida el Presupuesto General de la Nación para la vigencia fiscal de 2026, se detallan las apropiaciones y se clasifican y definen los gastos. </t>
    </r>
  </si>
  <si>
    <t>INFORME DE EJECUCIÓN PRESUPUESTAL ACUMULADA AL 30 DE JUNIO DE 2026</t>
  </si>
  <si>
    <t>FECHA DE ELABORACIÓN: JULIO 01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</si>
</sst>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2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sz val="10"/>
      <name val="Montserrat"/>
    </font>
    <font>
      <sz val="8"/>
      <name val="Montserrat"/>
    </font>
    <font>
      <b/>
      <sz val="12"/>
      <name val="Arial Narrow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1" tint="4.9989318521683403E-2"/>
      <name val="Arial Narrow"/>
      <family val="2"/>
    </font>
    <font>
      <b/>
      <sz val="9"/>
      <color theme="1" tint="4.9989318521683403E-2"/>
      <name val="Arial"/>
      <family val="2"/>
    </font>
    <font>
      <sz val="9"/>
      <color theme="1" tint="4.9989318521683403E-2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theme="1" tint="4.9989318521683403E-2"/>
      </left>
      <right/>
      <top/>
      <bottom/>
      <diagonal/>
    </border>
    <border>
      <left/>
      <right style="thick">
        <color theme="1" tint="4.9989318521683403E-2"/>
      </right>
      <top/>
      <bottom/>
      <diagonal/>
    </border>
    <border>
      <left style="thick">
        <color theme="1" tint="4.9989318521683403E-2"/>
      </left>
      <right/>
      <top style="thick">
        <color theme="1" tint="4.9989318521683403E-2"/>
      </top>
      <bottom/>
      <diagonal/>
    </border>
    <border>
      <left/>
      <right/>
      <top style="thick">
        <color theme="1" tint="4.9989318521683403E-2"/>
      </top>
      <bottom style="medium">
        <color indexed="64"/>
      </bottom>
      <diagonal/>
    </border>
    <border>
      <left style="thick">
        <color theme="1" tint="4.9989318521683403E-2"/>
      </left>
      <right/>
      <top/>
      <bottom style="thick">
        <color theme="1" tint="4.9989318521683403E-2"/>
      </bottom>
      <diagonal/>
    </border>
    <border>
      <left/>
      <right/>
      <top/>
      <bottom style="thick">
        <color theme="1" tint="4.9989318521683403E-2"/>
      </bottom>
      <diagonal/>
    </border>
    <border>
      <left/>
      <right style="thick">
        <color theme="1" tint="4.9989318521683403E-2"/>
      </right>
      <top/>
      <bottom style="thick">
        <color theme="1" tint="4.9989318521683403E-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16">
    <xf numFmtId="0" fontId="0" fillId="0" borderId="0" xfId="0"/>
    <xf numFmtId="0" fontId="3" fillId="0" borderId="1" xfId="0" applyFont="1" applyBorder="1"/>
    <xf numFmtId="0" fontId="3" fillId="0" borderId="0" xfId="0" applyFont="1"/>
    <xf numFmtId="4" fontId="3" fillId="0" borderId="0" xfId="0" applyNumberFormat="1" applyFont="1"/>
    <xf numFmtId="4" fontId="11" fillId="0" borderId="0" xfId="0" applyNumberFormat="1" applyFont="1" applyAlignment="1">
      <alignment horizontal="right" vertical="center" wrapText="1"/>
    </xf>
    <xf numFmtId="10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 readingOrder="1"/>
    </xf>
    <xf numFmtId="0" fontId="6" fillId="0" borderId="0" xfId="0" applyFont="1"/>
    <xf numFmtId="4" fontId="6" fillId="0" borderId="0" xfId="0" applyNumberFormat="1" applyFont="1" applyAlignment="1">
      <alignment horizontal="right" vertical="center" wrapText="1"/>
    </xf>
    <xf numFmtId="10" fontId="4" fillId="2" borderId="0" xfId="0" applyNumberFormat="1" applyFont="1" applyFill="1" applyAlignment="1">
      <alignment horizontal="right" vertical="center" wrapText="1"/>
    </xf>
    <xf numFmtId="0" fontId="12" fillId="3" borderId="2" xfId="0" applyFont="1" applyFill="1" applyBorder="1"/>
    <xf numFmtId="0" fontId="13" fillId="3" borderId="3" xfId="0" applyFont="1" applyFill="1" applyBorder="1" applyAlignment="1">
      <alignment horizontal="center" vertical="center"/>
    </xf>
    <xf numFmtId="4" fontId="13" fillId="3" borderId="3" xfId="0" applyNumberFormat="1" applyFont="1" applyFill="1" applyBorder="1" applyAlignment="1">
      <alignment horizontal="center" vertical="justify" wrapText="1"/>
    </xf>
    <xf numFmtId="0" fontId="13" fillId="3" borderId="3" xfId="0" applyFont="1" applyFill="1" applyBorder="1" applyAlignment="1">
      <alignment horizontal="center" vertical="justify" wrapText="1"/>
    </xf>
    <xf numFmtId="0" fontId="3" fillId="0" borderId="4" xfId="0" applyFont="1" applyBorder="1"/>
    <xf numFmtId="0" fontId="3" fillId="0" borderId="5" xfId="0" applyFont="1" applyBorder="1"/>
    <xf numFmtId="0" fontId="4" fillId="4" borderId="6" xfId="0" applyFont="1" applyFill="1" applyBorder="1" applyAlignment="1">
      <alignment horizontal="center" vertical="center"/>
    </xf>
    <xf numFmtId="0" fontId="3" fillId="0" borderId="6" xfId="0" applyFont="1" applyBorder="1"/>
    <xf numFmtId="0" fontId="5" fillId="0" borderId="6" xfId="0" applyFont="1" applyBorder="1"/>
    <xf numFmtId="0" fontId="6" fillId="2" borderId="0" xfId="0" applyFont="1" applyFill="1" applyAlignment="1">
      <alignment horizontal="left"/>
    </xf>
    <xf numFmtId="4" fontId="3" fillId="0" borderId="13" xfId="0" applyNumberFormat="1" applyFont="1" applyBorder="1"/>
    <xf numFmtId="10" fontId="3" fillId="0" borderId="13" xfId="0" applyNumberFormat="1" applyFont="1" applyBorder="1" applyAlignment="1">
      <alignment horizontal="right" vertical="center" wrapText="1"/>
    </xf>
    <xf numFmtId="10" fontId="4" fillId="2" borderId="13" xfId="0" applyNumberFormat="1" applyFont="1" applyFill="1" applyBorder="1" applyAlignment="1">
      <alignment horizontal="right" vertical="center" wrapText="1"/>
    </xf>
    <xf numFmtId="0" fontId="12" fillId="3" borderId="14" xfId="0" applyFont="1" applyFill="1" applyBorder="1"/>
    <xf numFmtId="0" fontId="13" fillId="3" borderId="15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12" xfId="0" applyFont="1" applyBorder="1" applyAlignment="1">
      <alignment horizontal="center" vertical="center" wrapText="1"/>
    </xf>
    <xf numFmtId="0" fontId="5" fillId="2" borderId="12" xfId="0" applyFont="1" applyFill="1" applyBorder="1"/>
    <xf numFmtId="0" fontId="6" fillId="0" borderId="6" xfId="0" applyFont="1" applyBorder="1"/>
    <xf numFmtId="10" fontId="3" fillId="0" borderId="7" xfId="0" applyNumberFormat="1" applyFont="1" applyBorder="1" applyAlignment="1">
      <alignment horizontal="right" vertical="center" wrapText="1"/>
    </xf>
    <xf numFmtId="10" fontId="4" fillId="0" borderId="7" xfId="0" applyNumberFormat="1" applyFont="1" applyBorder="1" applyAlignment="1">
      <alignment horizontal="right" vertical="center" wrapText="1"/>
    </xf>
    <xf numFmtId="0" fontId="14" fillId="4" borderId="2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/>
    </xf>
    <xf numFmtId="0" fontId="13" fillId="5" borderId="8" xfId="0" applyFont="1" applyFill="1" applyBorder="1" applyAlignment="1">
      <alignment horizontal="center" vertical="justify"/>
    </xf>
    <xf numFmtId="4" fontId="4" fillId="0" borderId="6" xfId="0" applyNumberFormat="1" applyFont="1" applyBorder="1" applyAlignment="1">
      <alignment horizontal="right" vertical="center" wrapText="1"/>
    </xf>
    <xf numFmtId="10" fontId="15" fillId="0" borderId="0" xfId="0" applyNumberFormat="1" applyFont="1" applyAlignment="1">
      <alignment horizontal="right" vertical="center" wrapText="1"/>
    </xf>
    <xf numFmtId="4" fontId="5" fillId="2" borderId="0" xfId="0" applyNumberFormat="1" applyFont="1" applyFill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10" fontId="16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right" vertical="center" wrapText="1" readingOrder="1"/>
    </xf>
    <xf numFmtId="4" fontId="11" fillId="0" borderId="0" xfId="0" applyNumberFormat="1" applyFont="1" applyAlignment="1">
      <alignment vertical="center" wrapText="1" readingOrder="1"/>
    </xf>
    <xf numFmtId="4" fontId="5" fillId="0" borderId="0" xfId="0" applyNumberFormat="1" applyFont="1" applyAlignment="1">
      <alignment vertical="center" wrapText="1"/>
    </xf>
    <xf numFmtId="164" fontId="11" fillId="0" borderId="0" xfId="0" applyNumberFormat="1" applyFont="1" applyAlignment="1">
      <alignment horizontal="right" vertical="center" wrapText="1" readingOrder="1"/>
    </xf>
    <xf numFmtId="4" fontId="11" fillId="0" borderId="0" xfId="1" applyNumberFormat="1" applyFont="1" applyAlignment="1">
      <alignment vertical="center" wrapText="1"/>
    </xf>
    <xf numFmtId="4" fontId="11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right" vertical="center" wrapText="1"/>
    </xf>
    <xf numFmtId="4" fontId="3" fillId="0" borderId="7" xfId="0" applyNumberFormat="1" applyFont="1" applyBorder="1"/>
    <xf numFmtId="0" fontId="0" fillId="2" borderId="0" xfId="0" applyFill="1"/>
    <xf numFmtId="4" fontId="0" fillId="2" borderId="0" xfId="0" applyNumberFormat="1" applyFill="1"/>
    <xf numFmtId="0" fontId="7" fillId="2" borderId="0" xfId="0" applyFont="1" applyFill="1"/>
    <xf numFmtId="4" fontId="8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4" fontId="3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Continuous" vertical="center" wrapText="1"/>
    </xf>
    <xf numFmtId="4" fontId="4" fillId="2" borderId="0" xfId="0" applyNumberFormat="1" applyFont="1" applyFill="1" applyAlignment="1">
      <alignment horizontal="centerContinuous" vertical="center" wrapText="1"/>
    </xf>
    <xf numFmtId="0" fontId="4" fillId="2" borderId="0" xfId="0" applyFont="1" applyFill="1"/>
    <xf numFmtId="4" fontId="17" fillId="2" borderId="0" xfId="0" applyNumberFormat="1" applyFont="1" applyFill="1" applyAlignment="1">
      <alignment horizontal="right" vertical="center" wrapText="1" readingOrder="1"/>
    </xf>
    <xf numFmtId="4" fontId="18" fillId="2" borderId="0" xfId="0" applyNumberFormat="1" applyFont="1" applyFill="1" applyAlignment="1">
      <alignment horizontal="right" vertical="center" wrapText="1" readingOrder="1"/>
    </xf>
    <xf numFmtId="7" fontId="1" fillId="2" borderId="0" xfId="0" applyNumberFormat="1" applyFont="1" applyFill="1"/>
    <xf numFmtId="4" fontId="1" fillId="2" borderId="0" xfId="0" applyNumberFormat="1" applyFont="1" applyFill="1"/>
    <xf numFmtId="10" fontId="0" fillId="2" borderId="0" xfId="0" applyNumberFormat="1" applyFill="1"/>
    <xf numFmtId="0" fontId="4" fillId="6" borderId="0" xfId="0" applyFont="1" applyFill="1" applyAlignment="1">
      <alignment horizontal="left" vertical="center"/>
    </xf>
    <xf numFmtId="4" fontId="4" fillId="6" borderId="0" xfId="0" applyNumberFormat="1" applyFont="1" applyFill="1" applyAlignment="1">
      <alignment horizontal="right" vertical="center" wrapText="1"/>
    </xf>
    <xf numFmtId="4" fontId="4" fillId="6" borderId="6" xfId="0" applyNumberFormat="1" applyFont="1" applyFill="1" applyBorder="1" applyAlignment="1">
      <alignment horizontal="right" vertical="center" wrapText="1"/>
    </xf>
    <xf numFmtId="10" fontId="15" fillId="6" borderId="0" xfId="0" applyNumberFormat="1" applyFont="1" applyFill="1" applyAlignment="1">
      <alignment horizontal="right" vertical="center" wrapText="1"/>
    </xf>
    <xf numFmtId="10" fontId="4" fillId="6" borderId="7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center"/>
    </xf>
    <xf numFmtId="4" fontId="4" fillId="7" borderId="9" xfId="0" applyNumberFormat="1" applyFont="1" applyFill="1" applyBorder="1" applyAlignment="1">
      <alignment horizontal="right" vertical="center" wrapText="1"/>
    </xf>
    <xf numFmtId="4" fontId="4" fillId="7" borderId="10" xfId="0" applyNumberFormat="1" applyFont="1" applyFill="1" applyBorder="1" applyAlignment="1">
      <alignment horizontal="right" vertical="center" wrapText="1"/>
    </xf>
    <xf numFmtId="10" fontId="15" fillId="7" borderId="9" xfId="0" applyNumberFormat="1" applyFont="1" applyFill="1" applyBorder="1" applyAlignment="1">
      <alignment horizontal="right" vertical="center" wrapText="1"/>
    </xf>
    <xf numFmtId="10" fontId="4" fillId="7" borderId="11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4" fontId="4" fillId="6" borderId="0" xfId="0" applyNumberFormat="1" applyFont="1" applyFill="1" applyAlignment="1">
      <alignment vertical="center" wrapText="1"/>
    </xf>
    <xf numFmtId="10" fontId="4" fillId="6" borderId="0" xfId="0" applyNumberFormat="1" applyFont="1" applyFill="1" applyAlignment="1">
      <alignment horizontal="right" vertical="center" wrapText="1"/>
    </xf>
    <xf numFmtId="0" fontId="4" fillId="6" borderId="0" xfId="0" applyFont="1" applyFill="1" applyAlignment="1">
      <alignment horizontal="left" vertical="center" wrapText="1"/>
    </xf>
    <xf numFmtId="164" fontId="4" fillId="6" borderId="0" xfId="0" applyNumberFormat="1" applyFont="1" applyFill="1" applyAlignment="1">
      <alignment horizontal="right" vertical="center" wrapText="1"/>
    </xf>
    <xf numFmtId="4" fontId="19" fillId="6" borderId="0" xfId="1" applyNumberFormat="1" applyFont="1" applyFill="1" applyAlignment="1">
      <alignment vertical="center" wrapText="1"/>
    </xf>
    <xf numFmtId="0" fontId="4" fillId="7" borderId="10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10" fontId="4" fillId="7" borderId="9" xfId="0" applyNumberFormat="1" applyFont="1" applyFill="1" applyBorder="1" applyAlignment="1">
      <alignment horizontal="right" vertical="center" wrapText="1"/>
    </xf>
    <xf numFmtId="0" fontId="4" fillId="6" borderId="12" xfId="0" applyFont="1" applyFill="1" applyBorder="1" applyAlignment="1">
      <alignment horizontal="center" vertical="center" wrapText="1"/>
    </xf>
    <xf numFmtId="10" fontId="4" fillId="6" borderId="13" xfId="0" applyNumberFormat="1" applyFont="1" applyFill="1" applyBorder="1" applyAlignment="1">
      <alignment horizontal="right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left" vertical="center"/>
    </xf>
    <xf numFmtId="4" fontId="15" fillId="6" borderId="0" xfId="0" applyNumberFormat="1" applyFont="1" applyFill="1" applyAlignment="1">
      <alignment horizontal="right" vertical="center" wrapText="1"/>
    </xf>
    <xf numFmtId="4" fontId="19" fillId="6" borderId="0" xfId="0" applyNumberFormat="1" applyFont="1" applyFill="1" applyAlignment="1">
      <alignment horizontal="right" vertical="center" wrapText="1"/>
    </xf>
    <xf numFmtId="10" fontId="15" fillId="6" borderId="13" xfId="0" applyNumberFormat="1" applyFont="1" applyFill="1" applyBorder="1" applyAlignment="1">
      <alignment horizontal="right" vertical="center" wrapText="1"/>
    </xf>
    <xf numFmtId="0" fontId="4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left" vertical="center"/>
    </xf>
    <xf numFmtId="4" fontId="4" fillId="7" borderId="17" xfId="0" applyNumberFormat="1" applyFont="1" applyFill="1" applyBorder="1" applyAlignment="1">
      <alignment horizontal="right" vertical="center" wrapText="1"/>
    </xf>
    <xf numFmtId="10" fontId="4" fillId="7" borderId="17" xfId="0" applyNumberFormat="1" applyFont="1" applyFill="1" applyBorder="1" applyAlignment="1">
      <alignment horizontal="right" vertical="center" wrapText="1"/>
    </xf>
    <xf numFmtId="10" fontId="4" fillId="7" borderId="18" xfId="0" applyNumberFormat="1" applyFont="1" applyFill="1" applyBorder="1" applyAlignment="1">
      <alignment horizontal="right" vertical="center" wrapText="1"/>
    </xf>
    <xf numFmtId="4" fontId="13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justify"/>
    </xf>
    <xf numFmtId="4" fontId="3" fillId="0" borderId="0" xfId="0" applyNumberFormat="1" applyFont="1" applyAlignment="1">
      <alignment horizontal="right" vertical="center"/>
    </xf>
    <xf numFmtId="4" fontId="20" fillId="2" borderId="0" xfId="0" applyNumberFormat="1" applyFont="1" applyFill="1"/>
    <xf numFmtId="4" fontId="3" fillId="0" borderId="19" xfId="0" applyNumberFormat="1" applyFont="1" applyBorder="1"/>
    <xf numFmtId="4" fontId="4" fillId="6" borderId="19" xfId="0" applyNumberFormat="1" applyFont="1" applyFill="1" applyBorder="1" applyAlignment="1">
      <alignment horizontal="right" vertical="center" wrapText="1"/>
    </xf>
    <xf numFmtId="4" fontId="3" fillId="0" borderId="19" xfId="0" applyNumberFormat="1" applyFont="1" applyBorder="1" applyAlignment="1">
      <alignment horizontal="right" vertical="center" wrapText="1"/>
    </xf>
    <xf numFmtId="4" fontId="4" fillId="7" borderId="20" xfId="0" applyNumberFormat="1" applyFont="1" applyFill="1" applyBorder="1" applyAlignment="1">
      <alignment horizontal="right" vertical="center" wrapText="1"/>
    </xf>
    <xf numFmtId="164" fontId="1" fillId="2" borderId="0" xfId="0" applyNumberFormat="1" applyFont="1" applyFill="1"/>
    <xf numFmtId="10" fontId="1" fillId="2" borderId="0" xfId="0" applyNumberFormat="1" applyFont="1" applyFill="1"/>
    <xf numFmtId="0" fontId="20" fillId="2" borderId="0" xfId="0" applyFont="1" applyFill="1"/>
    <xf numFmtId="0" fontId="9" fillId="2" borderId="0" xfId="0" applyFont="1" applyFill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800100</xdr:colOff>
      <xdr:row>0</xdr:row>
      <xdr:rowOff>24848</xdr:rowOff>
    </xdr:from>
    <xdr:to>
      <xdr:col>11</xdr:col>
      <xdr:colOff>207479</xdr:colOff>
      <xdr:row>5</xdr:row>
      <xdr:rowOff>224873</xdr:rowOff>
    </xdr:to>
    <xdr:pic>
      <xdr:nvPicPr>
        <xdr:cNvPr id="3774" name="Imagen 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1269317" y="24848"/>
          <a:ext cx="1801053" cy="829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185"/>
  <sheetViews>
    <sheetView tabSelected="1" topLeftCell="E1" zoomScaleNormal="100" workbookViewId="0">
      <selection activeCell="Q9" sqref="Q9"/>
    </sheetView>
  </sheetViews>
  <sheetFormatPr baseColWidth="10" defaultRowHeight="12.75" x14ac:dyDescent="0.2"/>
  <cols>
    <col min="1" max="1" width="2.5703125" customWidth="1"/>
    <col min="2" max="2" width="25.42578125" customWidth="1"/>
    <col min="3" max="3" width="18" customWidth="1"/>
    <col min="4" max="4" width="19" customWidth="1"/>
    <col min="5" max="5" width="17" customWidth="1"/>
    <col min="6" max="6" width="19.28515625" customWidth="1"/>
    <col min="7" max="7" width="18.7109375" customWidth="1"/>
    <col min="8" max="8" width="18.42578125" customWidth="1"/>
    <col min="9" max="9" width="18" customWidth="1"/>
    <col min="10" max="10" width="18.42578125" customWidth="1"/>
    <col min="11" max="11" width="17.5703125" bestFit="1" customWidth="1"/>
    <col min="12" max="12" width="17.5703125" customWidth="1"/>
    <col min="13" max="13" width="7.85546875" customWidth="1"/>
    <col min="14" max="14" width="8.140625" customWidth="1"/>
    <col min="15" max="15" width="8.42578125" customWidth="1"/>
    <col min="16" max="16" width="12.7109375" style="52" bestFit="1" customWidth="1"/>
    <col min="17" max="17" width="17.42578125" style="52" bestFit="1" customWidth="1"/>
    <col min="18" max="75" width="11.42578125" style="52"/>
  </cols>
  <sheetData>
    <row r="1" spans="1:17" s="52" customFormat="1" x14ac:dyDescent="0.2"/>
    <row r="2" spans="1:17" s="52" customFormat="1" ht="12.75" customHeight="1" x14ac:dyDescent="0.2">
      <c r="A2" s="114" t="s">
        <v>24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1:17" s="52" customFormat="1" ht="6.75" customHeight="1" x14ac:dyDescent="0.2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1:17" s="52" customFormat="1" ht="11.25" customHeight="1" x14ac:dyDescent="0.2">
      <c r="A4" s="114" t="s">
        <v>30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</row>
    <row r="5" spans="1:17" s="52" customFormat="1" ht="6" customHeight="1" x14ac:dyDescent="0.2">
      <c r="A5" s="114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1:17" s="52" customFormat="1" ht="19.5" customHeight="1" thickBot="1" x14ac:dyDescent="0.35">
      <c r="A6" s="54"/>
      <c r="B6" s="54" t="s">
        <v>23</v>
      </c>
      <c r="C6" s="55"/>
      <c r="D6" s="55"/>
      <c r="E6" s="55"/>
      <c r="F6" s="55"/>
      <c r="G6" s="55"/>
      <c r="H6" s="55"/>
      <c r="I6" s="55"/>
      <c r="J6" s="115" t="s">
        <v>31</v>
      </c>
      <c r="K6" s="115"/>
      <c r="L6" s="115"/>
      <c r="M6" s="115"/>
      <c r="N6" s="115"/>
      <c r="O6" s="115"/>
    </row>
    <row r="7" spans="1:17" ht="42" customHeight="1" thickTop="1" thickBot="1" x14ac:dyDescent="0.25">
      <c r="A7" s="14"/>
      <c r="B7" s="15" t="s">
        <v>3</v>
      </c>
      <c r="C7" s="16" t="s">
        <v>9</v>
      </c>
      <c r="D7" s="17" t="s">
        <v>5</v>
      </c>
      <c r="E7" s="103" t="s">
        <v>11</v>
      </c>
      <c r="F7" s="16" t="s">
        <v>12</v>
      </c>
      <c r="G7" s="104" t="s">
        <v>22</v>
      </c>
      <c r="H7" s="104" t="s">
        <v>20</v>
      </c>
      <c r="I7" s="17" t="s">
        <v>19</v>
      </c>
      <c r="J7" s="17" t="s">
        <v>21</v>
      </c>
      <c r="K7" s="35" t="s">
        <v>6</v>
      </c>
      <c r="L7" s="35" t="s">
        <v>27</v>
      </c>
      <c r="M7" s="36" t="s">
        <v>8</v>
      </c>
      <c r="N7" s="37" t="s">
        <v>18</v>
      </c>
      <c r="O7" s="38" t="s">
        <v>7</v>
      </c>
    </row>
    <row r="8" spans="1:17" ht="9.75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8"/>
      <c r="L8" s="107"/>
      <c r="M8" s="1"/>
      <c r="N8" s="1"/>
      <c r="O8" s="19"/>
    </row>
    <row r="9" spans="1:17" ht="18" customHeight="1" x14ac:dyDescent="0.2">
      <c r="A9" s="20" t="s">
        <v>14</v>
      </c>
      <c r="B9" s="70" t="s">
        <v>0</v>
      </c>
      <c r="C9" s="71">
        <f>SUM(C10:C13)</f>
        <v>957869577216</v>
      </c>
      <c r="D9" s="71">
        <f t="shared" ref="D9:J9" si="0">SUM(D10:D13)</f>
        <v>957869577216</v>
      </c>
      <c r="E9" s="71">
        <f t="shared" si="0"/>
        <v>21493395153</v>
      </c>
      <c r="F9" s="71">
        <f t="shared" si="0"/>
        <v>936376182063</v>
      </c>
      <c r="G9" s="71">
        <f t="shared" si="0"/>
        <v>894977400550.69995</v>
      </c>
      <c r="H9" s="71">
        <f t="shared" si="0"/>
        <v>821294732182.37988</v>
      </c>
      <c r="I9" s="71">
        <f t="shared" si="0"/>
        <v>314507541433.25</v>
      </c>
      <c r="J9" s="71">
        <f t="shared" si="0"/>
        <v>313662024274.25</v>
      </c>
      <c r="K9" s="72">
        <f t="shared" ref="K9:K14" si="1">+F9-H9</f>
        <v>115081449880.62012</v>
      </c>
      <c r="L9" s="108">
        <f>SUM(L10:L13)</f>
        <v>73682668368.320068</v>
      </c>
      <c r="M9" s="73">
        <f t="shared" ref="M9:M14" si="2">+H9/F9</f>
        <v>0.87709912737520124</v>
      </c>
      <c r="N9" s="73">
        <f t="shared" ref="N9:N14" si="3">+I9/F9</f>
        <v>0.33587734017362025</v>
      </c>
      <c r="O9" s="74">
        <f t="shared" ref="O9:O14" si="4">+J9/F9</f>
        <v>0.33497437278167186</v>
      </c>
    </row>
    <row r="10" spans="1:17" ht="29.25" customHeight="1" x14ac:dyDescent="0.2">
      <c r="A10" s="21"/>
      <c r="B10" s="8" t="s">
        <v>1</v>
      </c>
      <c r="C10" s="6">
        <f t="shared" ref="C10:J10" si="5">+C24+C38</f>
        <v>76723090000</v>
      </c>
      <c r="D10" s="6">
        <f t="shared" si="5"/>
        <v>76723090000</v>
      </c>
      <c r="E10" s="6">
        <f t="shared" si="5"/>
        <v>1702720000</v>
      </c>
      <c r="F10" s="6">
        <f t="shared" si="5"/>
        <v>75020370000</v>
      </c>
      <c r="G10" s="6">
        <f t="shared" si="5"/>
        <v>75020370000</v>
      </c>
      <c r="H10" s="6">
        <f t="shared" si="5"/>
        <v>30187573316</v>
      </c>
      <c r="I10" s="6">
        <f t="shared" si="5"/>
        <v>29309281211.25</v>
      </c>
      <c r="J10" s="6">
        <f t="shared" si="5"/>
        <v>28490055979.25</v>
      </c>
      <c r="K10" s="42">
        <f>+F10-H10</f>
        <v>44832796684</v>
      </c>
      <c r="L10" s="109">
        <f>+G10-H10</f>
        <v>44832796684</v>
      </c>
      <c r="M10" s="43">
        <f t="shared" si="2"/>
        <v>0.40239168796421559</v>
      </c>
      <c r="N10" s="43">
        <f t="shared" si="3"/>
        <v>0.39068430629241097</v>
      </c>
      <c r="O10" s="33">
        <f t="shared" si="4"/>
        <v>0.37976426908118421</v>
      </c>
      <c r="P10" s="53"/>
    </row>
    <row r="11" spans="1:17" ht="25.5" customHeight="1" x14ac:dyDescent="0.2">
      <c r="A11" s="21"/>
      <c r="B11" s="9" t="s">
        <v>10</v>
      </c>
      <c r="C11" s="6">
        <f t="shared" ref="C11:I12" si="6">+C25+C39</f>
        <v>21948655000</v>
      </c>
      <c r="D11" s="6">
        <f t="shared" si="6"/>
        <v>34022168041</v>
      </c>
      <c r="E11" s="6">
        <f t="shared" si="6"/>
        <v>0</v>
      </c>
      <c r="F11" s="6">
        <f t="shared" si="6"/>
        <v>34022168041</v>
      </c>
      <c r="G11" s="6">
        <f t="shared" si="6"/>
        <v>30997705336.23</v>
      </c>
      <c r="H11" s="6">
        <f t="shared" si="6"/>
        <v>22630209404.240002</v>
      </c>
      <c r="I11" s="105">
        <f t="shared" si="6"/>
        <v>13782931951.049999</v>
      </c>
      <c r="J11" s="6">
        <f t="shared" ref="E11:J13" si="7">+J25+J39</f>
        <v>13756640024.049999</v>
      </c>
      <c r="K11" s="42">
        <f t="shared" si="1"/>
        <v>11391958636.759998</v>
      </c>
      <c r="L11" s="109">
        <f t="shared" ref="L11:L13" si="8">+G11-H11</f>
        <v>8367495931.9899979</v>
      </c>
      <c r="M11" s="43">
        <f t="shared" si="2"/>
        <v>0.66516070865820232</v>
      </c>
      <c r="N11" s="43">
        <f t="shared" si="3"/>
        <v>0.4051162152406112</v>
      </c>
      <c r="O11" s="33">
        <f t="shared" si="4"/>
        <v>0.40434342712880372</v>
      </c>
      <c r="P11" s="53"/>
    </row>
    <row r="12" spans="1:17" ht="26.25" customHeight="1" x14ac:dyDescent="0.2">
      <c r="A12" s="21"/>
      <c r="B12" s="8" t="s">
        <v>4</v>
      </c>
      <c r="C12" s="6">
        <f t="shared" si="6"/>
        <v>835651047216</v>
      </c>
      <c r="D12" s="6">
        <f t="shared" si="6"/>
        <v>823577534175</v>
      </c>
      <c r="E12" s="6">
        <f t="shared" si="6"/>
        <v>19790675153</v>
      </c>
      <c r="F12" s="6">
        <f t="shared" si="6"/>
        <v>803786859022</v>
      </c>
      <c r="G12" s="6">
        <f t="shared" si="6"/>
        <v>767580413214.46997</v>
      </c>
      <c r="H12" s="6">
        <f>+H26+H40</f>
        <v>749063765888.13989</v>
      </c>
      <c r="I12" s="6">
        <f t="shared" si="6"/>
        <v>252002144696.95001</v>
      </c>
      <c r="J12" s="6">
        <f t="shared" si="7"/>
        <v>252002144696.95001</v>
      </c>
      <c r="K12" s="42">
        <f t="shared" si="1"/>
        <v>54723093133.860107</v>
      </c>
      <c r="L12" s="109">
        <f t="shared" si="8"/>
        <v>18516647326.330078</v>
      </c>
      <c r="M12" s="43">
        <f t="shared" si="2"/>
        <v>0.93191840284569483</v>
      </c>
      <c r="N12" s="43">
        <f t="shared" si="3"/>
        <v>0.3135186173652692</v>
      </c>
      <c r="O12" s="33">
        <f t="shared" si="4"/>
        <v>0.3135186173652692</v>
      </c>
      <c r="P12" s="53"/>
      <c r="Q12" s="113" t="s">
        <v>23</v>
      </c>
    </row>
    <row r="13" spans="1:17" ht="24.75" customHeight="1" x14ac:dyDescent="0.2">
      <c r="A13" s="21"/>
      <c r="B13" s="10" t="s">
        <v>13</v>
      </c>
      <c r="C13" s="6">
        <f>+C27+C41</f>
        <v>23546785000</v>
      </c>
      <c r="D13" s="6">
        <f>+D27+D41</f>
        <v>23546785000</v>
      </c>
      <c r="E13" s="6">
        <f t="shared" si="7"/>
        <v>0</v>
      </c>
      <c r="F13" s="6">
        <f>+F27+F41</f>
        <v>23546785000</v>
      </c>
      <c r="G13" s="6">
        <f>+G27+G41</f>
        <v>21378912000</v>
      </c>
      <c r="H13" s="6">
        <f t="shared" si="7"/>
        <v>19413183574</v>
      </c>
      <c r="I13" s="6">
        <f t="shared" si="7"/>
        <v>19413183574</v>
      </c>
      <c r="J13" s="6">
        <f t="shared" si="7"/>
        <v>19413183574</v>
      </c>
      <c r="K13" s="42">
        <f t="shared" si="1"/>
        <v>4133601426</v>
      </c>
      <c r="L13" s="109">
        <f t="shared" si="8"/>
        <v>1965728426</v>
      </c>
      <c r="M13" s="43">
        <f t="shared" si="2"/>
        <v>0.82445155778166745</v>
      </c>
      <c r="N13" s="43">
        <f t="shared" si="3"/>
        <v>0.82445155778166745</v>
      </c>
      <c r="O13" s="33">
        <f t="shared" si="4"/>
        <v>0.82445155778166745</v>
      </c>
      <c r="P13" s="53"/>
    </row>
    <row r="14" spans="1:17" ht="23.25" customHeight="1" x14ac:dyDescent="0.2">
      <c r="A14" s="75" t="s">
        <v>15</v>
      </c>
      <c r="B14" s="70" t="s">
        <v>2</v>
      </c>
      <c r="C14" s="71">
        <f t="shared" ref="C14:J14" si="9">+C28+C42</f>
        <v>195786128710</v>
      </c>
      <c r="D14" s="71">
        <f t="shared" si="9"/>
        <v>195786128710</v>
      </c>
      <c r="E14" s="71">
        <f t="shared" si="9"/>
        <v>0</v>
      </c>
      <c r="F14" s="71">
        <f>+F28+F42</f>
        <v>195786128710</v>
      </c>
      <c r="G14" s="71">
        <f>+G28+G42</f>
        <v>189487903043.89999</v>
      </c>
      <c r="H14" s="71">
        <f>+H28+H42</f>
        <v>177817475219.98996</v>
      </c>
      <c r="I14" s="71">
        <f>+I28+I42</f>
        <v>100265507087.83</v>
      </c>
      <c r="J14" s="71">
        <f t="shared" si="9"/>
        <v>100154537220.83</v>
      </c>
      <c r="K14" s="72">
        <f t="shared" si="1"/>
        <v>17968653490.01004</v>
      </c>
      <c r="L14" s="108">
        <f>+G14-H14</f>
        <v>11670427823.910034</v>
      </c>
      <c r="M14" s="73">
        <f t="shared" si="2"/>
        <v>0.90822305130397996</v>
      </c>
      <c r="N14" s="73">
        <f t="shared" si="3"/>
        <v>0.51211752205563088</v>
      </c>
      <c r="O14" s="74">
        <f t="shared" si="4"/>
        <v>0.51155073079349622</v>
      </c>
      <c r="P14" s="53"/>
    </row>
    <row r="15" spans="1:17" ht="8.25" customHeight="1" x14ac:dyDescent="0.2">
      <c r="A15" s="22"/>
      <c r="B15" s="11"/>
      <c r="C15" s="12"/>
      <c r="D15" s="7"/>
      <c r="E15" s="7"/>
      <c r="F15" s="7"/>
      <c r="G15" s="7"/>
      <c r="H15" s="7"/>
      <c r="I15" s="7"/>
      <c r="J15" s="7"/>
      <c r="K15" s="39"/>
      <c r="L15" s="109"/>
      <c r="M15" s="40"/>
      <c r="N15" s="40"/>
      <c r="O15" s="34"/>
    </row>
    <row r="16" spans="1:17" ht="24" customHeight="1" thickBot="1" x14ac:dyDescent="0.25">
      <c r="A16" s="88"/>
      <c r="B16" s="76" t="s">
        <v>16</v>
      </c>
      <c r="C16" s="77">
        <f>+C30+C44</f>
        <v>1153655705926</v>
      </c>
      <c r="D16" s="77">
        <f t="shared" ref="D16:J16" si="10">+D30+D44</f>
        <v>1153655705926</v>
      </c>
      <c r="E16" s="77">
        <f t="shared" si="10"/>
        <v>21493395153</v>
      </c>
      <c r="F16" s="77">
        <f>+F30+F44</f>
        <v>1132162310773</v>
      </c>
      <c r="G16" s="77">
        <f t="shared" si="10"/>
        <v>1084465303594.6001</v>
      </c>
      <c r="H16" s="77">
        <f t="shared" si="10"/>
        <v>999112207402.36975</v>
      </c>
      <c r="I16" s="77">
        <f t="shared" si="10"/>
        <v>414773048521.08002</v>
      </c>
      <c r="J16" s="77">
        <f t="shared" si="10"/>
        <v>413816561495.08002</v>
      </c>
      <c r="K16" s="78">
        <f>+F16-H16</f>
        <v>133050103370.63025</v>
      </c>
      <c r="L16" s="110">
        <f>+L9+L14</f>
        <v>85353096192.230103</v>
      </c>
      <c r="M16" s="79">
        <f>+H16/F16</f>
        <v>0.88248142328657064</v>
      </c>
      <c r="N16" s="79">
        <f>+I16/F16</f>
        <v>0.36635475724137806</v>
      </c>
      <c r="O16" s="80">
        <f>+J16/F16</f>
        <v>0.36550992517366249</v>
      </c>
      <c r="Q16" s="53"/>
    </row>
    <row r="17" spans="1:17" s="52" customFormat="1" ht="13.5" thickTop="1" x14ac:dyDescent="0.2">
      <c r="A17" s="57"/>
      <c r="B17" s="57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</row>
    <row r="18" spans="1:17" s="52" customFormat="1" ht="15" customHeight="1" x14ac:dyDescent="0.2">
      <c r="A18" s="114" t="s">
        <v>25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</row>
    <row r="19" spans="1:17" s="52" customFormat="1" ht="16.5" customHeight="1" x14ac:dyDescent="0.2">
      <c r="A19" s="114" t="s">
        <v>30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</row>
    <row r="20" spans="1:17" s="52" customFormat="1" ht="5.25" customHeight="1" thickBot="1" x14ac:dyDescent="0.25">
      <c r="A20" s="57"/>
      <c r="B20" s="57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</row>
    <row r="21" spans="1:17" ht="42" customHeight="1" thickTop="1" thickBot="1" x14ac:dyDescent="0.25">
      <c r="A21" s="14"/>
      <c r="B21" s="15" t="s">
        <v>3</v>
      </c>
      <c r="C21" s="16" t="s">
        <v>9</v>
      </c>
      <c r="D21" s="17" t="s">
        <v>5</v>
      </c>
      <c r="E21" s="103" t="s">
        <v>11</v>
      </c>
      <c r="F21" s="16" t="s">
        <v>12</v>
      </c>
      <c r="G21" s="104" t="s">
        <v>22</v>
      </c>
      <c r="H21" s="104" t="s">
        <v>20</v>
      </c>
      <c r="I21" s="17" t="s">
        <v>19</v>
      </c>
      <c r="J21" s="17" t="s">
        <v>21</v>
      </c>
      <c r="K21" s="35" t="s">
        <v>6</v>
      </c>
      <c r="L21" s="35" t="s">
        <v>27</v>
      </c>
      <c r="M21" s="36" t="s">
        <v>8</v>
      </c>
      <c r="N21" s="37" t="s">
        <v>18</v>
      </c>
      <c r="O21" s="38" t="s">
        <v>7</v>
      </c>
    </row>
    <row r="22" spans="1:17" ht="10.5" customHeight="1" x14ac:dyDescent="0.2">
      <c r="A22" s="21"/>
      <c r="B22" s="2"/>
      <c r="C22" s="3"/>
      <c r="D22" s="3"/>
      <c r="E22" s="3"/>
      <c r="F22" s="3"/>
      <c r="G22" s="3"/>
      <c r="H22" s="3"/>
      <c r="I22" s="3"/>
      <c r="J22" s="3"/>
      <c r="K22" s="107"/>
      <c r="L22" s="107"/>
      <c r="M22" s="3"/>
      <c r="N22" s="3"/>
      <c r="O22" s="51"/>
    </row>
    <row r="23" spans="1:17" ht="23.25" customHeight="1" x14ac:dyDescent="0.2">
      <c r="A23" s="81" t="s">
        <v>14</v>
      </c>
      <c r="B23" s="82" t="s">
        <v>0</v>
      </c>
      <c r="C23" s="71">
        <f>SUM(C24:C27)</f>
        <v>930315170216</v>
      </c>
      <c r="D23" s="71">
        <f>SUM(D24:D27)</f>
        <v>930315170216</v>
      </c>
      <c r="E23" s="71">
        <f t="shared" ref="E23" si="11">SUM(E24:E27)</f>
        <v>19790675153</v>
      </c>
      <c r="F23" s="71">
        <f>SUM(F24:F27)</f>
        <v>910524495063</v>
      </c>
      <c r="G23" s="83">
        <f>SUM(G24:G27)</f>
        <v>871839982877.25</v>
      </c>
      <c r="H23" s="83">
        <f>SUM(H24:H27)</f>
        <v>810893434009.63989</v>
      </c>
      <c r="I23" s="83">
        <f>SUM(I24:I27)</f>
        <v>304821874404.60004</v>
      </c>
      <c r="J23" s="83">
        <f>SUM(J24:J27)</f>
        <v>304259196393.60004</v>
      </c>
      <c r="K23" s="108">
        <f>+F23-H23</f>
        <v>99631061053.360107</v>
      </c>
      <c r="L23" s="108">
        <f>SUM(L24:L27)</f>
        <v>60946548867.610077</v>
      </c>
      <c r="M23" s="84">
        <f t="shared" ref="M23:M28" si="12">+H23/F23</f>
        <v>0.89057838466337302</v>
      </c>
      <c r="N23" s="84">
        <f t="shared" ref="N23:N28" si="13">+I23/F23</f>
        <v>0.33477613843162907</v>
      </c>
      <c r="O23" s="74">
        <f t="shared" ref="O23:O28" si="14">+J23/F23</f>
        <v>0.33415816712602342</v>
      </c>
    </row>
    <row r="24" spans="1:17" ht="24.75" customHeight="1" x14ac:dyDescent="0.2">
      <c r="A24" s="21"/>
      <c r="B24" s="9" t="s">
        <v>1</v>
      </c>
      <c r="C24" s="45">
        <v>55436014000</v>
      </c>
      <c r="D24" s="45">
        <v>55436014000</v>
      </c>
      <c r="E24" s="4">
        <v>0</v>
      </c>
      <c r="F24" s="6">
        <f>+D24-E24</f>
        <v>55436014000</v>
      </c>
      <c r="G24" s="6">
        <v>55436014000</v>
      </c>
      <c r="H24" s="44">
        <v>21768128284</v>
      </c>
      <c r="I24" s="44">
        <v>20979588266.25</v>
      </c>
      <c r="J24" s="44">
        <v>20443202182.25</v>
      </c>
      <c r="K24" s="109">
        <f>+F24-H24</f>
        <v>33667885716</v>
      </c>
      <c r="L24" s="109">
        <f>+G24-H24</f>
        <v>33667885716</v>
      </c>
      <c r="M24" s="5">
        <f t="shared" si="12"/>
        <v>0.39267123866445375</v>
      </c>
      <c r="N24" s="5">
        <f t="shared" si="13"/>
        <v>0.37844691117673068</v>
      </c>
      <c r="O24" s="33">
        <f t="shared" si="14"/>
        <v>0.36877114184742793</v>
      </c>
      <c r="P24" s="53"/>
    </row>
    <row r="25" spans="1:17" ht="21" customHeight="1" x14ac:dyDescent="0.2">
      <c r="A25" s="21"/>
      <c r="B25" s="9" t="s">
        <v>10</v>
      </c>
      <c r="C25" s="6">
        <v>19737835000</v>
      </c>
      <c r="D25" s="6">
        <v>27811348041</v>
      </c>
      <c r="E25" s="47">
        <v>0</v>
      </c>
      <c r="F25" s="6">
        <f>+D25-E25</f>
        <v>27811348041</v>
      </c>
      <c r="G25" s="6">
        <v>27496353662.779999</v>
      </c>
      <c r="H25" s="44">
        <v>20685852524.5</v>
      </c>
      <c r="I25" s="44">
        <v>12464454128.4</v>
      </c>
      <c r="J25" s="44">
        <v>12438162201.4</v>
      </c>
      <c r="K25" s="109">
        <f t="shared" ref="K25:K27" si="15">+F25-H25</f>
        <v>7125495516.5</v>
      </c>
      <c r="L25" s="109">
        <f t="shared" ref="L25:L27" si="16">+G25-H25</f>
        <v>6810501138.2799988</v>
      </c>
      <c r="M25" s="5">
        <f t="shared" si="12"/>
        <v>0.74379179657183592</v>
      </c>
      <c r="N25" s="5">
        <f t="shared" si="13"/>
        <v>0.44817871143911014</v>
      </c>
      <c r="O25" s="33">
        <f t="shared" si="14"/>
        <v>0.44723334457083608</v>
      </c>
      <c r="P25" s="53"/>
    </row>
    <row r="26" spans="1:17" ht="30.75" customHeight="1" x14ac:dyDescent="0.2">
      <c r="A26" s="21"/>
      <c r="B26" s="9" t="s">
        <v>4</v>
      </c>
      <c r="C26" s="6">
        <v>831599337216</v>
      </c>
      <c r="D26" s="6">
        <v>823525824175</v>
      </c>
      <c r="E26" s="47">
        <v>19790675153</v>
      </c>
      <c r="F26" s="6">
        <f>+D26-E26</f>
        <v>803735149022</v>
      </c>
      <c r="G26" s="6">
        <v>767528703214.46997</v>
      </c>
      <c r="H26" s="48">
        <v>749026269627.13989</v>
      </c>
      <c r="I26" s="48">
        <v>251964648435.95001</v>
      </c>
      <c r="J26" s="48">
        <v>251964648435.95001</v>
      </c>
      <c r="K26" s="109">
        <f t="shared" si="15"/>
        <v>54708879394.860107</v>
      </c>
      <c r="L26" s="109">
        <f t="shared" si="16"/>
        <v>18502433587.330078</v>
      </c>
      <c r="M26" s="5">
        <f t="shared" si="12"/>
        <v>0.93193170727766372</v>
      </c>
      <c r="N26" s="5">
        <f t="shared" si="13"/>
        <v>0.31349213573967161</v>
      </c>
      <c r="O26" s="33">
        <f t="shared" si="14"/>
        <v>0.31349213573967161</v>
      </c>
      <c r="P26" s="53"/>
      <c r="Q26" s="53"/>
    </row>
    <row r="27" spans="1:17" ht="22.5" customHeight="1" x14ac:dyDescent="0.2">
      <c r="A27" s="21"/>
      <c r="B27" s="10" t="s">
        <v>13</v>
      </c>
      <c r="C27" s="6">
        <v>23541984000</v>
      </c>
      <c r="D27" s="6">
        <v>23541984000</v>
      </c>
      <c r="E27" s="6">
        <v>0</v>
      </c>
      <c r="F27" s="6">
        <f>+D27-E27</f>
        <v>23541984000</v>
      </c>
      <c r="G27" s="6">
        <v>21378912000</v>
      </c>
      <c r="H27" s="6">
        <v>19413183574</v>
      </c>
      <c r="I27" s="49">
        <v>19413183574</v>
      </c>
      <c r="J27" s="49">
        <v>19413183574</v>
      </c>
      <c r="K27" s="109">
        <f t="shared" si="15"/>
        <v>4128800426</v>
      </c>
      <c r="L27" s="109">
        <f t="shared" si="16"/>
        <v>1965728426</v>
      </c>
      <c r="M27" s="5">
        <f t="shared" si="12"/>
        <v>0.82461969110165056</v>
      </c>
      <c r="N27" s="5">
        <f t="shared" si="13"/>
        <v>0.82461969110165056</v>
      </c>
      <c r="O27" s="33">
        <f t="shared" si="14"/>
        <v>0.82461969110165056</v>
      </c>
      <c r="P27" s="53"/>
    </row>
    <row r="28" spans="1:17" ht="24.75" customHeight="1" x14ac:dyDescent="0.2">
      <c r="A28" s="75" t="s">
        <v>15</v>
      </c>
      <c r="B28" s="85" t="s">
        <v>2</v>
      </c>
      <c r="C28" s="71">
        <v>181478630061</v>
      </c>
      <c r="D28" s="71">
        <v>181478630061</v>
      </c>
      <c r="E28" s="86">
        <v>0</v>
      </c>
      <c r="F28" s="71">
        <f>+D28-E28</f>
        <v>181478630061</v>
      </c>
      <c r="G28" s="86">
        <v>179441683448.29999</v>
      </c>
      <c r="H28" s="87">
        <v>170126931814.38995</v>
      </c>
      <c r="I28" s="87">
        <v>95586348953.430008</v>
      </c>
      <c r="J28" s="87">
        <v>95475379086.430008</v>
      </c>
      <c r="K28" s="108">
        <f>+F28-H28</f>
        <v>11351698246.610046</v>
      </c>
      <c r="L28" s="108">
        <f>+G28-H28</f>
        <v>9314751633.9100342</v>
      </c>
      <c r="M28" s="84">
        <f t="shared" si="12"/>
        <v>0.93744884318999744</v>
      </c>
      <c r="N28" s="84">
        <f t="shared" si="13"/>
        <v>0.52670856574848945</v>
      </c>
      <c r="O28" s="74">
        <f t="shared" si="14"/>
        <v>0.52609708952694922</v>
      </c>
      <c r="Q28" s="53"/>
    </row>
    <row r="29" spans="1:17" ht="8.25" customHeight="1" x14ac:dyDescent="0.2">
      <c r="A29" s="32"/>
      <c r="B29" s="11"/>
      <c r="C29" s="7"/>
      <c r="D29" s="7"/>
      <c r="E29" s="7"/>
      <c r="F29" s="4"/>
      <c r="G29" s="4"/>
      <c r="H29" s="46"/>
      <c r="I29" s="46"/>
      <c r="J29" s="46"/>
      <c r="K29" s="109"/>
      <c r="L29" s="109"/>
      <c r="M29" s="5"/>
      <c r="N29" s="5"/>
      <c r="O29" s="33"/>
    </row>
    <row r="30" spans="1:17" ht="21" customHeight="1" thickBot="1" x14ac:dyDescent="0.25">
      <c r="A30" s="88"/>
      <c r="B30" s="89" t="s">
        <v>16</v>
      </c>
      <c r="C30" s="77">
        <f>+C23+C28</f>
        <v>1111793800277</v>
      </c>
      <c r="D30" s="77">
        <f t="shared" ref="D30:E30" si="17">+D23+D28</f>
        <v>1111793800277</v>
      </c>
      <c r="E30" s="77">
        <f t="shared" si="17"/>
        <v>19790675153</v>
      </c>
      <c r="F30" s="77">
        <f>+F23+F28</f>
        <v>1092003125124</v>
      </c>
      <c r="G30" s="77">
        <f>+G23+G28</f>
        <v>1051281666325.55</v>
      </c>
      <c r="H30" s="77">
        <f>+H23+H28</f>
        <v>981020365824.02979</v>
      </c>
      <c r="I30" s="77">
        <f>+I23+I28</f>
        <v>400408223358.03003</v>
      </c>
      <c r="J30" s="77">
        <f>+J23+J28</f>
        <v>399734575480.03003</v>
      </c>
      <c r="K30" s="110">
        <f>+F30-H30</f>
        <v>110982759299.97021</v>
      </c>
      <c r="L30" s="110">
        <f>+L23+L28</f>
        <v>70261300501.520111</v>
      </c>
      <c r="M30" s="90">
        <f>+H30/F30</f>
        <v>0.8983677273933004</v>
      </c>
      <c r="N30" s="90">
        <f>+I30/F30</f>
        <v>0.3666731478562047</v>
      </c>
      <c r="O30" s="80">
        <f>+J30/F30</f>
        <v>0.36605625596047542</v>
      </c>
      <c r="Q30" s="53"/>
    </row>
    <row r="31" spans="1:17" s="52" customFormat="1" ht="12.75" customHeight="1" thickTop="1" x14ac:dyDescent="0.2">
      <c r="A31" s="59"/>
      <c r="B31" s="60"/>
      <c r="C31" s="61"/>
      <c r="D31" s="61"/>
      <c r="E31" s="61"/>
      <c r="F31" s="61"/>
      <c r="G31" s="61"/>
      <c r="H31" s="61"/>
      <c r="I31" s="61"/>
      <c r="J31" s="61"/>
      <c r="K31" s="61" t="s">
        <v>23</v>
      </c>
      <c r="L31" s="61"/>
      <c r="M31" s="13"/>
      <c r="N31" s="13"/>
      <c r="O31" s="13"/>
    </row>
    <row r="32" spans="1:17" s="52" customFormat="1" ht="27" customHeight="1" x14ac:dyDescent="0.2">
      <c r="A32" s="114" t="s">
        <v>26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</row>
    <row r="33" spans="1:21" s="52" customFormat="1" ht="18.75" customHeight="1" x14ac:dyDescent="0.2">
      <c r="A33" s="114" t="s">
        <v>30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</row>
    <row r="34" spans="1:21" s="52" customFormat="1" ht="9" customHeight="1" thickBot="1" x14ac:dyDescent="0.25">
      <c r="A34" s="62"/>
      <c r="B34" s="62"/>
      <c r="C34" s="63"/>
      <c r="D34" s="63"/>
      <c r="E34" s="63"/>
      <c r="F34" s="63"/>
      <c r="G34" s="63"/>
      <c r="H34" s="63"/>
      <c r="I34" s="63"/>
      <c r="J34" s="63"/>
      <c r="K34" s="64"/>
      <c r="L34" s="64"/>
      <c r="M34" s="63"/>
      <c r="N34" s="63"/>
      <c r="O34" s="63"/>
    </row>
    <row r="35" spans="1:21" ht="41.25" customHeight="1" thickTop="1" thickBot="1" x14ac:dyDescent="0.25">
      <c r="A35" s="27"/>
      <c r="B35" s="28" t="s">
        <v>3</v>
      </c>
      <c r="C35" s="16" t="s">
        <v>9</v>
      </c>
      <c r="D35" s="17" t="s">
        <v>5</v>
      </c>
      <c r="E35" s="103" t="s">
        <v>11</v>
      </c>
      <c r="F35" s="16" t="s">
        <v>12</v>
      </c>
      <c r="G35" s="104" t="s">
        <v>22</v>
      </c>
      <c r="H35" s="104" t="s">
        <v>20</v>
      </c>
      <c r="I35" s="17" t="s">
        <v>19</v>
      </c>
      <c r="J35" s="17" t="s">
        <v>21</v>
      </c>
      <c r="K35" s="35" t="s">
        <v>6</v>
      </c>
      <c r="L35" s="35" t="s">
        <v>27</v>
      </c>
      <c r="M35" s="36" t="s">
        <v>8</v>
      </c>
      <c r="N35" s="37" t="s">
        <v>18</v>
      </c>
      <c r="O35" s="38" t="s">
        <v>7</v>
      </c>
    </row>
    <row r="36" spans="1:21" ht="7.5" customHeight="1" x14ac:dyDescent="0.2">
      <c r="A36" s="29"/>
      <c r="B36" s="2"/>
      <c r="C36" s="3"/>
      <c r="D36" s="3"/>
      <c r="E36" s="3"/>
      <c r="F36" s="3"/>
      <c r="G36" s="3"/>
      <c r="H36" s="3"/>
      <c r="I36" s="3"/>
      <c r="J36" s="3"/>
      <c r="K36" s="3"/>
      <c r="L36" s="107"/>
      <c r="M36" s="3"/>
      <c r="N36" s="3"/>
      <c r="O36" s="24"/>
    </row>
    <row r="37" spans="1:21" ht="27" customHeight="1" x14ac:dyDescent="0.2">
      <c r="A37" s="91" t="s">
        <v>14</v>
      </c>
      <c r="B37" s="85" t="s">
        <v>0</v>
      </c>
      <c r="C37" s="71">
        <f>SUM(C38:C41)</f>
        <v>27554407000</v>
      </c>
      <c r="D37" s="71">
        <f>SUM(D38:D41)</f>
        <v>27554407000</v>
      </c>
      <c r="E37" s="71">
        <f t="shared" ref="E37:J37" si="18">SUM(E38:E41)</f>
        <v>1702720000</v>
      </c>
      <c r="F37" s="71">
        <f>+D37-E37</f>
        <v>25851687000</v>
      </c>
      <c r="G37" s="71">
        <f>SUM(G38:G41)</f>
        <v>23137417673.450001</v>
      </c>
      <c r="H37" s="71">
        <f>SUM(H38:H41)</f>
        <v>10401298172.74</v>
      </c>
      <c r="I37" s="71">
        <f t="shared" si="18"/>
        <v>9685667028.6499996</v>
      </c>
      <c r="J37" s="71">
        <f t="shared" si="18"/>
        <v>9402827880.6499996</v>
      </c>
      <c r="K37" s="71">
        <f t="shared" ref="K37:K42" si="19">+F37-H37</f>
        <v>15450388827.26</v>
      </c>
      <c r="L37" s="108">
        <f>SUM(L38:L41)</f>
        <v>12736119500.709999</v>
      </c>
      <c r="M37" s="84">
        <f t="shared" ref="M37:M42" si="20">+H37/F37</f>
        <v>0.40234504513148406</v>
      </c>
      <c r="N37" s="84">
        <f t="shared" ref="N37:N42" si="21">+I37/F37</f>
        <v>0.37466286160164325</v>
      </c>
      <c r="O37" s="92">
        <f t="shared" ref="O37:O42" si="22">+J37/F37</f>
        <v>0.36372202249895719</v>
      </c>
    </row>
    <row r="38" spans="1:21" ht="16.5" customHeight="1" x14ac:dyDescent="0.2">
      <c r="A38" s="30"/>
      <c r="B38" s="8" t="s">
        <v>1</v>
      </c>
      <c r="C38" s="6">
        <v>21287076000</v>
      </c>
      <c r="D38" s="6">
        <v>21287076000</v>
      </c>
      <c r="E38" s="4">
        <v>1702720000</v>
      </c>
      <c r="F38" s="6">
        <f>+D38-E38</f>
        <v>19584356000</v>
      </c>
      <c r="G38" s="6">
        <v>19584356000</v>
      </c>
      <c r="H38" s="4">
        <v>8419445032</v>
      </c>
      <c r="I38" s="4">
        <v>8329692945</v>
      </c>
      <c r="J38" s="4">
        <v>8046853797</v>
      </c>
      <c r="K38" s="6">
        <f t="shared" si="19"/>
        <v>11164910968</v>
      </c>
      <c r="L38" s="109">
        <f>+G38-H38</f>
        <v>11164910968</v>
      </c>
      <c r="M38" s="5">
        <f t="shared" si="20"/>
        <v>0.42990665774253695</v>
      </c>
      <c r="N38" s="5">
        <f t="shared" si="21"/>
        <v>0.42532381177098699</v>
      </c>
      <c r="O38" s="25">
        <f t="shared" si="22"/>
        <v>0.41088171584503469</v>
      </c>
      <c r="P38" s="53"/>
    </row>
    <row r="39" spans="1:21" ht="21" customHeight="1" x14ac:dyDescent="0.2">
      <c r="A39" s="30"/>
      <c r="B39" s="9" t="s">
        <v>10</v>
      </c>
      <c r="C39" s="6">
        <v>2210820000</v>
      </c>
      <c r="D39" s="6">
        <v>6210820000</v>
      </c>
      <c r="E39" s="6">
        <v>0</v>
      </c>
      <c r="F39" s="6">
        <f t="shared" ref="F39:F42" si="23">+D39-E39</f>
        <v>6210820000</v>
      </c>
      <c r="G39" s="6">
        <v>3501351673.4499998</v>
      </c>
      <c r="H39" s="6">
        <v>1944356879.74</v>
      </c>
      <c r="I39" s="50">
        <v>1318477822.6500001</v>
      </c>
      <c r="J39" s="50">
        <v>1318477822.6500001</v>
      </c>
      <c r="K39" s="6">
        <f t="shared" si="19"/>
        <v>4266463120.2600002</v>
      </c>
      <c r="L39" s="109">
        <f t="shared" ref="L39:L41" si="24">+G39-H39</f>
        <v>1556994793.7099998</v>
      </c>
      <c r="M39" s="5">
        <f t="shared" si="20"/>
        <v>0.31305960883426021</v>
      </c>
      <c r="N39" s="5">
        <f t="shared" si="21"/>
        <v>0.21228723786070117</v>
      </c>
      <c r="O39" s="25">
        <f t="shared" si="22"/>
        <v>0.21228723786070117</v>
      </c>
      <c r="P39" s="53"/>
    </row>
    <row r="40" spans="1:21" ht="24.75" customHeight="1" x14ac:dyDescent="0.2">
      <c r="A40" s="30"/>
      <c r="B40" s="8" t="s">
        <v>4</v>
      </c>
      <c r="C40" s="6">
        <v>4051710000</v>
      </c>
      <c r="D40" s="6">
        <v>51710000</v>
      </c>
      <c r="E40" s="6">
        <v>0</v>
      </c>
      <c r="F40" s="6">
        <f t="shared" si="23"/>
        <v>51710000</v>
      </c>
      <c r="G40" s="6">
        <v>51710000</v>
      </c>
      <c r="H40" s="44">
        <v>37496261</v>
      </c>
      <c r="I40" s="44">
        <v>37496261</v>
      </c>
      <c r="J40" s="44">
        <v>37496261</v>
      </c>
      <c r="K40" s="6">
        <f t="shared" si="19"/>
        <v>14213739</v>
      </c>
      <c r="L40" s="109">
        <f t="shared" si="24"/>
        <v>14213739</v>
      </c>
      <c r="M40" s="5">
        <f t="shared" si="20"/>
        <v>0.72512591374975832</v>
      </c>
      <c r="N40" s="5">
        <f t="shared" si="21"/>
        <v>0.72512591374975832</v>
      </c>
      <c r="O40" s="25">
        <f t="shared" si="22"/>
        <v>0.72512591374975832</v>
      </c>
      <c r="P40" s="53"/>
    </row>
    <row r="41" spans="1:21" ht="21" customHeight="1" x14ac:dyDescent="0.2">
      <c r="A41" s="29"/>
      <c r="B41" s="10" t="s">
        <v>13</v>
      </c>
      <c r="C41" s="6">
        <v>4801000</v>
      </c>
      <c r="D41" s="6">
        <v>4801000</v>
      </c>
      <c r="E41" s="6">
        <v>0</v>
      </c>
      <c r="F41" s="6">
        <f t="shared" si="23"/>
        <v>4801000</v>
      </c>
      <c r="G41" s="6">
        <v>0</v>
      </c>
      <c r="H41" s="6">
        <v>0</v>
      </c>
      <c r="I41" s="6">
        <v>0</v>
      </c>
      <c r="J41" s="6">
        <v>0</v>
      </c>
      <c r="K41" s="6">
        <f t="shared" si="19"/>
        <v>4801000</v>
      </c>
      <c r="L41" s="109">
        <f t="shared" si="24"/>
        <v>0</v>
      </c>
      <c r="M41" s="5">
        <f>IFERROR((+H41/F41),0)</f>
        <v>0</v>
      </c>
      <c r="N41" s="5">
        <f>+IFERROR((I41/F41),0)</f>
        <v>0</v>
      </c>
      <c r="O41" s="25">
        <f>+IFERROR((J41/F41),0)</f>
        <v>0</v>
      </c>
      <c r="P41" s="53"/>
    </row>
    <row r="42" spans="1:21" ht="29.25" customHeight="1" x14ac:dyDescent="0.2">
      <c r="A42" s="93" t="s">
        <v>15</v>
      </c>
      <c r="B42" s="94" t="s">
        <v>2</v>
      </c>
      <c r="C42" s="95">
        <v>14307498649</v>
      </c>
      <c r="D42" s="95">
        <v>14307498649</v>
      </c>
      <c r="E42" s="95">
        <v>0</v>
      </c>
      <c r="F42" s="95">
        <f t="shared" si="23"/>
        <v>14307498649</v>
      </c>
      <c r="G42" s="95">
        <v>10046219595.6</v>
      </c>
      <c r="H42" s="96">
        <v>7690543405.6000004</v>
      </c>
      <c r="I42" s="96">
        <v>4679158134.3999996</v>
      </c>
      <c r="J42" s="96">
        <v>4679158134.3999996</v>
      </c>
      <c r="K42" s="95">
        <f t="shared" si="19"/>
        <v>6616955243.3999996</v>
      </c>
      <c r="L42" s="108">
        <f>+G42-H42</f>
        <v>2355676190</v>
      </c>
      <c r="M42" s="73">
        <f t="shared" si="20"/>
        <v>0.53751837370521216</v>
      </c>
      <c r="N42" s="73">
        <f t="shared" si="21"/>
        <v>0.32704236073627319</v>
      </c>
      <c r="O42" s="97">
        <f t="shared" si="22"/>
        <v>0.32704236073627319</v>
      </c>
    </row>
    <row r="43" spans="1:21" ht="3.75" customHeight="1" x14ac:dyDescent="0.2">
      <c r="A43" s="31"/>
      <c r="B43" s="23"/>
      <c r="C43" s="41"/>
      <c r="D43" s="41"/>
      <c r="E43" s="41"/>
      <c r="F43" s="41"/>
      <c r="G43" s="41"/>
      <c r="H43" s="41"/>
      <c r="I43" s="41"/>
      <c r="J43" s="41"/>
      <c r="K43" s="61"/>
      <c r="L43" s="109"/>
      <c r="M43" s="13"/>
      <c r="N43" s="13"/>
      <c r="O43" s="26"/>
    </row>
    <row r="44" spans="1:21" ht="21.75" customHeight="1" thickBot="1" x14ac:dyDescent="0.25">
      <c r="A44" s="98"/>
      <c r="B44" s="99" t="s">
        <v>16</v>
      </c>
      <c r="C44" s="100">
        <f>+C37+C42</f>
        <v>41861905649</v>
      </c>
      <c r="D44" s="100">
        <f t="shared" ref="D44:J44" si="25">+D37+D42</f>
        <v>41861905649</v>
      </c>
      <c r="E44" s="100">
        <f t="shared" si="25"/>
        <v>1702720000</v>
      </c>
      <c r="F44" s="100">
        <f>+F37+F42</f>
        <v>40159185649</v>
      </c>
      <c r="G44" s="100">
        <f t="shared" si="25"/>
        <v>33183637269.050003</v>
      </c>
      <c r="H44" s="100">
        <f t="shared" si="25"/>
        <v>18091841578.34</v>
      </c>
      <c r="I44" s="100">
        <f t="shared" si="25"/>
        <v>14364825163.049999</v>
      </c>
      <c r="J44" s="100">
        <f t="shared" si="25"/>
        <v>14081986015.049999</v>
      </c>
      <c r="K44" s="100">
        <f>+F44-H44</f>
        <v>22067344070.66</v>
      </c>
      <c r="L44" s="110">
        <f>+L37+L42</f>
        <v>15091795690.709999</v>
      </c>
      <c r="M44" s="101">
        <f>+H44/F44</f>
        <v>0.45050319835831887</v>
      </c>
      <c r="N44" s="101">
        <f>+I44/F44</f>
        <v>0.35769712286005223</v>
      </c>
      <c r="O44" s="102">
        <f>+J44/F44</f>
        <v>0.35065417257535086</v>
      </c>
    </row>
    <row r="45" spans="1:21" s="52" customFormat="1" ht="5.25" customHeight="1" thickTop="1" x14ac:dyDescent="0.2">
      <c r="A45" s="57"/>
      <c r="B45" s="57"/>
      <c r="C45" s="58"/>
      <c r="D45" s="58"/>
      <c r="E45" s="58"/>
      <c r="F45" s="65"/>
      <c r="G45" s="65"/>
      <c r="H45" s="66"/>
      <c r="I45" s="66"/>
      <c r="J45" s="66"/>
      <c r="K45" s="66"/>
      <c r="L45" s="66"/>
      <c r="M45" s="58"/>
      <c r="N45" s="58"/>
      <c r="O45" s="58"/>
    </row>
    <row r="46" spans="1:21" s="52" customFormat="1" x14ac:dyDescent="0.2">
      <c r="A46" s="57"/>
      <c r="B46" s="56" t="s">
        <v>17</v>
      </c>
      <c r="C46" s="56"/>
      <c r="D46" s="56"/>
      <c r="E46" s="56"/>
      <c r="F46" s="56"/>
      <c r="G46" s="56"/>
      <c r="H46" s="67"/>
      <c r="I46" s="68"/>
      <c r="J46" s="56"/>
      <c r="K46" s="56"/>
      <c r="L46" s="68"/>
      <c r="M46" s="56"/>
      <c r="N46" s="56"/>
      <c r="O46" s="56"/>
      <c r="P46" s="56"/>
    </row>
    <row r="47" spans="1:21" s="56" customFormat="1" ht="11.25" x14ac:dyDescent="0.2">
      <c r="B47" s="56" t="s">
        <v>28</v>
      </c>
      <c r="F47" s="111"/>
      <c r="G47" s="111"/>
      <c r="H47" s="67"/>
      <c r="I47" s="112"/>
      <c r="J47" s="112"/>
      <c r="P47" s="111"/>
      <c r="Q47" s="111"/>
      <c r="R47" s="67"/>
      <c r="S47" s="112"/>
      <c r="T47" s="112"/>
      <c r="U47" s="112"/>
    </row>
    <row r="48" spans="1:21" s="56" customFormat="1" ht="11.25" x14ac:dyDescent="0.2">
      <c r="B48" s="56" t="s">
        <v>29</v>
      </c>
      <c r="F48" s="111"/>
      <c r="G48" s="111"/>
      <c r="H48" s="67"/>
      <c r="I48" s="112"/>
      <c r="J48" s="112"/>
      <c r="P48" s="111"/>
      <c r="Q48" s="111"/>
      <c r="R48" s="67"/>
      <c r="S48" s="112"/>
      <c r="T48" s="112"/>
      <c r="U48" s="112"/>
    </row>
    <row r="49" spans="3:13" s="52" customFormat="1" x14ac:dyDescent="0.2">
      <c r="C49" s="53"/>
      <c r="D49" s="53"/>
      <c r="E49" s="53"/>
      <c r="F49" s="53"/>
      <c r="G49" s="53"/>
      <c r="H49" s="53"/>
      <c r="I49" s="53"/>
      <c r="J49" s="53"/>
      <c r="K49" s="53"/>
      <c r="L49" s="53"/>
    </row>
    <row r="50" spans="3:13" s="52" customFormat="1" x14ac:dyDescent="0.2"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69"/>
    </row>
    <row r="51" spans="3:13" s="52" customFormat="1" x14ac:dyDescent="0.2">
      <c r="C51" s="53"/>
      <c r="D51" s="53"/>
      <c r="E51" s="53"/>
      <c r="F51" s="53"/>
      <c r="G51" s="53"/>
      <c r="H51" s="53"/>
      <c r="I51" s="53"/>
      <c r="J51" s="53"/>
      <c r="K51" s="106" t="s">
        <v>23</v>
      </c>
      <c r="L51" s="106"/>
    </row>
    <row r="52" spans="3:13" s="52" customFormat="1" x14ac:dyDescent="0.2"/>
    <row r="53" spans="3:13" s="52" customFormat="1" x14ac:dyDescent="0.2"/>
    <row r="54" spans="3:13" s="52" customFormat="1" x14ac:dyDescent="0.2"/>
    <row r="55" spans="3:13" s="52" customFormat="1" x14ac:dyDescent="0.2"/>
    <row r="56" spans="3:13" s="52" customFormat="1" x14ac:dyDescent="0.2">
      <c r="K56" s="113" t="s">
        <v>23</v>
      </c>
    </row>
    <row r="57" spans="3:13" s="52" customFormat="1" x14ac:dyDescent="0.2"/>
    <row r="58" spans="3:13" s="52" customFormat="1" x14ac:dyDescent="0.2"/>
    <row r="59" spans="3:13" s="52" customFormat="1" x14ac:dyDescent="0.2"/>
    <row r="60" spans="3:13" s="52" customFormat="1" x14ac:dyDescent="0.2"/>
    <row r="61" spans="3:13" s="52" customFormat="1" x14ac:dyDescent="0.2"/>
    <row r="62" spans="3:13" s="52" customFormat="1" x14ac:dyDescent="0.2"/>
    <row r="63" spans="3:13" s="52" customFormat="1" x14ac:dyDescent="0.2"/>
    <row r="64" spans="3:13" s="52" customFormat="1" x14ac:dyDescent="0.2"/>
    <row r="65" s="52" customFormat="1" x14ac:dyDescent="0.2"/>
    <row r="66" s="52" customFormat="1" x14ac:dyDescent="0.2"/>
    <row r="67" s="52" customFormat="1" x14ac:dyDescent="0.2"/>
    <row r="68" s="52" customFormat="1" x14ac:dyDescent="0.2"/>
    <row r="69" s="52" customFormat="1" x14ac:dyDescent="0.2"/>
    <row r="70" s="52" customFormat="1" x14ac:dyDescent="0.2"/>
    <row r="71" s="52" customFormat="1" x14ac:dyDescent="0.2"/>
    <row r="72" s="52" customFormat="1" x14ac:dyDescent="0.2"/>
    <row r="73" s="52" customFormat="1" x14ac:dyDescent="0.2"/>
    <row r="74" s="52" customFormat="1" x14ac:dyDescent="0.2"/>
    <row r="75" s="52" customFormat="1" x14ac:dyDescent="0.2"/>
    <row r="76" s="52" customFormat="1" x14ac:dyDescent="0.2"/>
    <row r="77" s="52" customFormat="1" x14ac:dyDescent="0.2"/>
    <row r="78" s="52" customFormat="1" x14ac:dyDescent="0.2"/>
    <row r="79" s="52" customFormat="1" x14ac:dyDescent="0.2"/>
    <row r="80" s="52" customFormat="1" x14ac:dyDescent="0.2"/>
    <row r="81" s="52" customFormat="1" x14ac:dyDescent="0.2"/>
    <row r="82" s="52" customFormat="1" x14ac:dyDescent="0.2"/>
    <row r="83" s="52" customFormat="1" x14ac:dyDescent="0.2"/>
    <row r="84" s="52" customFormat="1" x14ac:dyDescent="0.2"/>
    <row r="85" s="52" customFormat="1" x14ac:dyDescent="0.2"/>
    <row r="86" s="52" customFormat="1" x14ac:dyDescent="0.2"/>
    <row r="87" s="52" customFormat="1" x14ac:dyDescent="0.2"/>
    <row r="88" s="52" customFormat="1" x14ac:dyDescent="0.2"/>
    <row r="89" s="52" customFormat="1" x14ac:dyDescent="0.2"/>
    <row r="90" s="52" customFormat="1" x14ac:dyDescent="0.2"/>
    <row r="91" s="52" customFormat="1" x14ac:dyDescent="0.2"/>
    <row r="92" s="52" customFormat="1" x14ac:dyDescent="0.2"/>
    <row r="93" s="52" customFormat="1" x14ac:dyDescent="0.2"/>
    <row r="94" s="52" customFormat="1" x14ac:dyDescent="0.2"/>
    <row r="95" s="52" customFormat="1" x14ac:dyDescent="0.2"/>
    <row r="96" s="52" customFormat="1" x14ac:dyDescent="0.2"/>
    <row r="97" s="52" customFormat="1" x14ac:dyDescent="0.2"/>
    <row r="98" s="52" customFormat="1" x14ac:dyDescent="0.2"/>
    <row r="99" s="52" customFormat="1" x14ac:dyDescent="0.2"/>
    <row r="100" s="52" customFormat="1" x14ac:dyDescent="0.2"/>
    <row r="101" s="52" customFormat="1" x14ac:dyDescent="0.2"/>
    <row r="102" s="52" customFormat="1" x14ac:dyDescent="0.2"/>
    <row r="103" s="52" customFormat="1" x14ac:dyDescent="0.2"/>
    <row r="104" s="52" customFormat="1" x14ac:dyDescent="0.2"/>
    <row r="105" s="52" customFormat="1" x14ac:dyDescent="0.2"/>
    <row r="106" s="52" customFormat="1" x14ac:dyDescent="0.2"/>
    <row r="107" s="52" customFormat="1" x14ac:dyDescent="0.2"/>
    <row r="108" s="52" customFormat="1" x14ac:dyDescent="0.2"/>
    <row r="109" s="52" customFormat="1" x14ac:dyDescent="0.2"/>
    <row r="110" s="52" customFormat="1" x14ac:dyDescent="0.2"/>
    <row r="111" s="52" customFormat="1" x14ac:dyDescent="0.2"/>
    <row r="112" s="52" customFormat="1" x14ac:dyDescent="0.2"/>
    <row r="113" s="52" customFormat="1" x14ac:dyDescent="0.2"/>
    <row r="114" s="52" customFormat="1" x14ac:dyDescent="0.2"/>
    <row r="115" s="52" customFormat="1" x14ac:dyDescent="0.2"/>
    <row r="116" s="52" customFormat="1" x14ac:dyDescent="0.2"/>
    <row r="117" s="52" customFormat="1" x14ac:dyDescent="0.2"/>
    <row r="118" s="52" customFormat="1" x14ac:dyDescent="0.2"/>
    <row r="119" s="52" customFormat="1" x14ac:dyDescent="0.2"/>
    <row r="120" s="52" customFormat="1" x14ac:dyDescent="0.2"/>
    <row r="121" s="52" customFormat="1" x14ac:dyDescent="0.2"/>
    <row r="122" s="52" customFormat="1" x14ac:dyDescent="0.2"/>
    <row r="123" s="52" customFormat="1" x14ac:dyDescent="0.2"/>
    <row r="124" s="52" customFormat="1" x14ac:dyDescent="0.2"/>
    <row r="125" s="52" customFormat="1" x14ac:dyDescent="0.2"/>
    <row r="126" s="52" customFormat="1" x14ac:dyDescent="0.2"/>
    <row r="127" s="52" customFormat="1" x14ac:dyDescent="0.2"/>
    <row r="128" s="52" customFormat="1" x14ac:dyDescent="0.2"/>
    <row r="129" s="52" customFormat="1" x14ac:dyDescent="0.2"/>
    <row r="130" s="52" customFormat="1" x14ac:dyDescent="0.2"/>
    <row r="131" s="52" customFormat="1" x14ac:dyDescent="0.2"/>
    <row r="132" s="52" customFormat="1" x14ac:dyDescent="0.2"/>
    <row r="133" s="52" customFormat="1" x14ac:dyDescent="0.2"/>
    <row r="134" s="52" customFormat="1" x14ac:dyDescent="0.2"/>
    <row r="135" s="52" customFormat="1" x14ac:dyDescent="0.2"/>
    <row r="136" s="52" customFormat="1" x14ac:dyDescent="0.2"/>
    <row r="137" s="52" customFormat="1" x14ac:dyDescent="0.2"/>
    <row r="138" s="52" customFormat="1" x14ac:dyDescent="0.2"/>
    <row r="139" s="52" customFormat="1" x14ac:dyDescent="0.2"/>
    <row r="140" s="52" customFormat="1" x14ac:dyDescent="0.2"/>
    <row r="141" s="52" customFormat="1" x14ac:dyDescent="0.2"/>
    <row r="142" s="52" customFormat="1" x14ac:dyDescent="0.2"/>
    <row r="143" s="52" customFormat="1" x14ac:dyDescent="0.2"/>
    <row r="144" s="52" customFormat="1" x14ac:dyDescent="0.2"/>
    <row r="145" s="52" customFormat="1" x14ac:dyDescent="0.2"/>
    <row r="146" s="52" customFormat="1" x14ac:dyDescent="0.2"/>
    <row r="147" s="52" customFormat="1" x14ac:dyDescent="0.2"/>
    <row r="148" s="52" customFormat="1" x14ac:dyDescent="0.2"/>
    <row r="149" s="52" customFormat="1" x14ac:dyDescent="0.2"/>
    <row r="150" s="52" customFormat="1" x14ac:dyDescent="0.2"/>
    <row r="151" s="52" customFormat="1" x14ac:dyDescent="0.2"/>
    <row r="152" s="52" customFormat="1" x14ac:dyDescent="0.2"/>
    <row r="153" s="52" customFormat="1" x14ac:dyDescent="0.2"/>
    <row r="154" s="52" customFormat="1" x14ac:dyDescent="0.2"/>
    <row r="155" s="52" customFormat="1" x14ac:dyDescent="0.2"/>
    <row r="156" s="52" customFormat="1" x14ac:dyDescent="0.2"/>
    <row r="157" s="52" customFormat="1" x14ac:dyDescent="0.2"/>
    <row r="158" s="52" customFormat="1" x14ac:dyDescent="0.2"/>
    <row r="159" s="52" customFormat="1" x14ac:dyDescent="0.2"/>
    <row r="160" s="52" customFormat="1" x14ac:dyDescent="0.2"/>
    <row r="161" s="52" customFormat="1" x14ac:dyDescent="0.2"/>
    <row r="162" s="52" customFormat="1" x14ac:dyDescent="0.2"/>
    <row r="163" s="52" customFormat="1" x14ac:dyDescent="0.2"/>
    <row r="164" s="52" customFormat="1" x14ac:dyDescent="0.2"/>
    <row r="165" s="52" customFormat="1" x14ac:dyDescent="0.2"/>
    <row r="166" s="52" customFormat="1" x14ac:dyDescent="0.2"/>
    <row r="167" s="52" customFormat="1" x14ac:dyDescent="0.2"/>
    <row r="168" s="52" customFormat="1" x14ac:dyDescent="0.2"/>
    <row r="169" s="52" customFormat="1" x14ac:dyDescent="0.2"/>
    <row r="170" s="52" customFormat="1" x14ac:dyDescent="0.2"/>
    <row r="171" s="52" customFormat="1" x14ac:dyDescent="0.2"/>
    <row r="172" s="52" customFormat="1" x14ac:dyDescent="0.2"/>
    <row r="173" s="52" customFormat="1" x14ac:dyDescent="0.2"/>
    <row r="174" s="52" customFormat="1" x14ac:dyDescent="0.2"/>
    <row r="175" s="52" customFormat="1" x14ac:dyDescent="0.2"/>
    <row r="176" s="52" customFormat="1" x14ac:dyDescent="0.2"/>
    <row r="177" s="52" customFormat="1" x14ac:dyDescent="0.2"/>
    <row r="178" s="52" customFormat="1" x14ac:dyDescent="0.2"/>
    <row r="179" s="52" customFormat="1" x14ac:dyDescent="0.2"/>
    <row r="180" s="52" customFormat="1" x14ac:dyDescent="0.2"/>
    <row r="181" s="52" customFormat="1" x14ac:dyDescent="0.2"/>
    <row r="182" s="52" customFormat="1" x14ac:dyDescent="0.2"/>
    <row r="183" s="52" customFormat="1" x14ac:dyDescent="0.2"/>
    <row r="184" s="52" customFormat="1" x14ac:dyDescent="0.2"/>
    <row r="185" s="52" customFormat="1" x14ac:dyDescent="0.2"/>
  </sheetData>
  <mergeCells count="7">
    <mergeCell ref="A2:O3"/>
    <mergeCell ref="A4:O5"/>
    <mergeCell ref="A33:O33"/>
    <mergeCell ref="A32:O32"/>
    <mergeCell ref="A18:O18"/>
    <mergeCell ref="A19:O19"/>
    <mergeCell ref="J6:O6"/>
  </mergeCells>
  <phoneticPr fontId="1" type="noConversion"/>
  <printOptions horizontalCentered="1"/>
  <pageMargins left="0" right="0" top="0.39370078740157483" bottom="0" header="0" footer="0"/>
  <pageSetup paperSize="14" scale="60" orientation="landscape" r:id="rId1"/>
  <headerFooter alignWithMargins="0"/>
  <ignoredErrors>
    <ignoredError sqref="C23:E23 C37:E3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MINCOMERCIO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Maria Nancy Espinel Barrera - Cont</cp:lastModifiedBy>
  <cp:lastPrinted>2024-07-03T15:13:46Z</cp:lastPrinted>
  <dcterms:created xsi:type="dcterms:W3CDTF">2011-02-09T13:24:23Z</dcterms:created>
  <dcterms:modified xsi:type="dcterms:W3CDTF">2026-08-10T14:20:22Z</dcterms:modified>
</cp:coreProperties>
</file>