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ncy 2024\Descargas\"/>
    </mc:Choice>
  </mc:AlternateContent>
  <xr:revisionPtr revIDLastSave="0" documentId="8_{47362E0D-FD04-4AB3-9382-9363863610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ASTOS DE INVERSION " sheetId="1" r:id="rId1"/>
    <sheet name="Hoja1" sheetId="2" state="hidden" r:id="rId2"/>
  </sheets>
  <definedNames>
    <definedName name="_xlnm.Print_Titles" localSheetId="0">'GASTOS DE INVERSION 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" i="2" l="1"/>
  <c r="W14" i="2" s="1"/>
  <c r="R14" i="2"/>
  <c r="V14" i="2" s="1"/>
  <c r="Q14" i="2"/>
  <c r="U14" i="2" s="1"/>
  <c r="P14" i="2"/>
  <c r="O14" i="2"/>
  <c r="N14" i="2"/>
  <c r="T14" i="2" s="1"/>
  <c r="M14" i="2"/>
  <c r="L14" i="2"/>
  <c r="K14" i="2"/>
  <c r="J14" i="2"/>
  <c r="I14" i="2"/>
  <c r="W13" i="2"/>
  <c r="V13" i="2"/>
  <c r="U13" i="2"/>
  <c r="T13" i="2"/>
  <c r="W12" i="2"/>
  <c r="V12" i="2"/>
  <c r="U12" i="2"/>
  <c r="T12" i="2"/>
  <c r="W11" i="2"/>
  <c r="V11" i="2"/>
  <c r="U11" i="2"/>
  <c r="T11" i="2"/>
  <c r="W10" i="2"/>
  <c r="V10" i="2"/>
  <c r="U10" i="2"/>
  <c r="T10" i="2"/>
  <c r="W9" i="2"/>
  <c r="V9" i="2"/>
  <c r="U9" i="2"/>
  <c r="T9" i="2"/>
  <c r="W8" i="2"/>
  <c r="V8" i="2"/>
  <c r="U8" i="2"/>
  <c r="T8" i="2"/>
  <c r="T24" i="1"/>
  <c r="O25" i="1"/>
  <c r="O23" i="1"/>
  <c r="O17" i="1"/>
  <c r="O10" i="1"/>
  <c r="O26" i="1" l="1"/>
  <c r="U19" i="1"/>
  <c r="V19" i="1"/>
  <c r="W19" i="1"/>
  <c r="U20" i="1"/>
  <c r="V20" i="1"/>
  <c r="W20" i="1"/>
  <c r="U21" i="1"/>
  <c r="V21" i="1"/>
  <c r="W21" i="1"/>
  <c r="U22" i="1"/>
  <c r="V22" i="1"/>
  <c r="W22" i="1"/>
  <c r="W18" i="1"/>
  <c r="V18" i="1"/>
  <c r="U18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W11" i="1"/>
  <c r="V11" i="1"/>
  <c r="U11" i="1"/>
  <c r="T22" i="1"/>
  <c r="T15" i="1"/>
  <c r="T9" i="1"/>
  <c r="T8" i="1"/>
  <c r="N10" i="1"/>
  <c r="P10" i="1"/>
  <c r="Q10" i="1"/>
  <c r="R10" i="1"/>
  <c r="S10" i="1"/>
  <c r="J10" i="1"/>
  <c r="K10" i="1"/>
  <c r="L10" i="1"/>
  <c r="M10" i="1"/>
  <c r="I10" i="1"/>
  <c r="U9" i="1"/>
  <c r="V9" i="1"/>
  <c r="W9" i="1"/>
  <c r="T10" i="1" l="1"/>
  <c r="W10" i="1"/>
  <c r="V10" i="1"/>
  <c r="U10" i="1"/>
  <c r="N17" i="1" l="1"/>
  <c r="U8" i="1"/>
  <c r="J23" i="1" l="1"/>
  <c r="K23" i="1"/>
  <c r="L23" i="1"/>
  <c r="M23" i="1"/>
  <c r="N23" i="1"/>
  <c r="P23" i="1"/>
  <c r="Q23" i="1"/>
  <c r="R23" i="1"/>
  <c r="S23" i="1"/>
  <c r="I23" i="1"/>
  <c r="T21" i="1" l="1"/>
  <c r="I25" i="1" l="1"/>
  <c r="J17" i="1"/>
  <c r="K17" i="1"/>
  <c r="L17" i="1"/>
  <c r="M17" i="1"/>
  <c r="I17" i="1"/>
  <c r="T11" i="1" l="1"/>
  <c r="T12" i="1"/>
  <c r="T13" i="1"/>
  <c r="T14" i="1"/>
  <c r="S25" i="1" l="1"/>
  <c r="R25" i="1"/>
  <c r="Q25" i="1"/>
  <c r="P25" i="1"/>
  <c r="M25" i="1"/>
  <c r="L25" i="1"/>
  <c r="K25" i="1"/>
  <c r="J25" i="1"/>
  <c r="S17" i="1"/>
  <c r="R17" i="1"/>
  <c r="Q17" i="1"/>
  <c r="T17" i="1" s="1"/>
  <c r="P17" i="1"/>
  <c r="P26" i="1" l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T16" i="1"/>
  <c r="T18" i="1"/>
  <c r="T19" i="1"/>
  <c r="T20" i="1"/>
  <c r="V8" i="1"/>
  <c r="T23" i="1" l="1"/>
  <c r="T25" i="1"/>
  <c r="W25" i="1"/>
  <c r="V25" i="1"/>
  <c r="U25" i="1"/>
  <c r="W23" i="1"/>
  <c r="V23" i="1"/>
  <c r="U23" i="1"/>
  <c r="N26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<sst xmlns="http://schemas.openxmlformats.org/spreadsheetml/2006/main" count="256" uniqueCount="74">
  <si>
    <t>MINISTERIO DE COMERCIO INDUSTRIA Y TURISMO</t>
  </si>
  <si>
    <t>GASTOS DE INVERSIÓN</t>
  </si>
  <si>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</si>
  <si>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</si>
  <si>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</si>
  <si>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</si>
  <si>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</si>
  <si>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</si>
  <si>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</si>
  <si>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</si>
  <si>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</si>
  <si>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</si>
  <si>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</si>
  <si>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 REDUCIDA</t>
  </si>
  <si>
    <t>APR. VIGENTE</t>
  </si>
  <si>
    <t>APR BLOQUEADA</t>
  </si>
  <si>
    <t>APR. VIGENTE DESPUES DE BLOQUEOS</t>
  </si>
  <si>
    <t>CDP</t>
  </si>
  <si>
    <t>APR. DISPONIBLE</t>
  </si>
  <si>
    <t>COMPROMISO</t>
  </si>
  <si>
    <t>OBLIGACION</t>
  </si>
  <si>
    <t>PAGOS</t>
  </si>
  <si>
    <t>APROPIACION SIN COMPROMETER</t>
  </si>
  <si>
    <t>COMP/ APR</t>
  </si>
  <si>
    <t>OBLIG/ APR</t>
  </si>
  <si>
    <t>PAGO/ APR</t>
  </si>
  <si>
    <t>C</t>
  </si>
  <si>
    <t>3501</t>
  </si>
  <si>
    <t>0200</t>
  </si>
  <si>
    <t>40401E</t>
  </si>
  <si>
    <t>10</t>
  </si>
  <si>
    <t>CSF</t>
  </si>
  <si>
    <t>4. TRANSFORMACIÓN PRODUCTIVA, INTERNACIONALIZACIÓN Y ACCIÓN CLÍMATICA / E. POLÍTICA DE INTERNACIONALIZACIÓN SOSTENIBLE</t>
  </si>
  <si>
    <t>2</t>
  </si>
  <si>
    <t>40401B</t>
  </si>
  <si>
    <t>SSF</t>
  </si>
  <si>
    <t>4. TRANSFORMACIÓN PRODUCTIVA, INTERNACIONALIZACIÓN Y ACCIÓN CLÍMATICA / B. TRANSFORMACIÓN PARA LA DIVERSIFICACIÓN PRODUCTIVA Y EXPORTADORA</t>
  </si>
  <si>
    <t>VICEMINISTERIO DE COMERCIO EXTERIOR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</si>
  <si>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</si>
  <si>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</si>
  <si>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</si>
  <si>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</si>
  <si>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</si>
  <si>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</si>
  <si>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</si>
  <si>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</si>
  <si>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</si>
  <si>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</si>
  <si>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</si>
  <si>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</si>
  <si>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</si>
  <si>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</si>
  <si>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6</t>
  </si>
  <si>
    <t>VICEMINISTERIO DE DESARROLLO EMPRESARIAL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</si>
  <si>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</si>
  <si>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</si>
  <si>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</si>
  <si>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</si>
  <si>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</si>
  <si>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</si>
  <si>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</si>
  <si>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53105C</t>
  </si>
  <si>
    <t>5. CONVERGENCIA REGIONAL / C. CALIDAD, EFECTIVIDAD, TRANSPARENCIA Y COHERENCIA DE LAS NORMAS</t>
  </si>
  <si>
    <t>SECRETARIA GENERAL</t>
  </si>
  <si>
    <t>32</t>
  </si>
  <si>
    <t>40403B</t>
  </si>
  <si>
    <t>4. TRANSFORMACIÓN PRODUCTIVA, INTERNACIONALIZACIÓN Y ACCIÓN CLÍMATICA / B. TURISMO EN ARMONÍA CON LA VIDA</t>
  </si>
  <si>
    <t>VICEMINISTERIO DE TURISMO</t>
  </si>
  <si>
    <t xml:space="preserve">TOTAL GASTOS DE INVERSION 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</si>
  <si>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</si>
  <si>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</si>
  <si>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</si>
  <si>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EJECUCIÓN PRESUPUESTAL ACUMULADA CON CORTE AL 31 DE JULIO DE 2026</t>
  </si>
  <si>
    <t>FECHA DE ELABORACIÓN: AGOSTO 03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</si>
</sst>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44" fontId="4" fillId="0" borderId="0" xfId="1" applyFont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center" wrapText="1"/>
    </xf>
    <xf numFmtId="164" fontId="14" fillId="0" borderId="3" xfId="0" applyNumberFormat="1" applyFont="1" applyBorder="1" applyAlignment="1">
      <alignment horizontal="right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32979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BAE087-90F7-4A20-BE48-D487B658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434732" y="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0"/>
  <sheetViews>
    <sheetView showGridLines="0" tabSelected="1" topLeftCell="M1" zoomScaleNormal="100" workbookViewId="0">
      <selection activeCell="A11" sqref="A11:W17"/>
    </sheetView>
  </sheetViews>
  <sheetFormatPr baseColWidth="10" defaultColWidth="11.42578125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7.25" customHeight="1" x14ac:dyDescent="0.25">
      <c r="A3" s="36" t="s">
        <v>72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7.25" customHeight="1" x14ac:dyDescent="0.2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2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/>
      <c r="O6" s="3" t="s">
        <v>2</v>
      </c>
      <c r="P6" s="3" t="s">
        <v>2</v>
      </c>
      <c r="Q6" s="3" t="s">
        <v>2</v>
      </c>
      <c r="R6" s="3" t="s">
        <v>2</v>
      </c>
      <c r="S6" s="39" t="s">
        <v>73</v>
      </c>
      <c r="T6" s="40"/>
      <c r="U6" s="40"/>
      <c r="V6" s="40"/>
      <c r="W6" s="40"/>
    </row>
    <row r="7" spans="1:23" ht="33" customHeight="1" thickTop="1" thickBot="1" x14ac:dyDescent="0.3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7" t="s">
        <v>15</v>
      </c>
      <c r="N7" s="7" t="s">
        <v>16</v>
      </c>
      <c r="O7" s="7" t="s">
        <v>17</v>
      </c>
      <c r="P7" s="7" t="s">
        <v>18</v>
      </c>
      <c r="Q7" s="7" t="s">
        <v>19</v>
      </c>
      <c r="R7" s="7" t="s">
        <v>20</v>
      </c>
      <c r="S7" s="7" t="s">
        <v>21</v>
      </c>
      <c r="T7" s="8" t="s">
        <v>22</v>
      </c>
      <c r="U7" s="8" t="s">
        <v>23</v>
      </c>
      <c r="V7" s="8" t="s">
        <v>24</v>
      </c>
      <c r="W7" s="8" t="s">
        <v>25</v>
      </c>
    </row>
    <row r="8" spans="1:23" ht="60" customHeight="1" thickTop="1" thickBot="1" x14ac:dyDescent="0.3">
      <c r="A8" s="26" t="s">
        <v>26</v>
      </c>
      <c r="B8" s="10">
        <v>3501</v>
      </c>
      <c r="C8" s="10" t="s">
        <v>28</v>
      </c>
      <c r="D8" s="10">
        <v>3</v>
      </c>
      <c r="E8" s="10" t="s">
        <v>29</v>
      </c>
      <c r="F8" s="10" t="s">
        <v>30</v>
      </c>
      <c r="G8" s="10" t="s">
        <v>31</v>
      </c>
      <c r="H8" s="11" t="s">
        <v>32</v>
      </c>
      <c r="I8" s="12">
        <v>2900000000</v>
      </c>
      <c r="J8" s="12">
        <v>0</v>
      </c>
      <c r="K8" s="12">
        <v>0</v>
      </c>
      <c r="L8" s="12">
        <v>2900000000</v>
      </c>
      <c r="M8" s="12">
        <v>0</v>
      </c>
      <c r="N8" s="12">
        <v>2900000000</v>
      </c>
      <c r="O8" s="12">
        <v>2609881011.4699998</v>
      </c>
      <c r="P8" s="12">
        <v>290118988.52999997</v>
      </c>
      <c r="Q8" s="12">
        <v>1415685938.9100001</v>
      </c>
      <c r="R8" s="12">
        <v>937055056.90999997</v>
      </c>
      <c r="S8" s="12">
        <v>937055056.90999997</v>
      </c>
      <c r="T8" s="12">
        <f>+N8-Q8</f>
        <v>1484314061.0899999</v>
      </c>
      <c r="U8" s="15">
        <f>+Q8/N8</f>
        <v>0.48816756514137932</v>
      </c>
      <c r="V8" s="15">
        <f>+R8/N8</f>
        <v>0.32312243341724139</v>
      </c>
      <c r="W8" s="15">
        <f>+S8/N8</f>
        <v>0.32312243341724139</v>
      </c>
    </row>
    <row r="9" spans="1:23" ht="60" customHeight="1" thickTop="1" thickBot="1" x14ac:dyDescent="0.3">
      <c r="A9" s="26" t="s">
        <v>26</v>
      </c>
      <c r="B9" s="10" t="s">
        <v>27</v>
      </c>
      <c r="C9" s="10" t="s">
        <v>28</v>
      </c>
      <c r="D9" s="10" t="s">
        <v>33</v>
      </c>
      <c r="E9" s="10" t="s">
        <v>34</v>
      </c>
      <c r="F9" s="10">
        <v>16</v>
      </c>
      <c r="G9" s="10" t="s">
        <v>35</v>
      </c>
      <c r="H9" s="11" t="s">
        <v>36</v>
      </c>
      <c r="I9" s="20">
        <v>14307498649</v>
      </c>
      <c r="J9" s="20">
        <v>0</v>
      </c>
      <c r="K9" s="20">
        <v>0</v>
      </c>
      <c r="L9" s="20">
        <v>14307498649</v>
      </c>
      <c r="M9" s="20">
        <v>0</v>
      </c>
      <c r="N9" s="13">
        <v>14307498649</v>
      </c>
      <c r="O9" s="20">
        <v>12078225327.6</v>
      </c>
      <c r="P9" s="20">
        <v>2229273321.4000001</v>
      </c>
      <c r="Q9" s="20">
        <v>9626345609.6000004</v>
      </c>
      <c r="R9" s="20">
        <v>5714854486.3999996</v>
      </c>
      <c r="S9" s="20">
        <v>5706104636.3999996</v>
      </c>
      <c r="T9" s="14">
        <f>+N9-Q9</f>
        <v>4681153039.3999996</v>
      </c>
      <c r="U9" s="15">
        <f t="shared" ref="U9" si="0">+Q9/N9</f>
        <v>0.67281820853240604</v>
      </c>
      <c r="V9" s="15">
        <f t="shared" ref="V9" si="1">+R9/N9</f>
        <v>0.39943071997420249</v>
      </c>
      <c r="W9" s="15">
        <f t="shared" ref="W9" si="2">+S9/N9</f>
        <v>0.39881916304069115</v>
      </c>
    </row>
    <row r="10" spans="1:23" ht="33" customHeight="1" thickTop="1" thickBot="1" x14ac:dyDescent="0.3">
      <c r="A10" s="9" t="s">
        <v>26</v>
      </c>
      <c r="B10" s="9"/>
      <c r="C10" s="9"/>
      <c r="D10" s="9"/>
      <c r="E10" s="9"/>
      <c r="F10" s="9"/>
      <c r="G10" s="9"/>
      <c r="H10" s="1" t="s">
        <v>37</v>
      </c>
      <c r="I10" s="19">
        <f t="shared" ref="I10:S10" si="3">SUM(I8:I9)</f>
        <v>17207498649</v>
      </c>
      <c r="J10" s="19">
        <f t="shared" si="3"/>
        <v>0</v>
      </c>
      <c r="K10" s="19">
        <f t="shared" si="3"/>
        <v>0</v>
      </c>
      <c r="L10" s="19">
        <f t="shared" si="3"/>
        <v>17207498649</v>
      </c>
      <c r="M10" s="19">
        <f t="shared" si="3"/>
        <v>0</v>
      </c>
      <c r="N10" s="19">
        <f t="shared" si="3"/>
        <v>17207498649</v>
      </c>
      <c r="O10" s="19">
        <f t="shared" si="3"/>
        <v>14688106339.07</v>
      </c>
      <c r="P10" s="19">
        <f t="shared" si="3"/>
        <v>2519392309.9300003</v>
      </c>
      <c r="Q10" s="19">
        <f t="shared" si="3"/>
        <v>11042031548.51</v>
      </c>
      <c r="R10" s="19">
        <f t="shared" si="3"/>
        <v>6651909543.3099995</v>
      </c>
      <c r="S10" s="19">
        <f t="shared" si="3"/>
        <v>6643159693.3099995</v>
      </c>
      <c r="T10" s="17">
        <f>+N10-Q10</f>
        <v>6165467100.4899998</v>
      </c>
      <c r="U10" s="18">
        <f t="shared" ref="U10:U26" si="4">+Q10/N10</f>
        <v>0.64169881827372388</v>
      </c>
      <c r="V10" s="18">
        <f t="shared" ref="V10:V26" si="5">+R10/N10</f>
        <v>0.38657039462830756</v>
      </c>
      <c r="W10" s="18">
        <f t="shared" ref="W10:W26" si="6">+S10/N10</f>
        <v>0.38606190410458419</v>
      </c>
    </row>
    <row r="11" spans="1:23" ht="72.75" customHeight="1" thickTop="1" thickBot="1" x14ac:dyDescent="0.3">
      <c r="A11" s="26" t="s">
        <v>26</v>
      </c>
      <c r="B11" s="26" t="s">
        <v>38</v>
      </c>
      <c r="C11" s="10" t="s">
        <v>28</v>
      </c>
      <c r="D11" s="10" t="s">
        <v>39</v>
      </c>
      <c r="E11" s="10" t="s">
        <v>40</v>
      </c>
      <c r="F11" s="10" t="s">
        <v>30</v>
      </c>
      <c r="G11" s="10" t="s">
        <v>31</v>
      </c>
      <c r="H11" s="11" t="s">
        <v>41</v>
      </c>
      <c r="I11" s="32">
        <v>45731724270</v>
      </c>
      <c r="J11" s="12">
        <v>0</v>
      </c>
      <c r="K11" s="12">
        <v>0</v>
      </c>
      <c r="L11" s="12">
        <v>45731724270</v>
      </c>
      <c r="M11" s="12">
        <v>0</v>
      </c>
      <c r="N11" s="13">
        <v>45731724270</v>
      </c>
      <c r="O11" s="12">
        <v>45725261624.599998</v>
      </c>
      <c r="P11" s="12">
        <v>6462645.4000000004</v>
      </c>
      <c r="Q11" s="12">
        <v>45338219069.199997</v>
      </c>
      <c r="R11" s="12">
        <v>5308195957.1999998</v>
      </c>
      <c r="S11" s="12">
        <v>5308195957.1999998</v>
      </c>
      <c r="T11" s="12">
        <f t="shared" ref="T11:T26" si="7">+N11-Q11</f>
        <v>393505200.80000305</v>
      </c>
      <c r="U11" s="15">
        <f>IFERROR((Q11/N11),0)</f>
        <v>0.99139535613228247</v>
      </c>
      <c r="V11" s="15">
        <f>IFERROR((R11/N11),0)</f>
        <v>0.11607250856889678</v>
      </c>
      <c r="W11" s="12">
        <f>IFERROR((S11/N11),0)</f>
        <v>0.11607250856889678</v>
      </c>
    </row>
    <row r="12" spans="1:23" ht="75.75" customHeight="1" thickTop="1" thickBot="1" x14ac:dyDescent="0.3">
      <c r="A12" s="26" t="s">
        <v>26</v>
      </c>
      <c r="B12" s="26" t="s">
        <v>38</v>
      </c>
      <c r="C12" s="10" t="s">
        <v>28</v>
      </c>
      <c r="D12" s="10" t="s">
        <v>42</v>
      </c>
      <c r="E12" s="10" t="s">
        <v>43</v>
      </c>
      <c r="F12" s="10" t="s">
        <v>30</v>
      </c>
      <c r="G12" s="10" t="s">
        <v>31</v>
      </c>
      <c r="H12" s="11" t="s">
        <v>44</v>
      </c>
      <c r="I12" s="12">
        <v>9000000000</v>
      </c>
      <c r="J12" s="12">
        <v>0</v>
      </c>
      <c r="K12" s="12">
        <v>0</v>
      </c>
      <c r="L12" s="12">
        <v>9000000000</v>
      </c>
      <c r="M12" s="12">
        <v>0</v>
      </c>
      <c r="N12" s="13">
        <v>9000000000</v>
      </c>
      <c r="O12" s="12">
        <v>8977908080.4599991</v>
      </c>
      <c r="P12" s="12">
        <v>22091919.539999999</v>
      </c>
      <c r="Q12" s="12">
        <v>8923795351.4599991</v>
      </c>
      <c r="R12" s="12">
        <v>1943446417.46</v>
      </c>
      <c r="S12" s="12">
        <v>1943446417.46</v>
      </c>
      <c r="T12" s="12">
        <f t="shared" si="7"/>
        <v>76204648.540000916</v>
      </c>
      <c r="U12" s="15">
        <f t="shared" ref="U12:U16" si="8">IFERROR((Q12/N12),0)</f>
        <v>0.99153281682888883</v>
      </c>
      <c r="V12" s="15">
        <f t="shared" ref="V12:V16" si="9">IFERROR((R12/N12),0)</f>
        <v>0.21593849082888888</v>
      </c>
      <c r="W12" s="12">
        <f t="shared" ref="W12:W16" si="10">IFERROR((S12/N12),0)</f>
        <v>0.21593849082888888</v>
      </c>
    </row>
    <row r="13" spans="1:23" ht="75.75" customHeight="1" thickTop="1" thickBot="1" x14ac:dyDescent="0.3">
      <c r="A13" s="26" t="s">
        <v>26</v>
      </c>
      <c r="B13" s="26" t="s">
        <v>38</v>
      </c>
      <c r="C13" s="10" t="s">
        <v>28</v>
      </c>
      <c r="D13" s="10" t="s">
        <v>45</v>
      </c>
      <c r="E13" s="10" t="s">
        <v>43</v>
      </c>
      <c r="F13" s="10" t="s">
        <v>30</v>
      </c>
      <c r="G13" s="10" t="s">
        <v>31</v>
      </c>
      <c r="H13" s="11" t="s">
        <v>44</v>
      </c>
      <c r="I13" s="12">
        <v>2800000000</v>
      </c>
      <c r="J13" s="12">
        <v>0</v>
      </c>
      <c r="K13" s="12">
        <v>0</v>
      </c>
      <c r="L13" s="12">
        <v>2800000000</v>
      </c>
      <c r="M13" s="12">
        <v>0</v>
      </c>
      <c r="N13" s="12">
        <v>2800000000</v>
      </c>
      <c r="O13" s="12">
        <v>2734606340</v>
      </c>
      <c r="P13" s="12">
        <v>65393660</v>
      </c>
      <c r="Q13" s="12">
        <v>2213290325</v>
      </c>
      <c r="R13" s="12">
        <v>1569898606</v>
      </c>
      <c r="S13" s="12">
        <v>1569898606</v>
      </c>
      <c r="T13" s="12">
        <f t="shared" si="7"/>
        <v>586709675</v>
      </c>
      <c r="U13" s="15">
        <f t="shared" si="8"/>
        <v>0.79046083035714287</v>
      </c>
      <c r="V13" s="15">
        <f t="shared" si="9"/>
        <v>0.56067807357142863</v>
      </c>
      <c r="W13" s="12">
        <f t="shared" si="10"/>
        <v>0.56067807357142863</v>
      </c>
    </row>
    <row r="14" spans="1:23" ht="60" customHeight="1" thickTop="1" thickBot="1" x14ac:dyDescent="0.3">
      <c r="A14" s="26" t="s">
        <v>26</v>
      </c>
      <c r="B14" s="26" t="s">
        <v>38</v>
      </c>
      <c r="C14" s="10" t="s">
        <v>28</v>
      </c>
      <c r="D14" s="10" t="s">
        <v>46</v>
      </c>
      <c r="E14" s="10" t="s">
        <v>47</v>
      </c>
      <c r="F14" s="10" t="s">
        <v>30</v>
      </c>
      <c r="G14" s="10" t="s">
        <v>31</v>
      </c>
      <c r="H14" s="11" t="s">
        <v>48</v>
      </c>
      <c r="I14" s="12">
        <v>69296905791</v>
      </c>
      <c r="J14" s="12">
        <v>0</v>
      </c>
      <c r="K14" s="12">
        <v>0</v>
      </c>
      <c r="L14" s="12">
        <v>69296905791</v>
      </c>
      <c r="M14" s="12">
        <v>0</v>
      </c>
      <c r="N14" s="12">
        <v>69296905791</v>
      </c>
      <c r="O14" s="12">
        <v>69195248131.199997</v>
      </c>
      <c r="P14" s="12">
        <v>101657659.8</v>
      </c>
      <c r="Q14" s="12">
        <v>68729612226.270004</v>
      </c>
      <c r="R14" s="12">
        <v>53330078699.269997</v>
      </c>
      <c r="S14" s="12">
        <v>53330078699.269997</v>
      </c>
      <c r="T14" s="12">
        <f t="shared" si="7"/>
        <v>567293564.72999573</v>
      </c>
      <c r="U14" s="15">
        <f t="shared" si="8"/>
        <v>0.99181358015549848</v>
      </c>
      <c r="V14" s="15">
        <f t="shared" si="9"/>
        <v>0.76958816689613707</v>
      </c>
      <c r="W14" s="12">
        <f t="shared" si="10"/>
        <v>0.76958816689613707</v>
      </c>
    </row>
    <row r="15" spans="1:23" ht="75" customHeight="1" thickTop="1" thickBot="1" x14ac:dyDescent="0.3">
      <c r="A15" s="26" t="s">
        <v>26</v>
      </c>
      <c r="B15" s="26" t="s">
        <v>38</v>
      </c>
      <c r="C15" s="10" t="s">
        <v>28</v>
      </c>
      <c r="D15" s="10" t="s">
        <v>49</v>
      </c>
      <c r="E15" s="10" t="s">
        <v>50</v>
      </c>
      <c r="F15" s="10" t="s">
        <v>30</v>
      </c>
      <c r="G15" s="10" t="s">
        <v>31</v>
      </c>
      <c r="H15" s="11" t="s">
        <v>51</v>
      </c>
      <c r="I15" s="12">
        <v>28000000000</v>
      </c>
      <c r="J15" s="12">
        <v>0</v>
      </c>
      <c r="K15" s="12">
        <v>0</v>
      </c>
      <c r="L15" s="12">
        <v>28000000000</v>
      </c>
      <c r="M15" s="12">
        <v>0</v>
      </c>
      <c r="N15" s="13">
        <v>28000000000</v>
      </c>
      <c r="O15" s="12">
        <v>27906248088.810001</v>
      </c>
      <c r="P15" s="12">
        <v>93751911.189999998</v>
      </c>
      <c r="Q15" s="12">
        <v>27615262186.119999</v>
      </c>
      <c r="R15" s="12">
        <v>25597090374.119999</v>
      </c>
      <c r="S15" s="12">
        <v>25597090374.119999</v>
      </c>
      <c r="T15" s="12">
        <f t="shared" si="7"/>
        <v>384737813.88000107</v>
      </c>
      <c r="U15" s="15">
        <f t="shared" si="8"/>
        <v>0.98625936379000001</v>
      </c>
      <c r="V15" s="15">
        <f t="shared" si="9"/>
        <v>0.91418179907571429</v>
      </c>
      <c r="W15" s="12">
        <f t="shared" si="10"/>
        <v>0.91418179907571429</v>
      </c>
    </row>
    <row r="16" spans="1:23" ht="75.75" customHeight="1" thickTop="1" thickBot="1" x14ac:dyDescent="0.3">
      <c r="A16" s="26" t="s">
        <v>26</v>
      </c>
      <c r="B16" s="26">
        <v>3503</v>
      </c>
      <c r="C16" s="10" t="s">
        <v>28</v>
      </c>
      <c r="D16" s="10" t="s">
        <v>52</v>
      </c>
      <c r="E16" s="10" t="s">
        <v>43</v>
      </c>
      <c r="F16" s="10" t="s">
        <v>30</v>
      </c>
      <c r="G16" s="10" t="s">
        <v>31</v>
      </c>
      <c r="H16" s="11" t="s">
        <v>44</v>
      </c>
      <c r="I16" s="12">
        <v>300000000</v>
      </c>
      <c r="J16" s="12">
        <v>0</v>
      </c>
      <c r="K16" s="12">
        <v>0</v>
      </c>
      <c r="L16" s="12">
        <v>300000000</v>
      </c>
      <c r="M16" s="12">
        <v>0</v>
      </c>
      <c r="N16" s="13">
        <v>300000000</v>
      </c>
      <c r="O16" s="12">
        <v>220437814.40000001</v>
      </c>
      <c r="P16" s="12">
        <v>79562185.599999994</v>
      </c>
      <c r="Q16" s="12">
        <v>125291814.40000001</v>
      </c>
      <c r="R16" s="12">
        <v>100167842.40000001</v>
      </c>
      <c r="S16" s="35">
        <v>100167842.40000001</v>
      </c>
      <c r="T16" s="14">
        <f t="shared" si="7"/>
        <v>174708185.59999999</v>
      </c>
      <c r="U16" s="15">
        <f t="shared" si="8"/>
        <v>0.41763938133333334</v>
      </c>
      <c r="V16" s="15">
        <f t="shared" si="9"/>
        <v>0.33389280800000004</v>
      </c>
      <c r="W16" s="15">
        <f t="shared" si="10"/>
        <v>0.33389280800000004</v>
      </c>
    </row>
    <row r="17" spans="1:25" ht="36" customHeight="1" thickTop="1" thickBot="1" x14ac:dyDescent="0.3">
      <c r="A17" s="9" t="s">
        <v>26</v>
      </c>
      <c r="B17" s="9"/>
      <c r="C17" s="9"/>
      <c r="D17" s="9"/>
      <c r="E17" s="9"/>
      <c r="F17" s="9"/>
      <c r="G17" s="9"/>
      <c r="H17" s="1" t="s">
        <v>53</v>
      </c>
      <c r="I17" s="16">
        <f t="shared" ref="I17:S17" si="11">SUM(I11:I16)</f>
        <v>155128630061</v>
      </c>
      <c r="J17" s="16">
        <f t="shared" si="11"/>
        <v>0</v>
      </c>
      <c r="K17" s="16">
        <f t="shared" si="11"/>
        <v>0</v>
      </c>
      <c r="L17" s="16">
        <f t="shared" si="11"/>
        <v>155128630061</v>
      </c>
      <c r="M17" s="16">
        <f t="shared" si="11"/>
        <v>0</v>
      </c>
      <c r="N17" s="16">
        <f t="shared" si="11"/>
        <v>155128630061</v>
      </c>
      <c r="O17" s="16">
        <f t="shared" si="11"/>
        <v>154759710079.47</v>
      </c>
      <c r="P17" s="16">
        <f t="shared" si="11"/>
        <v>368919981.52999997</v>
      </c>
      <c r="Q17" s="16">
        <f t="shared" si="11"/>
        <v>152945470972.44998</v>
      </c>
      <c r="R17" s="16">
        <f t="shared" si="11"/>
        <v>87848877896.449982</v>
      </c>
      <c r="S17" s="16">
        <f t="shared" si="11"/>
        <v>87848877896.449982</v>
      </c>
      <c r="T17" s="17">
        <f>+N17-Q17</f>
        <v>2183159088.5500183</v>
      </c>
      <c r="U17" s="18">
        <f t="shared" si="4"/>
        <v>0.98592678161541458</v>
      </c>
      <c r="V17" s="18">
        <f t="shared" si="5"/>
        <v>0.56629700050793885</v>
      </c>
      <c r="W17" s="18">
        <f t="shared" si="6"/>
        <v>0.56629700050793885</v>
      </c>
    </row>
    <row r="18" spans="1:25" ht="60" customHeight="1" thickTop="1" thickBot="1" x14ac:dyDescent="0.3">
      <c r="A18" s="10" t="s">
        <v>26</v>
      </c>
      <c r="B18" s="10" t="s">
        <v>54</v>
      </c>
      <c r="C18" s="10" t="s">
        <v>28</v>
      </c>
      <c r="D18" s="10" t="s">
        <v>55</v>
      </c>
      <c r="E18" s="10" t="s">
        <v>56</v>
      </c>
      <c r="F18" s="10" t="s">
        <v>30</v>
      </c>
      <c r="G18" s="10" t="s">
        <v>31</v>
      </c>
      <c r="H18" s="11" t="s">
        <v>57</v>
      </c>
      <c r="I18" s="12">
        <v>5400000000</v>
      </c>
      <c r="J18" s="12">
        <v>0</v>
      </c>
      <c r="K18" s="12">
        <v>0</v>
      </c>
      <c r="L18" s="12">
        <v>5400000000</v>
      </c>
      <c r="M18" s="12">
        <v>0</v>
      </c>
      <c r="N18" s="13">
        <v>5400000000</v>
      </c>
      <c r="O18" s="12">
        <v>5336159638</v>
      </c>
      <c r="P18" s="12">
        <v>63840362</v>
      </c>
      <c r="Q18" s="12">
        <v>3536221366</v>
      </c>
      <c r="R18" s="13">
        <v>2530218182</v>
      </c>
      <c r="S18" s="12">
        <v>2530218182</v>
      </c>
      <c r="T18" s="14">
        <f t="shared" si="7"/>
        <v>1863778634</v>
      </c>
      <c r="U18" s="15">
        <f t="shared" ref="U18" si="12">IFERROR((Q18/N18),0)</f>
        <v>0.65485580851851855</v>
      </c>
      <c r="V18" s="15">
        <f t="shared" ref="V18" si="13">IFERROR((R18/N18),0)</f>
        <v>0.46855892259259257</v>
      </c>
      <c r="W18" s="15">
        <f t="shared" ref="W18" si="14">IFERROR((S18/N18),0)</f>
        <v>0.46855892259259257</v>
      </c>
    </row>
    <row r="19" spans="1:25" ht="60" customHeight="1" thickTop="1" thickBot="1" x14ac:dyDescent="0.3">
      <c r="A19" s="10" t="s">
        <v>26</v>
      </c>
      <c r="B19" s="10" t="s">
        <v>54</v>
      </c>
      <c r="C19" s="10" t="s">
        <v>28</v>
      </c>
      <c r="D19" s="10" t="s">
        <v>52</v>
      </c>
      <c r="E19" s="10" t="s">
        <v>58</v>
      </c>
      <c r="F19" s="10" t="s">
        <v>30</v>
      </c>
      <c r="G19" s="10" t="s">
        <v>31</v>
      </c>
      <c r="H19" s="11" t="s">
        <v>59</v>
      </c>
      <c r="I19" s="12">
        <v>3900000000</v>
      </c>
      <c r="J19" s="12">
        <v>0</v>
      </c>
      <c r="K19" s="12">
        <v>0</v>
      </c>
      <c r="L19" s="12">
        <v>3900000000</v>
      </c>
      <c r="M19" s="12">
        <v>0</v>
      </c>
      <c r="N19" s="13">
        <v>3900000000</v>
      </c>
      <c r="O19" s="12">
        <v>3179540492.5</v>
      </c>
      <c r="P19" s="12">
        <v>720459507.5</v>
      </c>
      <c r="Q19" s="12">
        <v>2313374053.5</v>
      </c>
      <c r="R19" s="13">
        <v>897508064.82000005</v>
      </c>
      <c r="S19" s="12">
        <v>897508064.82000005</v>
      </c>
      <c r="T19" s="14">
        <f t="shared" si="7"/>
        <v>1586625946.5</v>
      </c>
      <c r="U19" s="15">
        <f t="shared" ref="U19:U22" si="15">IFERROR((Q19/N19),0)</f>
        <v>0.59317283423076927</v>
      </c>
      <c r="V19" s="15">
        <f t="shared" ref="V19:V22" si="16">IFERROR((R19/N19),0)</f>
        <v>0.23013027303076924</v>
      </c>
      <c r="W19" s="15">
        <f t="shared" ref="W19:W22" si="17">IFERROR((S19/N19),0)</f>
        <v>0.23013027303076924</v>
      </c>
    </row>
    <row r="20" spans="1:25" ht="60" customHeight="1" thickTop="1" thickBot="1" x14ac:dyDescent="0.3">
      <c r="A20" s="10" t="s">
        <v>26</v>
      </c>
      <c r="B20" s="10" t="s">
        <v>54</v>
      </c>
      <c r="C20" s="10" t="s">
        <v>28</v>
      </c>
      <c r="D20" s="10" t="s">
        <v>60</v>
      </c>
      <c r="E20" s="10" t="s">
        <v>58</v>
      </c>
      <c r="F20" s="10" t="s">
        <v>30</v>
      </c>
      <c r="G20" s="10" t="s">
        <v>31</v>
      </c>
      <c r="H20" s="11" t="s">
        <v>59</v>
      </c>
      <c r="I20" s="12">
        <v>300000000</v>
      </c>
      <c r="J20" s="12">
        <v>0</v>
      </c>
      <c r="K20" s="12">
        <v>0</v>
      </c>
      <c r="L20" s="12">
        <v>300000000</v>
      </c>
      <c r="M20" s="12">
        <v>0</v>
      </c>
      <c r="N20" s="13">
        <v>300000000</v>
      </c>
      <c r="O20" s="12">
        <v>300000000</v>
      </c>
      <c r="P20" s="12">
        <v>0</v>
      </c>
      <c r="Q20" s="12">
        <v>269570000</v>
      </c>
      <c r="R20" s="13">
        <v>269346667</v>
      </c>
      <c r="S20" s="12">
        <v>269346667</v>
      </c>
      <c r="T20" s="14">
        <f t="shared" si="7"/>
        <v>30430000</v>
      </c>
      <c r="U20" s="15">
        <f t="shared" si="15"/>
        <v>0.89856666666666662</v>
      </c>
      <c r="V20" s="15">
        <f t="shared" si="16"/>
        <v>0.89782222333333328</v>
      </c>
      <c r="W20" s="15">
        <f t="shared" si="17"/>
        <v>0.89782222333333328</v>
      </c>
    </row>
    <row r="21" spans="1:25" ht="60" customHeight="1" thickTop="1" thickBot="1" x14ac:dyDescent="0.3">
      <c r="A21" s="10" t="s">
        <v>26</v>
      </c>
      <c r="B21" s="10" t="s">
        <v>54</v>
      </c>
      <c r="C21" s="10" t="s">
        <v>28</v>
      </c>
      <c r="D21" s="10">
        <v>8</v>
      </c>
      <c r="E21" s="10" t="s">
        <v>61</v>
      </c>
      <c r="F21" s="10" t="s">
        <v>30</v>
      </c>
      <c r="G21" s="10" t="s">
        <v>31</v>
      </c>
      <c r="H21" s="11" t="s">
        <v>62</v>
      </c>
      <c r="I21" s="12">
        <v>450000000</v>
      </c>
      <c r="J21" s="12">
        <v>0</v>
      </c>
      <c r="K21" s="12">
        <v>0</v>
      </c>
      <c r="L21" s="12">
        <v>450000000</v>
      </c>
      <c r="M21" s="12">
        <v>0</v>
      </c>
      <c r="N21" s="13">
        <v>450000000</v>
      </c>
      <c r="O21" s="13">
        <v>450000000</v>
      </c>
      <c r="P21" s="12">
        <v>0</v>
      </c>
      <c r="Q21" s="12">
        <v>389295000</v>
      </c>
      <c r="R21" s="13">
        <v>334056667</v>
      </c>
      <c r="S21" s="12">
        <v>334056667</v>
      </c>
      <c r="T21" s="14">
        <f t="shared" si="7"/>
        <v>60705000</v>
      </c>
      <c r="U21" s="15">
        <f t="shared" si="15"/>
        <v>0.86509999999999998</v>
      </c>
      <c r="V21" s="15">
        <f t="shared" si="16"/>
        <v>0.74234814888888889</v>
      </c>
      <c r="W21" s="15">
        <f t="shared" si="17"/>
        <v>0.74234814888888889</v>
      </c>
    </row>
    <row r="22" spans="1:25" ht="60" customHeight="1" thickTop="1" thickBot="1" x14ac:dyDescent="0.3">
      <c r="A22" s="10" t="s">
        <v>26</v>
      </c>
      <c r="B22" s="10" t="s">
        <v>54</v>
      </c>
      <c r="C22" s="10" t="s">
        <v>28</v>
      </c>
      <c r="D22" s="10">
        <v>9</v>
      </c>
      <c r="E22" s="10" t="s">
        <v>29</v>
      </c>
      <c r="F22" s="10" t="s">
        <v>30</v>
      </c>
      <c r="G22" s="10" t="s">
        <v>31</v>
      </c>
      <c r="H22" s="11" t="s">
        <v>32</v>
      </c>
      <c r="I22" s="12">
        <v>3400000000</v>
      </c>
      <c r="J22" s="12">
        <v>0</v>
      </c>
      <c r="K22" s="12">
        <v>0</v>
      </c>
      <c r="L22" s="12">
        <v>3400000000</v>
      </c>
      <c r="M22" s="12">
        <v>0</v>
      </c>
      <c r="N22" s="13">
        <v>3400000000</v>
      </c>
      <c r="O22" s="42">
        <v>3385778358</v>
      </c>
      <c r="P22" s="42">
        <v>14221642</v>
      </c>
      <c r="Q22" s="12">
        <v>2698014474</v>
      </c>
      <c r="R22" s="13">
        <v>1385833529.8800001</v>
      </c>
      <c r="S22" s="12">
        <v>1385833529.8800001</v>
      </c>
      <c r="T22" s="14">
        <f t="shared" si="7"/>
        <v>701985526</v>
      </c>
      <c r="U22" s="15">
        <f t="shared" si="15"/>
        <v>0.79353366882352938</v>
      </c>
      <c r="V22" s="15">
        <f t="shared" si="16"/>
        <v>0.40759809702352945</v>
      </c>
      <c r="W22" s="15">
        <f t="shared" si="17"/>
        <v>0.40759809702352945</v>
      </c>
    </row>
    <row r="23" spans="1:25" ht="39" customHeight="1" thickTop="1" thickBot="1" x14ac:dyDescent="0.3">
      <c r="A23" s="9" t="s">
        <v>26</v>
      </c>
      <c r="B23" s="9"/>
      <c r="C23" s="9"/>
      <c r="D23" s="9"/>
      <c r="E23" s="9"/>
      <c r="F23" s="9"/>
      <c r="G23" s="9"/>
      <c r="H23" s="1" t="s">
        <v>63</v>
      </c>
      <c r="I23" s="16">
        <f t="shared" ref="I23:T23" si="18">SUM(I18:I22)</f>
        <v>13450000000</v>
      </c>
      <c r="J23" s="16">
        <f t="shared" si="18"/>
        <v>0</v>
      </c>
      <c r="K23" s="16">
        <f t="shared" si="18"/>
        <v>0</v>
      </c>
      <c r="L23" s="16">
        <f t="shared" si="18"/>
        <v>13450000000</v>
      </c>
      <c r="M23" s="16">
        <f t="shared" si="18"/>
        <v>0</v>
      </c>
      <c r="N23" s="16">
        <f t="shared" si="18"/>
        <v>13450000000</v>
      </c>
      <c r="O23" s="16">
        <f t="shared" si="18"/>
        <v>12651478488.5</v>
      </c>
      <c r="P23" s="16">
        <f t="shared" si="18"/>
        <v>798521511.5</v>
      </c>
      <c r="Q23" s="16">
        <f t="shared" si="18"/>
        <v>9206474893.5</v>
      </c>
      <c r="R23" s="16">
        <f t="shared" si="18"/>
        <v>5416963110.7000008</v>
      </c>
      <c r="S23" s="16">
        <f t="shared" si="18"/>
        <v>5416963110.7000008</v>
      </c>
      <c r="T23" s="16">
        <f t="shared" si="18"/>
        <v>4243525106.5</v>
      </c>
      <c r="U23" s="18">
        <f t="shared" si="4"/>
        <v>0.68449627460966544</v>
      </c>
      <c r="V23" s="18">
        <f t="shared" si="5"/>
        <v>0.40274818666914503</v>
      </c>
      <c r="W23" s="18">
        <f t="shared" si="6"/>
        <v>0.40274818666914503</v>
      </c>
    </row>
    <row r="24" spans="1:25" ht="60" customHeight="1" thickTop="1" thickBot="1" x14ac:dyDescent="0.3">
      <c r="A24" s="26" t="s">
        <v>26</v>
      </c>
      <c r="B24" s="10" t="s">
        <v>38</v>
      </c>
      <c r="C24" s="10" t="s">
        <v>28</v>
      </c>
      <c r="D24" s="10" t="s">
        <v>64</v>
      </c>
      <c r="E24" s="10" t="s">
        <v>65</v>
      </c>
      <c r="F24" s="10" t="s">
        <v>30</v>
      </c>
      <c r="G24" s="10" t="s">
        <v>31</v>
      </c>
      <c r="H24" s="11" t="s">
        <v>66</v>
      </c>
      <c r="I24" s="12">
        <v>10000000000</v>
      </c>
      <c r="J24" s="12">
        <v>0</v>
      </c>
      <c r="K24" s="12">
        <v>0</v>
      </c>
      <c r="L24" s="12">
        <v>10000000000</v>
      </c>
      <c r="M24" s="12">
        <v>0</v>
      </c>
      <c r="N24" s="13">
        <v>10000000000</v>
      </c>
      <c r="O24" s="33">
        <v>9849445164.6800003</v>
      </c>
      <c r="P24" s="33">
        <v>150554835.31999999</v>
      </c>
      <c r="Q24" s="33">
        <v>7181616165.2700005</v>
      </c>
      <c r="R24" s="33">
        <v>4275913530.9400001</v>
      </c>
      <c r="S24" s="12">
        <v>4275913530.9400001</v>
      </c>
      <c r="T24" s="14">
        <f>+N24-Q24</f>
        <v>2818383834.7299995</v>
      </c>
      <c r="U24" s="15">
        <f t="shared" si="4"/>
        <v>0.71816161652700006</v>
      </c>
      <c r="V24" s="15">
        <f t="shared" si="5"/>
        <v>0.42759135309399998</v>
      </c>
      <c r="W24" s="15">
        <f t="shared" si="6"/>
        <v>0.42759135309399998</v>
      </c>
    </row>
    <row r="25" spans="1:25" ht="26.25" customHeight="1" thickTop="1" thickBot="1" x14ac:dyDescent="0.3">
      <c r="A25" s="9" t="s">
        <v>26</v>
      </c>
      <c r="B25" s="9"/>
      <c r="C25" s="9"/>
      <c r="D25" s="9"/>
      <c r="E25" s="9"/>
      <c r="F25" s="9"/>
      <c r="G25" s="9"/>
      <c r="H25" s="1" t="s">
        <v>67</v>
      </c>
      <c r="I25" s="16">
        <f>+I24</f>
        <v>10000000000</v>
      </c>
      <c r="J25" s="16">
        <f t="shared" ref="J25:S25" si="19">+J24</f>
        <v>0</v>
      </c>
      <c r="K25" s="16">
        <f t="shared" si="19"/>
        <v>0</v>
      </c>
      <c r="L25" s="16">
        <f t="shared" si="19"/>
        <v>10000000000</v>
      </c>
      <c r="M25" s="16">
        <f t="shared" si="19"/>
        <v>0</v>
      </c>
      <c r="N25" s="16">
        <f t="shared" si="19"/>
        <v>10000000000</v>
      </c>
      <c r="O25" s="16">
        <f>+O24</f>
        <v>9849445164.6800003</v>
      </c>
      <c r="P25" s="16">
        <f t="shared" si="19"/>
        <v>150554835.31999999</v>
      </c>
      <c r="Q25" s="16">
        <f t="shared" si="19"/>
        <v>7181616165.2700005</v>
      </c>
      <c r="R25" s="16">
        <f t="shared" si="19"/>
        <v>4275913530.9400001</v>
      </c>
      <c r="S25" s="16">
        <f t="shared" si="19"/>
        <v>4275913530.9400001</v>
      </c>
      <c r="T25" s="17">
        <f t="shared" si="7"/>
        <v>2818383834.7299995</v>
      </c>
      <c r="U25" s="18">
        <f t="shared" si="4"/>
        <v>0.71816161652700006</v>
      </c>
      <c r="V25" s="18">
        <f t="shared" si="5"/>
        <v>0.42759135309399998</v>
      </c>
      <c r="W25" s="18">
        <f t="shared" si="6"/>
        <v>0.42759135309399998</v>
      </c>
    </row>
    <row r="26" spans="1:25" ht="24" customHeight="1" thickTop="1" thickBot="1" x14ac:dyDescent="0.3">
      <c r="A26" s="27" t="s">
        <v>26</v>
      </c>
      <c r="B26" s="27"/>
      <c r="C26" s="27"/>
      <c r="D26" s="27"/>
      <c r="E26" s="27"/>
      <c r="F26" s="27"/>
      <c r="G26" s="27"/>
      <c r="H26" s="28" t="s">
        <v>68</v>
      </c>
      <c r="I26" s="29">
        <f t="shared" ref="I26:S26" si="20">+I10+I17+I23+I25</f>
        <v>195786128710</v>
      </c>
      <c r="J26" s="29">
        <f t="shared" si="20"/>
        <v>0</v>
      </c>
      <c r="K26" s="29">
        <f t="shared" si="20"/>
        <v>0</v>
      </c>
      <c r="L26" s="29">
        <f t="shared" si="20"/>
        <v>195786128710</v>
      </c>
      <c r="M26" s="29">
        <f t="shared" si="20"/>
        <v>0</v>
      </c>
      <c r="N26" s="29">
        <f t="shared" si="20"/>
        <v>195786128710</v>
      </c>
      <c r="O26" s="29">
        <f t="shared" si="20"/>
        <v>191948740071.72</v>
      </c>
      <c r="P26" s="29">
        <f t="shared" si="20"/>
        <v>3837388638.2800002</v>
      </c>
      <c r="Q26" s="29">
        <f t="shared" si="20"/>
        <v>180375593579.72998</v>
      </c>
      <c r="R26" s="29">
        <f t="shared" si="20"/>
        <v>104193664081.39998</v>
      </c>
      <c r="S26" s="29">
        <f t="shared" si="20"/>
        <v>104184914231.39998</v>
      </c>
      <c r="T26" s="30">
        <f t="shared" si="7"/>
        <v>15410535130.27002</v>
      </c>
      <c r="U26" s="31">
        <f t="shared" si="4"/>
        <v>0.92128893281762458</v>
      </c>
      <c r="V26" s="31">
        <f t="shared" si="5"/>
        <v>0.53218103227186475</v>
      </c>
      <c r="W26" s="31">
        <f t="shared" si="6"/>
        <v>0.5321363414142557</v>
      </c>
    </row>
    <row r="27" spans="1:25" ht="15.75" thickTop="1" x14ac:dyDescent="0.25">
      <c r="A27" s="4" t="s">
        <v>69</v>
      </c>
      <c r="B27" s="4"/>
      <c r="C27" s="4"/>
      <c r="D27" s="4"/>
      <c r="E27" s="4"/>
      <c r="F27" s="21"/>
      <c r="G27" s="21"/>
      <c r="H27" s="5"/>
      <c r="I27" s="6"/>
      <c r="J27" s="6"/>
      <c r="K27" s="4"/>
      <c r="L27" s="4"/>
      <c r="M27" s="4"/>
      <c r="N27" s="25"/>
      <c r="O27" s="25"/>
      <c r="P27" s="21"/>
      <c r="Q27" s="21"/>
      <c r="R27" s="22"/>
      <c r="S27" s="6"/>
      <c r="T27" s="6"/>
      <c r="U27" s="6"/>
      <c r="V27" s="23"/>
      <c r="W27" s="23"/>
      <c r="X27" s="23"/>
      <c r="Y27" s="23"/>
    </row>
    <row r="28" spans="1:25" s="4" customFormat="1" ht="11.25" x14ac:dyDescent="0.2">
      <c r="A28" s="4" t="s">
        <v>70</v>
      </c>
      <c r="F28" s="21"/>
      <c r="G28" s="21"/>
      <c r="H28" s="5"/>
      <c r="I28" s="6"/>
      <c r="J28" s="6"/>
      <c r="P28" s="21"/>
      <c r="Q28" s="21"/>
      <c r="R28" s="22"/>
      <c r="S28" s="6"/>
      <c r="T28" s="34"/>
      <c r="U28" s="6"/>
      <c r="V28" s="23"/>
      <c r="W28" s="23"/>
    </row>
    <row r="29" spans="1:25" s="4" customFormat="1" ht="11.25" x14ac:dyDescent="0.2">
      <c r="A29" s="4" t="s">
        <v>71</v>
      </c>
      <c r="F29" s="21"/>
      <c r="G29" s="21"/>
      <c r="H29" s="5"/>
      <c r="I29" s="6"/>
      <c r="J29" s="6"/>
      <c r="P29" s="21"/>
      <c r="Q29" s="21"/>
      <c r="R29" s="22"/>
      <c r="S29" s="6"/>
      <c r="T29" s="6"/>
      <c r="U29" s="6"/>
      <c r="V29" s="23"/>
      <c r="W29" s="23"/>
    </row>
    <row r="30" spans="1:25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23"/>
      <c r="Y30" s="23"/>
    </row>
    <row r="31" spans="1:25" x14ac:dyDescent="0.25">
      <c r="A31" s="4"/>
      <c r="B31" s="24"/>
      <c r="C31" s="24"/>
      <c r="D31" s="24"/>
      <c r="E31" s="24"/>
      <c r="F31" s="24"/>
      <c r="G31" s="24"/>
      <c r="H31" s="4"/>
      <c r="I31" s="4"/>
      <c r="J31" s="4"/>
      <c r="K31" s="4"/>
      <c r="L31" s="4"/>
      <c r="M31" s="4"/>
      <c r="P31" s="21"/>
      <c r="Q31" s="21"/>
      <c r="R31" s="22"/>
      <c r="S31" s="6"/>
      <c r="T31" s="6"/>
      <c r="U31" s="4"/>
      <c r="V31" s="4"/>
    </row>
    <row r="32" spans="1: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P32" s="21"/>
      <c r="Q32" s="21"/>
      <c r="R32" s="22"/>
      <c r="S32" s="4"/>
      <c r="T32" s="4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U33" s="2"/>
      <c r="V33" s="2"/>
      <c r="W33" s="2"/>
    </row>
    <row r="34" spans="1:23" x14ac:dyDescent="0.25">
      <c r="U34" s="2"/>
      <c r="V34" s="2"/>
      <c r="W34" s="2"/>
    </row>
    <row r="35" spans="1:23" x14ac:dyDescent="0.25">
      <c r="U35" s="2"/>
      <c r="V35" s="2"/>
      <c r="W35" s="2"/>
    </row>
    <row r="36" spans="1:23" x14ac:dyDescent="0.25">
      <c r="U36" s="2"/>
      <c r="V36" s="2"/>
      <c r="W36" s="2"/>
    </row>
    <row r="37" spans="1:23" x14ac:dyDescent="0.25">
      <c r="U37" s="2"/>
      <c r="V37" s="2"/>
      <c r="W37" s="2"/>
    </row>
    <row r="38" spans="1:23" x14ac:dyDescent="0.25">
      <c r="U38" s="2"/>
      <c r="V38" s="2"/>
      <c r="W38" s="2"/>
    </row>
    <row r="39" spans="1:23" x14ac:dyDescent="0.25">
      <c r="U39" s="2"/>
      <c r="V39" s="2"/>
      <c r="W39" s="2"/>
    </row>
    <row r="40" spans="1:23" x14ac:dyDescent="0.25"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43" spans="1:23" x14ac:dyDescent="0.25">
      <c r="U43" s="2"/>
      <c r="V43" s="2"/>
      <c r="W43" s="2"/>
    </row>
    <row r="44" spans="1:23" x14ac:dyDescent="0.25">
      <c r="U44" s="2"/>
      <c r="V44" s="2"/>
      <c r="W44" s="2"/>
    </row>
    <row r="50" ht="12" customHeight="1" x14ac:dyDescent="0.25"/>
  </sheetData>
  <mergeCells count="5">
    <mergeCell ref="A2:W2"/>
    <mergeCell ref="A3:W3"/>
    <mergeCell ref="S6:W6"/>
    <mergeCell ref="A4:W5"/>
    <mergeCell ref="A30:W30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9:D9 C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C5FE-9539-442F-83F2-3FBA14FDA748}">
  <dimension ref="A2:W15"/>
  <sheetViews>
    <sheetView showGridLines="0" workbookViewId="0">
      <selection activeCell="W14" sqref="A1:W14"/>
    </sheetView>
  </sheetViews>
  <sheetFormatPr baseColWidth="10" defaultColWidth="19.28515625" defaultRowHeight="15" x14ac:dyDescent="0.25"/>
  <cols>
    <col min="1" max="1" width="4.5703125" bestFit="1" customWidth="1"/>
    <col min="2" max="3" width="4.42578125" bestFit="1" customWidth="1"/>
    <col min="4" max="4" width="4" bestFit="1" customWidth="1"/>
    <col min="5" max="5" width="6.42578125" bestFit="1" customWidth="1"/>
    <col min="6" max="6" width="4" bestFit="1" customWidth="1"/>
    <col min="7" max="7" width="3.85546875" bestFit="1" customWidth="1"/>
    <col min="9" max="9" width="16.140625" bestFit="1" customWidth="1"/>
    <col min="10" max="10" width="14.5703125" bestFit="1" customWidth="1"/>
    <col min="11" max="11" width="13" bestFit="1" customWidth="1"/>
    <col min="12" max="12" width="16.140625" bestFit="1" customWidth="1"/>
    <col min="13" max="13" width="14" bestFit="1" customWidth="1"/>
    <col min="14" max="14" width="18.7109375" bestFit="1" customWidth="1"/>
    <col min="15" max="15" width="16.140625" bestFit="1" customWidth="1"/>
    <col min="16" max="16" width="13.85546875" bestFit="1" customWidth="1"/>
    <col min="17" max="17" width="16.140625" bestFit="1" customWidth="1"/>
    <col min="18" max="19" width="15.140625" bestFit="1" customWidth="1"/>
    <col min="20" max="20" width="14.28515625" bestFit="1" customWidth="1"/>
    <col min="21" max="21" width="9" bestFit="1" customWidth="1"/>
    <col min="22" max="22" width="9.28515625" bestFit="1" customWidth="1"/>
    <col min="23" max="23" width="9.140625" bestFit="1" customWidth="1"/>
  </cols>
  <sheetData>
    <row r="2" spans="1:23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x14ac:dyDescent="0.25">
      <c r="A3" s="36" t="s">
        <v>72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x14ac:dyDescent="0.2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2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/>
      <c r="O6" s="3" t="s">
        <v>2</v>
      </c>
      <c r="P6" s="3" t="s">
        <v>2</v>
      </c>
      <c r="Q6" s="3" t="s">
        <v>2</v>
      </c>
      <c r="R6" s="3" t="s">
        <v>2</v>
      </c>
      <c r="S6" s="39" t="s">
        <v>73</v>
      </c>
      <c r="T6" s="40"/>
      <c r="U6" s="40"/>
      <c r="V6" s="40"/>
      <c r="W6" s="40"/>
    </row>
    <row r="7" spans="1:23" ht="35.25" thickTop="1" thickBot="1" x14ac:dyDescent="0.3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7" t="s">
        <v>15</v>
      </c>
      <c r="N7" s="7" t="s">
        <v>16</v>
      </c>
      <c r="O7" s="7" t="s">
        <v>17</v>
      </c>
      <c r="P7" s="7" t="s">
        <v>18</v>
      </c>
      <c r="Q7" s="7" t="s">
        <v>19</v>
      </c>
      <c r="R7" s="7" t="s">
        <v>20</v>
      </c>
      <c r="S7" s="7" t="s">
        <v>21</v>
      </c>
      <c r="T7" s="8" t="s">
        <v>22</v>
      </c>
      <c r="U7" s="8" t="s">
        <v>23</v>
      </c>
      <c r="V7" s="8" t="s">
        <v>24</v>
      </c>
      <c r="W7" s="8" t="s">
        <v>25</v>
      </c>
    </row>
    <row r="8" spans="1:23" ht="114" thickTop="1" thickBot="1" x14ac:dyDescent="0.3">
      <c r="A8" s="26" t="s">
        <v>26</v>
      </c>
      <c r="B8" s="26" t="s">
        <v>38</v>
      </c>
      <c r="C8" s="10" t="s">
        <v>28</v>
      </c>
      <c r="D8" s="10" t="s">
        <v>39</v>
      </c>
      <c r="E8" s="10" t="s">
        <v>40</v>
      </c>
      <c r="F8" s="10" t="s">
        <v>30</v>
      </c>
      <c r="G8" s="10" t="s">
        <v>31</v>
      </c>
      <c r="H8" s="11" t="s">
        <v>41</v>
      </c>
      <c r="I8" s="32">
        <v>45731724270</v>
      </c>
      <c r="J8" s="12">
        <v>0</v>
      </c>
      <c r="K8" s="12">
        <v>0</v>
      </c>
      <c r="L8" s="12">
        <v>45731724270</v>
      </c>
      <c r="M8" s="12">
        <v>0</v>
      </c>
      <c r="N8" s="13">
        <v>45731724270</v>
      </c>
      <c r="O8" s="12">
        <v>45725261624.599998</v>
      </c>
      <c r="P8" s="12">
        <v>6462645.4000000004</v>
      </c>
      <c r="Q8" s="12">
        <v>45338219069.199997</v>
      </c>
      <c r="R8" s="12">
        <v>5308195957.1999998</v>
      </c>
      <c r="S8" s="12">
        <v>5308195957.1999998</v>
      </c>
      <c r="T8" s="12">
        <f t="shared" ref="T8:T14" si="0">+N8-Q8</f>
        <v>393505200.80000305</v>
      </c>
      <c r="U8" s="15">
        <f>IFERROR((Q8/N8),0)</f>
        <v>0.99139535613228247</v>
      </c>
      <c r="V8" s="15">
        <f>IFERROR((R8/N8),0)</f>
        <v>0.11607250856889678</v>
      </c>
      <c r="W8" s="12">
        <f>IFERROR((S8/N8),0)</f>
        <v>0.11607250856889678</v>
      </c>
    </row>
    <row r="9" spans="1:23" ht="114" thickTop="1" thickBot="1" x14ac:dyDescent="0.3">
      <c r="A9" s="26" t="s">
        <v>26</v>
      </c>
      <c r="B9" s="26" t="s">
        <v>38</v>
      </c>
      <c r="C9" s="10" t="s">
        <v>28</v>
      </c>
      <c r="D9" s="10" t="s">
        <v>42</v>
      </c>
      <c r="E9" s="10" t="s">
        <v>43</v>
      </c>
      <c r="F9" s="10" t="s">
        <v>30</v>
      </c>
      <c r="G9" s="10" t="s">
        <v>31</v>
      </c>
      <c r="H9" s="11" t="s">
        <v>44</v>
      </c>
      <c r="I9" s="12">
        <v>9000000000</v>
      </c>
      <c r="J9" s="12">
        <v>0</v>
      </c>
      <c r="K9" s="12">
        <v>0</v>
      </c>
      <c r="L9" s="12">
        <v>9000000000</v>
      </c>
      <c r="M9" s="12">
        <v>0</v>
      </c>
      <c r="N9" s="13">
        <v>9000000000</v>
      </c>
      <c r="O9" s="12">
        <v>8977908080.4599991</v>
      </c>
      <c r="P9" s="12">
        <v>22091919.539999999</v>
      </c>
      <c r="Q9" s="12">
        <v>8923795351.4599991</v>
      </c>
      <c r="R9" s="12">
        <v>1943446417.46</v>
      </c>
      <c r="S9" s="12">
        <v>1943446417.46</v>
      </c>
      <c r="T9" s="12">
        <f t="shared" si="0"/>
        <v>76204648.540000916</v>
      </c>
      <c r="U9" s="15">
        <f t="shared" ref="U9:U13" si="1">IFERROR((Q9/N9),0)</f>
        <v>0.99153281682888883</v>
      </c>
      <c r="V9" s="15">
        <f t="shared" ref="V9:V13" si="2">IFERROR((R9/N9),0)</f>
        <v>0.21593849082888888</v>
      </c>
      <c r="W9" s="12">
        <f t="shared" ref="W9:W13" si="3">IFERROR((S9/N9),0)</f>
        <v>0.21593849082888888</v>
      </c>
    </row>
    <row r="10" spans="1:23" ht="114" thickTop="1" thickBot="1" x14ac:dyDescent="0.3">
      <c r="A10" s="26" t="s">
        <v>26</v>
      </c>
      <c r="B10" s="26" t="s">
        <v>38</v>
      </c>
      <c r="C10" s="10" t="s">
        <v>28</v>
      </c>
      <c r="D10" s="10" t="s">
        <v>45</v>
      </c>
      <c r="E10" s="10" t="s">
        <v>43</v>
      </c>
      <c r="F10" s="10" t="s">
        <v>30</v>
      </c>
      <c r="G10" s="10" t="s">
        <v>31</v>
      </c>
      <c r="H10" s="11" t="s">
        <v>44</v>
      </c>
      <c r="I10" s="12">
        <v>2800000000</v>
      </c>
      <c r="J10" s="12">
        <v>0</v>
      </c>
      <c r="K10" s="12">
        <v>0</v>
      </c>
      <c r="L10" s="12">
        <v>2800000000</v>
      </c>
      <c r="M10" s="12">
        <v>0</v>
      </c>
      <c r="N10" s="12">
        <v>2800000000</v>
      </c>
      <c r="O10" s="12">
        <v>2734606340</v>
      </c>
      <c r="P10" s="12">
        <v>65393660</v>
      </c>
      <c r="Q10" s="12">
        <v>2213290325</v>
      </c>
      <c r="R10" s="12">
        <v>1569898606</v>
      </c>
      <c r="S10" s="12">
        <v>1569898606</v>
      </c>
      <c r="T10" s="12">
        <f t="shared" si="0"/>
        <v>586709675</v>
      </c>
      <c r="U10" s="15">
        <f t="shared" si="1"/>
        <v>0.79046083035714287</v>
      </c>
      <c r="V10" s="15">
        <f t="shared" si="2"/>
        <v>0.56067807357142863</v>
      </c>
      <c r="W10" s="12">
        <f t="shared" si="3"/>
        <v>0.56067807357142863</v>
      </c>
    </row>
    <row r="11" spans="1:23" ht="80.25" thickTop="1" thickBot="1" x14ac:dyDescent="0.3">
      <c r="A11" s="26" t="s">
        <v>26</v>
      </c>
      <c r="B11" s="26" t="s">
        <v>38</v>
      </c>
      <c r="C11" s="10" t="s">
        <v>28</v>
      </c>
      <c r="D11" s="10" t="s">
        <v>46</v>
      </c>
      <c r="E11" s="10" t="s">
        <v>47</v>
      </c>
      <c r="F11" s="10" t="s">
        <v>30</v>
      </c>
      <c r="G11" s="10" t="s">
        <v>31</v>
      </c>
      <c r="H11" s="11" t="s">
        <v>48</v>
      </c>
      <c r="I11" s="12">
        <v>69296905791</v>
      </c>
      <c r="J11" s="12">
        <v>0</v>
      </c>
      <c r="K11" s="12">
        <v>0</v>
      </c>
      <c r="L11" s="12">
        <v>69296905791</v>
      </c>
      <c r="M11" s="12">
        <v>0</v>
      </c>
      <c r="N11" s="12">
        <v>69296905791</v>
      </c>
      <c r="O11" s="12">
        <v>69195248131.199997</v>
      </c>
      <c r="P11" s="12">
        <v>101657659.8</v>
      </c>
      <c r="Q11" s="12">
        <v>68729612226.270004</v>
      </c>
      <c r="R11" s="12">
        <v>53330078699.269997</v>
      </c>
      <c r="S11" s="12">
        <v>53330078699.269997</v>
      </c>
      <c r="T11" s="12">
        <f t="shared" si="0"/>
        <v>567293564.72999573</v>
      </c>
      <c r="U11" s="15">
        <f t="shared" si="1"/>
        <v>0.99181358015549848</v>
      </c>
      <c r="V11" s="15">
        <f t="shared" si="2"/>
        <v>0.76958816689613707</v>
      </c>
      <c r="W11" s="12">
        <f t="shared" si="3"/>
        <v>0.76958816689613707</v>
      </c>
    </row>
    <row r="12" spans="1:23" ht="114" thickTop="1" thickBot="1" x14ac:dyDescent="0.3">
      <c r="A12" s="26" t="s">
        <v>26</v>
      </c>
      <c r="B12" s="26" t="s">
        <v>38</v>
      </c>
      <c r="C12" s="10" t="s">
        <v>28</v>
      </c>
      <c r="D12" s="10" t="s">
        <v>49</v>
      </c>
      <c r="E12" s="10" t="s">
        <v>50</v>
      </c>
      <c r="F12" s="10" t="s">
        <v>30</v>
      </c>
      <c r="G12" s="10" t="s">
        <v>31</v>
      </c>
      <c r="H12" s="11" t="s">
        <v>51</v>
      </c>
      <c r="I12" s="12">
        <v>28000000000</v>
      </c>
      <c r="J12" s="12">
        <v>0</v>
      </c>
      <c r="K12" s="12">
        <v>0</v>
      </c>
      <c r="L12" s="12">
        <v>28000000000</v>
      </c>
      <c r="M12" s="12">
        <v>0</v>
      </c>
      <c r="N12" s="13">
        <v>28000000000</v>
      </c>
      <c r="O12" s="12">
        <v>27906248088.810001</v>
      </c>
      <c r="P12" s="12">
        <v>93751911.189999998</v>
      </c>
      <c r="Q12" s="12">
        <v>27615262186.119999</v>
      </c>
      <c r="R12" s="12">
        <v>25597090374.119999</v>
      </c>
      <c r="S12" s="12">
        <v>25597090374.119999</v>
      </c>
      <c r="T12" s="12">
        <f t="shared" si="0"/>
        <v>384737813.88000107</v>
      </c>
      <c r="U12" s="15">
        <f t="shared" si="1"/>
        <v>0.98625936379000001</v>
      </c>
      <c r="V12" s="15">
        <f t="shared" si="2"/>
        <v>0.91418179907571429</v>
      </c>
      <c r="W12" s="12">
        <f t="shared" si="3"/>
        <v>0.91418179907571429</v>
      </c>
    </row>
    <row r="13" spans="1:23" ht="114" thickTop="1" thickBot="1" x14ac:dyDescent="0.3">
      <c r="A13" s="26" t="s">
        <v>26</v>
      </c>
      <c r="B13" s="26">
        <v>3503</v>
      </c>
      <c r="C13" s="10" t="s">
        <v>28</v>
      </c>
      <c r="D13" s="10" t="s">
        <v>52</v>
      </c>
      <c r="E13" s="10" t="s">
        <v>43</v>
      </c>
      <c r="F13" s="10" t="s">
        <v>30</v>
      </c>
      <c r="G13" s="10" t="s">
        <v>31</v>
      </c>
      <c r="H13" s="11" t="s">
        <v>44</v>
      </c>
      <c r="I13" s="12">
        <v>300000000</v>
      </c>
      <c r="J13" s="12">
        <v>0</v>
      </c>
      <c r="K13" s="12">
        <v>0</v>
      </c>
      <c r="L13" s="12">
        <v>300000000</v>
      </c>
      <c r="M13" s="12">
        <v>0</v>
      </c>
      <c r="N13" s="13">
        <v>300000000</v>
      </c>
      <c r="O13" s="12">
        <v>220437814.40000001</v>
      </c>
      <c r="P13" s="12">
        <v>79562185.599999994</v>
      </c>
      <c r="Q13" s="12">
        <v>125291814.40000001</v>
      </c>
      <c r="R13" s="12">
        <v>100167842.40000001</v>
      </c>
      <c r="S13" s="35">
        <v>100167842.40000001</v>
      </c>
      <c r="T13" s="14">
        <f t="shared" si="0"/>
        <v>174708185.59999999</v>
      </c>
      <c r="U13" s="15">
        <f t="shared" si="1"/>
        <v>0.41763938133333334</v>
      </c>
      <c r="V13" s="15">
        <f t="shared" si="2"/>
        <v>0.33389280800000004</v>
      </c>
      <c r="W13" s="15">
        <f t="shared" si="3"/>
        <v>0.33389280800000004</v>
      </c>
    </row>
    <row r="14" spans="1:23" ht="35.25" thickTop="1" thickBot="1" x14ac:dyDescent="0.3">
      <c r="A14" s="9" t="s">
        <v>26</v>
      </c>
      <c r="B14" s="9"/>
      <c r="C14" s="9"/>
      <c r="D14" s="9"/>
      <c r="E14" s="9"/>
      <c r="F14" s="9"/>
      <c r="G14" s="9"/>
      <c r="H14" s="1" t="s">
        <v>53</v>
      </c>
      <c r="I14" s="16">
        <f t="shared" ref="I14:S14" si="4">SUM(I8:I13)</f>
        <v>155128630061</v>
      </c>
      <c r="J14" s="16">
        <f t="shared" si="4"/>
        <v>0</v>
      </c>
      <c r="K14" s="16">
        <f t="shared" si="4"/>
        <v>0</v>
      </c>
      <c r="L14" s="16">
        <f t="shared" si="4"/>
        <v>155128630061</v>
      </c>
      <c r="M14" s="16">
        <f t="shared" si="4"/>
        <v>0</v>
      </c>
      <c r="N14" s="16">
        <f t="shared" si="4"/>
        <v>155128630061</v>
      </c>
      <c r="O14" s="16">
        <f t="shared" si="4"/>
        <v>154759710079.47</v>
      </c>
      <c r="P14" s="16">
        <f t="shared" si="4"/>
        <v>368919981.52999997</v>
      </c>
      <c r="Q14" s="16">
        <f t="shared" si="4"/>
        <v>152945470972.44998</v>
      </c>
      <c r="R14" s="16">
        <f t="shared" si="4"/>
        <v>87848877896.449982</v>
      </c>
      <c r="S14" s="16">
        <f t="shared" si="4"/>
        <v>87848877896.449982</v>
      </c>
      <c r="T14" s="17">
        <f>+N14-Q14</f>
        <v>2183159088.5500183</v>
      </c>
      <c r="U14" s="18">
        <f t="shared" ref="U14" si="5">+Q14/N14</f>
        <v>0.98592678161541458</v>
      </c>
      <c r="V14" s="18">
        <f t="shared" ref="V14" si="6">+R14/N14</f>
        <v>0.56629700050793885</v>
      </c>
      <c r="W14" s="18">
        <f t="shared" ref="W14" si="7">+S14/N14</f>
        <v>0.56629700050793885</v>
      </c>
    </row>
    <row r="15" spans="1:23" ht="15.75" thickTop="1" x14ac:dyDescent="0.25"/>
  </sheetData>
  <mergeCells count="4">
    <mergeCell ref="A2:W2"/>
    <mergeCell ref="A3:W3"/>
    <mergeCell ref="A4:W5"/>
    <mergeCell ref="S6:W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ESPRESUPUESTALESFEBRERO2017 xmlns="ac49ccf8-2d12-4cab-b09b-43a9a6f51259" xsi:nil="true"/>
    <lcf76f155ced4ddcb4097134ff3c332f xmlns="ac49ccf8-2d12-4cab-b09b-43a9a6f51259">
      <Terms xmlns="http://schemas.microsoft.com/office/infopath/2007/PartnerControls"/>
    </lcf76f155ced4ddcb4097134ff3c332f>
    <TaxCatchAll xmlns="a3876a26-56c5-4bbd-a3e5-51290dcf4a49" xsi:nil="true"/>
    <INFORMESPRESUPUESTALESENERO2017 xmlns="ac49ccf8-2d12-4cab-b09b-43a9a6f51259" xsi:nil="true"/>
    <Numero xmlns="ac49ccf8-2d12-4cab-b09b-43a9a6f512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B1689A0E294E4D9685C468955263B7" ma:contentTypeVersion="15" ma:contentTypeDescription="Crear nuevo documento." ma:contentTypeScope="" ma:versionID="8426c19fccdd4a7bcc5feae91b97da66">
  <xsd:schema xmlns:xsd="http://www.w3.org/2001/XMLSchema" xmlns:xs="http://www.w3.org/2001/XMLSchema" xmlns:p="http://schemas.microsoft.com/office/2006/metadata/properties" xmlns:ns2="ac49ccf8-2d12-4cab-b09b-43a9a6f51259" xmlns:ns3="a3876a26-56c5-4bbd-a3e5-51290dcf4a49" targetNamespace="http://schemas.microsoft.com/office/2006/metadata/properties" ma:root="true" ma:fieldsID="9a52df0f70418e393a265efc103ef4f8" ns2:_="" ns3:_="">
    <xsd:import namespace="ac49ccf8-2d12-4cab-b09b-43a9a6f51259"/>
    <xsd:import namespace="a3876a26-56c5-4bbd-a3e5-51290dcf4a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umer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FORMESPRESUPUESTALESENERO2017" minOccurs="0"/>
                <xsd:element ref="ns2:INFORMESPRESUPUESTALESFEBRERO201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ccf8-2d12-4cab-b09b-43a9a6f51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ero" ma:index="12" nillable="true" ma:displayName="Numero" ma:decimals="1" ma:format="Dropdown" ma:internalName="Numero" ma:percentage="FALSE">
      <xsd:simpleType>
        <xsd:restriction base="dms:Number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RMESPRESUPUESTALESENERO2017" ma:index="21" nillable="true" ma:displayName="INFORMES PRESUPUESTALES ENERO 2017" ma:format="Dropdown" ma:internalName="INFORMESPRESUPUESTALESENERO2017">
      <xsd:simpleType>
        <xsd:restriction base="dms:Text">
          <xsd:maxLength value="255"/>
        </xsd:restriction>
      </xsd:simpleType>
    </xsd:element>
    <xsd:element name="INFORMESPRESUPUESTALESFEBRERO2017" ma:index="22" nillable="true" ma:displayName="INFORMES PRESUPUESTALES FEBRERO 2017" ma:format="Dropdown" ma:internalName="INFORMESPRESUPUESTALESFEBRERO2017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6a26-56c5-4bbd-a3e5-51290dcf4a4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04e364-3b90-406c-92d0-1c18eb683384}" ma:internalName="TaxCatchAll" ma:showField="CatchAllData" ma:web="a3876a26-56c5-4bbd-a3e5-51290dcf4a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C181A-52CD-4C84-B296-72642735A7BD}">
  <ds:schemaRefs>
    <ds:schemaRef ds:uri="http://schemas.microsoft.com/office/2006/metadata/properties"/>
    <ds:schemaRef ds:uri="http://schemas.microsoft.com/office/infopath/2007/PartnerControls"/>
    <ds:schemaRef ds:uri="ac49ccf8-2d12-4cab-b09b-43a9a6f51259"/>
    <ds:schemaRef ds:uri="a3876a26-56c5-4bbd-a3e5-51290dcf4a49"/>
  </ds:schemaRefs>
</ds:datastoreItem>
</file>

<file path=customXml/itemProps2.xml><?xml version="1.0" encoding="utf-8"?>
<ds:datastoreItem xmlns:ds="http://schemas.openxmlformats.org/officeDocument/2006/customXml" ds:itemID="{9336DC04-7BFF-4C24-B889-ABA392CEB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9ccf8-2d12-4cab-b09b-43a9a6f51259"/>
    <ds:schemaRef ds:uri="a3876a26-56c5-4bbd-a3e5-51290dcf4a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5402CA-DD72-4E6F-B5AD-27D19487CE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GASTOS DE INVERSION </vt:lpstr>
      <vt:lpstr>Hoja1</vt:lpstr>
      <vt:lpstr>'GASTOS DE INVERSION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"Maria Nancy Espinel Barrera - Cont" &lt;mespinel@mincit.gov.co&gt;</dc:creator>
  <cp:keywords/>
  <dc:description/>
  <cp:lastModifiedBy>Maria Nancy Espinel Barrera - Cont</cp:lastModifiedBy>
  <cp:revision/>
  <dcterms:created xsi:type="dcterms:W3CDTF">2024-07-01T22:52:35Z</dcterms:created>
  <dcterms:modified xsi:type="dcterms:W3CDTF">2026-08-06T16:47:02Z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0x01010033B1689A0E294E4D9685C468955263B7</vt:lpwstr>
  </property>
  <property fmtid="{D5CDD505-2E9C-101B-9397-08002B2CF9AE}" pid="3" name="MediaServiceImageTags">
    <vt:lpwstr/>
  </property>
</Properties>
</file>