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showSheetTabs="0" xWindow="0" yWindow="0" windowWidth="15495" windowHeight="8805"/>
  </bookViews>
  <sheets>
    <sheet name="GESTION GENERAL" sheetId="1" r:id="rId1"/>
  </sheets>
  <definedNames>
    <definedName name="_xlnm.Print_Area" localSheetId="0">'GESTION GENERAL'!$A$1:$W$51</definedName>
    <definedName name="_xlnm.Print_Titles" localSheetId="0">'GESTION GENERAL'!$7:$7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33" i="1"/>
  <c r="N16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14" i="1" l="1"/>
  <c r="N10" i="1"/>
  <c r="O34" i="1" l="1"/>
  <c r="L34" i="1"/>
  <c r="L31" i="1"/>
  <c r="L15" i="1"/>
  <c r="L13" i="1"/>
  <c r="L9" i="1"/>
  <c r="K34" i="1"/>
  <c r="K31" i="1"/>
  <c r="K15" i="1"/>
  <c r="K13" i="1"/>
  <c r="K9" i="1"/>
  <c r="J34" i="1"/>
  <c r="J31" i="1"/>
  <c r="J15" i="1"/>
  <c r="J13" i="1"/>
  <c r="J9" i="1"/>
  <c r="I34" i="1"/>
  <c r="I31" i="1"/>
  <c r="I15" i="1"/>
  <c r="I13" i="1"/>
  <c r="I9" i="1"/>
  <c r="I8" i="1" l="1"/>
  <c r="J8" i="1"/>
  <c r="L8" i="1"/>
  <c r="P31" i="1"/>
  <c r="Q31" i="1"/>
  <c r="R31" i="1"/>
  <c r="S31" i="1"/>
  <c r="O31" i="1"/>
  <c r="M31" i="1"/>
  <c r="N31" i="1" s="1"/>
  <c r="M15" i="1"/>
  <c r="N15" i="1" s="1"/>
  <c r="W21" i="1"/>
  <c r="O13" i="1"/>
  <c r="P13" i="1"/>
  <c r="Q13" i="1"/>
  <c r="R13" i="1"/>
  <c r="S13" i="1"/>
  <c r="N12" i="1"/>
  <c r="N11" i="1"/>
  <c r="T32" i="1" l="1"/>
  <c r="U32" i="1"/>
  <c r="U21" i="1"/>
  <c r="V21" i="1"/>
  <c r="T21" i="1"/>
  <c r="M9" i="1"/>
  <c r="N9" i="1" l="1"/>
  <c r="T16" i="1"/>
  <c r="T14" i="1" l="1"/>
  <c r="T11" i="1"/>
  <c r="T10" i="1"/>
  <c r="T17" i="1" l="1"/>
  <c r="T19" i="1"/>
  <c r="T20" i="1"/>
  <c r="T22" i="1"/>
  <c r="T23" i="1"/>
  <c r="T24" i="1"/>
  <c r="T25" i="1"/>
  <c r="T26" i="1"/>
  <c r="T27" i="1"/>
  <c r="T28" i="1"/>
  <c r="T29" i="1"/>
  <c r="T30" i="1"/>
  <c r="T33" i="1" l="1"/>
  <c r="U33" i="1"/>
  <c r="N41" i="1"/>
  <c r="W41" i="1" l="1"/>
  <c r="U41" i="1"/>
  <c r="T41" i="1"/>
  <c r="V41" i="1"/>
  <c r="N47" i="1"/>
  <c r="M34" i="1"/>
  <c r="P34" i="1"/>
  <c r="Q34" i="1"/>
  <c r="R34" i="1"/>
  <c r="S34" i="1"/>
  <c r="U47" i="1" l="1"/>
  <c r="T47" i="1"/>
  <c r="V47" i="1"/>
  <c r="W47" i="1"/>
  <c r="N35" i="1"/>
  <c r="V35" i="1" l="1"/>
  <c r="U35" i="1"/>
  <c r="W35" i="1"/>
  <c r="N46" i="1"/>
  <c r="T46" i="1" l="1"/>
  <c r="U46" i="1"/>
  <c r="V46" i="1"/>
  <c r="W46" i="1"/>
  <c r="N45" i="1"/>
  <c r="N44" i="1"/>
  <c r="N43" i="1"/>
  <c r="N42" i="1"/>
  <c r="N40" i="1"/>
  <c r="N39" i="1"/>
  <c r="N38" i="1"/>
  <c r="N37" i="1"/>
  <c r="N36" i="1"/>
  <c r="W33" i="1"/>
  <c r="W32" i="1"/>
  <c r="W30" i="1"/>
  <c r="W29" i="1"/>
  <c r="U28" i="1"/>
  <c r="V27" i="1"/>
  <c r="W26" i="1"/>
  <c r="W24" i="1"/>
  <c r="W22" i="1"/>
  <c r="W19" i="1"/>
  <c r="W16" i="1"/>
  <c r="S15" i="1"/>
  <c r="R15" i="1"/>
  <c r="Q15" i="1"/>
  <c r="P15" i="1"/>
  <c r="O15" i="1"/>
  <c r="U14" i="1"/>
  <c r="M13" i="1"/>
  <c r="M8" i="1" s="1"/>
  <c r="N8" i="1" s="1"/>
  <c r="W12" i="1"/>
  <c r="U11" i="1"/>
  <c r="W10" i="1"/>
  <c r="S9" i="1"/>
  <c r="R9" i="1"/>
  <c r="Q9" i="1"/>
  <c r="P9" i="1"/>
  <c r="O9" i="1"/>
  <c r="V42" i="1" l="1"/>
  <c r="W42" i="1"/>
  <c r="U42" i="1"/>
  <c r="T42" i="1"/>
  <c r="V44" i="1"/>
  <c r="W44" i="1"/>
  <c r="U44" i="1"/>
  <c r="T44" i="1"/>
  <c r="U36" i="1"/>
  <c r="V36" i="1"/>
  <c r="W36" i="1"/>
  <c r="T36" i="1"/>
  <c r="U45" i="1"/>
  <c r="T45" i="1"/>
  <c r="V45" i="1"/>
  <c r="W45" i="1"/>
  <c r="U43" i="1"/>
  <c r="T43" i="1"/>
  <c r="V43" i="1"/>
  <c r="W43" i="1"/>
  <c r="T39" i="1"/>
  <c r="U39" i="1"/>
  <c r="V39" i="1"/>
  <c r="W39" i="1"/>
  <c r="T37" i="1"/>
  <c r="U37" i="1"/>
  <c r="V37" i="1"/>
  <c r="W37" i="1"/>
  <c r="V38" i="1"/>
  <c r="W38" i="1"/>
  <c r="U38" i="1"/>
  <c r="T38" i="1"/>
  <c r="T40" i="1"/>
  <c r="U40" i="1"/>
  <c r="V40" i="1"/>
  <c r="W40" i="1"/>
  <c r="N34" i="1"/>
  <c r="W34" i="1" s="1"/>
  <c r="T31" i="1"/>
  <c r="I48" i="1"/>
  <c r="O8" i="1"/>
  <c r="O48" i="1" s="1"/>
  <c r="P8" i="1"/>
  <c r="P48" i="1" s="1"/>
  <c r="Q8" i="1"/>
  <c r="Q48" i="1" s="1"/>
  <c r="R8" i="1"/>
  <c r="R48" i="1" s="1"/>
  <c r="S8" i="1"/>
  <c r="S48" i="1" s="1"/>
  <c r="T35" i="1"/>
  <c r="U31" i="1"/>
  <c r="V33" i="1"/>
  <c r="W31" i="1"/>
  <c r="V31" i="1"/>
  <c r="V32" i="1"/>
  <c r="V15" i="1"/>
  <c r="J48" i="1"/>
  <c r="W14" i="1"/>
  <c r="V14" i="1"/>
  <c r="U25" i="1"/>
  <c r="W25" i="1"/>
  <c r="U30" i="1"/>
  <c r="V30" i="1"/>
  <c r="V22" i="1"/>
  <c r="V28" i="1"/>
  <c r="U17" i="1"/>
  <c r="U22" i="1"/>
  <c r="W28" i="1"/>
  <c r="V17" i="1"/>
  <c r="L48" i="1"/>
  <c r="W17" i="1"/>
  <c r="V25" i="1"/>
  <c r="U24" i="1"/>
  <c r="V16" i="1"/>
  <c r="V24" i="1"/>
  <c r="W27" i="1"/>
  <c r="U29" i="1"/>
  <c r="U27" i="1"/>
  <c r="U16" i="1"/>
  <c r="U19" i="1"/>
  <c r="U26" i="1"/>
  <c r="V29" i="1"/>
  <c r="V26" i="1"/>
  <c r="V19" i="1"/>
  <c r="K8" i="1"/>
  <c r="K48" i="1" s="1"/>
  <c r="N13" i="1"/>
  <c r="M48" i="1"/>
  <c r="T9" i="1"/>
  <c r="U10" i="1"/>
  <c r="W11" i="1"/>
  <c r="V11" i="1"/>
  <c r="V10" i="1"/>
  <c r="T12" i="1"/>
  <c r="U12" i="1"/>
  <c r="V12" i="1"/>
  <c r="N48" i="1" l="1"/>
  <c r="T48" i="1" s="1"/>
  <c r="T34" i="1"/>
  <c r="V34" i="1"/>
  <c r="U34" i="1"/>
  <c r="W15" i="1"/>
  <c r="U9" i="1"/>
  <c r="V9" i="1"/>
  <c r="W9" i="1"/>
  <c r="T15" i="1"/>
  <c r="U15" i="1"/>
  <c r="T8" i="1"/>
  <c r="T13" i="1"/>
  <c r="W13" i="1"/>
  <c r="V13" i="1"/>
  <c r="U13" i="1"/>
  <c r="W48" i="1" l="1"/>
  <c r="V8" i="1"/>
  <c r="W8" i="1"/>
  <c r="U8" i="1"/>
  <c r="U48" i="1"/>
  <c r="V48" i="1"/>
</calcChain>
</file>

<file path=xl/sharedStrings.xml><?xml version="1.0" encoding="utf-8"?>
<sst xmlns="http://schemas.openxmlformats.org/spreadsheetml/2006/main" count="302" uniqueCount="114">
  <si>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</si>
  <si>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</si>
  <si>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</si>
  <si>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</si>
  <si>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</si>
  <si>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</si>
  <si>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</si>
  <si>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</si>
  <si>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</si>
  <si>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</si>
  <si>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</si>
  <si>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</si>
  <si>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</si>
  <si>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</si>
  <si>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</si>
  <si>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</si>
  <si>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</si>
  <si>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</si>
  <si>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</si>
  <si>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</si>
  <si>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</si>
  <si>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</si>
  <si>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</si>
  <si>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</si>
  <si>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</si>
  <si>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</si>
  <si>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</si>
  <si>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</si>
  <si>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</si>
  <si>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</si>
  <si>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</si>
  <si>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</si>
  <si>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</si>
  <si>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</si>
  <si>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</si>
  <si>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</si>
  <si>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</si>
  <si>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</si>
  <si>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</si>
  <si>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</si>
  <si>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</si>
  <si>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</si>
  <si>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</si>
  <si>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</si>
  <si>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</si>
  <si>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</si>
  <si>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</si>
  <si>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</si>
  <si>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</si>
  <si>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</si>
  <si>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</si>
  <si>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</si>
  <si>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</si>
  <si>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</si>
  <si>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</si>
  <si>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</si>
  <si>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</si>
  <si>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</si>
  <si>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</si>
  <si>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</si>
  <si>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</si>
  <si>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</si>
  <si>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</si>
  <si>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</si>
  <si>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</si>
  <si>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</si>
  <si>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</si>
  <si>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</si>
  <si>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</si>
  <si>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</si>
  <si>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</si>
  <si>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</si>
  <si>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</si>
  <si>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</si>
  <si>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</si>
  <si>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</si>
  <si>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</si>
  <si>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</si>
  <si>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</si>
  <si>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</si>
  <si>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</si>
  <si>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</si>
  <si>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</si>
  <si>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</si>
  <si>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</si>
  <si>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</si>
  <si>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</si>
  <si>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</si>
  <si>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</si>
  <si>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</si>
  <si>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</si>
  <si>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</si>
  <si>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</si>
  <si>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</si>
  <si>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</si>
  <si>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</si>
  <si>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</si>
  <si>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</si>
  <si>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</si>
  <si>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</si>
  <si>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</si>
  <si>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</si>
  <si>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</si>
  <si>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t>UNIDAD EJECUTORA 350101 GESTIÓN GENERAL</t>
  </si>
  <si>
    <t xml:space="preserve"> </t>
  </si>
  <si>
    <t>RECURSOS A BANCOLDEX</t>
  </si>
  <si>
    <t>028</t>
  </si>
  <si>
    <t xml:space="preserve">  </t>
  </si>
  <si>
    <t>EJECUCIÓN PRESUPUESTAL ACUMULADA CON CORTE AL 31 DE ENERO DE 2026</t>
  </si>
  <si>
    <t>FECHA DE ELABORACIÓN : FEBRERO 02 DE 2026</t>
  </si>
  <si>
    <t>4. TRANSFORMACIÓN PRODUCTIVA, INTERNACIONALIZACIÓN Y ACCIÓN CLIMÁTICA / E. POLÍTICA DE INTERNACIONALIZACIÓN SOSTENIBLE</t>
  </si>
  <si>
    <t>53105C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</si>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</sst>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6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9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6" fillId="0" borderId="0" xfId="0" applyFont="1"/>
    <xf numFmtId="164" fontId="14" fillId="0" borderId="0" xfId="0" applyNumberFormat="1" applyFont="1" applyAlignment="1">
      <alignment horizontal="right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7" fontId="8" fillId="4" borderId="1" xfId="0" applyNumberFormat="1" applyFont="1" applyFill="1" applyBorder="1" applyAlignment="1">
      <alignment horizontal="center" vertical="center" wrapText="1" readingOrder="1"/>
    </xf>
    <xf numFmtId="7" fontId="8" fillId="4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164" fontId="1" fillId="0" borderId="0" xfId="0" applyNumberFormat="1" applyFont="1"/>
    <xf numFmtId="0" fontId="14" fillId="6" borderId="1" xfId="0" applyFont="1" applyFill="1" applyBorder="1" applyAlignment="1">
      <alignment horizontal="center" vertical="center" wrapText="1" readingOrder="1"/>
    </xf>
    <xf numFmtId="7" fontId="9" fillId="0" borderId="0" xfId="0" applyNumberFormat="1" applyFont="1"/>
    <xf numFmtId="164" fontId="18" fillId="0" borderId="3" xfId="0" applyNumberFormat="1" applyFont="1" applyBorder="1" applyAlignment="1">
      <alignment horizontal="right" vertical="center" wrapText="1" readingOrder="1"/>
    </xf>
    <xf numFmtId="7" fontId="2" fillId="0" borderId="0" xfId="0" applyNumberFormat="1" applyFont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 readingOrder="1"/>
    </xf>
    <xf numFmtId="44" fontId="4" fillId="0" borderId="0" xfId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874058</xdr:colOff>
      <xdr:row>0</xdr:row>
      <xdr:rowOff>100852</xdr:rowOff>
    </xdr:from>
    <xdr:to>
      <xdr:col>18</xdr:col>
      <xdr:colOff>667854</xdr:colOff>
      <xdr:row>6</xdr:row>
      <xdr:rowOff>2722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110882" y="100852"/>
          <a:ext cx="2144790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showGridLines="0" tabSelected="1" view="pageBreakPreview" zoomScaleNormal="100" zoomScaleSheetLayoutView="100" workbookViewId="0">
      <pane xSplit="8" ySplit="7" topLeftCell="I11" activePane="bottomRight" state="frozen"/>
      <selection pane="topRight" activeCell="I1" sqref="I1"/>
      <selection pane="bottomLeft" activeCell="A8" sqref="A8"/>
      <selection pane="bottomRight" activeCell="H55" sqref="H55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8.85546875" bestFit="1" customWidth="1"/>
    <col min="15" max="15" width="17.7109375" bestFit="1" customWidth="1"/>
    <col min="16" max="16" width="16.28515625" bestFit="1" customWidth="1"/>
    <col min="17" max="17" width="17.7109375" bestFit="1" customWidth="1"/>
    <col min="18" max="18" width="17.28515625" bestFit="1" customWidth="1"/>
    <col min="19" max="19" width="17.7109375" bestFit="1" customWidth="1"/>
    <col min="20" max="20" width="17.28515625" bestFit="1" customWidth="1"/>
    <col min="21" max="23" width="7.140625" bestFit="1" customWidth="1"/>
    <col min="24" max="24" width="18.85546875" bestFit="1" customWidth="1"/>
  </cols>
  <sheetData>
    <row r="1" spans="1:24" x14ac:dyDescent="0.25">
      <c r="T1" t="s">
        <v>107</v>
      </c>
    </row>
    <row r="2" spans="1:24" x14ac:dyDescent="0.25">
      <c r="A2" s="58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4" x14ac:dyDescent="0.25">
      <c r="A3" s="58" t="s">
        <v>108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4" ht="15" customHeight="1" x14ac:dyDescent="0.25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4" ht="10.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0"/>
    </row>
    <row r="6" spans="1:24" ht="15.75" thickBot="1" x14ac:dyDescent="0.3">
      <c r="A6" s="3"/>
      <c r="B6" s="3"/>
      <c r="C6" s="3"/>
      <c r="D6" s="3"/>
      <c r="E6" s="3"/>
      <c r="F6" s="3" t="s">
        <v>104</v>
      </c>
      <c r="G6" s="3"/>
      <c r="H6" s="3"/>
      <c r="I6" s="3"/>
      <c r="J6" s="3"/>
      <c r="K6" s="3"/>
      <c r="L6" s="3"/>
      <c r="M6" s="3"/>
      <c r="N6" s="55"/>
      <c r="O6" s="3"/>
      <c r="P6" s="3"/>
      <c r="Q6" s="3"/>
      <c r="R6" s="61" t="s">
        <v>109</v>
      </c>
      <c r="S6" s="62"/>
      <c r="T6" s="62"/>
      <c r="U6" s="62"/>
      <c r="V6" s="62"/>
      <c r="W6" s="62"/>
    </row>
    <row r="7" spans="1:24" ht="33" customHeight="1" thickTop="1" thickBo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95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94</v>
      </c>
      <c r="U7" s="10" t="s">
        <v>97</v>
      </c>
      <c r="V7" s="10" t="s">
        <v>98</v>
      </c>
      <c r="W7" s="10" t="s">
        <v>99</v>
      </c>
    </row>
    <row r="8" spans="1:24" ht="33.75" customHeight="1" thickTop="1" thickBot="1" x14ac:dyDescent="0.3">
      <c r="A8" s="25" t="s">
        <v>18</v>
      </c>
      <c r="B8" s="25"/>
      <c r="C8" s="25"/>
      <c r="D8" s="25"/>
      <c r="E8" s="25"/>
      <c r="F8" s="25"/>
      <c r="G8" s="25"/>
      <c r="H8" s="1" t="s">
        <v>87</v>
      </c>
      <c r="I8" s="21">
        <f>+I9+I13+I15+I31</f>
        <v>930315170216</v>
      </c>
      <c r="J8" s="21">
        <f>+J9+J13+J15+J31</f>
        <v>0</v>
      </c>
      <c r="K8" s="21">
        <f>+K9+K13+K15+K31</f>
        <v>0</v>
      </c>
      <c r="L8" s="21">
        <f>+L9+L13+L15+L31</f>
        <v>930315170216</v>
      </c>
      <c r="M8" s="21">
        <f>+M9+M13+M15+M31</f>
        <v>19790675153</v>
      </c>
      <c r="N8" s="21">
        <f>+L8-M8</f>
        <v>910524495063</v>
      </c>
      <c r="O8" s="21">
        <f>+O9+O13+O15+O31</f>
        <v>798779605917.40002</v>
      </c>
      <c r="P8" s="21">
        <f>+P9+P13+P15+P31</f>
        <v>111744889145.60001</v>
      </c>
      <c r="Q8" s="21">
        <f>+Q9+Q13+Q15+Q31</f>
        <v>698759830423</v>
      </c>
      <c r="R8" s="21">
        <f>+R9+R13+R15+R31</f>
        <v>7012840190.2399998</v>
      </c>
      <c r="S8" s="21">
        <f>+S9+S13+S15+S31</f>
        <v>6852120232.0599995</v>
      </c>
      <c r="T8" s="22">
        <f>+N8-Q8</f>
        <v>211764664640</v>
      </c>
      <c r="U8" s="23">
        <f>+Q8/N8</f>
        <v>0.76742562579236506</v>
      </c>
      <c r="V8" s="23">
        <f>+R8/N8</f>
        <v>7.7019786159127713E-3</v>
      </c>
      <c r="W8" s="23">
        <f>+S8/N8</f>
        <v>7.5254650140805877E-3</v>
      </c>
    </row>
    <row r="9" spans="1:24" ht="27" customHeight="1" thickTop="1" thickBot="1" x14ac:dyDescent="0.3">
      <c r="A9" s="29" t="s">
        <v>18</v>
      </c>
      <c r="B9" s="29" t="s">
        <v>19</v>
      </c>
      <c r="C9" s="29"/>
      <c r="D9" s="29"/>
      <c r="E9" s="29"/>
      <c r="F9" s="29"/>
      <c r="G9" s="29"/>
      <c r="H9" s="30" t="s">
        <v>88</v>
      </c>
      <c r="I9" s="31">
        <f>SUM(I10:I12)</f>
        <v>55436014000</v>
      </c>
      <c r="J9" s="31">
        <f>SUM(J10:J12)</f>
        <v>0</v>
      </c>
      <c r="K9" s="31">
        <f>SUM(K10:K12)</f>
        <v>0</v>
      </c>
      <c r="L9" s="31">
        <f>SUM(L10:L12)</f>
        <v>55436014000</v>
      </c>
      <c r="M9" s="31">
        <f>SUM(M10:M12)</f>
        <v>0</v>
      </c>
      <c r="N9" s="32">
        <f>+L9-M9</f>
        <v>55436014000</v>
      </c>
      <c r="O9" s="31">
        <f>SUM(O10:O12)</f>
        <v>55436014000</v>
      </c>
      <c r="P9" s="31">
        <f>SUM(P10:P12)</f>
        <v>0</v>
      </c>
      <c r="Q9" s="31">
        <f>SUM(Q10:Q12)</f>
        <v>3300851895</v>
      </c>
      <c r="R9" s="31">
        <f>SUM(R10:R12)</f>
        <v>2804975910</v>
      </c>
      <c r="S9" s="31">
        <f>SUM(S10:S12)</f>
        <v>2804975910</v>
      </c>
      <c r="T9" s="33">
        <f>+N9-Q9</f>
        <v>52135162105</v>
      </c>
      <c r="U9" s="34">
        <f t="shared" ref="U9:U48" si="0">+Q9/N9</f>
        <v>5.9543456623703139E-2</v>
      </c>
      <c r="V9" s="34">
        <f t="shared" ref="V9:V48" si="1">+R9/N9</f>
        <v>5.0598441475247481E-2</v>
      </c>
      <c r="W9" s="34">
        <f t="shared" ref="W9:W48" si="2">+S9/N9</f>
        <v>5.0598441475247481E-2</v>
      </c>
    </row>
    <row r="10" spans="1:24" ht="35.1" customHeight="1" thickTop="1" thickBot="1" x14ac:dyDescent="0.3">
      <c r="A10" s="26" t="s">
        <v>18</v>
      </c>
      <c r="B10" s="26" t="s">
        <v>19</v>
      </c>
      <c r="C10" s="26" t="s">
        <v>19</v>
      </c>
      <c r="D10" s="26" t="s">
        <v>19</v>
      </c>
      <c r="E10" s="26"/>
      <c r="F10" s="26" t="s">
        <v>20</v>
      </c>
      <c r="G10" s="26" t="s">
        <v>21</v>
      </c>
      <c r="H10" s="11" t="s">
        <v>22</v>
      </c>
      <c r="I10" s="12">
        <v>39114672000</v>
      </c>
      <c r="J10" s="12">
        <v>0</v>
      </c>
      <c r="K10" s="12">
        <v>0</v>
      </c>
      <c r="L10" s="12">
        <v>39114672000</v>
      </c>
      <c r="M10" s="12">
        <v>0</v>
      </c>
      <c r="N10" s="13">
        <f>+L10-M10</f>
        <v>39114672000</v>
      </c>
      <c r="O10" s="12">
        <v>39114672000</v>
      </c>
      <c r="P10" s="12">
        <v>0</v>
      </c>
      <c r="Q10" s="12">
        <v>1691125487</v>
      </c>
      <c r="R10" s="12">
        <v>1607112913</v>
      </c>
      <c r="S10" s="12">
        <v>1607112913</v>
      </c>
      <c r="T10" s="14">
        <f>+N10-Q10</f>
        <v>37423546513</v>
      </c>
      <c r="U10" s="15">
        <f>+Q10/N10</f>
        <v>4.3235067572597825E-2</v>
      </c>
      <c r="V10" s="15">
        <f>+R10/N10</f>
        <v>4.10872143578246E-2</v>
      </c>
      <c r="W10" s="15">
        <f>+S10/N10</f>
        <v>4.10872143578246E-2</v>
      </c>
      <c r="X10" s="50"/>
    </row>
    <row r="11" spans="1:24" ht="35.1" customHeight="1" thickTop="1" thickBot="1" x14ac:dyDescent="0.3">
      <c r="A11" s="26" t="s">
        <v>18</v>
      </c>
      <c r="B11" s="26" t="s">
        <v>19</v>
      </c>
      <c r="C11" s="26" t="s">
        <v>19</v>
      </c>
      <c r="D11" s="26" t="s">
        <v>23</v>
      </c>
      <c r="E11" s="26"/>
      <c r="F11" s="26" t="s">
        <v>20</v>
      </c>
      <c r="G11" s="26" t="s">
        <v>21</v>
      </c>
      <c r="H11" s="11" t="s">
        <v>24</v>
      </c>
      <c r="I11" s="12">
        <v>13446958000</v>
      </c>
      <c r="J11" s="12">
        <v>0</v>
      </c>
      <c r="K11" s="12">
        <v>0</v>
      </c>
      <c r="L11" s="12">
        <v>13446958000</v>
      </c>
      <c r="M11" s="12">
        <v>0</v>
      </c>
      <c r="N11" s="13">
        <f>+L11-M11</f>
        <v>13446958000</v>
      </c>
      <c r="O11" s="12">
        <v>13446958000</v>
      </c>
      <c r="P11" s="12">
        <v>0</v>
      </c>
      <c r="Q11" s="12">
        <v>1004603665</v>
      </c>
      <c r="R11" s="12">
        <v>693582918</v>
      </c>
      <c r="S11" s="12">
        <v>693582918</v>
      </c>
      <c r="T11" s="14">
        <f>+N11-Q11</f>
        <v>12442354335</v>
      </c>
      <c r="U11" s="15">
        <f>+Q11/N11</f>
        <v>7.4708619228229911E-2</v>
      </c>
      <c r="V11" s="15">
        <f>+R11/N11</f>
        <v>5.1579168909429179E-2</v>
      </c>
      <c r="W11" s="15">
        <f>+S11/N11</f>
        <v>5.1579168909429179E-2</v>
      </c>
    </row>
    <row r="12" spans="1:24" ht="35.1" customHeight="1" thickTop="1" thickBot="1" x14ac:dyDescent="0.3">
      <c r="A12" s="26" t="s">
        <v>18</v>
      </c>
      <c r="B12" s="26" t="s">
        <v>19</v>
      </c>
      <c r="C12" s="26" t="s">
        <v>19</v>
      </c>
      <c r="D12" s="26" t="s">
        <v>25</v>
      </c>
      <c r="E12" s="26"/>
      <c r="F12" s="26" t="s">
        <v>20</v>
      </c>
      <c r="G12" s="26" t="s">
        <v>21</v>
      </c>
      <c r="H12" s="11" t="s">
        <v>26</v>
      </c>
      <c r="I12" s="12">
        <v>2874384000</v>
      </c>
      <c r="J12" s="12">
        <v>0</v>
      </c>
      <c r="K12" s="12">
        <v>0</v>
      </c>
      <c r="L12" s="12">
        <v>2874384000</v>
      </c>
      <c r="M12" s="12">
        <v>0</v>
      </c>
      <c r="N12" s="13">
        <f>+L12-M12</f>
        <v>2874384000</v>
      </c>
      <c r="O12" s="12">
        <v>2874384000</v>
      </c>
      <c r="P12" s="12">
        <v>0</v>
      </c>
      <c r="Q12" s="12">
        <v>605122743</v>
      </c>
      <c r="R12" s="12">
        <v>504280079</v>
      </c>
      <c r="S12" s="12">
        <v>504280079</v>
      </c>
      <c r="T12" s="14">
        <f>+N12-Q12</f>
        <v>2269261257</v>
      </c>
      <c r="U12" s="15">
        <f>+Q12/N12</f>
        <v>0.21052258257769316</v>
      </c>
      <c r="V12" s="15">
        <f>+R12/N12</f>
        <v>0.1754393563977534</v>
      </c>
      <c r="W12" s="15">
        <f>+S12/N12</f>
        <v>0.1754393563977534</v>
      </c>
    </row>
    <row r="13" spans="1:24" ht="35.1" customHeight="1" thickTop="1" thickBot="1" x14ac:dyDescent="0.3">
      <c r="A13" s="29" t="s">
        <v>18</v>
      </c>
      <c r="B13" s="29" t="s">
        <v>23</v>
      </c>
      <c r="C13" s="29"/>
      <c r="D13" s="29"/>
      <c r="E13" s="29"/>
      <c r="F13" s="29"/>
      <c r="G13" s="29"/>
      <c r="H13" s="30" t="s">
        <v>89</v>
      </c>
      <c r="I13" s="31">
        <f>+I14</f>
        <v>19737835000</v>
      </c>
      <c r="J13" s="31">
        <f>+J14</f>
        <v>0</v>
      </c>
      <c r="K13" s="31">
        <f>+K14</f>
        <v>0</v>
      </c>
      <c r="L13" s="31">
        <f>+L14</f>
        <v>19737835000</v>
      </c>
      <c r="M13" s="31">
        <f t="shared" ref="M13:S13" si="3">+M14</f>
        <v>0</v>
      </c>
      <c r="N13" s="36">
        <f t="shared" ref="N13:N22" si="4">+L13-M13</f>
        <v>19737835000</v>
      </c>
      <c r="O13" s="31">
        <f t="shared" si="3"/>
        <v>19200678664.48</v>
      </c>
      <c r="P13" s="31">
        <f t="shared" si="3"/>
        <v>537156335.51999998</v>
      </c>
      <c r="Q13" s="31">
        <f t="shared" si="3"/>
        <v>16210510974.58</v>
      </c>
      <c r="R13" s="31">
        <f t="shared" si="3"/>
        <v>800118576.82000005</v>
      </c>
      <c r="S13" s="31">
        <f t="shared" si="3"/>
        <v>639398618.63999999</v>
      </c>
      <c r="T13" s="37">
        <f t="shared" ref="T13:T47" si="5">+N13-Q13</f>
        <v>3527324025.4200001</v>
      </c>
      <c r="U13" s="35">
        <f t="shared" si="0"/>
        <v>0.82129123962075878</v>
      </c>
      <c r="V13" s="35">
        <f t="shared" si="1"/>
        <v>4.0537301929010963E-2</v>
      </c>
      <c r="W13" s="35">
        <f t="shared" si="2"/>
        <v>3.2394567015075364E-2</v>
      </c>
    </row>
    <row r="14" spans="1:24" ht="35.1" customHeight="1" thickTop="1" thickBot="1" x14ac:dyDescent="0.3">
      <c r="A14" s="26" t="s">
        <v>18</v>
      </c>
      <c r="B14" s="26" t="s">
        <v>23</v>
      </c>
      <c r="C14" s="26"/>
      <c r="D14" s="26"/>
      <c r="E14" s="26"/>
      <c r="F14" s="26" t="s">
        <v>20</v>
      </c>
      <c r="G14" s="26" t="s">
        <v>21</v>
      </c>
      <c r="H14" s="11" t="s">
        <v>27</v>
      </c>
      <c r="I14" s="12">
        <v>19737835000</v>
      </c>
      <c r="J14" s="12">
        <v>0</v>
      </c>
      <c r="K14" s="12">
        <v>0</v>
      </c>
      <c r="L14" s="12">
        <v>19737835000</v>
      </c>
      <c r="M14" s="12">
        <v>0</v>
      </c>
      <c r="N14" s="13">
        <f>+L14-M14</f>
        <v>19737835000</v>
      </c>
      <c r="O14" s="12">
        <v>19200678664.48</v>
      </c>
      <c r="P14" s="12">
        <v>537156335.51999998</v>
      </c>
      <c r="Q14" s="12">
        <v>16210510974.58</v>
      </c>
      <c r="R14" s="12">
        <v>800118576.82000005</v>
      </c>
      <c r="S14" s="12">
        <v>639398618.63999999</v>
      </c>
      <c r="T14" s="14">
        <f>+N14-Q14</f>
        <v>3527324025.4200001</v>
      </c>
      <c r="U14" s="15">
        <f>+Q14/N14</f>
        <v>0.82129123962075878</v>
      </c>
      <c r="V14" s="15">
        <f>+R14/N14</f>
        <v>4.0537301929010963E-2</v>
      </c>
      <c r="W14" s="15">
        <f>+S14/N14</f>
        <v>3.2394567015075364E-2</v>
      </c>
    </row>
    <row r="15" spans="1:24" ht="35.1" customHeight="1" thickTop="1" thickBot="1" x14ac:dyDescent="0.3">
      <c r="A15" s="29" t="s">
        <v>18</v>
      </c>
      <c r="B15" s="29" t="s">
        <v>25</v>
      </c>
      <c r="C15" s="38"/>
      <c r="D15" s="38"/>
      <c r="E15" s="38"/>
      <c r="F15" s="38"/>
      <c r="G15" s="38"/>
      <c r="H15" s="39" t="s">
        <v>90</v>
      </c>
      <c r="I15" s="40">
        <f>SUM(I16:I30)</f>
        <v>831599337216</v>
      </c>
      <c r="J15" s="40">
        <f>SUM(J16:J30)</f>
        <v>0</v>
      </c>
      <c r="K15" s="40">
        <f>SUM(K16:K30)</f>
        <v>0</v>
      </c>
      <c r="L15" s="40">
        <f>SUM(L16:L30)</f>
        <v>831599337216</v>
      </c>
      <c r="M15" s="40">
        <f>SUM(M16:M30)</f>
        <v>19790675153</v>
      </c>
      <c r="N15" s="41">
        <f>+L15-M15</f>
        <v>811808662063</v>
      </c>
      <c r="O15" s="40">
        <f>SUM(O16:O30)</f>
        <v>724142913252.92004</v>
      </c>
      <c r="P15" s="40">
        <f>SUM(P16:P30)</f>
        <v>87665748810.080002</v>
      </c>
      <c r="Q15" s="40">
        <f>SUM(Q16:Q30)</f>
        <v>679248467553.42004</v>
      </c>
      <c r="R15" s="40">
        <f>SUM(R16:R30)</f>
        <v>3407745703.4200001</v>
      </c>
      <c r="S15" s="40">
        <f>SUM(S16:S30)</f>
        <v>3407745703.4200001</v>
      </c>
      <c r="T15" s="42">
        <f t="shared" si="5"/>
        <v>132560194509.57996</v>
      </c>
      <c r="U15" s="43">
        <f t="shared" si="0"/>
        <v>0.83671005163616663</v>
      </c>
      <c r="V15" s="43">
        <f t="shared" si="1"/>
        <v>4.1977203036490185E-3</v>
      </c>
      <c r="W15" s="43">
        <f t="shared" si="2"/>
        <v>4.1977203036490185E-3</v>
      </c>
    </row>
    <row r="16" spans="1:24" ht="69" customHeight="1" thickTop="1" thickBot="1" x14ac:dyDescent="0.3">
      <c r="A16" s="26" t="s">
        <v>18</v>
      </c>
      <c r="B16" s="26" t="s">
        <v>25</v>
      </c>
      <c r="C16" s="26" t="s">
        <v>19</v>
      </c>
      <c r="D16" s="26" t="s">
        <v>19</v>
      </c>
      <c r="E16" s="26" t="s">
        <v>28</v>
      </c>
      <c r="F16" s="26" t="s">
        <v>20</v>
      </c>
      <c r="G16" s="26" t="s">
        <v>21</v>
      </c>
      <c r="H16" s="11" t="s">
        <v>29</v>
      </c>
      <c r="I16" s="12">
        <v>160201053000</v>
      </c>
      <c r="J16" s="12">
        <v>0</v>
      </c>
      <c r="K16" s="12">
        <v>0</v>
      </c>
      <c r="L16" s="12">
        <v>160201053000</v>
      </c>
      <c r="M16" s="12">
        <v>0</v>
      </c>
      <c r="N16" s="12">
        <f>+L16-M16</f>
        <v>160201053000</v>
      </c>
      <c r="O16" s="12">
        <v>160201053000</v>
      </c>
      <c r="P16" s="12">
        <v>0</v>
      </c>
      <c r="Q16" s="12">
        <v>160201053000</v>
      </c>
      <c r="R16" s="12">
        <v>0</v>
      </c>
      <c r="S16" s="12">
        <v>0</v>
      </c>
      <c r="T16" s="12">
        <f t="shared" si="5"/>
        <v>0</v>
      </c>
      <c r="U16" s="15">
        <f t="shared" si="0"/>
        <v>1</v>
      </c>
      <c r="V16" s="15">
        <f t="shared" si="1"/>
        <v>0</v>
      </c>
      <c r="W16" s="15">
        <f t="shared" si="2"/>
        <v>0</v>
      </c>
      <c r="X16" s="51"/>
    </row>
    <row r="17" spans="1:24" ht="39.950000000000003" customHeight="1" thickTop="1" thickBot="1" x14ac:dyDescent="0.3">
      <c r="A17" s="26" t="s">
        <v>18</v>
      </c>
      <c r="B17" s="26" t="s">
        <v>25</v>
      </c>
      <c r="C17" s="26" t="s">
        <v>19</v>
      </c>
      <c r="D17" s="26" t="s">
        <v>19</v>
      </c>
      <c r="E17" s="26" t="s">
        <v>30</v>
      </c>
      <c r="F17" s="26" t="s">
        <v>20</v>
      </c>
      <c r="G17" s="26" t="s">
        <v>21</v>
      </c>
      <c r="H17" s="11" t="s">
        <v>31</v>
      </c>
      <c r="I17" s="12">
        <v>286503300063</v>
      </c>
      <c r="J17" s="12">
        <v>0</v>
      </c>
      <c r="K17" s="12">
        <v>0</v>
      </c>
      <c r="L17" s="12">
        <v>286503300063</v>
      </c>
      <c r="M17" s="12">
        <v>0</v>
      </c>
      <c r="N17" s="12">
        <f t="shared" si="4"/>
        <v>286503300063</v>
      </c>
      <c r="O17" s="12">
        <v>286503300063</v>
      </c>
      <c r="P17" s="12">
        <v>0</v>
      </c>
      <c r="Q17" s="12">
        <v>286503300063</v>
      </c>
      <c r="R17" s="12">
        <v>0</v>
      </c>
      <c r="S17" s="12">
        <v>0</v>
      </c>
      <c r="T17" s="12">
        <f t="shared" si="5"/>
        <v>0</v>
      </c>
      <c r="U17" s="15">
        <f t="shared" si="0"/>
        <v>1</v>
      </c>
      <c r="V17" s="15">
        <f t="shared" si="1"/>
        <v>0</v>
      </c>
      <c r="W17" s="15">
        <f t="shared" si="2"/>
        <v>0</v>
      </c>
      <c r="X17" s="50"/>
    </row>
    <row r="18" spans="1:24" ht="39.950000000000003" customHeight="1" thickTop="1" thickBot="1" x14ac:dyDescent="0.3">
      <c r="A18" s="26" t="s">
        <v>18</v>
      </c>
      <c r="B18" s="26" t="s">
        <v>25</v>
      </c>
      <c r="C18" s="26" t="s">
        <v>19</v>
      </c>
      <c r="D18" s="26" t="s">
        <v>19</v>
      </c>
      <c r="E18" s="26" t="s">
        <v>30</v>
      </c>
      <c r="F18" s="26">
        <v>11</v>
      </c>
      <c r="G18" s="26" t="s">
        <v>21</v>
      </c>
      <c r="H18" s="11" t="s">
        <v>31</v>
      </c>
      <c r="I18" s="12">
        <v>86000000000</v>
      </c>
      <c r="J18" s="12">
        <v>0</v>
      </c>
      <c r="K18" s="12">
        <v>0</v>
      </c>
      <c r="L18" s="12">
        <v>86000000000</v>
      </c>
      <c r="M18" s="12">
        <v>0</v>
      </c>
      <c r="N18" s="12"/>
      <c r="O18" s="12">
        <v>86000000000</v>
      </c>
      <c r="P18" s="12">
        <v>0</v>
      </c>
      <c r="Q18" s="12">
        <v>86000000000</v>
      </c>
      <c r="R18" s="12">
        <v>0</v>
      </c>
      <c r="S18" s="12">
        <v>0</v>
      </c>
      <c r="T18" s="12"/>
      <c r="U18" s="15"/>
      <c r="V18" s="15"/>
      <c r="W18" s="15"/>
      <c r="X18" s="50"/>
    </row>
    <row r="19" spans="1:24" ht="39.950000000000003" customHeight="1" thickTop="1" thickBot="1" x14ac:dyDescent="0.3">
      <c r="A19" s="26" t="s">
        <v>18</v>
      </c>
      <c r="B19" s="26" t="s">
        <v>25</v>
      </c>
      <c r="C19" s="26" t="s">
        <v>23</v>
      </c>
      <c r="D19" s="26" t="s">
        <v>23</v>
      </c>
      <c r="E19" s="26"/>
      <c r="F19" s="26" t="s">
        <v>20</v>
      </c>
      <c r="G19" s="26" t="s">
        <v>21</v>
      </c>
      <c r="H19" s="11" t="s">
        <v>32</v>
      </c>
      <c r="I19" s="12">
        <v>14688438000</v>
      </c>
      <c r="J19" s="12">
        <v>0</v>
      </c>
      <c r="K19" s="12">
        <v>0</v>
      </c>
      <c r="L19" s="12">
        <v>14688438000</v>
      </c>
      <c r="M19" s="12">
        <v>0</v>
      </c>
      <c r="N19" s="12">
        <f t="shared" si="4"/>
        <v>14688438000</v>
      </c>
      <c r="O19" s="12">
        <v>2902988112</v>
      </c>
      <c r="P19" s="12">
        <v>11785449888</v>
      </c>
      <c r="Q19" s="12">
        <v>2314430112</v>
      </c>
      <c r="R19" s="12">
        <v>0</v>
      </c>
      <c r="S19" s="12">
        <v>0</v>
      </c>
      <c r="T19" s="12">
        <f t="shared" si="5"/>
        <v>12374007888</v>
      </c>
      <c r="U19" s="15">
        <f t="shared" si="0"/>
        <v>0.15756815748549982</v>
      </c>
      <c r="V19" s="15">
        <f t="shared" si="1"/>
        <v>0</v>
      </c>
      <c r="W19" s="15">
        <f t="shared" si="2"/>
        <v>0</v>
      </c>
    </row>
    <row r="20" spans="1:24" ht="39.950000000000003" customHeight="1" thickTop="1" thickBot="1" x14ac:dyDescent="0.3">
      <c r="A20" s="26" t="s">
        <v>18</v>
      </c>
      <c r="B20" s="26" t="s">
        <v>25</v>
      </c>
      <c r="C20" s="26" t="s">
        <v>25</v>
      </c>
      <c r="D20" s="26" t="s">
        <v>19</v>
      </c>
      <c r="E20" s="26" t="s">
        <v>33</v>
      </c>
      <c r="F20" s="26" t="s">
        <v>20</v>
      </c>
      <c r="G20" s="26" t="s">
        <v>21</v>
      </c>
      <c r="H20" s="11" t="s">
        <v>34</v>
      </c>
      <c r="I20" s="12">
        <v>19790675153</v>
      </c>
      <c r="J20" s="12">
        <v>0</v>
      </c>
      <c r="K20" s="12">
        <v>0</v>
      </c>
      <c r="L20" s="12">
        <v>19790675153</v>
      </c>
      <c r="M20" s="12">
        <v>19790675153</v>
      </c>
      <c r="N20" s="12">
        <f t="shared" si="4"/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f t="shared" si="5"/>
        <v>0</v>
      </c>
      <c r="U20" s="15">
        <v>0</v>
      </c>
      <c r="V20" s="15">
        <v>0</v>
      </c>
      <c r="W20" s="15">
        <v>0</v>
      </c>
    </row>
    <row r="21" spans="1:24" ht="39.950000000000003" customHeight="1" thickTop="1" thickBot="1" x14ac:dyDescent="0.3">
      <c r="A21" s="26" t="s">
        <v>18</v>
      </c>
      <c r="B21" s="26" t="s">
        <v>25</v>
      </c>
      <c r="C21" s="26" t="s">
        <v>25</v>
      </c>
      <c r="D21" s="26" t="s">
        <v>35</v>
      </c>
      <c r="E21" s="56" t="s">
        <v>106</v>
      </c>
      <c r="F21" s="26" t="s">
        <v>20</v>
      </c>
      <c r="G21" s="26" t="s">
        <v>21</v>
      </c>
      <c r="H21" s="11" t="s">
        <v>105</v>
      </c>
      <c r="I21" s="12">
        <v>138500000000</v>
      </c>
      <c r="J21" s="12">
        <v>0</v>
      </c>
      <c r="K21" s="12">
        <v>0</v>
      </c>
      <c r="L21" s="12">
        <v>138500000000</v>
      </c>
      <c r="M21" s="12">
        <v>0</v>
      </c>
      <c r="N21" s="12">
        <f t="shared" ref="N21" si="6">+L21-M21</f>
        <v>138500000000</v>
      </c>
      <c r="O21" s="12">
        <v>100000000000</v>
      </c>
      <c r="P21" s="12">
        <v>38500000000</v>
      </c>
      <c r="Q21" s="12">
        <v>100000000000</v>
      </c>
      <c r="R21" s="12">
        <v>0</v>
      </c>
      <c r="S21" s="12">
        <v>0</v>
      </c>
      <c r="T21" s="12">
        <f t="shared" ref="T21" si="7">+N21-Q21</f>
        <v>38500000000</v>
      </c>
      <c r="U21" s="15">
        <f t="shared" ref="U21" si="8">+Q21/N21</f>
        <v>0.72202166064981954</v>
      </c>
      <c r="V21" s="15">
        <f t="shared" ref="V21" si="9">+R21/N21</f>
        <v>0</v>
      </c>
      <c r="W21" s="15">
        <f t="shared" ref="W21" si="10">+S21/N21</f>
        <v>0</v>
      </c>
    </row>
    <row r="22" spans="1:24" ht="39.950000000000003" customHeight="1" thickTop="1" thickBot="1" x14ac:dyDescent="0.3">
      <c r="A22" s="26" t="s">
        <v>18</v>
      </c>
      <c r="B22" s="26" t="s">
        <v>25</v>
      </c>
      <c r="C22" s="26" t="s">
        <v>25</v>
      </c>
      <c r="D22" s="26" t="s">
        <v>35</v>
      </c>
      <c r="E22" s="26" t="s">
        <v>36</v>
      </c>
      <c r="F22" s="26" t="s">
        <v>20</v>
      </c>
      <c r="G22" s="26" t="s">
        <v>21</v>
      </c>
      <c r="H22" s="11" t="s">
        <v>37</v>
      </c>
      <c r="I22" s="12">
        <v>6680393000</v>
      </c>
      <c r="J22" s="12">
        <v>0</v>
      </c>
      <c r="K22" s="12">
        <v>0</v>
      </c>
      <c r="L22" s="12">
        <v>6680393000</v>
      </c>
      <c r="M22" s="12">
        <v>0</v>
      </c>
      <c r="N22" s="12">
        <f t="shared" si="4"/>
        <v>6680393000</v>
      </c>
      <c r="O22" s="12">
        <v>6680393000</v>
      </c>
      <c r="P22" s="12">
        <v>0</v>
      </c>
      <c r="Q22" s="12">
        <v>0</v>
      </c>
      <c r="R22" s="12">
        <v>0</v>
      </c>
      <c r="S22" s="12">
        <v>0</v>
      </c>
      <c r="T22" s="12">
        <f t="shared" si="5"/>
        <v>6680393000</v>
      </c>
      <c r="U22" s="15">
        <f t="shared" si="0"/>
        <v>0</v>
      </c>
      <c r="V22" s="15">
        <f t="shared" si="1"/>
        <v>0</v>
      </c>
      <c r="W22" s="15">
        <f t="shared" si="2"/>
        <v>0</v>
      </c>
    </row>
    <row r="23" spans="1:24" ht="39.950000000000003" customHeight="1" thickTop="1" thickBot="1" x14ac:dyDescent="0.3">
      <c r="A23" s="26" t="s">
        <v>18</v>
      </c>
      <c r="B23" s="26" t="s">
        <v>25</v>
      </c>
      <c r="C23" s="26" t="s">
        <v>25</v>
      </c>
      <c r="D23" s="26" t="s">
        <v>35</v>
      </c>
      <c r="E23" s="26" t="s">
        <v>38</v>
      </c>
      <c r="F23" s="26" t="s">
        <v>20</v>
      </c>
      <c r="G23" s="26" t="s">
        <v>21</v>
      </c>
      <c r="H23" s="11" t="s">
        <v>39</v>
      </c>
      <c r="I23" s="12">
        <v>28500000000</v>
      </c>
      <c r="J23" s="12">
        <v>0</v>
      </c>
      <c r="K23" s="12">
        <v>0</v>
      </c>
      <c r="L23" s="12">
        <v>28500000000</v>
      </c>
      <c r="M23" s="12">
        <v>0</v>
      </c>
      <c r="N23" s="12">
        <f t="shared" ref="N23:N29" si="11">+L23-M23</f>
        <v>28500000000</v>
      </c>
      <c r="O23" s="12">
        <v>0</v>
      </c>
      <c r="P23" s="12">
        <v>28500000000</v>
      </c>
      <c r="Q23" s="12">
        <v>0</v>
      </c>
      <c r="R23" s="12">
        <v>0</v>
      </c>
      <c r="S23" s="12">
        <v>0</v>
      </c>
      <c r="T23" s="12">
        <f>+N23-Q23</f>
        <v>28500000000</v>
      </c>
      <c r="U23" s="15">
        <v>0</v>
      </c>
      <c r="V23" s="15">
        <v>0</v>
      </c>
      <c r="W23" s="15">
        <v>0</v>
      </c>
    </row>
    <row r="24" spans="1:24" ht="24" thickTop="1" thickBot="1" x14ac:dyDescent="0.3">
      <c r="A24" s="26" t="s">
        <v>18</v>
      </c>
      <c r="B24" s="26" t="s">
        <v>25</v>
      </c>
      <c r="C24" s="26" t="s">
        <v>35</v>
      </c>
      <c r="D24" s="26" t="s">
        <v>23</v>
      </c>
      <c r="E24" s="26" t="s">
        <v>30</v>
      </c>
      <c r="F24" s="26" t="s">
        <v>20</v>
      </c>
      <c r="G24" s="26" t="s">
        <v>21</v>
      </c>
      <c r="H24" s="11" t="s">
        <v>40</v>
      </c>
      <c r="I24" s="12">
        <v>712318000</v>
      </c>
      <c r="J24" s="12">
        <v>0</v>
      </c>
      <c r="K24" s="12">
        <v>0</v>
      </c>
      <c r="L24" s="12">
        <v>712318000</v>
      </c>
      <c r="M24" s="12">
        <v>0</v>
      </c>
      <c r="N24" s="12">
        <f t="shared" si="11"/>
        <v>712318000</v>
      </c>
      <c r="O24" s="12">
        <v>9920556.9199999999</v>
      </c>
      <c r="P24" s="12">
        <v>702397443.08000004</v>
      </c>
      <c r="Q24" s="12">
        <v>9920556.9199999999</v>
      </c>
      <c r="R24" s="12">
        <v>9797566.9199999999</v>
      </c>
      <c r="S24" s="12">
        <v>9797566.9199999999</v>
      </c>
      <c r="T24" s="12">
        <f t="shared" si="5"/>
        <v>702397443.08000004</v>
      </c>
      <c r="U24" s="15">
        <f t="shared" si="0"/>
        <v>1.3927146190325108E-2</v>
      </c>
      <c r="V24" s="15">
        <f t="shared" si="1"/>
        <v>1.3754484542016346E-2</v>
      </c>
      <c r="W24" s="15">
        <f t="shared" si="2"/>
        <v>1.3754484542016346E-2</v>
      </c>
      <c r="X24" s="50"/>
    </row>
    <row r="25" spans="1:24" ht="24" thickTop="1" thickBot="1" x14ac:dyDescent="0.3">
      <c r="A25" s="26" t="s">
        <v>18</v>
      </c>
      <c r="B25" s="26" t="s">
        <v>25</v>
      </c>
      <c r="C25" s="26" t="s">
        <v>35</v>
      </c>
      <c r="D25" s="26" t="s">
        <v>23</v>
      </c>
      <c r="E25" s="26" t="s">
        <v>41</v>
      </c>
      <c r="F25" s="26" t="s">
        <v>20</v>
      </c>
      <c r="G25" s="26" t="s">
        <v>21</v>
      </c>
      <c r="H25" s="11" t="s">
        <v>42</v>
      </c>
      <c r="I25" s="12">
        <v>6283394000</v>
      </c>
      <c r="J25" s="12">
        <v>0</v>
      </c>
      <c r="K25" s="12">
        <v>0</v>
      </c>
      <c r="L25" s="12">
        <v>6283394000</v>
      </c>
      <c r="M25" s="12">
        <v>0</v>
      </c>
      <c r="N25" s="12">
        <f t="shared" si="11"/>
        <v>6283394000</v>
      </c>
      <c r="O25" s="12">
        <v>3379707041</v>
      </c>
      <c r="P25" s="12">
        <v>2903686959</v>
      </c>
      <c r="Q25" s="12">
        <v>2352000</v>
      </c>
      <c r="R25" s="12">
        <v>2352000</v>
      </c>
      <c r="S25" s="12">
        <v>2352000</v>
      </c>
      <c r="T25" s="12">
        <f t="shared" si="5"/>
        <v>6281042000</v>
      </c>
      <c r="U25" s="15">
        <f t="shared" si="0"/>
        <v>3.7431999330298242E-4</v>
      </c>
      <c r="V25" s="15">
        <f t="shared" si="1"/>
        <v>3.7431999330298242E-4</v>
      </c>
      <c r="W25" s="15">
        <f t="shared" si="2"/>
        <v>3.7431999330298242E-4</v>
      </c>
    </row>
    <row r="26" spans="1:24" ht="35.25" thickTop="1" thickBot="1" x14ac:dyDescent="0.3">
      <c r="A26" s="26" t="s">
        <v>18</v>
      </c>
      <c r="B26" s="26" t="s">
        <v>25</v>
      </c>
      <c r="C26" s="26" t="s">
        <v>35</v>
      </c>
      <c r="D26" s="26" t="s">
        <v>23</v>
      </c>
      <c r="E26" s="26" t="s">
        <v>43</v>
      </c>
      <c r="F26" s="26" t="s">
        <v>20</v>
      </c>
      <c r="G26" s="26" t="s">
        <v>21</v>
      </c>
      <c r="H26" s="11" t="s">
        <v>44</v>
      </c>
      <c r="I26" s="12">
        <v>288793000</v>
      </c>
      <c r="J26" s="12">
        <v>0</v>
      </c>
      <c r="K26" s="12">
        <v>0</v>
      </c>
      <c r="L26" s="12">
        <v>288793000</v>
      </c>
      <c r="M26" s="12">
        <v>0</v>
      </c>
      <c r="N26" s="12">
        <f t="shared" si="11"/>
        <v>288793000</v>
      </c>
      <c r="O26" s="12">
        <v>288793000</v>
      </c>
      <c r="P26" s="12">
        <v>0</v>
      </c>
      <c r="Q26" s="12">
        <v>1128720</v>
      </c>
      <c r="R26" s="12">
        <v>1128720</v>
      </c>
      <c r="S26" s="12">
        <v>1128720</v>
      </c>
      <c r="T26" s="12">
        <f t="shared" si="5"/>
        <v>287664280</v>
      </c>
      <c r="U26" s="15">
        <f t="shared" si="0"/>
        <v>3.9084049821152171E-3</v>
      </c>
      <c r="V26" s="15">
        <f t="shared" si="1"/>
        <v>3.9084049821152171E-3</v>
      </c>
      <c r="W26" s="15">
        <f t="shared" si="2"/>
        <v>3.9084049821152171E-3</v>
      </c>
    </row>
    <row r="27" spans="1:24" ht="35.25" thickTop="1" thickBot="1" x14ac:dyDescent="0.3">
      <c r="A27" s="26" t="s">
        <v>18</v>
      </c>
      <c r="B27" s="26" t="s">
        <v>25</v>
      </c>
      <c r="C27" s="26" t="s">
        <v>35</v>
      </c>
      <c r="D27" s="26" t="s">
        <v>23</v>
      </c>
      <c r="E27" s="26" t="s">
        <v>45</v>
      </c>
      <c r="F27" s="26" t="s">
        <v>20</v>
      </c>
      <c r="G27" s="26" t="s">
        <v>21</v>
      </c>
      <c r="H27" s="11" t="s">
        <v>46</v>
      </c>
      <c r="I27" s="12">
        <v>5815000</v>
      </c>
      <c r="J27" s="12">
        <v>0</v>
      </c>
      <c r="K27" s="12">
        <v>0</v>
      </c>
      <c r="L27" s="12">
        <v>5815000</v>
      </c>
      <c r="M27" s="12">
        <v>0</v>
      </c>
      <c r="N27" s="12">
        <f t="shared" si="11"/>
        <v>5815000</v>
      </c>
      <c r="O27" s="12">
        <v>3362400</v>
      </c>
      <c r="P27" s="12">
        <v>2452600</v>
      </c>
      <c r="Q27" s="12">
        <v>280200</v>
      </c>
      <c r="R27" s="12">
        <v>280200</v>
      </c>
      <c r="S27" s="12">
        <v>280200</v>
      </c>
      <c r="T27" s="12">
        <f t="shared" si="5"/>
        <v>5534800</v>
      </c>
      <c r="U27" s="15">
        <f t="shared" si="0"/>
        <v>4.8185726569217539E-2</v>
      </c>
      <c r="V27" s="15">
        <f t="shared" si="1"/>
        <v>4.8185726569217539E-2</v>
      </c>
      <c r="W27" s="15">
        <f t="shared" si="2"/>
        <v>4.8185726569217539E-2</v>
      </c>
    </row>
    <row r="28" spans="1:24" ht="39.950000000000003" customHeight="1" thickTop="1" thickBot="1" x14ac:dyDescent="0.3">
      <c r="A28" s="26" t="s">
        <v>18</v>
      </c>
      <c r="B28" s="26" t="s">
        <v>25</v>
      </c>
      <c r="C28" s="26" t="s">
        <v>35</v>
      </c>
      <c r="D28" s="26" t="s">
        <v>23</v>
      </c>
      <c r="E28" s="26" t="s">
        <v>47</v>
      </c>
      <c r="F28" s="26" t="s">
        <v>20</v>
      </c>
      <c r="G28" s="26" t="s">
        <v>21</v>
      </c>
      <c r="H28" s="11" t="s">
        <v>48</v>
      </c>
      <c r="I28" s="12">
        <v>37196158000</v>
      </c>
      <c r="J28" s="12">
        <v>0</v>
      </c>
      <c r="K28" s="12">
        <v>0</v>
      </c>
      <c r="L28" s="12">
        <v>37196158000</v>
      </c>
      <c r="M28" s="12">
        <v>0</v>
      </c>
      <c r="N28" s="12">
        <f t="shared" si="11"/>
        <v>37196158000</v>
      </c>
      <c r="O28" s="12">
        <v>35825396080</v>
      </c>
      <c r="P28" s="12">
        <v>1370761920</v>
      </c>
      <c r="Q28" s="12">
        <v>1868002901.5</v>
      </c>
      <c r="R28" s="12">
        <v>1868002901.5</v>
      </c>
      <c r="S28" s="12">
        <v>1868002901.5</v>
      </c>
      <c r="T28" s="12">
        <f t="shared" si="5"/>
        <v>35328155098.5</v>
      </c>
      <c r="U28" s="15">
        <f t="shared" si="0"/>
        <v>5.0220318493646575E-2</v>
      </c>
      <c r="V28" s="15">
        <f t="shared" si="1"/>
        <v>5.0220318493646575E-2</v>
      </c>
      <c r="W28" s="15">
        <f t="shared" si="2"/>
        <v>5.0220318493646575E-2</v>
      </c>
    </row>
    <row r="29" spans="1:24" ht="39.950000000000003" customHeight="1" thickTop="1" thickBot="1" x14ac:dyDescent="0.3">
      <c r="A29" s="26" t="s">
        <v>18</v>
      </c>
      <c r="B29" s="26" t="s">
        <v>25</v>
      </c>
      <c r="C29" s="26" t="s">
        <v>20</v>
      </c>
      <c r="D29" s="26"/>
      <c r="E29" s="26"/>
      <c r="F29" s="26" t="s">
        <v>20</v>
      </c>
      <c r="G29" s="26" t="s">
        <v>21</v>
      </c>
      <c r="H29" s="11" t="s">
        <v>49</v>
      </c>
      <c r="I29" s="12">
        <v>3901000000</v>
      </c>
      <c r="J29" s="12">
        <v>0</v>
      </c>
      <c r="K29" s="12">
        <v>0</v>
      </c>
      <c r="L29" s="12">
        <v>3901000000</v>
      </c>
      <c r="M29" s="12">
        <v>0</v>
      </c>
      <c r="N29" s="12">
        <f t="shared" si="11"/>
        <v>3901000000</v>
      </c>
      <c r="O29" s="12">
        <v>0</v>
      </c>
      <c r="P29" s="12">
        <v>3901000000</v>
      </c>
      <c r="Q29" s="12">
        <v>0</v>
      </c>
      <c r="R29" s="12">
        <v>0</v>
      </c>
      <c r="S29" s="12">
        <v>0</v>
      </c>
      <c r="T29" s="12">
        <f t="shared" si="5"/>
        <v>3901000000</v>
      </c>
      <c r="U29" s="15">
        <f t="shared" si="0"/>
        <v>0</v>
      </c>
      <c r="V29" s="15">
        <f t="shared" si="1"/>
        <v>0</v>
      </c>
      <c r="W29" s="15">
        <f t="shared" si="2"/>
        <v>0</v>
      </c>
    </row>
    <row r="30" spans="1:24" ht="39.950000000000003" customHeight="1" thickTop="1" thickBot="1" x14ac:dyDescent="0.3">
      <c r="A30" s="26" t="s">
        <v>18</v>
      </c>
      <c r="B30" s="26" t="s">
        <v>25</v>
      </c>
      <c r="C30" s="26" t="s">
        <v>50</v>
      </c>
      <c r="D30" s="26" t="s">
        <v>51</v>
      </c>
      <c r="E30" s="26" t="s">
        <v>28</v>
      </c>
      <c r="F30" s="26" t="s">
        <v>20</v>
      </c>
      <c r="G30" s="26" t="s">
        <v>21</v>
      </c>
      <c r="H30" s="11" t="s">
        <v>52</v>
      </c>
      <c r="I30" s="12">
        <v>42348000000</v>
      </c>
      <c r="J30" s="12">
        <v>0</v>
      </c>
      <c r="K30" s="12">
        <v>0</v>
      </c>
      <c r="L30" s="12">
        <v>42348000000</v>
      </c>
      <c r="M30" s="12">
        <v>0</v>
      </c>
      <c r="N30" s="13">
        <f>+L30-M30</f>
        <v>42348000000</v>
      </c>
      <c r="O30" s="12">
        <v>42348000000</v>
      </c>
      <c r="P30" s="12">
        <v>0</v>
      </c>
      <c r="Q30" s="12">
        <v>42348000000</v>
      </c>
      <c r="R30" s="54">
        <v>1526184315</v>
      </c>
      <c r="S30" s="54">
        <v>1526184315</v>
      </c>
      <c r="T30" s="14">
        <f t="shared" si="5"/>
        <v>0</v>
      </c>
      <c r="U30" s="15">
        <f t="shared" si="0"/>
        <v>1</v>
      </c>
      <c r="V30" s="15">
        <f t="shared" si="1"/>
        <v>3.6039112000566732E-2</v>
      </c>
      <c r="W30" s="15">
        <f t="shared" si="2"/>
        <v>3.6039112000566732E-2</v>
      </c>
    </row>
    <row r="31" spans="1:24" ht="35.25" thickTop="1" thickBot="1" x14ac:dyDescent="0.3">
      <c r="A31" s="29" t="s">
        <v>18</v>
      </c>
      <c r="B31" s="29" t="s">
        <v>53</v>
      </c>
      <c r="C31" s="29"/>
      <c r="D31" s="29"/>
      <c r="E31" s="29"/>
      <c r="F31" s="29"/>
      <c r="G31" s="29"/>
      <c r="H31" s="30" t="s">
        <v>91</v>
      </c>
      <c r="I31" s="31">
        <f>SUM(I32:I33)</f>
        <v>23541984000</v>
      </c>
      <c r="J31" s="31">
        <f>SUM(J32:J33)</f>
        <v>0</v>
      </c>
      <c r="K31" s="31">
        <f>SUM(K32:K33)</f>
        <v>0</v>
      </c>
      <c r="L31" s="31">
        <f>SUM(L32:L33)</f>
        <v>23541984000</v>
      </c>
      <c r="M31" s="31">
        <f t="shared" ref="M31" si="12">SUM(M32:M33)</f>
        <v>0</v>
      </c>
      <c r="N31" s="36">
        <f>+L31-M31</f>
        <v>23541984000</v>
      </c>
      <c r="O31" s="31">
        <f>SUM(O32:O33)</f>
        <v>0</v>
      </c>
      <c r="P31" s="31">
        <f t="shared" ref="P31:S31" si="13">SUM(P32:P33)</f>
        <v>23541984000</v>
      </c>
      <c r="Q31" s="31">
        <f t="shared" si="13"/>
        <v>0</v>
      </c>
      <c r="R31" s="31">
        <f t="shared" si="13"/>
        <v>0</v>
      </c>
      <c r="S31" s="31">
        <f t="shared" si="13"/>
        <v>0</v>
      </c>
      <c r="T31" s="37">
        <f t="shared" si="5"/>
        <v>23541984000</v>
      </c>
      <c r="U31" s="35">
        <f t="shared" si="0"/>
        <v>0</v>
      </c>
      <c r="V31" s="35">
        <f t="shared" si="1"/>
        <v>0</v>
      </c>
      <c r="W31" s="35">
        <f t="shared" si="2"/>
        <v>0</v>
      </c>
    </row>
    <row r="32" spans="1:24" ht="24" customHeight="1" thickTop="1" thickBot="1" x14ac:dyDescent="0.3">
      <c r="A32" s="26" t="s">
        <v>18</v>
      </c>
      <c r="B32" s="26" t="s">
        <v>53</v>
      </c>
      <c r="C32" s="26" t="s">
        <v>19</v>
      </c>
      <c r="D32" s="26"/>
      <c r="E32" s="26"/>
      <c r="F32" s="26" t="s">
        <v>20</v>
      </c>
      <c r="G32" s="26" t="s">
        <v>21</v>
      </c>
      <c r="H32" s="11" t="s">
        <v>54</v>
      </c>
      <c r="I32" s="12">
        <v>21378912000</v>
      </c>
      <c r="J32" s="12">
        <v>0</v>
      </c>
      <c r="K32" s="12">
        <v>0</v>
      </c>
      <c r="L32" s="12">
        <v>21378912000</v>
      </c>
      <c r="M32" s="12">
        <v>0</v>
      </c>
      <c r="N32" s="12">
        <f>+L32-M32</f>
        <v>21378912000</v>
      </c>
      <c r="O32" s="12">
        <v>0</v>
      </c>
      <c r="P32" s="12">
        <v>21378912000</v>
      </c>
      <c r="Q32" s="12">
        <v>0</v>
      </c>
      <c r="R32" s="12">
        <v>0</v>
      </c>
      <c r="S32" s="12">
        <v>0</v>
      </c>
      <c r="T32" s="12">
        <f>+N32-Q32</f>
        <v>21378912000</v>
      </c>
      <c r="U32" s="15">
        <f t="shared" si="0"/>
        <v>0</v>
      </c>
      <c r="V32" s="15">
        <f t="shared" si="1"/>
        <v>0</v>
      </c>
      <c r="W32" s="15">
        <f t="shared" si="2"/>
        <v>0</v>
      </c>
    </row>
    <row r="33" spans="1:24" ht="34.5" customHeight="1" thickTop="1" thickBot="1" x14ac:dyDescent="0.3">
      <c r="A33" s="26" t="s">
        <v>18</v>
      </c>
      <c r="B33" s="26" t="s">
        <v>53</v>
      </c>
      <c r="C33" s="26" t="s">
        <v>35</v>
      </c>
      <c r="D33" s="26" t="s">
        <v>19</v>
      </c>
      <c r="E33" s="26"/>
      <c r="F33" s="26" t="s">
        <v>50</v>
      </c>
      <c r="G33" s="26" t="s">
        <v>55</v>
      </c>
      <c r="H33" s="11" t="s">
        <v>56</v>
      </c>
      <c r="I33" s="12">
        <v>2163072000</v>
      </c>
      <c r="J33" s="12">
        <v>0</v>
      </c>
      <c r="K33" s="12">
        <v>0</v>
      </c>
      <c r="L33" s="12">
        <v>2163072000</v>
      </c>
      <c r="M33" s="12">
        <v>0</v>
      </c>
      <c r="N33" s="12">
        <f t="shared" ref="N33:N47" si="14">+L33-M33</f>
        <v>2163072000</v>
      </c>
      <c r="O33" s="12">
        <v>0</v>
      </c>
      <c r="P33" s="12">
        <v>2163072000</v>
      </c>
      <c r="Q33" s="12">
        <v>0</v>
      </c>
      <c r="R33" s="12">
        <v>0</v>
      </c>
      <c r="S33" s="12">
        <v>0</v>
      </c>
      <c r="T33" s="12">
        <f>+N33-Q33</f>
        <v>2163072000</v>
      </c>
      <c r="U33" s="15">
        <f t="shared" si="0"/>
        <v>0</v>
      </c>
      <c r="V33" s="15">
        <f t="shared" si="1"/>
        <v>0</v>
      </c>
      <c r="W33" s="15">
        <f t="shared" si="2"/>
        <v>0</v>
      </c>
      <c r="X33" s="50"/>
    </row>
    <row r="34" spans="1:24" ht="26.25" customHeight="1" thickTop="1" thickBot="1" x14ac:dyDescent="0.3">
      <c r="A34" s="25" t="s">
        <v>57</v>
      </c>
      <c r="B34" s="25"/>
      <c r="C34" s="25"/>
      <c r="D34" s="25"/>
      <c r="E34" s="25"/>
      <c r="F34" s="25"/>
      <c r="G34" s="25"/>
      <c r="H34" s="1" t="s">
        <v>92</v>
      </c>
      <c r="I34" s="16">
        <f t="shared" ref="I34:T34" si="15">SUM(I35:I47)</f>
        <v>181478630061</v>
      </c>
      <c r="J34" s="16">
        <f t="shared" si="15"/>
        <v>0</v>
      </c>
      <c r="K34" s="16">
        <f t="shared" si="15"/>
        <v>0</v>
      </c>
      <c r="L34" s="16">
        <f t="shared" si="15"/>
        <v>181478630061</v>
      </c>
      <c r="M34" s="16">
        <f t="shared" si="15"/>
        <v>0</v>
      </c>
      <c r="N34" s="16">
        <f t="shared" si="15"/>
        <v>181478630061</v>
      </c>
      <c r="O34" s="16">
        <f t="shared" si="15"/>
        <v>176288386527</v>
      </c>
      <c r="P34" s="16">
        <f t="shared" si="15"/>
        <v>5190243534</v>
      </c>
      <c r="Q34" s="16">
        <f t="shared" si="15"/>
        <v>156997330222.48001</v>
      </c>
      <c r="R34" s="16">
        <f t="shared" si="15"/>
        <v>0</v>
      </c>
      <c r="S34" s="16">
        <f t="shared" si="15"/>
        <v>0</v>
      </c>
      <c r="T34" s="16">
        <f t="shared" si="15"/>
        <v>24481299838.519997</v>
      </c>
      <c r="U34" s="17">
        <f t="shared" si="0"/>
        <v>0.86510092218410983</v>
      </c>
      <c r="V34" s="17">
        <f t="shared" si="1"/>
        <v>0</v>
      </c>
      <c r="W34" s="17">
        <f t="shared" si="2"/>
        <v>0</v>
      </c>
    </row>
    <row r="35" spans="1:24" ht="81" customHeight="1" thickTop="1" thickBot="1" x14ac:dyDescent="0.3">
      <c r="A35" s="52" t="s">
        <v>57</v>
      </c>
      <c r="B35" s="26" t="s">
        <v>58</v>
      </c>
      <c r="C35" s="26" t="s">
        <v>59</v>
      </c>
      <c r="D35" s="26">
        <v>3</v>
      </c>
      <c r="E35" s="26" t="s">
        <v>60</v>
      </c>
      <c r="F35" s="26" t="s">
        <v>20</v>
      </c>
      <c r="G35" s="26" t="s">
        <v>21</v>
      </c>
      <c r="H35" s="11" t="s">
        <v>110</v>
      </c>
      <c r="I35" s="12">
        <v>2900000000</v>
      </c>
      <c r="J35" s="12">
        <v>0</v>
      </c>
      <c r="K35" s="12">
        <v>0</v>
      </c>
      <c r="L35" s="12">
        <v>2900000000</v>
      </c>
      <c r="M35" s="12">
        <v>0</v>
      </c>
      <c r="N35" s="13">
        <f>+L35-M35</f>
        <v>2900000000</v>
      </c>
      <c r="O35" s="13">
        <v>1801652118</v>
      </c>
      <c r="P35" s="13">
        <v>1098347882</v>
      </c>
      <c r="Q35" s="13">
        <v>1062756243</v>
      </c>
      <c r="R35" s="13">
        <v>0</v>
      </c>
      <c r="S35" s="12">
        <v>0</v>
      </c>
      <c r="T35" s="14">
        <f t="shared" si="5"/>
        <v>1837243757</v>
      </c>
      <c r="U35" s="15">
        <f>IFERROR((Q35/N35),0)</f>
        <v>0.36646767000000002</v>
      </c>
      <c r="V35" s="15">
        <f>IFERROR((R35/N35),0)</f>
        <v>0</v>
      </c>
      <c r="W35" s="15">
        <f>IFERROR((S35/N35),0)</f>
        <v>0</v>
      </c>
      <c r="X35" s="50"/>
    </row>
    <row r="36" spans="1:24" ht="69" thickTop="1" thickBot="1" x14ac:dyDescent="0.3">
      <c r="A36" s="52" t="s">
        <v>57</v>
      </c>
      <c r="B36" s="26" t="s">
        <v>62</v>
      </c>
      <c r="C36" s="26" t="s">
        <v>59</v>
      </c>
      <c r="D36" s="26" t="s">
        <v>63</v>
      </c>
      <c r="E36" s="26" t="s">
        <v>64</v>
      </c>
      <c r="F36" s="26" t="s">
        <v>20</v>
      </c>
      <c r="G36" s="26" t="s">
        <v>21</v>
      </c>
      <c r="H36" s="11" t="s">
        <v>65</v>
      </c>
      <c r="I36" s="12">
        <v>45731724270</v>
      </c>
      <c r="J36" s="12">
        <v>0</v>
      </c>
      <c r="K36" s="12">
        <v>0</v>
      </c>
      <c r="L36" s="12">
        <v>45731724270</v>
      </c>
      <c r="M36" s="12">
        <v>0</v>
      </c>
      <c r="N36" s="13">
        <f t="shared" si="14"/>
        <v>45731724270</v>
      </c>
      <c r="O36" s="13">
        <v>45232747917</v>
      </c>
      <c r="P36" s="13">
        <v>498976353</v>
      </c>
      <c r="Q36" s="13">
        <v>45206747909</v>
      </c>
      <c r="R36" s="13">
        <v>0</v>
      </c>
      <c r="S36" s="12">
        <v>0</v>
      </c>
      <c r="T36" s="14">
        <f t="shared" si="5"/>
        <v>524976361</v>
      </c>
      <c r="U36" s="15">
        <f t="shared" ref="U36:U47" si="16">IFERROR((Q36/N36),0)</f>
        <v>0.98852052116162203</v>
      </c>
      <c r="V36" s="15">
        <f t="shared" ref="V36:V47" si="17">IFERROR((R36/N36),0)</f>
        <v>0</v>
      </c>
      <c r="W36" s="15">
        <f t="shared" ref="W36:W47" si="18">IFERROR((S36/N36),0)</f>
        <v>0</v>
      </c>
    </row>
    <row r="37" spans="1:24" ht="91.5" thickTop="1" thickBot="1" x14ac:dyDescent="0.3">
      <c r="A37" s="52" t="s">
        <v>57</v>
      </c>
      <c r="B37" s="26" t="s">
        <v>62</v>
      </c>
      <c r="C37" s="26" t="s">
        <v>59</v>
      </c>
      <c r="D37" s="26" t="s">
        <v>66</v>
      </c>
      <c r="E37" s="26" t="s">
        <v>67</v>
      </c>
      <c r="F37" s="26" t="s">
        <v>20</v>
      </c>
      <c r="G37" s="26" t="s">
        <v>21</v>
      </c>
      <c r="H37" s="11" t="s">
        <v>68</v>
      </c>
      <c r="I37" s="12">
        <v>9000000000</v>
      </c>
      <c r="J37" s="12">
        <v>0</v>
      </c>
      <c r="K37" s="12">
        <v>0</v>
      </c>
      <c r="L37" s="12">
        <v>9000000000</v>
      </c>
      <c r="M37" s="12">
        <v>0</v>
      </c>
      <c r="N37" s="13">
        <f t="shared" si="14"/>
        <v>9000000000</v>
      </c>
      <c r="O37" s="13">
        <v>8998859326</v>
      </c>
      <c r="P37" s="13">
        <v>1140674</v>
      </c>
      <c r="Q37" s="13">
        <v>8900528896</v>
      </c>
      <c r="R37" s="13">
        <v>0</v>
      </c>
      <c r="S37" s="12">
        <v>0</v>
      </c>
      <c r="T37" s="14">
        <f t="shared" si="5"/>
        <v>99471104</v>
      </c>
      <c r="U37" s="15">
        <f t="shared" si="16"/>
        <v>0.98894765511111116</v>
      </c>
      <c r="V37" s="15">
        <f t="shared" si="17"/>
        <v>0</v>
      </c>
      <c r="W37" s="15">
        <f t="shared" si="18"/>
        <v>0</v>
      </c>
    </row>
    <row r="38" spans="1:24" ht="91.5" thickTop="1" thickBot="1" x14ac:dyDescent="0.3">
      <c r="A38" s="52" t="s">
        <v>57</v>
      </c>
      <c r="B38" s="26" t="s">
        <v>62</v>
      </c>
      <c r="C38" s="26" t="s">
        <v>59</v>
      </c>
      <c r="D38" s="26" t="s">
        <v>69</v>
      </c>
      <c r="E38" s="26" t="s">
        <v>67</v>
      </c>
      <c r="F38" s="26" t="s">
        <v>20</v>
      </c>
      <c r="G38" s="26" t="s">
        <v>21</v>
      </c>
      <c r="H38" s="11" t="s">
        <v>68</v>
      </c>
      <c r="I38" s="12">
        <v>2800000000</v>
      </c>
      <c r="J38" s="12">
        <v>0</v>
      </c>
      <c r="K38" s="12">
        <v>0</v>
      </c>
      <c r="L38" s="12">
        <v>2800000000</v>
      </c>
      <c r="M38" s="12">
        <v>0</v>
      </c>
      <c r="N38" s="13">
        <f t="shared" si="14"/>
        <v>2800000000</v>
      </c>
      <c r="O38" s="13">
        <v>2777495547</v>
      </c>
      <c r="P38" s="13">
        <v>22504453</v>
      </c>
      <c r="Q38" s="13">
        <v>2218562792</v>
      </c>
      <c r="R38" s="13">
        <v>0</v>
      </c>
      <c r="S38" s="12">
        <v>0</v>
      </c>
      <c r="T38" s="14">
        <f t="shared" si="5"/>
        <v>581437208</v>
      </c>
      <c r="U38" s="15">
        <f t="shared" si="16"/>
        <v>0.7923438542857143</v>
      </c>
      <c r="V38" s="15">
        <f t="shared" si="17"/>
        <v>0</v>
      </c>
      <c r="W38" s="15">
        <f t="shared" si="18"/>
        <v>0</v>
      </c>
    </row>
    <row r="39" spans="1:24" ht="69" thickTop="1" thickBot="1" x14ac:dyDescent="0.3">
      <c r="A39" s="52" t="s">
        <v>57</v>
      </c>
      <c r="B39" s="26" t="s">
        <v>62</v>
      </c>
      <c r="C39" s="26" t="s">
        <v>59</v>
      </c>
      <c r="D39" s="26" t="s">
        <v>70</v>
      </c>
      <c r="E39" s="26" t="s">
        <v>71</v>
      </c>
      <c r="F39" s="52" t="s">
        <v>20</v>
      </c>
      <c r="G39" s="26" t="s">
        <v>21</v>
      </c>
      <c r="H39" s="11" t="s">
        <v>72</v>
      </c>
      <c r="I39" s="12">
        <v>69296905791</v>
      </c>
      <c r="J39" s="12">
        <v>0</v>
      </c>
      <c r="K39" s="12">
        <v>0</v>
      </c>
      <c r="L39" s="12">
        <v>69296905791</v>
      </c>
      <c r="M39" s="12">
        <v>0</v>
      </c>
      <c r="N39" s="13">
        <f t="shared" si="14"/>
        <v>69296905791</v>
      </c>
      <c r="O39" s="13">
        <v>68630533349</v>
      </c>
      <c r="P39" s="13">
        <v>666372442</v>
      </c>
      <c r="Q39" s="13">
        <v>58576446885.730003</v>
      </c>
      <c r="R39" s="13">
        <v>0</v>
      </c>
      <c r="S39" s="12">
        <v>0</v>
      </c>
      <c r="T39" s="14">
        <f t="shared" si="5"/>
        <v>10720458905.269997</v>
      </c>
      <c r="U39" s="15">
        <f t="shared" si="16"/>
        <v>0.84529671587930655</v>
      </c>
      <c r="V39" s="15">
        <f t="shared" si="17"/>
        <v>0</v>
      </c>
      <c r="W39" s="15">
        <f t="shared" si="18"/>
        <v>0</v>
      </c>
    </row>
    <row r="40" spans="1:24" ht="91.5" thickTop="1" thickBot="1" x14ac:dyDescent="0.3">
      <c r="A40" s="52" t="s">
        <v>57</v>
      </c>
      <c r="B40" s="26" t="s">
        <v>62</v>
      </c>
      <c r="C40" s="26" t="s">
        <v>59</v>
      </c>
      <c r="D40" s="26" t="s">
        <v>73</v>
      </c>
      <c r="E40" s="26" t="s">
        <v>74</v>
      </c>
      <c r="F40" s="52" t="s">
        <v>20</v>
      </c>
      <c r="G40" s="26" t="s">
        <v>21</v>
      </c>
      <c r="H40" s="11" t="s">
        <v>75</v>
      </c>
      <c r="I40" s="12">
        <v>28000000000</v>
      </c>
      <c r="J40" s="12">
        <v>0</v>
      </c>
      <c r="K40" s="12">
        <v>0</v>
      </c>
      <c r="L40" s="12">
        <v>28000000000</v>
      </c>
      <c r="M40" s="12">
        <v>0</v>
      </c>
      <c r="N40" s="13">
        <f t="shared" si="14"/>
        <v>28000000000</v>
      </c>
      <c r="O40" s="13">
        <v>27770237966</v>
      </c>
      <c r="P40" s="13">
        <v>229762034</v>
      </c>
      <c r="Q40" s="13">
        <v>27501608304.75</v>
      </c>
      <c r="R40" s="13">
        <v>0</v>
      </c>
      <c r="S40" s="12">
        <v>0</v>
      </c>
      <c r="T40" s="14">
        <f t="shared" si="5"/>
        <v>498391695.25</v>
      </c>
      <c r="U40" s="15">
        <f t="shared" si="16"/>
        <v>0.98220029659821428</v>
      </c>
      <c r="V40" s="15">
        <f t="shared" si="17"/>
        <v>0</v>
      </c>
      <c r="W40" s="15">
        <f t="shared" si="18"/>
        <v>0</v>
      </c>
    </row>
    <row r="41" spans="1:24" ht="65.45" customHeight="1" thickTop="1" thickBot="1" x14ac:dyDescent="0.3">
      <c r="A41" s="52" t="s">
        <v>57</v>
      </c>
      <c r="B41" s="52">
        <v>3502</v>
      </c>
      <c r="C41" s="26" t="s">
        <v>59</v>
      </c>
      <c r="D41" s="26">
        <v>32</v>
      </c>
      <c r="E41" s="26" t="s">
        <v>76</v>
      </c>
      <c r="F41" s="26" t="s">
        <v>20</v>
      </c>
      <c r="G41" s="26" t="s">
        <v>21</v>
      </c>
      <c r="H41" s="11" t="s">
        <v>77</v>
      </c>
      <c r="I41" s="12">
        <v>10000000000</v>
      </c>
      <c r="J41" s="12">
        <v>0</v>
      </c>
      <c r="K41" s="12">
        <v>0</v>
      </c>
      <c r="L41" s="12">
        <v>10000000000</v>
      </c>
      <c r="M41" s="12">
        <v>0</v>
      </c>
      <c r="N41" s="13">
        <f>+L41-M41</f>
        <v>10000000000</v>
      </c>
      <c r="O41" s="13">
        <v>8734103255</v>
      </c>
      <c r="P41" s="13">
        <v>1265896745</v>
      </c>
      <c r="Q41" s="13">
        <v>6385926278</v>
      </c>
      <c r="R41" s="13">
        <v>0</v>
      </c>
      <c r="S41" s="12">
        <v>0</v>
      </c>
      <c r="T41" s="14">
        <f t="shared" si="5"/>
        <v>3614073722</v>
      </c>
      <c r="U41" s="15">
        <f t="shared" si="16"/>
        <v>0.63859262780000003</v>
      </c>
      <c r="V41" s="15">
        <f t="shared" si="17"/>
        <v>0</v>
      </c>
      <c r="W41" s="15">
        <f t="shared" si="18"/>
        <v>0</v>
      </c>
    </row>
    <row r="42" spans="1:24" ht="91.5" thickTop="1" thickBot="1" x14ac:dyDescent="0.3">
      <c r="A42" s="52" t="s">
        <v>57</v>
      </c>
      <c r="B42" s="52" t="s">
        <v>78</v>
      </c>
      <c r="C42" s="26" t="s">
        <v>59</v>
      </c>
      <c r="D42" s="26" t="s">
        <v>79</v>
      </c>
      <c r="E42" s="26" t="s">
        <v>67</v>
      </c>
      <c r="F42" s="26" t="s">
        <v>20</v>
      </c>
      <c r="G42" s="26" t="s">
        <v>21</v>
      </c>
      <c r="H42" s="11" t="s">
        <v>68</v>
      </c>
      <c r="I42" s="12">
        <v>300000000</v>
      </c>
      <c r="J42" s="12">
        <v>0</v>
      </c>
      <c r="K42" s="12">
        <v>0</v>
      </c>
      <c r="L42" s="12">
        <v>300000000</v>
      </c>
      <c r="M42" s="12">
        <v>0</v>
      </c>
      <c r="N42" s="13">
        <f t="shared" si="14"/>
        <v>300000000</v>
      </c>
      <c r="O42" s="13">
        <v>85960000</v>
      </c>
      <c r="P42" s="13">
        <v>214040000</v>
      </c>
      <c r="Q42" s="13">
        <v>85960000</v>
      </c>
      <c r="R42" s="13">
        <v>0</v>
      </c>
      <c r="S42" s="12">
        <v>0</v>
      </c>
      <c r="T42" s="14">
        <f t="shared" si="5"/>
        <v>214040000</v>
      </c>
      <c r="U42" s="15">
        <f t="shared" si="16"/>
        <v>0.28653333333333331</v>
      </c>
      <c r="V42" s="15">
        <f t="shared" si="17"/>
        <v>0</v>
      </c>
      <c r="W42" s="15">
        <f t="shared" si="18"/>
        <v>0</v>
      </c>
    </row>
    <row r="43" spans="1:24" ht="35.25" thickTop="1" thickBot="1" x14ac:dyDescent="0.3">
      <c r="A43" s="52" t="s">
        <v>57</v>
      </c>
      <c r="B43" s="52" t="s">
        <v>80</v>
      </c>
      <c r="C43" s="26" t="s">
        <v>59</v>
      </c>
      <c r="D43" s="26" t="s">
        <v>81</v>
      </c>
      <c r="E43" s="26" t="s">
        <v>82</v>
      </c>
      <c r="F43" s="26" t="s">
        <v>20</v>
      </c>
      <c r="G43" s="26" t="s">
        <v>21</v>
      </c>
      <c r="H43" s="11" t="s">
        <v>83</v>
      </c>
      <c r="I43" s="12">
        <v>5400000000</v>
      </c>
      <c r="J43" s="12">
        <v>0</v>
      </c>
      <c r="K43" s="12">
        <v>0</v>
      </c>
      <c r="L43" s="12">
        <v>5400000000</v>
      </c>
      <c r="M43" s="12">
        <v>0</v>
      </c>
      <c r="N43" s="13">
        <f t="shared" si="14"/>
        <v>5400000000</v>
      </c>
      <c r="O43" s="13">
        <v>5384535578</v>
      </c>
      <c r="P43" s="13">
        <v>15464422</v>
      </c>
      <c r="Q43" s="13">
        <v>1814993582</v>
      </c>
      <c r="R43" s="13">
        <v>0</v>
      </c>
      <c r="S43" s="12">
        <v>0</v>
      </c>
      <c r="T43" s="14">
        <f t="shared" si="5"/>
        <v>3585006418</v>
      </c>
      <c r="U43" s="15">
        <f t="shared" si="16"/>
        <v>0.33610992259259259</v>
      </c>
      <c r="V43" s="15">
        <f t="shared" si="17"/>
        <v>0</v>
      </c>
      <c r="W43" s="15">
        <f t="shared" si="18"/>
        <v>0</v>
      </c>
    </row>
    <row r="44" spans="1:24" ht="46.5" thickTop="1" thickBot="1" x14ac:dyDescent="0.3">
      <c r="A44" s="52" t="s">
        <v>57</v>
      </c>
      <c r="B44" s="52" t="s">
        <v>80</v>
      </c>
      <c r="C44" s="26" t="s">
        <v>59</v>
      </c>
      <c r="D44" s="26" t="s">
        <v>79</v>
      </c>
      <c r="E44" s="26" t="s">
        <v>84</v>
      </c>
      <c r="F44" s="26" t="s">
        <v>20</v>
      </c>
      <c r="G44" s="26" t="s">
        <v>21</v>
      </c>
      <c r="H44" s="11" t="s">
        <v>85</v>
      </c>
      <c r="I44" s="12">
        <v>3900000000</v>
      </c>
      <c r="J44" s="12">
        <v>0</v>
      </c>
      <c r="K44" s="12">
        <v>0</v>
      </c>
      <c r="L44" s="12">
        <v>3900000000</v>
      </c>
      <c r="M44" s="12">
        <v>0</v>
      </c>
      <c r="N44" s="13">
        <f t="shared" si="14"/>
        <v>3900000000</v>
      </c>
      <c r="O44" s="13">
        <v>3122726631</v>
      </c>
      <c r="P44" s="13">
        <v>777273369</v>
      </c>
      <c r="Q44" s="13">
        <v>2261414132</v>
      </c>
      <c r="R44" s="13">
        <v>0</v>
      </c>
      <c r="S44" s="12">
        <v>0</v>
      </c>
      <c r="T44" s="14">
        <f t="shared" si="5"/>
        <v>1638585868</v>
      </c>
      <c r="U44" s="15">
        <f t="shared" si="16"/>
        <v>0.57984977743589738</v>
      </c>
      <c r="V44" s="15">
        <f t="shared" si="17"/>
        <v>0</v>
      </c>
      <c r="W44" s="15">
        <f t="shared" si="18"/>
        <v>0</v>
      </c>
    </row>
    <row r="45" spans="1:24" ht="46.5" thickTop="1" thickBot="1" x14ac:dyDescent="0.3">
      <c r="A45" s="52" t="s">
        <v>57</v>
      </c>
      <c r="B45" s="26" t="s">
        <v>80</v>
      </c>
      <c r="C45" s="26" t="s">
        <v>59</v>
      </c>
      <c r="D45" s="26" t="s">
        <v>86</v>
      </c>
      <c r="E45" s="26" t="s">
        <v>84</v>
      </c>
      <c r="F45" s="26" t="s">
        <v>20</v>
      </c>
      <c r="G45" s="26" t="s">
        <v>21</v>
      </c>
      <c r="H45" s="11" t="s">
        <v>85</v>
      </c>
      <c r="I45" s="12">
        <v>300000000</v>
      </c>
      <c r="J45" s="12">
        <v>0</v>
      </c>
      <c r="K45" s="12">
        <v>0</v>
      </c>
      <c r="L45" s="12">
        <v>300000000</v>
      </c>
      <c r="M45" s="12">
        <v>0</v>
      </c>
      <c r="N45" s="13">
        <f t="shared" si="14"/>
        <v>300000000</v>
      </c>
      <c r="O45" s="13">
        <v>300000000</v>
      </c>
      <c r="P45" s="13">
        <v>0</v>
      </c>
      <c r="Q45" s="13">
        <v>269570000</v>
      </c>
      <c r="R45" s="13">
        <v>0</v>
      </c>
      <c r="S45" s="12">
        <v>0</v>
      </c>
      <c r="T45" s="14">
        <f t="shared" si="5"/>
        <v>30430000</v>
      </c>
      <c r="U45" s="15">
        <f t="shared" si="16"/>
        <v>0.89856666666666662</v>
      </c>
      <c r="V45" s="15">
        <f t="shared" si="17"/>
        <v>0</v>
      </c>
      <c r="W45" s="15">
        <f t="shared" si="18"/>
        <v>0</v>
      </c>
    </row>
    <row r="46" spans="1:24" ht="45.75" customHeight="1" thickTop="1" thickBot="1" x14ac:dyDescent="0.3">
      <c r="A46" s="52" t="s">
        <v>57</v>
      </c>
      <c r="B46" s="26" t="s">
        <v>80</v>
      </c>
      <c r="C46" s="26" t="s">
        <v>59</v>
      </c>
      <c r="D46" s="26" t="s">
        <v>101</v>
      </c>
      <c r="E46" s="26" t="s">
        <v>111</v>
      </c>
      <c r="F46" s="26">
        <v>10</v>
      </c>
      <c r="G46" s="26" t="s">
        <v>21</v>
      </c>
      <c r="H46" s="11" t="s">
        <v>102</v>
      </c>
      <c r="I46" s="12">
        <v>450000000</v>
      </c>
      <c r="J46" s="12">
        <v>0</v>
      </c>
      <c r="K46" s="12">
        <v>0</v>
      </c>
      <c r="L46" s="12">
        <v>450000000</v>
      </c>
      <c r="M46" s="12">
        <v>0</v>
      </c>
      <c r="N46" s="13">
        <f t="shared" si="14"/>
        <v>450000000</v>
      </c>
      <c r="O46" s="13">
        <v>445660000</v>
      </c>
      <c r="P46" s="13">
        <v>4340000</v>
      </c>
      <c r="Q46" s="13">
        <v>389295000</v>
      </c>
      <c r="R46" s="13">
        <v>0</v>
      </c>
      <c r="S46" s="12">
        <v>0</v>
      </c>
      <c r="T46" s="14">
        <f t="shared" si="5"/>
        <v>60705000</v>
      </c>
      <c r="U46" s="15">
        <f t="shared" si="16"/>
        <v>0.86509999999999998</v>
      </c>
      <c r="V46" s="15">
        <f t="shared" si="17"/>
        <v>0</v>
      </c>
      <c r="W46" s="15">
        <f t="shared" si="18"/>
        <v>0</v>
      </c>
    </row>
    <row r="47" spans="1:24" ht="75" customHeight="1" thickTop="1" thickBot="1" x14ac:dyDescent="0.3">
      <c r="A47" s="52" t="s">
        <v>57</v>
      </c>
      <c r="B47" s="26" t="s">
        <v>80</v>
      </c>
      <c r="C47" s="26" t="s">
        <v>59</v>
      </c>
      <c r="D47" s="26">
        <v>9</v>
      </c>
      <c r="E47" s="26" t="s">
        <v>60</v>
      </c>
      <c r="F47" s="26">
        <v>10</v>
      </c>
      <c r="G47" s="26" t="s">
        <v>21</v>
      </c>
      <c r="H47" s="11" t="s">
        <v>61</v>
      </c>
      <c r="I47" s="12">
        <v>3400000000</v>
      </c>
      <c r="J47" s="12">
        <v>0</v>
      </c>
      <c r="K47" s="12">
        <v>0</v>
      </c>
      <c r="L47" s="12">
        <v>3400000000</v>
      </c>
      <c r="M47" s="12">
        <v>0</v>
      </c>
      <c r="N47" s="13">
        <f t="shared" si="14"/>
        <v>3400000000</v>
      </c>
      <c r="O47" s="13">
        <v>3003874840</v>
      </c>
      <c r="P47" s="13">
        <v>396125160</v>
      </c>
      <c r="Q47" s="13">
        <v>2323520200</v>
      </c>
      <c r="R47" s="13">
        <v>0</v>
      </c>
      <c r="S47" s="12">
        <v>0</v>
      </c>
      <c r="T47" s="14">
        <f t="shared" si="5"/>
        <v>1076479800</v>
      </c>
      <c r="U47" s="15">
        <f t="shared" si="16"/>
        <v>0.68338829411764701</v>
      </c>
      <c r="V47" s="15">
        <f t="shared" si="17"/>
        <v>0</v>
      </c>
      <c r="W47" s="15">
        <f t="shared" si="18"/>
        <v>0</v>
      </c>
    </row>
    <row r="48" spans="1:24" ht="24" customHeight="1" thickTop="1" thickBot="1" x14ac:dyDescent="0.3">
      <c r="A48" s="44"/>
      <c r="B48" s="44"/>
      <c r="C48" s="44"/>
      <c r="D48" s="44"/>
      <c r="E48" s="44"/>
      <c r="F48" s="44"/>
      <c r="G48" s="44"/>
      <c r="H48" s="45" t="s">
        <v>93</v>
      </c>
      <c r="I48" s="46">
        <f>+I8+I34</f>
        <v>1111793800277</v>
      </c>
      <c r="J48" s="46">
        <f>+J8+J34</f>
        <v>0</v>
      </c>
      <c r="K48" s="46">
        <f>+K8+K34</f>
        <v>0</v>
      </c>
      <c r="L48" s="46">
        <f>+L8+L34</f>
        <v>1111793800277</v>
      </c>
      <c r="M48" s="46">
        <f>+M8+M34</f>
        <v>19790675153</v>
      </c>
      <c r="N48" s="47">
        <f>+L48-M48</f>
        <v>1092003125124</v>
      </c>
      <c r="O48" s="46">
        <f>+O8+O34</f>
        <v>975067992444.40002</v>
      </c>
      <c r="P48" s="46">
        <f>+P8+P34</f>
        <v>116935132679.60001</v>
      </c>
      <c r="Q48" s="46">
        <f>+Q8+Q34</f>
        <v>855757160645.47998</v>
      </c>
      <c r="R48" s="46">
        <f>+R8+R34</f>
        <v>7012840190.2399998</v>
      </c>
      <c r="S48" s="46">
        <f>+S8+S34</f>
        <v>6852120232.0599995</v>
      </c>
      <c r="T48" s="48">
        <f>+N48-Q48</f>
        <v>236245964478.52002</v>
      </c>
      <c r="U48" s="49">
        <f t="shared" si="0"/>
        <v>0.78365816082101991</v>
      </c>
      <c r="V48" s="49">
        <f t="shared" si="1"/>
        <v>6.4219964475318442E-3</v>
      </c>
      <c r="W48" s="49">
        <f t="shared" si="2"/>
        <v>6.2748174198511766E-3</v>
      </c>
    </row>
    <row r="49" spans="1:23" ht="15.75" thickTop="1" x14ac:dyDescent="0.25">
      <c r="A49" s="27" t="s">
        <v>100</v>
      </c>
      <c r="B49" s="27"/>
      <c r="C49" s="27"/>
      <c r="D49" s="27"/>
      <c r="E49" s="27"/>
      <c r="F49" s="28"/>
      <c r="G49" s="28"/>
      <c r="H49" s="5"/>
      <c r="I49" s="6"/>
      <c r="J49" s="6"/>
      <c r="K49" s="4"/>
      <c r="L49" s="4"/>
      <c r="M49" s="4"/>
      <c r="N49" s="53"/>
      <c r="O49" s="8"/>
      <c r="P49" s="18"/>
      <c r="Q49" s="18"/>
      <c r="R49" s="19"/>
      <c r="S49" s="6"/>
      <c r="T49" s="57"/>
      <c r="U49" s="6"/>
      <c r="V49" s="20"/>
      <c r="W49" s="20"/>
    </row>
    <row r="50" spans="1:23" s="4" customFormat="1" ht="11.25" x14ac:dyDescent="0.2">
      <c r="A50" s="4" t="s">
        <v>112</v>
      </c>
      <c r="F50" s="18"/>
      <c r="G50" s="18"/>
      <c r="H50" s="5"/>
      <c r="I50" s="6"/>
      <c r="J50" s="6"/>
      <c r="P50" s="18"/>
      <c r="Q50" s="18"/>
      <c r="R50" s="19"/>
      <c r="S50" s="6"/>
      <c r="T50" s="57"/>
      <c r="U50" s="6"/>
      <c r="V50" s="20"/>
      <c r="W50" s="20"/>
    </row>
    <row r="51" spans="1:23" s="4" customFormat="1" ht="11.25" x14ac:dyDescent="0.2">
      <c r="A51" s="4" t="s">
        <v>113</v>
      </c>
      <c r="F51" s="18"/>
      <c r="G51" s="18"/>
      <c r="H51" s="5"/>
      <c r="I51" s="6"/>
      <c r="J51" s="6"/>
      <c r="P51" s="18"/>
      <c r="Q51" s="18"/>
      <c r="R51" s="19"/>
      <c r="S51" s="6"/>
      <c r="T51" s="6"/>
      <c r="U51" s="6"/>
      <c r="V51" s="20"/>
      <c r="W51" s="20"/>
    </row>
    <row r="66" spans="1:23" x14ac:dyDescent="0.25">
      <c r="V66" s="7"/>
      <c r="W66" s="7"/>
    </row>
    <row r="67" spans="1: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7"/>
      <c r="V67" s="7"/>
      <c r="W67" s="7"/>
    </row>
    <row r="68" spans="1: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  <c r="V68" s="7"/>
      <c r="W68" s="7"/>
    </row>
    <row r="69" spans="1: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7"/>
      <c r="V69" s="7"/>
      <c r="W69" s="7"/>
    </row>
    <row r="70" spans="1: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7"/>
      <c r="V70" s="7"/>
      <c r="W70" s="7"/>
    </row>
    <row r="71" spans="1: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7"/>
      <c r="V71" s="2"/>
      <c r="W71" s="2"/>
    </row>
    <row r="72" spans="1:23" x14ac:dyDescent="0.25">
      <c r="U72" s="2"/>
      <c r="V72" s="2"/>
      <c r="W72" s="2"/>
    </row>
    <row r="73" spans="1:23" x14ac:dyDescent="0.25">
      <c r="U73" s="2"/>
      <c r="V73" s="2"/>
      <c r="W73" s="2"/>
    </row>
    <row r="74" spans="1:23" x14ac:dyDescent="0.25">
      <c r="U74" s="2"/>
      <c r="V74" s="2"/>
      <c r="W74" s="2"/>
    </row>
    <row r="75" spans="1:23" x14ac:dyDescent="0.25">
      <c r="U75" s="2"/>
      <c r="V75" s="2"/>
      <c r="W75" s="2"/>
    </row>
    <row r="76" spans="1:23" x14ac:dyDescent="0.25">
      <c r="U76" s="2"/>
    </row>
  </sheetData>
  <mergeCells count="4">
    <mergeCell ref="A2:W2"/>
    <mergeCell ref="A3:W3"/>
    <mergeCell ref="R6:W6"/>
    <mergeCell ref="A4:W5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42" orientation="landscape" r:id="rId1"/>
  <headerFooter alignWithMargins="0"/>
  <rowBreaks count="1" manualBreakCount="1">
    <brk id="30" max="16383" man="1"/>
  </rowBreaks>
  <ignoredErrors>
    <ignoredError sqref="N48" formula="1"/>
    <ignoredError sqref="O15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2026-01-21T16:37:13Z</cp:lastPrinted>
  <dcterms:created xsi:type="dcterms:W3CDTF">2024-07-01T22:52:35Z</dcterms:created>
  <dcterms:modified xsi:type="dcterms:W3CDTF">2026-02-02T19:03:48Z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