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Publicación\"/>
    </mc:Choice>
  </mc:AlternateContent>
  <bookViews>
    <workbookView xWindow="0" yWindow="0" windowWidth="8430" windowHeight="88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3" i="1"/>
  <c r="O17" i="1"/>
  <c r="O10" i="1"/>
  <c r="O26" i="1" l="1"/>
  <c r="U19" i="1"/>
  <c r="V19" i="1"/>
  <c r="W19" i="1"/>
  <c r="U20" i="1"/>
  <c r="V20" i="1"/>
  <c r="W20" i="1"/>
  <c r="U21" i="1"/>
  <c r="V21" i="1"/>
  <c r="W21" i="1"/>
  <c r="U22" i="1"/>
  <c r="V22" i="1"/>
  <c r="W22" i="1"/>
  <c r="W18" i="1"/>
  <c r="V18" i="1"/>
  <c r="U18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W11" i="1"/>
  <c r="V11" i="1"/>
  <c r="U11" i="1"/>
  <c r="T22" i="1"/>
  <c r="T15" i="1"/>
  <c r="T9" i="1"/>
  <c r="T8" i="1"/>
  <c r="N10" i="1"/>
  <c r="P10" i="1"/>
  <c r="Q10" i="1"/>
  <c r="R10" i="1"/>
  <c r="S10" i="1"/>
  <c r="J10" i="1"/>
  <c r="K10" i="1"/>
  <c r="L10" i="1"/>
  <c r="M10" i="1"/>
  <c r="I10" i="1"/>
  <c r="U9" i="1"/>
  <c r="V9" i="1"/>
  <c r="W9" i="1"/>
  <c r="T10" i="1" l="1"/>
  <c r="W10" i="1"/>
  <c r="V10" i="1"/>
  <c r="U10" i="1"/>
  <c r="T24" i="1"/>
  <c r="N17" i="1" l="1"/>
  <c r="U8" i="1"/>
  <c r="J23" i="1" l="1"/>
  <c r="K23" i="1"/>
  <c r="L23" i="1"/>
  <c r="M23" i="1"/>
  <c r="N23" i="1"/>
  <c r="P23" i="1"/>
  <c r="Q23" i="1"/>
  <c r="R23" i="1"/>
  <c r="S23" i="1"/>
  <c r="I23" i="1"/>
  <c r="T21" i="1" l="1"/>
  <c r="I25" i="1" l="1"/>
  <c r="J17" i="1"/>
  <c r="K17" i="1"/>
  <c r="L17" i="1"/>
  <c r="M17" i="1"/>
  <c r="I17" i="1"/>
  <c r="T11" i="1" l="1"/>
  <c r="T12" i="1"/>
  <c r="T13" i="1"/>
  <c r="T14" i="1"/>
  <c r="S25" i="1" l="1"/>
  <c r="R25" i="1"/>
  <c r="Q25" i="1"/>
  <c r="P25" i="1"/>
  <c r="M25" i="1"/>
  <c r="L25" i="1"/>
  <c r="K25" i="1"/>
  <c r="J25" i="1"/>
  <c r="S17" i="1"/>
  <c r="R17" i="1"/>
  <c r="Q17" i="1"/>
  <c r="T17" i="1" s="1"/>
  <c r="P17" i="1"/>
  <c r="P26" i="1" s="1"/>
  <c r="J26" i="1" l="1"/>
  <c r="K26" i="1"/>
  <c r="L26" i="1"/>
  <c r="M26" i="1"/>
  <c r="R26" i="1"/>
  <c r="S26" i="1"/>
  <c r="I26" i="1"/>
  <c r="Q26" i="1"/>
  <c r="U24" i="1" l="1"/>
  <c r="N25" i="1"/>
  <c r="W24" i="1"/>
  <c r="V24" i="1"/>
  <c r="W8" i="1"/>
  <c r="T16" i="1"/>
  <c r="T18" i="1"/>
  <c r="T19" i="1"/>
  <c r="T20" i="1"/>
  <c r="V8" i="1"/>
  <c r="T23" i="1" l="1"/>
  <c r="T25" i="1"/>
  <c r="W25" i="1"/>
  <c r="V25" i="1"/>
  <c r="U25" i="1"/>
  <c r="W23" i="1"/>
  <c r="V23" i="1"/>
  <c r="U23" i="1"/>
  <c r="N26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<sst xmlns="http://schemas.openxmlformats.org/spreadsheetml/2006/main" count="165" uniqueCount="75">
  <si>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</si>
  <si>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</si>
  <si>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</si>
  <si>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</si>
  <si>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</si>
  <si>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</si>
  <si>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</si>
  <si>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</si>
  <si>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</si>
  <si>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</si>
  <si>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</si>
  <si>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</si>
  <si>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</si>
  <si>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</si>
  <si>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</si>
  <si>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</si>
  <si>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</si>
  <si>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</si>
  <si>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</si>
  <si>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</si>
  <si>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</si>
  <si>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</si>
  <si>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</si>
  <si>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</si>
  <si>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</si>
  <si>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</si>
  <si>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</si>
  <si>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</si>
  <si>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</si>
  <si>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</si>
  <si>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</si>
  <si>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</si>
  <si>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</si>
  <si>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</si>
  <si>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</si>
  <si>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</si>
  <si>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</si>
  <si>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</si>
  <si>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</si>
  <si>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</si>
  <si>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</si>
  <si>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</si>
  <si>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</si>
  <si>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</si>
  <si>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</si>
  <si>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</si>
  <si>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</si>
  <si>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</si>
  <si>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</si>
  <si>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</si>
  <si>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</si>
  <si>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</si>
  <si>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</si>
  <si>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</si>
  <si>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</si>
  <si>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</si>
  <si>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</si>
  <si>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</si>
  <si>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</si>
  <si>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</si>
  <si>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</si>
  <si>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</si>
  <si>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</si>
  <si>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</si>
  <si>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</si>
  <si>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</si>
  <si>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</si>
  <si>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</si>
  <si>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</si>
  <si>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</si>
  <si>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t>EJECUCIÓN PRESUPUESTAL ACUMULADA CON CORTE AL 31 DE ENERO DE 2026</t>
  </si>
  <si>
    <t>FECHA DE ELABORACIÓN: FEBRERO 02 DE 2026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</si>
  <si>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</si>
  <si>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</si>
  <si>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53105C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</si>
</sst>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3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44" fontId="4" fillId="0" borderId="0" xfId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488561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M8" sqref="M8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2" width="17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6.7109375" customWidth="1"/>
    <col min="19" max="19" width="16.570312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8" t="s">
        <v>57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17.25" customHeight="1" x14ac:dyDescent="0.25">
      <c r="A3" s="38" t="s">
        <v>70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7.25" customHeight="1" x14ac:dyDescent="0.25">
      <c r="A4" s="38" t="s">
        <v>68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3.7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41" t="s">
        <v>71</v>
      </c>
      <c r="T6" s="42"/>
      <c r="U6" s="42"/>
      <c r="V6" s="42"/>
      <c r="W6" s="42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67</v>
      </c>
      <c r="L7" s="9" t="s">
        <v>11</v>
      </c>
      <c r="M7" s="9" t="s">
        <v>12</v>
      </c>
      <c r="N7" s="9" t="s">
        <v>56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55</v>
      </c>
      <c r="U7" s="10" t="s">
        <v>63</v>
      </c>
      <c r="V7" s="10" t="s">
        <v>64</v>
      </c>
      <c r="W7" s="10" t="s">
        <v>65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>
        <v>3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2900000000</v>
      </c>
      <c r="J8" s="14">
        <v>0</v>
      </c>
      <c r="K8" s="14">
        <v>0</v>
      </c>
      <c r="L8" s="14">
        <v>2900000000</v>
      </c>
      <c r="M8" s="14">
        <v>0</v>
      </c>
      <c r="N8" s="14">
        <v>2900000000</v>
      </c>
      <c r="O8" s="14">
        <v>1801652118</v>
      </c>
      <c r="P8" s="14">
        <v>1098347882</v>
      </c>
      <c r="Q8" s="14">
        <v>1062756243</v>
      </c>
      <c r="R8" s="14">
        <v>0</v>
      </c>
      <c r="S8" s="14">
        <v>0</v>
      </c>
      <c r="T8" s="14">
        <f>+N8-Q8</f>
        <v>1837243757</v>
      </c>
      <c r="U8" s="17">
        <f>+Q8/N8</f>
        <v>0.36646767000000002</v>
      </c>
      <c r="V8" s="17">
        <f>+R8/N8</f>
        <v>0</v>
      </c>
      <c r="W8" s="17">
        <f>+S8/N8</f>
        <v>0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53</v>
      </c>
      <c r="F9" s="35">
        <v>16</v>
      </c>
      <c r="G9" s="12" t="s">
        <v>20</v>
      </c>
      <c r="H9" s="13" t="s">
        <v>54</v>
      </c>
      <c r="I9" s="22">
        <v>14307498649</v>
      </c>
      <c r="J9" s="22">
        <v>0</v>
      </c>
      <c r="K9" s="22">
        <v>0</v>
      </c>
      <c r="L9" s="22">
        <v>14307498649</v>
      </c>
      <c r="M9" s="22">
        <v>0</v>
      </c>
      <c r="N9" s="15">
        <v>14307498649</v>
      </c>
      <c r="O9" s="22">
        <v>8030781843.6000004</v>
      </c>
      <c r="P9" s="22">
        <v>6276716805.3999996</v>
      </c>
      <c r="Q9" s="22">
        <v>7607603678.6000004</v>
      </c>
      <c r="R9" s="22">
        <v>0</v>
      </c>
      <c r="S9" s="22">
        <v>0</v>
      </c>
      <c r="T9" s="16">
        <f>+N9-Q9</f>
        <v>6699894970.3999996</v>
      </c>
      <c r="U9" s="17">
        <f t="shared" ref="U9" si="0">+Q9/N9</f>
        <v>0.53172143260217763</v>
      </c>
      <c r="V9" s="17">
        <f t="shared" ref="V9" si="1">+R9/N9</f>
        <v>0</v>
      </c>
      <c r="W9" s="17">
        <f t="shared" ref="W9" si="2">+S9/N9</f>
        <v>0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59</v>
      </c>
      <c r="I10" s="21">
        <f t="shared" ref="I10:S10" si="3">SUM(I8:I9)</f>
        <v>17207498649</v>
      </c>
      <c r="J10" s="21">
        <f t="shared" si="3"/>
        <v>0</v>
      </c>
      <c r="K10" s="21">
        <f t="shared" si="3"/>
        <v>0</v>
      </c>
      <c r="L10" s="21">
        <f t="shared" si="3"/>
        <v>17207498649</v>
      </c>
      <c r="M10" s="21">
        <f t="shared" si="3"/>
        <v>0</v>
      </c>
      <c r="N10" s="21">
        <f t="shared" si="3"/>
        <v>17207498649</v>
      </c>
      <c r="O10" s="21">
        <f t="shared" si="3"/>
        <v>9832433961.6000004</v>
      </c>
      <c r="P10" s="21">
        <f t="shared" si="3"/>
        <v>7375064687.3999996</v>
      </c>
      <c r="Q10" s="21">
        <f t="shared" si="3"/>
        <v>8670359921.6000004</v>
      </c>
      <c r="R10" s="21">
        <f t="shared" si="3"/>
        <v>0</v>
      </c>
      <c r="S10" s="21">
        <f t="shared" si="3"/>
        <v>0</v>
      </c>
      <c r="T10" s="19">
        <f>+N10-Q10</f>
        <v>8537138727.3999996</v>
      </c>
      <c r="U10" s="20">
        <f t="shared" ref="U10:U26" si="4">+Q10/N10</f>
        <v>0.50387102149235796</v>
      </c>
      <c r="V10" s="20">
        <f t="shared" ref="V10:V26" si="5">+R10/N10</f>
        <v>0</v>
      </c>
      <c r="W10" s="20">
        <f t="shared" ref="W10:W26" si="6">+S10/N10</f>
        <v>0</v>
      </c>
    </row>
    <row r="11" spans="1:23" ht="72.75" customHeight="1" thickTop="1" thickBot="1" x14ac:dyDescent="0.3">
      <c r="A11" s="28" t="s">
        <v>21</v>
      </c>
      <c r="B11" s="28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4">
        <v>45731724270</v>
      </c>
      <c r="J11" s="14">
        <v>0</v>
      </c>
      <c r="K11" s="14">
        <v>0</v>
      </c>
      <c r="L11" s="14">
        <v>45731724270</v>
      </c>
      <c r="M11" s="14">
        <v>0</v>
      </c>
      <c r="N11" s="15">
        <v>45731724270</v>
      </c>
      <c r="O11" s="14">
        <v>45232747917</v>
      </c>
      <c r="P11" s="14">
        <v>498976353</v>
      </c>
      <c r="Q11" s="14">
        <v>45206747909</v>
      </c>
      <c r="R11" s="14">
        <v>0</v>
      </c>
      <c r="S11" s="14">
        <v>0</v>
      </c>
      <c r="T11" s="16">
        <f t="shared" ref="T11:T26" si="7">+N11-Q11</f>
        <v>524976361</v>
      </c>
      <c r="U11" s="17">
        <f>IFERROR((Q11/N11),0)</f>
        <v>0.98852052116162203</v>
      </c>
      <c r="V11" s="17">
        <f>IFERROR((R11/N11),0)</f>
        <v>0</v>
      </c>
      <c r="W11" s="17">
        <f>IFERROR((S11/N11),0)</f>
        <v>0</v>
      </c>
    </row>
    <row r="12" spans="1:23" ht="75.75" customHeight="1" thickTop="1" thickBot="1" x14ac:dyDescent="0.3">
      <c r="A12" s="28" t="s">
        <v>21</v>
      </c>
      <c r="B12" s="28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8998859326</v>
      </c>
      <c r="P12" s="14">
        <v>1140674</v>
      </c>
      <c r="Q12" s="14">
        <v>8900528896</v>
      </c>
      <c r="R12" s="14">
        <v>0</v>
      </c>
      <c r="S12" s="14">
        <v>0</v>
      </c>
      <c r="T12" s="16">
        <f t="shared" si="7"/>
        <v>99471104</v>
      </c>
      <c r="U12" s="17">
        <f t="shared" ref="U12:U16" si="8">IFERROR((Q12/N12),0)</f>
        <v>0.98894765511111116</v>
      </c>
      <c r="V12" s="17">
        <f t="shared" ref="V12:V16" si="9">IFERROR((R12/N12),0)</f>
        <v>0</v>
      </c>
      <c r="W12" s="17">
        <f t="shared" ref="W12:W16" si="10">IFERROR((S12/N12),0)</f>
        <v>0</v>
      </c>
    </row>
    <row r="13" spans="1:23" ht="75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2800000000</v>
      </c>
      <c r="J13" s="14">
        <v>0</v>
      </c>
      <c r="K13" s="14">
        <v>0</v>
      </c>
      <c r="L13" s="14">
        <v>2800000000</v>
      </c>
      <c r="M13" s="14">
        <v>0</v>
      </c>
      <c r="N13" s="14">
        <v>2800000000</v>
      </c>
      <c r="O13" s="14">
        <v>2777495547</v>
      </c>
      <c r="P13" s="14">
        <v>22504453</v>
      </c>
      <c r="Q13" s="14">
        <v>2218562792</v>
      </c>
      <c r="R13" s="14">
        <v>0</v>
      </c>
      <c r="S13" s="14">
        <v>0</v>
      </c>
      <c r="T13" s="16">
        <f t="shared" si="7"/>
        <v>581437208</v>
      </c>
      <c r="U13" s="17">
        <f t="shared" si="8"/>
        <v>0.7923438542857143</v>
      </c>
      <c r="V13" s="17">
        <f t="shared" si="9"/>
        <v>0</v>
      </c>
      <c r="W13" s="17">
        <f t="shared" si="10"/>
        <v>0</v>
      </c>
    </row>
    <row r="14" spans="1:23" ht="60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69296905791</v>
      </c>
      <c r="J14" s="14">
        <v>0</v>
      </c>
      <c r="K14" s="14">
        <v>0</v>
      </c>
      <c r="L14" s="14">
        <v>69296905791</v>
      </c>
      <c r="M14" s="14">
        <v>0</v>
      </c>
      <c r="N14" s="14">
        <v>69296905791</v>
      </c>
      <c r="O14" s="14">
        <v>68630533349</v>
      </c>
      <c r="P14" s="14">
        <v>666372442</v>
      </c>
      <c r="Q14" s="14">
        <v>58576446885.730003</v>
      </c>
      <c r="R14" s="14">
        <v>0</v>
      </c>
      <c r="S14" s="14">
        <v>0</v>
      </c>
      <c r="T14" s="16">
        <f t="shared" si="7"/>
        <v>10720458905.269997</v>
      </c>
      <c r="U14" s="17">
        <f t="shared" si="8"/>
        <v>0.84529671587930655</v>
      </c>
      <c r="V14" s="17">
        <f t="shared" si="9"/>
        <v>0</v>
      </c>
      <c r="W14" s="17">
        <f t="shared" si="10"/>
        <v>0</v>
      </c>
    </row>
    <row r="15" spans="1:23" ht="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28000000000</v>
      </c>
      <c r="J15" s="14">
        <v>0</v>
      </c>
      <c r="K15" s="14">
        <v>0</v>
      </c>
      <c r="L15" s="14">
        <v>28000000000</v>
      </c>
      <c r="M15" s="14">
        <v>0</v>
      </c>
      <c r="N15" s="15">
        <v>28000000000</v>
      </c>
      <c r="O15" s="14">
        <v>27770237966</v>
      </c>
      <c r="P15" s="14">
        <v>229762034</v>
      </c>
      <c r="Q15" s="14">
        <v>27501608304.75</v>
      </c>
      <c r="R15" s="14">
        <v>0</v>
      </c>
      <c r="S15" s="14">
        <v>0</v>
      </c>
      <c r="T15" s="16">
        <f t="shared" si="7"/>
        <v>498391695.25</v>
      </c>
      <c r="U15" s="17">
        <f t="shared" si="8"/>
        <v>0.98220029659821428</v>
      </c>
      <c r="V15" s="17">
        <f t="shared" si="9"/>
        <v>0</v>
      </c>
      <c r="W15" s="17">
        <f t="shared" si="10"/>
        <v>0</v>
      </c>
    </row>
    <row r="16" spans="1:23" ht="75.75" customHeight="1" thickTop="1" thickBot="1" x14ac:dyDescent="0.3">
      <c r="A16" s="28" t="s">
        <v>21</v>
      </c>
      <c r="B16" s="28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300000000</v>
      </c>
      <c r="J16" s="14">
        <v>0</v>
      </c>
      <c r="K16" s="14">
        <v>0</v>
      </c>
      <c r="L16" s="14">
        <v>300000000</v>
      </c>
      <c r="M16" s="14">
        <v>0</v>
      </c>
      <c r="N16" s="15">
        <v>300000000</v>
      </c>
      <c r="O16" s="14">
        <v>85960000</v>
      </c>
      <c r="P16" s="14">
        <v>214040000</v>
      </c>
      <c r="Q16" s="14">
        <v>85960000</v>
      </c>
      <c r="R16" s="14">
        <v>0</v>
      </c>
      <c r="S16" s="14">
        <v>0</v>
      </c>
      <c r="T16" s="16">
        <f t="shared" si="7"/>
        <v>214040000</v>
      </c>
      <c r="U16" s="17">
        <f t="shared" si="8"/>
        <v>0.28653333333333331</v>
      </c>
      <c r="V16" s="17">
        <f t="shared" si="9"/>
        <v>0</v>
      </c>
      <c r="W16" s="17">
        <f t="shared" si="10"/>
        <v>0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60</v>
      </c>
      <c r="I17" s="18">
        <f t="shared" ref="I17:S17" si="11">SUM(I11:I16)</f>
        <v>155128630061</v>
      </c>
      <c r="J17" s="18">
        <f t="shared" si="11"/>
        <v>0</v>
      </c>
      <c r="K17" s="18">
        <f t="shared" si="11"/>
        <v>0</v>
      </c>
      <c r="L17" s="18">
        <f t="shared" si="11"/>
        <v>155128630061</v>
      </c>
      <c r="M17" s="18">
        <f t="shared" si="11"/>
        <v>0</v>
      </c>
      <c r="N17" s="18">
        <f t="shared" si="11"/>
        <v>155128630061</v>
      </c>
      <c r="O17" s="18">
        <f t="shared" si="11"/>
        <v>153495834105</v>
      </c>
      <c r="P17" s="18">
        <f t="shared" si="11"/>
        <v>1632795956</v>
      </c>
      <c r="Q17" s="18">
        <f t="shared" si="11"/>
        <v>142489854787.48001</v>
      </c>
      <c r="R17" s="18">
        <f t="shared" si="11"/>
        <v>0</v>
      </c>
      <c r="S17" s="18">
        <f t="shared" si="11"/>
        <v>0</v>
      </c>
      <c r="T17" s="19">
        <f>+N17-Q17</f>
        <v>12638775273.519989</v>
      </c>
      <c r="U17" s="20">
        <f t="shared" si="4"/>
        <v>0.91852712636893563</v>
      </c>
      <c r="V17" s="20">
        <f t="shared" si="5"/>
        <v>0</v>
      </c>
      <c r="W17" s="20">
        <f t="shared" si="6"/>
        <v>0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5400000000</v>
      </c>
      <c r="J18" s="14">
        <v>0</v>
      </c>
      <c r="K18" s="14">
        <v>0</v>
      </c>
      <c r="L18" s="14">
        <v>5400000000</v>
      </c>
      <c r="M18" s="14">
        <v>0</v>
      </c>
      <c r="N18" s="15">
        <v>5400000000</v>
      </c>
      <c r="O18" s="14">
        <v>5384535578</v>
      </c>
      <c r="P18" s="14">
        <v>15464422</v>
      </c>
      <c r="Q18" s="14">
        <v>1814993582</v>
      </c>
      <c r="R18" s="14">
        <v>0</v>
      </c>
      <c r="S18" s="14">
        <v>0</v>
      </c>
      <c r="T18" s="16">
        <f t="shared" si="7"/>
        <v>3585006418</v>
      </c>
      <c r="U18" s="17">
        <f t="shared" ref="U18" si="12">IFERROR((Q18/N18),0)</f>
        <v>0.33610992259259259</v>
      </c>
      <c r="V18" s="17">
        <f t="shared" ref="V18" si="13">IFERROR((R18/N18),0)</f>
        <v>0</v>
      </c>
      <c r="W18" s="17">
        <f t="shared" ref="W18" si="14">IFERROR((S18/N18),0)</f>
        <v>0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3900000000</v>
      </c>
      <c r="J19" s="14">
        <v>0</v>
      </c>
      <c r="K19" s="14">
        <v>0</v>
      </c>
      <c r="L19" s="14">
        <v>3900000000</v>
      </c>
      <c r="M19" s="14">
        <v>0</v>
      </c>
      <c r="N19" s="15">
        <v>3900000000</v>
      </c>
      <c r="O19" s="14">
        <v>3122726631</v>
      </c>
      <c r="P19" s="14">
        <v>777273369</v>
      </c>
      <c r="Q19" s="14">
        <v>2261414132</v>
      </c>
      <c r="R19" s="14">
        <v>0</v>
      </c>
      <c r="S19" s="14">
        <v>0</v>
      </c>
      <c r="T19" s="16">
        <f t="shared" si="7"/>
        <v>1638585868</v>
      </c>
      <c r="U19" s="17">
        <f t="shared" ref="U19:U22" si="15">IFERROR((Q19/N19),0)</f>
        <v>0.57984977743589738</v>
      </c>
      <c r="V19" s="17">
        <f t="shared" ref="V19:V22" si="16">IFERROR((R19/N19),0)</f>
        <v>0</v>
      </c>
      <c r="W19" s="17">
        <f t="shared" ref="W19:W22" si="17">IFERROR((S19/N19),0)</f>
        <v>0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300000000</v>
      </c>
      <c r="J20" s="14">
        <v>0</v>
      </c>
      <c r="K20" s="14">
        <v>0</v>
      </c>
      <c r="L20" s="14">
        <v>300000000</v>
      </c>
      <c r="M20" s="14">
        <v>0</v>
      </c>
      <c r="N20" s="15">
        <v>300000000</v>
      </c>
      <c r="O20" s="14">
        <v>300000000</v>
      </c>
      <c r="P20" s="14">
        <v>0</v>
      </c>
      <c r="Q20" s="14">
        <v>269570000</v>
      </c>
      <c r="R20" s="14">
        <v>0</v>
      </c>
      <c r="S20" s="14">
        <v>0</v>
      </c>
      <c r="T20" s="16">
        <f t="shared" si="7"/>
        <v>30430000</v>
      </c>
      <c r="U20" s="17">
        <f t="shared" si="15"/>
        <v>0.89856666666666662</v>
      </c>
      <c r="V20" s="17">
        <f t="shared" si="16"/>
        <v>0</v>
      </c>
      <c r="W20" s="17">
        <f t="shared" si="17"/>
        <v>0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74</v>
      </c>
      <c r="F21" s="12" t="s">
        <v>18</v>
      </c>
      <c r="G21" s="12" t="s">
        <v>19</v>
      </c>
      <c r="H21" s="13" t="s">
        <v>69</v>
      </c>
      <c r="I21" s="14">
        <v>450000000</v>
      </c>
      <c r="J21" s="14">
        <v>0</v>
      </c>
      <c r="K21" s="14">
        <v>0</v>
      </c>
      <c r="L21" s="14">
        <v>450000000</v>
      </c>
      <c r="M21" s="14">
        <v>0</v>
      </c>
      <c r="N21" s="15">
        <v>450000000</v>
      </c>
      <c r="O21" s="14">
        <v>445660000</v>
      </c>
      <c r="P21" s="14">
        <v>4340000</v>
      </c>
      <c r="Q21" s="14">
        <v>389295000</v>
      </c>
      <c r="R21" s="14">
        <v>0</v>
      </c>
      <c r="S21" s="14">
        <v>0</v>
      </c>
      <c r="T21" s="16">
        <f t="shared" si="7"/>
        <v>60705000</v>
      </c>
      <c r="U21" s="17">
        <f t="shared" si="15"/>
        <v>0.86509999999999998</v>
      </c>
      <c r="V21" s="17">
        <f t="shared" si="16"/>
        <v>0</v>
      </c>
      <c r="W21" s="17">
        <f t="shared" si="17"/>
        <v>0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3400000000</v>
      </c>
      <c r="J22" s="14">
        <v>0</v>
      </c>
      <c r="K22" s="14">
        <v>0</v>
      </c>
      <c r="L22" s="14">
        <v>3400000000</v>
      </c>
      <c r="M22" s="14">
        <v>0</v>
      </c>
      <c r="N22" s="15">
        <v>3400000000</v>
      </c>
      <c r="O22" s="14">
        <v>3003874840</v>
      </c>
      <c r="P22" s="14">
        <v>396125160</v>
      </c>
      <c r="Q22" s="14">
        <v>2323520200</v>
      </c>
      <c r="R22" s="14">
        <v>0</v>
      </c>
      <c r="S22" s="14">
        <v>0</v>
      </c>
      <c r="T22" s="16">
        <f t="shared" si="7"/>
        <v>1076479800</v>
      </c>
      <c r="U22" s="17">
        <f t="shared" si="15"/>
        <v>0.68338829411764701</v>
      </c>
      <c r="V22" s="17">
        <f t="shared" si="16"/>
        <v>0</v>
      </c>
      <c r="W22" s="17">
        <f t="shared" si="17"/>
        <v>0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61</v>
      </c>
      <c r="I23" s="18">
        <f t="shared" ref="I23:T23" si="18">SUM(I18:I22)</f>
        <v>13450000000</v>
      </c>
      <c r="J23" s="18">
        <f t="shared" si="18"/>
        <v>0</v>
      </c>
      <c r="K23" s="18">
        <f t="shared" si="18"/>
        <v>0</v>
      </c>
      <c r="L23" s="18">
        <f t="shared" si="18"/>
        <v>13450000000</v>
      </c>
      <c r="M23" s="18">
        <f t="shared" si="18"/>
        <v>0</v>
      </c>
      <c r="N23" s="18">
        <f t="shared" si="18"/>
        <v>13450000000</v>
      </c>
      <c r="O23" s="18">
        <f t="shared" si="18"/>
        <v>12256797049</v>
      </c>
      <c r="P23" s="18">
        <f t="shared" si="18"/>
        <v>1193202951</v>
      </c>
      <c r="Q23" s="18">
        <f t="shared" si="18"/>
        <v>7058792914</v>
      </c>
      <c r="R23" s="18">
        <f t="shared" si="18"/>
        <v>0</v>
      </c>
      <c r="S23" s="18">
        <f t="shared" si="18"/>
        <v>0</v>
      </c>
      <c r="T23" s="18">
        <f t="shared" si="18"/>
        <v>6391207086</v>
      </c>
      <c r="U23" s="20">
        <f t="shared" si="4"/>
        <v>0.5248173170260223</v>
      </c>
      <c r="V23" s="20">
        <f t="shared" si="5"/>
        <v>0</v>
      </c>
      <c r="W23" s="20">
        <f t="shared" si="6"/>
        <v>0</v>
      </c>
    </row>
    <row r="24" spans="1:26" ht="60" customHeight="1" thickTop="1" thickBot="1" x14ac:dyDescent="0.3">
      <c r="A24" s="28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10000000000</v>
      </c>
      <c r="J24" s="14">
        <v>0</v>
      </c>
      <c r="K24" s="14">
        <v>0</v>
      </c>
      <c r="L24" s="14">
        <v>10000000000</v>
      </c>
      <c r="M24" s="14">
        <v>0</v>
      </c>
      <c r="N24" s="15">
        <v>10000000000</v>
      </c>
      <c r="O24" s="36">
        <v>8734103255</v>
      </c>
      <c r="P24" s="36">
        <v>1265896745</v>
      </c>
      <c r="Q24" s="36">
        <v>6385926278</v>
      </c>
      <c r="R24" s="36">
        <v>0</v>
      </c>
      <c r="S24" s="14">
        <v>0</v>
      </c>
      <c r="T24" s="16">
        <f>+N24-Q24</f>
        <v>3614073722</v>
      </c>
      <c r="U24" s="17">
        <f t="shared" si="4"/>
        <v>0.63859262780000003</v>
      </c>
      <c r="V24" s="17">
        <f t="shared" si="5"/>
        <v>0</v>
      </c>
      <c r="W24" s="17">
        <f t="shared" si="6"/>
        <v>0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62</v>
      </c>
      <c r="I25" s="18">
        <f>+I24</f>
        <v>10000000000</v>
      </c>
      <c r="J25" s="18">
        <f t="shared" ref="J25:S25" si="19">+J24</f>
        <v>0</v>
      </c>
      <c r="K25" s="18">
        <f t="shared" si="19"/>
        <v>0</v>
      </c>
      <c r="L25" s="18">
        <f t="shared" si="19"/>
        <v>10000000000</v>
      </c>
      <c r="M25" s="18">
        <f t="shared" si="19"/>
        <v>0</v>
      </c>
      <c r="N25" s="18">
        <f t="shared" si="19"/>
        <v>10000000000</v>
      </c>
      <c r="O25" s="18">
        <f>+O24</f>
        <v>8734103255</v>
      </c>
      <c r="P25" s="18">
        <f t="shared" si="19"/>
        <v>1265896745</v>
      </c>
      <c r="Q25" s="18">
        <f t="shared" si="19"/>
        <v>6385926278</v>
      </c>
      <c r="R25" s="18">
        <f t="shared" si="19"/>
        <v>0</v>
      </c>
      <c r="S25" s="18">
        <f t="shared" si="19"/>
        <v>0</v>
      </c>
      <c r="T25" s="19">
        <f t="shared" si="7"/>
        <v>3614073722</v>
      </c>
      <c r="U25" s="20">
        <f t="shared" si="4"/>
        <v>0.63859262780000003</v>
      </c>
      <c r="V25" s="20">
        <f t="shared" si="5"/>
        <v>0</v>
      </c>
      <c r="W25" s="20">
        <f t="shared" si="6"/>
        <v>0</v>
      </c>
    </row>
    <row r="26" spans="1:26" ht="24" customHeight="1" thickTop="1" thickBot="1" x14ac:dyDescent="0.3">
      <c r="A26" s="29" t="s">
        <v>21</v>
      </c>
      <c r="B26" s="29"/>
      <c r="C26" s="29"/>
      <c r="D26" s="29"/>
      <c r="E26" s="29"/>
      <c r="F26" s="29"/>
      <c r="G26" s="29"/>
      <c r="H26" s="30" t="s">
        <v>66</v>
      </c>
      <c r="I26" s="31">
        <f t="shared" ref="I26:S26" si="20">+I10+I17+I23+I25</f>
        <v>195786128710</v>
      </c>
      <c r="J26" s="31">
        <f t="shared" si="20"/>
        <v>0</v>
      </c>
      <c r="K26" s="31">
        <f t="shared" si="20"/>
        <v>0</v>
      </c>
      <c r="L26" s="31">
        <f t="shared" si="20"/>
        <v>195786128710</v>
      </c>
      <c r="M26" s="31">
        <f t="shared" si="20"/>
        <v>0</v>
      </c>
      <c r="N26" s="31">
        <f t="shared" si="20"/>
        <v>195786128710</v>
      </c>
      <c r="O26" s="31">
        <f t="shared" si="20"/>
        <v>184319168370.60001</v>
      </c>
      <c r="P26" s="31">
        <f t="shared" si="20"/>
        <v>11466960339.4</v>
      </c>
      <c r="Q26" s="31">
        <f t="shared" si="20"/>
        <v>164604933901.08002</v>
      </c>
      <c r="R26" s="31">
        <f t="shared" si="20"/>
        <v>0</v>
      </c>
      <c r="S26" s="31">
        <f t="shared" si="20"/>
        <v>0</v>
      </c>
      <c r="T26" s="32">
        <f t="shared" si="7"/>
        <v>31181194808.919983</v>
      </c>
      <c r="U26" s="33">
        <f t="shared" si="4"/>
        <v>0.84073848839870657</v>
      </c>
      <c r="V26" s="33">
        <f t="shared" si="5"/>
        <v>0</v>
      </c>
      <c r="W26" s="33">
        <f t="shared" si="6"/>
        <v>0</v>
      </c>
    </row>
    <row r="27" spans="1:26" ht="15.75" thickTop="1" x14ac:dyDescent="0.25">
      <c r="A27" s="4" t="s">
        <v>58</v>
      </c>
      <c r="B27" s="4"/>
      <c r="C27" s="4"/>
      <c r="D27" s="4"/>
      <c r="E27" s="4"/>
      <c r="F27" s="23"/>
      <c r="G27" s="23"/>
      <c r="H27" s="5"/>
      <c r="I27" s="6"/>
      <c r="J27" s="6"/>
      <c r="K27" s="4"/>
      <c r="L27" s="4"/>
      <c r="M27" s="4"/>
      <c r="N27" s="27"/>
      <c r="O27" s="27"/>
      <c r="P27" s="23"/>
      <c r="Q27" s="23"/>
      <c r="R27" s="24"/>
      <c r="S27" s="6"/>
      <c r="T27" s="6"/>
      <c r="U27" s="6"/>
      <c r="V27" s="25"/>
      <c r="W27" s="25"/>
      <c r="X27" s="25"/>
      <c r="Y27" s="25"/>
      <c r="Z27" s="8"/>
    </row>
    <row r="28" spans="1:26" s="4" customFormat="1" ht="11.25" x14ac:dyDescent="0.2">
      <c r="A28" s="4" t="s">
        <v>72</v>
      </c>
      <c r="F28" s="23"/>
      <c r="G28" s="23"/>
      <c r="H28" s="5"/>
      <c r="I28" s="6"/>
      <c r="J28" s="6"/>
      <c r="P28" s="23"/>
      <c r="Q28" s="23"/>
      <c r="R28" s="24"/>
      <c r="S28" s="6"/>
      <c r="T28" s="37"/>
      <c r="U28" s="6"/>
      <c r="V28" s="25"/>
      <c r="W28" s="25"/>
    </row>
    <row r="29" spans="1:26" s="4" customFormat="1" ht="11.25" x14ac:dyDescent="0.2">
      <c r="A29" s="4" t="s">
        <v>73</v>
      </c>
      <c r="F29" s="23"/>
      <c r="G29" s="23"/>
      <c r="H29" s="5"/>
      <c r="I29" s="6"/>
      <c r="J29" s="6"/>
      <c r="P29" s="23"/>
      <c r="Q29" s="23"/>
      <c r="R29" s="24"/>
      <c r="S29" s="6"/>
      <c r="T29" s="6"/>
      <c r="U29" s="6"/>
      <c r="V29" s="25"/>
      <c r="W29" s="25"/>
    </row>
    <row r="30" spans="1:26" x14ac:dyDescent="0.25">
      <c r="A30" s="4"/>
      <c r="B30" s="4"/>
      <c r="C30" s="4"/>
      <c r="D30" s="4"/>
      <c r="E30" s="4"/>
      <c r="F30" s="23"/>
      <c r="G30" s="23"/>
      <c r="H30" s="5"/>
      <c r="I30" s="6"/>
      <c r="J30" s="6"/>
      <c r="K30" s="4"/>
      <c r="L30" s="4"/>
      <c r="M30" s="4"/>
      <c r="N30" s="27"/>
      <c r="O30" s="27"/>
      <c r="P30" s="23"/>
      <c r="Q30" s="23"/>
      <c r="R30" s="24"/>
      <c r="S30" s="6"/>
      <c r="T30" s="6"/>
      <c r="U30" s="6"/>
      <c r="V30" s="25"/>
      <c r="W30" s="25"/>
      <c r="X30" s="25"/>
      <c r="Y30" s="25"/>
      <c r="Z30" s="8"/>
    </row>
    <row r="31" spans="1:26" x14ac:dyDescent="0.25">
      <c r="A31" s="4"/>
      <c r="B31" s="26"/>
      <c r="C31" s="26"/>
      <c r="D31" s="26"/>
      <c r="E31" s="26"/>
      <c r="F31" s="26"/>
      <c r="G31" s="26"/>
      <c r="H31" s="4"/>
      <c r="I31" s="4"/>
      <c r="J31" s="4"/>
      <c r="K31" s="4"/>
      <c r="L31" s="4"/>
      <c r="M31" s="4"/>
      <c r="N31" s="8"/>
      <c r="O31" s="8"/>
      <c r="P31" s="23"/>
      <c r="Q31" s="23"/>
      <c r="R31" s="24"/>
      <c r="S31" s="6"/>
      <c r="T31" s="6"/>
      <c r="U31" s="4"/>
      <c r="V31" s="4"/>
      <c r="W31" s="8"/>
      <c r="X31" s="8"/>
      <c r="Y31" s="8"/>
      <c r="Z31" s="8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8"/>
      <c r="O32" s="8"/>
      <c r="P32" s="23"/>
      <c r="Q32" s="23"/>
      <c r="R32" s="24"/>
      <c r="S32" s="4"/>
      <c r="T32" s="4"/>
      <c r="U32" s="8"/>
      <c r="V32" s="8"/>
      <c r="W32" s="8"/>
      <c r="X32" s="8"/>
      <c r="Y32" s="8"/>
      <c r="Z32" s="8"/>
    </row>
    <row r="33" spans="1:2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43" spans="1:23" x14ac:dyDescent="0.25">
      <c r="U43" s="2"/>
      <c r="V43" s="2"/>
      <c r="W43" s="2"/>
    </row>
    <row r="44" spans="1:23" x14ac:dyDescent="0.25">
      <c r="U44" s="2"/>
      <c r="V44" s="2"/>
      <c r="W44" s="2"/>
    </row>
    <row r="50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ignoredErrors>
    <ignoredError sqref="B9:D9 B8:C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2026-02-02T19:05:29Z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