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15495" windowHeight="88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1" l="1"/>
  <c r="O21" i="1"/>
  <c r="P21" i="1"/>
  <c r="Q21" i="1"/>
  <c r="R21" i="1"/>
  <c r="S21" i="1"/>
  <c r="J21" i="1"/>
  <c r="K21" i="1"/>
  <c r="L21" i="1"/>
  <c r="M21" i="1"/>
  <c r="I21" i="1"/>
  <c r="N13" i="1"/>
  <c r="N12" i="1"/>
  <c r="T12" i="1" s="1"/>
  <c r="N11" i="1"/>
  <c r="T11" i="1" s="1"/>
  <c r="N10" i="1"/>
  <c r="T10" i="1" s="1"/>
  <c r="L16" i="1" l="1"/>
  <c r="S9" i="1"/>
  <c r="R9" i="1"/>
  <c r="P9" i="1"/>
  <c r="O9" i="1"/>
  <c r="M9" i="1"/>
  <c r="L9" i="1"/>
  <c r="K9" i="1"/>
  <c r="J9" i="1"/>
  <c r="I19" i="1"/>
  <c r="I16" i="1"/>
  <c r="I14" i="1"/>
  <c r="I9" i="1"/>
  <c r="N9" i="1" l="1"/>
  <c r="I8" i="1"/>
  <c r="S16" i="1"/>
  <c r="R16" i="1"/>
  <c r="Q16" i="1"/>
  <c r="P16" i="1"/>
  <c r="O16" i="1"/>
  <c r="M16" i="1"/>
  <c r="N16" i="1" s="1"/>
  <c r="K16" i="1"/>
  <c r="J16" i="1"/>
  <c r="S14" i="1"/>
  <c r="R14" i="1"/>
  <c r="Q14" i="1"/>
  <c r="P14" i="1"/>
  <c r="O14" i="1"/>
  <c r="N15" i="1"/>
  <c r="T15" i="1" s="1"/>
  <c r="M14" i="1"/>
  <c r="L14" i="1"/>
  <c r="K14" i="1"/>
  <c r="J14" i="1"/>
  <c r="Q9" i="1"/>
  <c r="N22" i="1"/>
  <c r="N21" i="1" s="1"/>
  <c r="T16" i="1" l="1"/>
  <c r="U22" i="1"/>
  <c r="V22" i="1"/>
  <c r="W22" i="1"/>
  <c r="T9" i="1"/>
  <c r="N14" i="1"/>
  <c r="T14" i="1" s="1"/>
  <c r="S19" i="1"/>
  <c r="N20" i="1" l="1"/>
  <c r="N18" i="1" l="1"/>
  <c r="T18" i="1" s="1"/>
  <c r="N17" i="1"/>
  <c r="T17" i="1" s="1"/>
  <c r="T13" i="1"/>
  <c r="T22" i="1" l="1"/>
  <c r="T21" i="1" s="1"/>
  <c r="W20" i="1" l="1"/>
  <c r="W18" i="1"/>
  <c r="U12" i="1"/>
  <c r="W11" i="1"/>
  <c r="V10" i="1"/>
  <c r="R19" i="1"/>
  <c r="Q19" i="1"/>
  <c r="P19" i="1"/>
  <c r="O19" i="1"/>
  <c r="M19" i="1"/>
  <c r="L19" i="1"/>
  <c r="K19" i="1"/>
  <c r="J19" i="1"/>
  <c r="N19" i="1" l="1"/>
  <c r="T19" i="1" s="1"/>
  <c r="V18" i="1"/>
  <c r="V12" i="1"/>
  <c r="I23" i="1"/>
  <c r="R8" i="1"/>
  <c r="R23" i="1" s="1"/>
  <c r="P8" i="1"/>
  <c r="P23" i="1" s="1"/>
  <c r="U10" i="1"/>
  <c r="U9" i="1"/>
  <c r="V21" i="1"/>
  <c r="W10" i="1"/>
  <c r="V14" i="1"/>
  <c r="U15" i="1"/>
  <c r="U18" i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U11" i="1"/>
  <c r="V11" i="1"/>
  <c r="S8" i="1"/>
  <c r="V15" i="1"/>
  <c r="N23" i="1" l="1"/>
  <c r="W21" i="1"/>
  <c r="W19" i="1"/>
  <c r="U19" i="1"/>
  <c r="V19" i="1"/>
  <c r="W9" i="1"/>
  <c r="U21" i="1"/>
  <c r="V9" i="1"/>
  <c r="U14" i="1"/>
  <c r="W14" i="1"/>
  <c r="U16" i="1"/>
  <c r="V16" i="1"/>
  <c r="W16" i="1"/>
  <c r="S23" i="1"/>
  <c r="N8" i="1"/>
  <c r="W8" i="1" s="1"/>
  <c r="U23" i="1" l="1"/>
  <c r="V23" i="1"/>
  <c r="W23" i="1"/>
  <c r="T8" i="1"/>
  <c r="V8" i="1"/>
  <c r="U8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<sst xmlns="http://schemas.openxmlformats.org/spreadsheetml/2006/main" count="126" uniqueCount="62">
  <si>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</si>
  <si>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</si>
  <si>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</si>
  <si>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</si>
  <si>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</si>
  <si>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</si>
  <si>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</si>
  <si>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</si>
  <si>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</si>
  <si>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</si>
  <si>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</si>
  <si>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</si>
  <si>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</si>
  <si>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</si>
  <si>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</si>
  <si>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</si>
  <si>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</si>
  <si>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</si>
  <si>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</si>
  <si>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</si>
  <si>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</si>
  <si>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</si>
  <si>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</si>
  <si>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</si>
  <si>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</si>
  <si>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</si>
  <si>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</si>
  <si>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</si>
  <si>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</si>
  <si>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</si>
  <si>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</si>
  <si>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</si>
  <si>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</si>
  <si>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</si>
  <si>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</si>
  <si>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</si>
  <si>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</si>
  <si>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</si>
  <si>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</si>
  <si>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</si>
  <si>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</si>
  <si>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</si>
  <si>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</si>
  <si>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</si>
  <si>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</si>
  <si>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</si>
  <si>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</si>
  <si>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</si>
  <si>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</si>
  <si>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</si>
  <si>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</si>
  <si>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</si>
  <si>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</si>
  <si>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</si>
  <si>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</si>
  <si>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</si>
  <si>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</si>
  <si>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</si>
  <si>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t>EJECUCION PRESUPUESTAL ACUMULADA CON CORTE AL 31 DE ENERO DE 2026</t>
  </si>
  <si>
    <t>FECHA DE ELABORACIÓN : FEBRERO 02 DE 2026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</si>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</sst>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164" fontId="3" fillId="6" borderId="1" xfId="0" applyNumberFormat="1" applyFont="1" applyFill="1" applyBorder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5"/>
  <sheetViews>
    <sheetView showGridLines="0" tabSelected="1" zoomScaleNormal="100" workbookViewId="0">
      <pane ySplit="7" topLeftCell="A8" activePane="bottomLeft" state="frozen"/>
      <selection pane="bottomLeft" activeCell="I36" sqref="I36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x14ac:dyDescent="0.25">
      <c r="A3" s="40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4" x14ac:dyDescent="0.25">
      <c r="A4" s="40" t="s">
        <v>57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4" ht="10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3" t="s">
        <v>59</v>
      </c>
      <c r="S6" s="44"/>
      <c r="T6" s="44"/>
      <c r="U6" s="44"/>
      <c r="V6" s="44"/>
      <c r="W6" s="44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27554407000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27554407000</v>
      </c>
      <c r="M8" s="14">
        <f t="shared" si="0"/>
        <v>5702720000</v>
      </c>
      <c r="N8" s="15">
        <f t="shared" ref="N8:N19" si="1">+L8-M8</f>
        <v>21851687000</v>
      </c>
      <c r="O8" s="14">
        <f t="shared" si="0"/>
        <v>21766812369.27</v>
      </c>
      <c r="P8" s="14">
        <f t="shared" si="0"/>
        <v>84874630.730000004</v>
      </c>
      <c r="Q8" s="14">
        <f t="shared" si="0"/>
        <v>2821884097.2600002</v>
      </c>
      <c r="R8" s="14">
        <f t="shared" si="0"/>
        <v>1190970960.99</v>
      </c>
      <c r="S8" s="14">
        <f t="shared" si="0"/>
        <v>1188982311.24</v>
      </c>
      <c r="T8" s="16">
        <f t="shared" ref="T8:T20" si="2">+N8-Q8</f>
        <v>19029802902.739998</v>
      </c>
      <c r="U8" s="17">
        <f t="shared" ref="U8:U21" si="3">+Q8/N8</f>
        <v>0.12913804308381319</v>
      </c>
      <c r="V8" s="17">
        <f t="shared" ref="V8:V23" si="4">+R8/N8</f>
        <v>5.4502472097005601E-2</v>
      </c>
      <c r="W8" s="17">
        <f t="shared" ref="W8:W23" si="5">+S8/N8</f>
        <v>5.4411465404936472E-2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21287076000</v>
      </c>
      <c r="J9" s="28">
        <f>SUM(J10:J13)</f>
        <v>0</v>
      </c>
      <c r="K9" s="28">
        <f>SUM(K10:K13)</f>
        <v>0</v>
      </c>
      <c r="L9" s="28">
        <f>SUM(L10:L13)</f>
        <v>21287076000</v>
      </c>
      <c r="M9" s="28">
        <f>SUM(M10:M13)</f>
        <v>1702720000</v>
      </c>
      <c r="N9" s="29">
        <f t="shared" ref="N9:N18" si="6">+L9-M9</f>
        <v>19584356000</v>
      </c>
      <c r="O9" s="28">
        <f>SUM(O10:O13)</f>
        <v>19584356000</v>
      </c>
      <c r="P9" s="28">
        <f>SUM(P10:P13)</f>
        <v>0</v>
      </c>
      <c r="Q9" s="28">
        <f>SUM(Q10:Q13)</f>
        <v>1148558562</v>
      </c>
      <c r="R9" s="28">
        <f>SUM(R10:R13)</f>
        <v>1148558562</v>
      </c>
      <c r="S9" s="28">
        <f>SUM(S10:S13)</f>
        <v>1148558562</v>
      </c>
      <c r="T9" s="30">
        <f>+N9-Q9</f>
        <v>18435797438</v>
      </c>
      <c r="U9" s="31">
        <f t="shared" si="3"/>
        <v>5.8646736303200372E-2</v>
      </c>
      <c r="V9" s="31">
        <f t="shared" si="4"/>
        <v>5.8646736303200372E-2</v>
      </c>
      <c r="W9" s="31">
        <f t="shared" si="5"/>
        <v>5.8646736303200372E-2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12994065000</v>
      </c>
      <c r="J10" s="39">
        <v>0</v>
      </c>
      <c r="K10" s="39">
        <v>0</v>
      </c>
      <c r="L10" s="18">
        <v>12994065000</v>
      </c>
      <c r="M10" s="18">
        <v>0</v>
      </c>
      <c r="N10" s="19">
        <f t="shared" si="6"/>
        <v>12994065000</v>
      </c>
      <c r="O10" s="18">
        <v>12994065000</v>
      </c>
      <c r="P10" s="18">
        <v>0</v>
      </c>
      <c r="Q10" s="18">
        <v>752427158</v>
      </c>
      <c r="R10" s="18">
        <v>752427158</v>
      </c>
      <c r="S10" s="18">
        <v>752427158</v>
      </c>
      <c r="T10" s="20">
        <f>+N10-Q10</f>
        <v>12241637842</v>
      </c>
      <c r="U10" s="21">
        <f t="shared" si="3"/>
        <v>5.7905448218090336E-2</v>
      </c>
      <c r="V10" s="21">
        <f t="shared" si="4"/>
        <v>5.7905448218090336E-2</v>
      </c>
      <c r="W10" s="21">
        <f t="shared" si="5"/>
        <v>5.7905448218090336E-2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4807900000</v>
      </c>
      <c r="J11" s="39">
        <v>0</v>
      </c>
      <c r="K11" s="39">
        <v>0</v>
      </c>
      <c r="L11" s="18">
        <v>4807900000</v>
      </c>
      <c r="M11" s="18">
        <v>0</v>
      </c>
      <c r="N11" s="19">
        <f t="shared" si="6"/>
        <v>4807900000</v>
      </c>
      <c r="O11" s="18">
        <v>4807900000</v>
      </c>
      <c r="P11" s="18">
        <v>0</v>
      </c>
      <c r="Q11" s="18">
        <v>329478973</v>
      </c>
      <c r="R11" s="18">
        <v>329478973</v>
      </c>
      <c r="S11" s="18">
        <v>329478973</v>
      </c>
      <c r="T11" s="20">
        <f>+N11-Q11</f>
        <v>4478421027</v>
      </c>
      <c r="U11" s="21">
        <f t="shared" si="3"/>
        <v>6.8528665945631145E-2</v>
      </c>
      <c r="V11" s="21">
        <f t="shared" si="4"/>
        <v>6.8528665945631145E-2</v>
      </c>
      <c r="W11" s="21">
        <f t="shared" si="5"/>
        <v>6.8528665945631145E-2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1782391000</v>
      </c>
      <c r="J12" s="39">
        <v>0</v>
      </c>
      <c r="K12" s="39">
        <v>0</v>
      </c>
      <c r="L12" s="18">
        <v>1782391000</v>
      </c>
      <c r="M12" s="18">
        <v>0</v>
      </c>
      <c r="N12" s="19">
        <f t="shared" si="6"/>
        <v>1782391000</v>
      </c>
      <c r="O12" s="18">
        <v>1782391000</v>
      </c>
      <c r="P12" s="18">
        <v>0</v>
      </c>
      <c r="Q12" s="18">
        <v>66652431</v>
      </c>
      <c r="R12" s="18">
        <v>66652431</v>
      </c>
      <c r="S12" s="18">
        <v>66652431</v>
      </c>
      <c r="T12" s="20">
        <f>+N12-Q12</f>
        <v>1715738569</v>
      </c>
      <c r="U12" s="21">
        <f t="shared" si="3"/>
        <v>3.7394954866805316E-2</v>
      </c>
      <c r="V12" s="21">
        <f t="shared" si="4"/>
        <v>3.7394954866805316E-2</v>
      </c>
      <c r="W12" s="21">
        <f t="shared" si="5"/>
        <v>3.7394954866805316E-2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1702720000</v>
      </c>
      <c r="J13" s="39">
        <v>0</v>
      </c>
      <c r="K13" s="39">
        <v>0</v>
      </c>
      <c r="L13" s="18">
        <v>1702720000</v>
      </c>
      <c r="M13" s="18">
        <v>1702720000</v>
      </c>
      <c r="N13" s="19">
        <f t="shared" si="6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ref="T13:T18" si="7">+N13-Q13</f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>+J15</f>
        <v>0</v>
      </c>
      <c r="K14" s="28">
        <f>+K15</f>
        <v>0</v>
      </c>
      <c r="L14" s="28">
        <f>+L15</f>
        <v>2210820000</v>
      </c>
      <c r="M14" s="28">
        <f>+M15</f>
        <v>0</v>
      </c>
      <c r="N14" s="29">
        <f t="shared" si="6"/>
        <v>2210820000</v>
      </c>
      <c r="O14" s="28">
        <f>+O15</f>
        <v>2130746369.27</v>
      </c>
      <c r="P14" s="28">
        <f>+P15</f>
        <v>80073630.730000004</v>
      </c>
      <c r="Q14" s="28">
        <f>+Q15</f>
        <v>1664807052.26</v>
      </c>
      <c r="R14" s="28">
        <f>+R15</f>
        <v>33893915.990000002</v>
      </c>
      <c r="S14" s="28">
        <f>+S15</f>
        <v>31905266.239999998</v>
      </c>
      <c r="T14" s="30">
        <f t="shared" si="7"/>
        <v>546012947.74000001</v>
      </c>
      <c r="U14" s="31">
        <f t="shared" si="3"/>
        <v>0.75302695482219262</v>
      </c>
      <c r="V14" s="31">
        <f t="shared" si="4"/>
        <v>1.5330925172560409E-2</v>
      </c>
      <c r="W14" s="31">
        <f t="shared" si="5"/>
        <v>1.4431417410734478E-2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39">
        <v>0</v>
      </c>
      <c r="K15" s="18">
        <v>0</v>
      </c>
      <c r="L15" s="18">
        <v>2210820000</v>
      </c>
      <c r="M15" s="18">
        <v>0</v>
      </c>
      <c r="N15" s="19">
        <f t="shared" si="6"/>
        <v>2210820000</v>
      </c>
      <c r="O15" s="19">
        <v>2130746369.27</v>
      </c>
      <c r="P15" s="19">
        <v>80073630.730000004</v>
      </c>
      <c r="Q15" s="19">
        <v>1664807052.26</v>
      </c>
      <c r="R15" s="19">
        <v>33893915.990000002</v>
      </c>
      <c r="S15" s="19">
        <v>31905266.239999998</v>
      </c>
      <c r="T15" s="20">
        <f t="shared" si="7"/>
        <v>546012947.74000001</v>
      </c>
      <c r="U15" s="21">
        <f t="shared" si="3"/>
        <v>0.75302695482219262</v>
      </c>
      <c r="V15" s="21">
        <f t="shared" si="4"/>
        <v>1.5330925172560409E-2</v>
      </c>
      <c r="W15" s="21">
        <f t="shared" si="5"/>
        <v>1.4431417410734478E-2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4051710000</v>
      </c>
      <c r="J16" s="28">
        <f>+J17+J18</f>
        <v>0</v>
      </c>
      <c r="K16" s="28">
        <f>+K17+K18</f>
        <v>0</v>
      </c>
      <c r="L16" s="28">
        <f>+L17+L18</f>
        <v>4051710000</v>
      </c>
      <c r="M16" s="28">
        <f>+M17+M18</f>
        <v>4000000000</v>
      </c>
      <c r="N16" s="29">
        <f t="shared" si="6"/>
        <v>51710000</v>
      </c>
      <c r="O16" s="28">
        <f>+O17+O18</f>
        <v>51710000</v>
      </c>
      <c r="P16" s="28">
        <f>+P17+P18</f>
        <v>0</v>
      </c>
      <c r="Q16" s="28">
        <f>+Q17+Q18</f>
        <v>8518483</v>
      </c>
      <c r="R16" s="28">
        <f>+R17+R18</f>
        <v>8518483</v>
      </c>
      <c r="S16" s="28">
        <f>+S17+S18</f>
        <v>8518483</v>
      </c>
      <c r="T16" s="30">
        <f t="shared" si="7"/>
        <v>43191517</v>
      </c>
      <c r="U16" s="31">
        <f t="shared" si="3"/>
        <v>0.1647356990910849</v>
      </c>
      <c r="V16" s="31">
        <f t="shared" si="4"/>
        <v>0.1647356990910849</v>
      </c>
      <c r="W16" s="31">
        <f t="shared" si="5"/>
        <v>0.1647356990910849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39">
        <v>4000000000</v>
      </c>
      <c r="J17" s="39">
        <v>0</v>
      </c>
      <c r="K17" s="39">
        <v>0</v>
      </c>
      <c r="L17" s="18">
        <v>4000000000</v>
      </c>
      <c r="M17" s="18">
        <v>4000000000</v>
      </c>
      <c r="N17" s="19">
        <f t="shared" si="6"/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>
        <f t="shared" si="7"/>
        <v>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51710000</v>
      </c>
      <c r="J18" s="39">
        <v>0</v>
      </c>
      <c r="K18" s="39">
        <v>0</v>
      </c>
      <c r="L18" s="18">
        <v>51710000</v>
      </c>
      <c r="M18" s="18">
        <v>0</v>
      </c>
      <c r="N18" s="19">
        <f t="shared" si="6"/>
        <v>51710000</v>
      </c>
      <c r="O18" s="18">
        <v>51710000</v>
      </c>
      <c r="P18" s="18">
        <v>0</v>
      </c>
      <c r="Q18" s="18">
        <v>8518483</v>
      </c>
      <c r="R18" s="18">
        <v>8518483</v>
      </c>
      <c r="S18" s="18">
        <v>8518483</v>
      </c>
      <c r="T18" s="20">
        <f t="shared" si="7"/>
        <v>43191517</v>
      </c>
      <c r="U18" s="21">
        <f t="shared" si="3"/>
        <v>0.1647356990910849</v>
      </c>
      <c r="V18" s="21">
        <f t="shared" si="4"/>
        <v>0.1647356990910849</v>
      </c>
      <c r="W18" s="21">
        <f t="shared" si="5"/>
        <v>0.1647356990910849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4801000</v>
      </c>
      <c r="J19" s="28">
        <f t="shared" ref="J19:R19" si="8">+J20</f>
        <v>0</v>
      </c>
      <c r="K19" s="28">
        <f t="shared" si="8"/>
        <v>0</v>
      </c>
      <c r="L19" s="28">
        <f t="shared" si="8"/>
        <v>4801000</v>
      </c>
      <c r="M19" s="28">
        <f t="shared" si="8"/>
        <v>0</v>
      </c>
      <c r="N19" s="29">
        <f t="shared" si="1"/>
        <v>4801000</v>
      </c>
      <c r="O19" s="28">
        <f t="shared" si="8"/>
        <v>0</v>
      </c>
      <c r="P19" s="28">
        <f t="shared" si="8"/>
        <v>4801000</v>
      </c>
      <c r="Q19" s="28">
        <f t="shared" si="8"/>
        <v>0</v>
      </c>
      <c r="R19" s="28">
        <f t="shared" si="8"/>
        <v>0</v>
      </c>
      <c r="S19" s="28">
        <f>+S20</f>
        <v>0</v>
      </c>
      <c r="T19" s="30">
        <f t="shared" si="2"/>
        <v>4801000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4801000</v>
      </c>
      <c r="J20" s="18">
        <v>0</v>
      </c>
      <c r="K20" s="18">
        <v>0</v>
      </c>
      <c r="L20" s="18">
        <v>4801000</v>
      </c>
      <c r="M20" s="18">
        <v>0</v>
      </c>
      <c r="N20" s="19">
        <f>+L20-M20</f>
        <v>4801000</v>
      </c>
      <c r="O20" s="18">
        <v>0</v>
      </c>
      <c r="P20" s="18">
        <v>4801000</v>
      </c>
      <c r="Q20" s="18">
        <v>0</v>
      </c>
      <c r="R20" s="18">
        <v>0</v>
      </c>
      <c r="S20" s="18">
        <v>0</v>
      </c>
      <c r="T20" s="20">
        <f t="shared" si="2"/>
        <v>4801000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14307498649</v>
      </c>
      <c r="J21" s="14">
        <f t="shared" ref="J21:M21" si="9">+J22</f>
        <v>0</v>
      </c>
      <c r="K21" s="14">
        <f t="shared" si="9"/>
        <v>0</v>
      </c>
      <c r="L21" s="14">
        <f t="shared" si="9"/>
        <v>14307498649</v>
      </c>
      <c r="M21" s="14">
        <f t="shared" si="9"/>
        <v>0</v>
      </c>
      <c r="N21" s="14">
        <f>+N22</f>
        <v>14307498649</v>
      </c>
      <c r="O21" s="14">
        <f t="shared" ref="O21:S21" si="10">+O22</f>
        <v>8030781843.6000004</v>
      </c>
      <c r="P21" s="14">
        <f t="shared" si="10"/>
        <v>6276716805.3999996</v>
      </c>
      <c r="Q21" s="14">
        <f t="shared" si="10"/>
        <v>7607603678.6000004</v>
      </c>
      <c r="R21" s="14">
        <f t="shared" si="10"/>
        <v>0</v>
      </c>
      <c r="S21" s="14">
        <f t="shared" si="10"/>
        <v>0</v>
      </c>
      <c r="T21" s="14">
        <f>+T22</f>
        <v>6699894970.3999996</v>
      </c>
      <c r="U21" s="17">
        <f t="shared" si="3"/>
        <v>0.53172143260217763</v>
      </c>
      <c r="V21" s="17">
        <f t="shared" si="4"/>
        <v>0</v>
      </c>
      <c r="W21" s="17">
        <f t="shared" si="5"/>
        <v>0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14307498649</v>
      </c>
      <c r="J22" s="39">
        <v>0</v>
      </c>
      <c r="K22" s="39">
        <v>0</v>
      </c>
      <c r="L22" s="18">
        <v>14307498649</v>
      </c>
      <c r="M22" s="18">
        <v>0</v>
      </c>
      <c r="N22" s="19">
        <f>+L22-M22</f>
        <v>14307498649</v>
      </c>
      <c r="O22" s="18">
        <v>8030781843.6000004</v>
      </c>
      <c r="P22" s="18">
        <v>6276716805.3999996</v>
      </c>
      <c r="Q22" s="18">
        <v>7607603678.6000004</v>
      </c>
      <c r="R22" s="18">
        <v>0</v>
      </c>
      <c r="S22" s="18">
        <v>0</v>
      </c>
      <c r="T22" s="20">
        <f>+N22-Q22</f>
        <v>6699894970.3999996</v>
      </c>
      <c r="U22" s="21">
        <f t="shared" ref="U22" si="11">+IFERROR((Q22/N22),0)</f>
        <v>0.53172143260217763</v>
      </c>
      <c r="V22" s="21">
        <f t="shared" ref="V22" si="12">IFERROR((R22/N22),0)</f>
        <v>0</v>
      </c>
      <c r="W22" s="21">
        <f t="shared" ref="W22" si="13">+IFERROR((S22/N22),0)</f>
        <v>0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41861905649</v>
      </c>
      <c r="J23" s="34">
        <f>+J8+J21</f>
        <v>0</v>
      </c>
      <c r="K23" s="34">
        <f>+K8+K21</f>
        <v>0</v>
      </c>
      <c r="L23" s="34">
        <f>+L8+L21</f>
        <v>41861905649</v>
      </c>
      <c r="M23" s="34">
        <f>+M8+M21</f>
        <v>5702720000</v>
      </c>
      <c r="N23" s="35">
        <f>+L23-M23</f>
        <v>36159185649</v>
      </c>
      <c r="O23" s="34">
        <f>+O8+O21</f>
        <v>29797594212.870003</v>
      </c>
      <c r="P23" s="34">
        <f>+P8+P21</f>
        <v>6361591436.1299992</v>
      </c>
      <c r="Q23" s="34">
        <f>+Q8+Q21</f>
        <v>10429487775.860001</v>
      </c>
      <c r="R23" s="34">
        <f t="shared" ref="R23:S23" si="14">+R8+R21</f>
        <v>1190970960.99</v>
      </c>
      <c r="S23" s="34">
        <f t="shared" si="14"/>
        <v>1188982311.24</v>
      </c>
      <c r="T23" s="36">
        <f>+N23-Q23</f>
        <v>25729697873.139999</v>
      </c>
      <c r="U23" s="37">
        <f>+Q23/N23</f>
        <v>0.28843259571993246</v>
      </c>
      <c r="V23" s="37">
        <f t="shared" si="4"/>
        <v>3.2936885596673744E-2</v>
      </c>
      <c r="W23" s="37">
        <f t="shared" si="5"/>
        <v>3.2881888513240948E-2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60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61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7"/>
      <c r="V27" s="7"/>
      <c r="W27" s="7"/>
    </row>
    <row r="28" spans="1:2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7"/>
      <c r="V28" s="7"/>
      <c r="W28" s="7"/>
    </row>
    <row r="29" spans="1:2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7"/>
      <c r="V29" s="7"/>
      <c r="W29" s="7"/>
    </row>
    <row r="30" spans="1:2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7"/>
      <c r="V30" s="7"/>
      <c r="W30" s="7"/>
    </row>
    <row r="31" spans="1:26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7"/>
      <c r="V31" s="7"/>
      <c r="W31" s="7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21:23" x14ac:dyDescent="0.25">
      <c r="U33" s="2"/>
      <c r="V33" s="2"/>
      <c r="W33" s="2"/>
    </row>
    <row r="34" spans="21:23" x14ac:dyDescent="0.25">
      <c r="U34" s="2"/>
      <c r="V34" s="2"/>
      <c r="W34" s="2"/>
    </row>
    <row r="35" spans="21:23" x14ac:dyDescent="0.25">
      <c r="U35" s="2"/>
      <c r="V35" s="2"/>
      <c r="W35" s="2"/>
    </row>
    <row r="36" spans="21:23" x14ac:dyDescent="0.25">
      <c r="U36" s="2"/>
      <c r="V36" s="2"/>
      <c r="W36" s="2"/>
    </row>
    <row r="37" spans="21:23" x14ac:dyDescent="0.25">
      <c r="U37" s="2"/>
      <c r="V37" s="2"/>
      <c r="W37" s="2"/>
    </row>
    <row r="45" spans="21:23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2026-02-02T19:04:17Z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