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30 de noviembre\Publicación\"/>
    </mc:Choice>
  </mc:AlternateContent>
  <bookViews>
    <workbookView showSheetTabs="0" xWindow="0" yWindow="0" windowWidth="15495" windowHeight="8805"/>
  </bookViews>
  <sheets>
    <sheet name="GESTION GENERAL" sheetId="1" r:id="rId1"/>
  </sheets>
  <definedNames>
    <definedName name="_xlnm.Print_Area" localSheetId="0">'GESTION GENERAL'!$A$1:$W$63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3" i="1" l="1"/>
  <c r="N14" i="1"/>
  <c r="N10" i="1"/>
  <c r="N16" i="1" l="1"/>
  <c r="N17" i="1"/>
  <c r="N18" i="1"/>
  <c r="N19" i="1"/>
  <c r="N20" i="1"/>
  <c r="N21" i="1"/>
  <c r="N22" i="1"/>
  <c r="N23" i="1"/>
  <c r="N24" i="1"/>
  <c r="N25" i="1"/>
  <c r="N26" i="1"/>
  <c r="N27" i="1"/>
  <c r="N28" i="1"/>
  <c r="N29" i="1"/>
  <c r="O33" i="1" l="1"/>
  <c r="N39" i="1"/>
  <c r="T39" i="1" s="1"/>
  <c r="N50" i="1"/>
  <c r="W50" i="1" s="1"/>
  <c r="N51" i="1"/>
  <c r="U51" i="1" s="1"/>
  <c r="N43" i="1"/>
  <c r="U43" i="1" s="1"/>
  <c r="N42" i="1"/>
  <c r="W42" i="1" s="1"/>
  <c r="N40" i="1"/>
  <c r="U40" i="1" s="1"/>
  <c r="L33" i="1"/>
  <c r="L30" i="1"/>
  <c r="L15" i="1"/>
  <c r="L13" i="1"/>
  <c r="L9" i="1"/>
  <c r="K33" i="1"/>
  <c r="K30" i="1"/>
  <c r="K15" i="1"/>
  <c r="K13" i="1"/>
  <c r="K9" i="1"/>
  <c r="J33" i="1"/>
  <c r="J30" i="1"/>
  <c r="J15" i="1"/>
  <c r="J13" i="1"/>
  <c r="J9" i="1"/>
  <c r="I33" i="1"/>
  <c r="I30" i="1"/>
  <c r="I15" i="1"/>
  <c r="I13" i="1"/>
  <c r="I9" i="1"/>
  <c r="V50" i="1" l="1"/>
  <c r="U50" i="1"/>
  <c r="V42" i="1"/>
  <c r="U42" i="1"/>
  <c r="W39" i="1"/>
  <c r="V39" i="1"/>
  <c r="T50" i="1"/>
  <c r="U39" i="1"/>
  <c r="T40" i="1"/>
  <c r="T51" i="1"/>
  <c r="T43" i="1"/>
  <c r="W51" i="1"/>
  <c r="W43" i="1"/>
  <c r="T42" i="1"/>
  <c r="V51" i="1"/>
  <c r="V43" i="1"/>
  <c r="W40" i="1"/>
  <c r="V40" i="1"/>
  <c r="I8" i="1"/>
  <c r="J8" i="1"/>
  <c r="L8" i="1"/>
  <c r="P30" i="1"/>
  <c r="Q30" i="1"/>
  <c r="R30" i="1"/>
  <c r="S30" i="1"/>
  <c r="O30" i="1"/>
  <c r="M30" i="1"/>
  <c r="N30" i="1" s="1"/>
  <c r="N31" i="1"/>
  <c r="M15" i="1"/>
  <c r="N15" i="1" s="1"/>
  <c r="W20" i="1"/>
  <c r="O13" i="1"/>
  <c r="P13" i="1"/>
  <c r="Q13" i="1"/>
  <c r="R13" i="1"/>
  <c r="S13" i="1"/>
  <c r="N12" i="1"/>
  <c r="N11" i="1"/>
  <c r="T31" i="1" l="1"/>
  <c r="U31" i="1"/>
  <c r="U20" i="1"/>
  <c r="V20" i="1"/>
  <c r="T20" i="1"/>
  <c r="M9" i="1"/>
  <c r="N9" i="1" l="1"/>
  <c r="T16" i="1"/>
  <c r="T14" i="1" l="1"/>
  <c r="T11" i="1"/>
  <c r="T10" i="1"/>
  <c r="T17" i="1" l="1"/>
  <c r="T18" i="1"/>
  <c r="T19" i="1"/>
  <c r="T21" i="1"/>
  <c r="T22" i="1"/>
  <c r="T23" i="1"/>
  <c r="T24" i="1"/>
  <c r="T25" i="1"/>
  <c r="T26" i="1"/>
  <c r="T27" i="1"/>
  <c r="T28" i="1"/>
  <c r="T29" i="1"/>
  <c r="N32" i="1"/>
  <c r="T32" i="1" l="1"/>
  <c r="U32" i="1"/>
  <c r="N44" i="1"/>
  <c r="W44" i="1" l="1"/>
  <c r="U44" i="1"/>
  <c r="T44" i="1"/>
  <c r="V44" i="1"/>
  <c r="N52" i="1"/>
  <c r="M33" i="1"/>
  <c r="P33" i="1"/>
  <c r="Q33" i="1"/>
  <c r="R33" i="1"/>
  <c r="S33" i="1"/>
  <c r="U52" i="1" l="1"/>
  <c r="T52" i="1"/>
  <c r="V52" i="1"/>
  <c r="W52" i="1"/>
  <c r="N34" i="1"/>
  <c r="V34" i="1" l="1"/>
  <c r="U34" i="1"/>
  <c r="W34" i="1"/>
  <c r="N49" i="1"/>
  <c r="T49" i="1" l="1"/>
  <c r="U49" i="1"/>
  <c r="V49" i="1"/>
  <c r="W49" i="1"/>
  <c r="N48" i="1"/>
  <c r="N47" i="1"/>
  <c r="N46" i="1"/>
  <c r="N45" i="1"/>
  <c r="N41" i="1"/>
  <c r="N38" i="1"/>
  <c r="N37" i="1"/>
  <c r="N36" i="1"/>
  <c r="N35" i="1"/>
  <c r="W32" i="1"/>
  <c r="W31" i="1"/>
  <c r="W29" i="1"/>
  <c r="W28" i="1"/>
  <c r="U27" i="1"/>
  <c r="V26" i="1"/>
  <c r="W25" i="1"/>
  <c r="W23" i="1"/>
  <c r="W21" i="1"/>
  <c r="W18" i="1"/>
  <c r="W16" i="1"/>
  <c r="S15" i="1"/>
  <c r="R15" i="1"/>
  <c r="Q15" i="1"/>
  <c r="P15" i="1"/>
  <c r="O15" i="1"/>
  <c r="U14" i="1"/>
  <c r="M13" i="1"/>
  <c r="M8" i="1" s="1"/>
  <c r="N8" i="1" s="1"/>
  <c r="W12" i="1"/>
  <c r="U11" i="1"/>
  <c r="W10" i="1"/>
  <c r="S9" i="1"/>
  <c r="R9" i="1"/>
  <c r="Q9" i="1"/>
  <c r="P9" i="1"/>
  <c r="O9" i="1"/>
  <c r="V45" i="1" l="1"/>
  <c r="W45" i="1"/>
  <c r="U45" i="1"/>
  <c r="T45" i="1"/>
  <c r="V47" i="1"/>
  <c r="W47" i="1"/>
  <c r="U47" i="1"/>
  <c r="T47" i="1"/>
  <c r="U35" i="1"/>
  <c r="V35" i="1"/>
  <c r="W35" i="1"/>
  <c r="T35" i="1"/>
  <c r="U48" i="1"/>
  <c r="T48" i="1"/>
  <c r="V48" i="1"/>
  <c r="W48" i="1"/>
  <c r="U46" i="1"/>
  <c r="T46" i="1"/>
  <c r="V46" i="1"/>
  <c r="W46" i="1"/>
  <c r="T38" i="1"/>
  <c r="U38" i="1"/>
  <c r="V38" i="1"/>
  <c r="W38" i="1"/>
  <c r="T36" i="1"/>
  <c r="U36" i="1"/>
  <c r="V36" i="1"/>
  <c r="W36" i="1"/>
  <c r="V37" i="1"/>
  <c r="W37" i="1"/>
  <c r="U37" i="1"/>
  <c r="T37" i="1"/>
  <c r="T41" i="1"/>
  <c r="U41" i="1"/>
  <c r="V41" i="1"/>
  <c r="W41" i="1"/>
  <c r="N33" i="1"/>
  <c r="W33" i="1" s="1"/>
  <c r="T30" i="1"/>
  <c r="I53" i="1"/>
  <c r="O8" i="1"/>
  <c r="O53" i="1" s="1"/>
  <c r="P8" i="1"/>
  <c r="P53" i="1" s="1"/>
  <c r="Q8" i="1"/>
  <c r="Q53" i="1" s="1"/>
  <c r="R8" i="1"/>
  <c r="R53" i="1" s="1"/>
  <c r="S8" i="1"/>
  <c r="S53" i="1" s="1"/>
  <c r="T34" i="1"/>
  <c r="U30" i="1"/>
  <c r="V32" i="1"/>
  <c r="W30" i="1"/>
  <c r="V30" i="1"/>
  <c r="V31" i="1"/>
  <c r="V15" i="1"/>
  <c r="J53" i="1"/>
  <c r="W14" i="1"/>
  <c r="V14" i="1"/>
  <c r="U24" i="1"/>
  <c r="W24" i="1"/>
  <c r="U29" i="1"/>
  <c r="V29" i="1"/>
  <c r="V21" i="1"/>
  <c r="V27" i="1"/>
  <c r="U17" i="1"/>
  <c r="U21" i="1"/>
  <c r="W27" i="1"/>
  <c r="V17" i="1"/>
  <c r="L53" i="1"/>
  <c r="W17" i="1"/>
  <c r="V24" i="1"/>
  <c r="U23" i="1"/>
  <c r="V16" i="1"/>
  <c r="V23" i="1"/>
  <c r="W26" i="1"/>
  <c r="U28" i="1"/>
  <c r="U26" i="1"/>
  <c r="U16" i="1"/>
  <c r="U18" i="1"/>
  <c r="U25" i="1"/>
  <c r="V28" i="1"/>
  <c r="V25" i="1"/>
  <c r="V18" i="1"/>
  <c r="K8" i="1"/>
  <c r="K53" i="1" s="1"/>
  <c r="N13" i="1"/>
  <c r="M53" i="1"/>
  <c r="T9" i="1"/>
  <c r="U10" i="1"/>
  <c r="W11" i="1"/>
  <c r="V11" i="1"/>
  <c r="V10" i="1"/>
  <c r="T12" i="1"/>
  <c r="U12" i="1"/>
  <c r="V12" i="1"/>
  <c r="N53" i="1" l="1"/>
  <c r="T33" i="1"/>
  <c r="V33" i="1"/>
  <c r="U33" i="1"/>
  <c r="W15" i="1"/>
  <c r="U9" i="1"/>
  <c r="V9" i="1"/>
  <c r="W9" i="1"/>
  <c r="T15" i="1"/>
  <c r="U15" i="1"/>
  <c r="T8" i="1"/>
  <c r="T13" i="1"/>
  <c r="W13" i="1"/>
  <c r="V13" i="1"/>
  <c r="U13" i="1"/>
  <c r="W53" i="1" l="1"/>
  <c r="V8" i="1"/>
  <c r="W8" i="1"/>
  <c r="U8" i="1"/>
  <c r="U53" i="1"/>
  <c r="V53" i="1"/>
</calcChain>
</file>

<file path=xl/sharedStrings.xml><?xml version="1.0" encoding="utf-8"?>
<sst xmlns="http://schemas.openxmlformats.org/spreadsheetml/2006/main" count="344" uniqueCount="119">
  <si>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</si>
  <si>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</si>
  <si>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</si>
  <si>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</si>
  <si>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</si>
  <si>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</si>
  <si>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</si>
  <si>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</si>
  <si>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</si>
  <si>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</si>
  <si>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</si>
  <si>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</si>
  <si>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</si>
  <si>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</si>
  <si>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</si>
  <si>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</si>
  <si>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</si>
  <si>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</si>
  <si>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</si>
  <si>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</si>
  <si>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</si>
  <si>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</si>
  <si>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</si>
  <si>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</si>
  <si>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</si>
  <si>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</si>
  <si>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</si>
  <si>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</si>
  <si>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</si>
  <si>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</si>
  <si>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</si>
  <si>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</si>
  <si>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</si>
  <si>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</si>
  <si>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</si>
  <si>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</si>
  <si>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</si>
  <si>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</si>
  <si>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</si>
  <si>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</si>
  <si>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</si>
  <si>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</si>
  <si>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</si>
  <si>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</si>
  <si>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</si>
  <si>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</si>
  <si>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</si>
  <si>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</si>
  <si>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</si>
  <si>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</si>
  <si>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</si>
  <si>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</si>
  <si>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</si>
  <si>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</si>
  <si>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</si>
  <si>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</si>
  <si>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</si>
  <si>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</si>
  <si>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</si>
  <si>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</si>
  <si>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</si>
  <si>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</si>
  <si>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</si>
  <si>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</si>
  <si>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</si>
  <si>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</si>
  <si>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</si>
  <si>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</si>
  <si>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</si>
  <si>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</si>
  <si>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</si>
  <si>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</si>
  <si>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</si>
  <si>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</si>
  <si>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</si>
  <si>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</si>
  <si>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</si>
  <si>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</si>
  <si>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</si>
  <si>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</si>
  <si>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</si>
  <si>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</si>
  <si>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</si>
  <si>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</si>
  <si>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</si>
  <si>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</si>
  <si>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</si>
  <si>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</si>
  <si>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</si>
  <si>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</si>
  <si>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</si>
  <si>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</si>
  <si>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</si>
  <si>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</si>
  <si>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</si>
  <si>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</si>
  <si>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</si>
  <si>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</si>
  <si>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</si>
  <si>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</si>
  <si>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</si>
  <si>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</si>
  <si>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</si>
  <si>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</si>
  <si>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</si>
  <si>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</si>
  <si>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</si>
  <si>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</si>
  <si>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</si>
  <si>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</si>
  <si>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</si>
  <si>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t>028</t>
  </si>
  <si>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</si>
  <si>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5: </t>
    </r>
    <r>
      <rPr>
        <sz val="8"/>
        <rFont val="Arial"/>
        <family val="2"/>
      </rPr>
      <t>Resolución No. 1627 del 09 de julio de 2025, del Ministerio de Hacienda y Credito Público. Por la cual se efectúa una modificación al anexo del Decreto de Liquidación en el Presupuesto de Gastos de Funcionamiento del Ministerio de Hacienda y Credito Público para la Vigencia Fiscal de 2025.</t>
    </r>
  </si>
  <si>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</si>
  <si>
    <t>EJECUCIÓN PRESUPUESTAL ACUMULADA CON CORTE AL 30 DE NOVIEMBRE DE 2025</t>
  </si>
  <si>
    <t>FECHA DE ELABORACIÓN : DICIEMBRE 01 DE 2025</t>
  </si>
  <si>
    <r>
      <t xml:space="preserve">Nota 8: </t>
    </r>
    <r>
      <rPr>
        <sz val="8"/>
        <rFont val="Arial"/>
        <family val="2"/>
      </rPr>
      <t>Decreto No. 1180 del 07 de noviembre de 2025 del Ministerio de Hacienda y Credito Público. Por la cual se modifica el detalle del aplazamiento contenido en el Decreto 0069 del 24 de enero de 2025.</t>
    </r>
  </si>
  <si>
    <r>
      <t xml:space="preserve">Nota 9: </t>
    </r>
    <r>
      <rPr>
        <sz val="8"/>
        <rFont val="Arial"/>
        <family val="2"/>
      </rPr>
      <t>Resolución No. 1804 del 14 de noviembre de 2025. Por la cual se efectúa una modificación al anexo del Decreto de Liquidación en el Presupuesto de Gastos de Funcionamiento de la Seccion 3501 Ministerio de Comercio, Industria y Turismo, unidad ejecutora 350101 Gestión General, en la vigencia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</si>
</sst>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20"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5" fillId="0" borderId="0" xfId="0" applyFont="1"/>
    <xf numFmtId="164" fontId="19"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0"/>
  <sheetViews>
    <sheetView showGridLines="0" tabSelected="1" view="pageBreakPreview" zoomScaleNormal="100" zoomScaleSheetLayoutView="100" workbookViewId="0">
      <pane xSplit="8" ySplit="7" topLeftCell="I32" activePane="bottomRight" state="frozen"/>
      <selection pane="topRight" activeCell="I1" sqref="I1"/>
      <selection pane="bottomLeft" activeCell="A8" sqref="A8"/>
      <selection pane="bottomRight" activeCell="Q12" sqref="Q12"/>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2" spans="1:24" x14ac:dyDescent="0.25">
      <c r="A2" s="60" t="s">
        <v>97</v>
      </c>
      <c r="B2" s="61"/>
      <c r="C2" s="61"/>
      <c r="D2" s="61"/>
      <c r="E2" s="61"/>
      <c r="F2" s="61"/>
      <c r="G2" s="61"/>
      <c r="H2" s="61"/>
      <c r="I2" s="61"/>
      <c r="J2" s="61"/>
      <c r="K2" s="61"/>
      <c r="L2" s="61"/>
      <c r="M2" s="61"/>
      <c r="N2" s="61"/>
      <c r="O2" s="61"/>
      <c r="P2" s="61"/>
      <c r="Q2" s="61"/>
      <c r="R2" s="61"/>
      <c r="S2" s="61"/>
      <c r="T2" s="61"/>
      <c r="U2" s="61"/>
      <c r="V2" s="61"/>
      <c r="W2" s="61"/>
    </row>
    <row r="3" spans="1:24" x14ac:dyDescent="0.25">
      <c r="A3" s="60" t="s">
        <v>115</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106</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1"/>
    </row>
    <row r="6" spans="1:24" ht="15.75" thickBot="1" x14ac:dyDescent="0.3">
      <c r="A6" s="3"/>
      <c r="B6" s="3"/>
      <c r="C6" s="3"/>
      <c r="D6" s="3"/>
      <c r="E6" s="3"/>
      <c r="F6" s="3" t="s">
        <v>109</v>
      </c>
      <c r="G6" s="3"/>
      <c r="H6" s="3"/>
      <c r="I6" s="3"/>
      <c r="J6" s="3"/>
      <c r="K6" s="3"/>
      <c r="L6" s="3"/>
      <c r="M6" s="3"/>
      <c r="N6" s="57"/>
      <c r="O6" s="3"/>
      <c r="P6" s="3"/>
      <c r="Q6" s="3"/>
      <c r="R6" s="63" t="s">
        <v>116</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+I9+I13+I15+I30</f>
        <v>634658520000</v>
      </c>
      <c r="J8" s="21">
        <f>+J9+J13+J15+J30</f>
        <v>80703315000</v>
      </c>
      <c r="K8" s="21">
        <f>+K9+K13+K15+K30</f>
        <v>39966000000</v>
      </c>
      <c r="L8" s="21">
        <f>+L9+L13+L15+L30</f>
        <v>675395835000</v>
      </c>
      <c r="M8" s="21">
        <f>+M9+M13+M15+M30</f>
        <v>11500000000</v>
      </c>
      <c r="N8" s="21">
        <f>+L8-M8</f>
        <v>663895835000</v>
      </c>
      <c r="O8" s="21">
        <f>+O9+O13+O15+O30</f>
        <v>617283091083.15002</v>
      </c>
      <c r="P8" s="21">
        <f>+P9+P13+P15+P30</f>
        <v>46612743916.849991</v>
      </c>
      <c r="Q8" s="21">
        <f>+Q9+Q13+Q15+Q30</f>
        <v>579764021693.93005</v>
      </c>
      <c r="R8" s="21">
        <f>+R9+R13+R15+R30</f>
        <v>543624462302.75</v>
      </c>
      <c r="S8" s="21">
        <f>+S9+S13+S15+S30</f>
        <v>543427837500.39001</v>
      </c>
      <c r="T8" s="22">
        <f>+N8-Q8</f>
        <v>84131813306.069946</v>
      </c>
      <c r="U8" s="23">
        <f>+Q8/N8</f>
        <v>0.87327558199537436</v>
      </c>
      <c r="V8" s="23">
        <f>+R8/N8</f>
        <v>0.81883999513681238</v>
      </c>
      <c r="W8" s="23">
        <f>+S8/N8</f>
        <v>0.81854382698513239</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+L9-M9</f>
        <v>59939874000</v>
      </c>
      <c r="O9" s="32">
        <f>SUM(O10:O12)</f>
        <v>59939874000</v>
      </c>
      <c r="P9" s="32">
        <f>SUM(P10:P12)</f>
        <v>0</v>
      </c>
      <c r="Q9" s="32">
        <f>SUM(Q10:Q12)</f>
        <v>40056461553</v>
      </c>
      <c r="R9" s="32">
        <f>SUM(R10:R12)</f>
        <v>39653149829.150002</v>
      </c>
      <c r="S9" s="32">
        <f>SUM(S10:S12)</f>
        <v>39648298146.150002</v>
      </c>
      <c r="T9" s="34">
        <f>+N9-Q9</f>
        <v>19883412447</v>
      </c>
      <c r="U9" s="35">
        <f t="shared" ref="U9:U53" si="0">+Q9/N9</f>
        <v>0.66827737330578973</v>
      </c>
      <c r="V9" s="35">
        <f t="shared" ref="V9:V53" si="1">+R9/N9</f>
        <v>0.66154876850675393</v>
      </c>
      <c r="W9" s="35">
        <f t="shared" ref="W9:W53" si="2">+S9/N9</f>
        <v>0.66146782601094556</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23080358853</v>
      </c>
      <c r="R10" s="12">
        <v>23022090442</v>
      </c>
      <c r="S10" s="12">
        <v>23019205850</v>
      </c>
      <c r="T10" s="14">
        <f>+N10-Q10</f>
        <v>13674642147</v>
      </c>
      <c r="U10" s="15">
        <f>+Q10/N10</f>
        <v>0.62795152292337031</v>
      </c>
      <c r="V10" s="15">
        <f>+R10/N10</f>
        <v>0.62636620366300633</v>
      </c>
      <c r="W10" s="15">
        <f>+S10/N10</f>
        <v>0.62628772204359351</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8893882721</v>
      </c>
      <c r="R11" s="12">
        <v>8568516872.1499996</v>
      </c>
      <c r="S11" s="12">
        <v>8568516872.1499996</v>
      </c>
      <c r="T11" s="14">
        <f>+N11-Q11</f>
        <v>3741860279</v>
      </c>
      <c r="U11" s="15">
        <f>+Q11/N11</f>
        <v>0.70386701605121282</v>
      </c>
      <c r="V11" s="15">
        <f>+R11/N11</f>
        <v>0.67811737482710743</v>
      </c>
      <c r="W11" s="15">
        <f>+S11/N11</f>
        <v>0.67811737482710743</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8082219979</v>
      </c>
      <c r="R12" s="12">
        <v>8062542515</v>
      </c>
      <c r="S12" s="12">
        <v>8060575424</v>
      </c>
      <c r="T12" s="14">
        <f>+N12-Q12</f>
        <v>2466910021</v>
      </c>
      <c r="U12" s="15">
        <f>+Q12/N12</f>
        <v>0.76615038197462726</v>
      </c>
      <c r="V12" s="15">
        <f>+R12/N12</f>
        <v>0.76428506568788135</v>
      </c>
      <c r="W12" s="15">
        <f>+S12/N12</f>
        <v>0.76409859618755294</v>
      </c>
    </row>
    <row r="13" spans="1:24" ht="35.1" customHeight="1" thickTop="1" thickBot="1" x14ac:dyDescent="0.3">
      <c r="A13" s="30" t="s">
        <v>18</v>
      </c>
      <c r="B13" s="30" t="s">
        <v>23</v>
      </c>
      <c r="C13" s="30"/>
      <c r="D13" s="30"/>
      <c r="E13" s="30"/>
      <c r="F13" s="30"/>
      <c r="G13" s="30"/>
      <c r="H13" s="31" t="s">
        <v>90</v>
      </c>
      <c r="I13" s="32">
        <f>+I14</f>
        <v>22407835000</v>
      </c>
      <c r="J13" s="32">
        <f>+J14</f>
        <v>6966000000</v>
      </c>
      <c r="K13" s="32">
        <f>+K14</f>
        <v>0</v>
      </c>
      <c r="L13" s="32">
        <f>+L14</f>
        <v>29373835000</v>
      </c>
      <c r="M13" s="32">
        <f t="shared" ref="M13:S13" si="3">+M14</f>
        <v>0</v>
      </c>
      <c r="N13" s="37">
        <f t="shared" ref="N13:N21" si="4">+L13-M13</f>
        <v>29373835000</v>
      </c>
      <c r="O13" s="32">
        <f t="shared" si="3"/>
        <v>28990667348.049999</v>
      </c>
      <c r="P13" s="32">
        <f t="shared" si="3"/>
        <v>383167651.94999999</v>
      </c>
      <c r="Q13" s="32">
        <f t="shared" si="3"/>
        <v>26892453836.990002</v>
      </c>
      <c r="R13" s="32">
        <f t="shared" si="3"/>
        <v>20493849004.66</v>
      </c>
      <c r="S13" s="32">
        <f t="shared" si="3"/>
        <v>20302075885.299999</v>
      </c>
      <c r="T13" s="38">
        <f t="shared" ref="T13:T52" si="5">+N13-Q13</f>
        <v>2481381163.0099983</v>
      </c>
      <c r="U13" s="36">
        <f t="shared" si="0"/>
        <v>0.9155240994916054</v>
      </c>
      <c r="V13" s="36">
        <f t="shared" si="1"/>
        <v>0.69769061495238871</v>
      </c>
      <c r="W13" s="36">
        <f t="shared" si="2"/>
        <v>0.69116190941019451</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28990667348.049999</v>
      </c>
      <c r="P14" s="12">
        <v>383167651.94999999</v>
      </c>
      <c r="Q14" s="12">
        <v>26892453836.990002</v>
      </c>
      <c r="R14" s="12">
        <v>20493849004.66</v>
      </c>
      <c r="S14" s="12">
        <v>20302075885.299999</v>
      </c>
      <c r="T14" s="14">
        <f>+N14-Q14</f>
        <v>2481381163.0099983</v>
      </c>
      <c r="U14" s="15">
        <f>+Q14/N14</f>
        <v>0.9155240994916054</v>
      </c>
      <c r="V14" s="15">
        <f>+R14/N14</f>
        <v>0.69769061495238871</v>
      </c>
      <c r="W14" s="15">
        <f>+S14/N14</f>
        <v>0.69116190941019451</v>
      </c>
    </row>
    <row r="15" spans="1:24" ht="35.1" customHeight="1" thickTop="1" thickBot="1" x14ac:dyDescent="0.3">
      <c r="A15" s="30" t="s">
        <v>18</v>
      </c>
      <c r="B15" s="30" t="s">
        <v>25</v>
      </c>
      <c r="C15" s="39"/>
      <c r="D15" s="39"/>
      <c r="E15" s="39"/>
      <c r="F15" s="39"/>
      <c r="G15" s="39"/>
      <c r="H15" s="40" t="s">
        <v>91</v>
      </c>
      <c r="I15" s="41">
        <f>SUM(I16:I29)</f>
        <v>529498811000</v>
      </c>
      <c r="J15" s="41">
        <f>SUM(J16:J29)</f>
        <v>73737315000</v>
      </c>
      <c r="K15" s="41">
        <f>SUM(K16:K29)</f>
        <v>36500000000</v>
      </c>
      <c r="L15" s="41">
        <f>SUM(L16:L29)</f>
        <v>566736126000</v>
      </c>
      <c r="M15" s="41">
        <f>SUM(M16:M29)</f>
        <v>11500000000</v>
      </c>
      <c r="N15" s="42">
        <f>+L15-M15</f>
        <v>555236126000</v>
      </c>
      <c r="O15" s="41">
        <f>SUM(O16:O29)</f>
        <v>509481603292.10004</v>
      </c>
      <c r="P15" s="41">
        <f>SUM(P16:P29)</f>
        <v>45754522707.899994</v>
      </c>
      <c r="Q15" s="41">
        <f>SUM(Q16:Q29)</f>
        <v>493944516976.94</v>
      </c>
      <c r="R15" s="41">
        <f>SUM(R16:R29)</f>
        <v>464606874141.94</v>
      </c>
      <c r="S15" s="41">
        <f>SUM(S16:S29)</f>
        <v>464606874141.94</v>
      </c>
      <c r="T15" s="43">
        <f t="shared" si="5"/>
        <v>61291609023.059998</v>
      </c>
      <c r="U15" s="44">
        <f t="shared" si="0"/>
        <v>0.88961163340610871</v>
      </c>
      <c r="V15" s="44">
        <f t="shared" si="1"/>
        <v>0.83677349579004157</v>
      </c>
      <c r="W15" s="44">
        <f t="shared" si="2"/>
        <v>0.83677349579004157</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145637320000</v>
      </c>
      <c r="S16" s="12">
        <v>145637320000</v>
      </c>
      <c r="T16" s="12">
        <f t="shared" si="5"/>
        <v>0</v>
      </c>
      <c r="U16" s="15">
        <f t="shared" si="0"/>
        <v>1</v>
      </c>
      <c r="V16" s="15">
        <f t="shared" si="1"/>
        <v>0.90909090341622156</v>
      </c>
      <c r="W16" s="15">
        <f t="shared" si="2"/>
        <v>0.90909090341622156</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4"/>
        <v>213156718000</v>
      </c>
      <c r="O17" s="12">
        <v>213156718000</v>
      </c>
      <c r="P17" s="12">
        <v>0</v>
      </c>
      <c r="Q17" s="12">
        <v>213156718000</v>
      </c>
      <c r="R17" s="12">
        <v>213156718000</v>
      </c>
      <c r="S17" s="12">
        <v>213156718000</v>
      </c>
      <c r="T17" s="12">
        <f t="shared" si="5"/>
        <v>0</v>
      </c>
      <c r="U17" s="15">
        <f t="shared" si="0"/>
        <v>1</v>
      </c>
      <c r="V17" s="15">
        <f t="shared" si="1"/>
        <v>1</v>
      </c>
      <c r="W17" s="15">
        <f t="shared" si="2"/>
        <v>1</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4"/>
        <v>14688438000</v>
      </c>
      <c r="O18" s="12">
        <v>14358313508.65</v>
      </c>
      <c r="P18" s="12">
        <v>330124491.35000002</v>
      </c>
      <c r="Q18" s="12">
        <v>14354422767.93</v>
      </c>
      <c r="R18" s="12">
        <v>14354422767.93</v>
      </c>
      <c r="S18" s="12">
        <v>14354422767.93</v>
      </c>
      <c r="T18" s="12">
        <f t="shared" si="5"/>
        <v>334015232.06999969</v>
      </c>
      <c r="U18" s="15">
        <f t="shared" si="0"/>
        <v>0.97725998965512872</v>
      </c>
      <c r="V18" s="15">
        <f t="shared" si="1"/>
        <v>0.97725998965512872</v>
      </c>
      <c r="W18" s="15">
        <f t="shared" si="2"/>
        <v>0.97725998965512872</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10000000000</v>
      </c>
      <c r="L19" s="12">
        <v>0</v>
      </c>
      <c r="M19" s="12">
        <v>0</v>
      </c>
      <c r="N19" s="12">
        <f t="shared" si="4"/>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58" t="s">
        <v>111</v>
      </c>
      <c r="F20" s="26" t="s">
        <v>20</v>
      </c>
      <c r="G20" s="26" t="s">
        <v>21</v>
      </c>
      <c r="H20" s="11" t="s">
        <v>110</v>
      </c>
      <c r="I20" s="12">
        <v>0</v>
      </c>
      <c r="J20" s="12">
        <v>73000000000</v>
      </c>
      <c r="K20" s="12">
        <v>0</v>
      </c>
      <c r="L20" s="12">
        <v>73000000000</v>
      </c>
      <c r="M20" s="12">
        <v>0</v>
      </c>
      <c r="N20" s="12">
        <f t="shared" ref="N20" si="6">+L20-M20</f>
        <v>73000000000</v>
      </c>
      <c r="O20" s="12">
        <v>43269650265</v>
      </c>
      <c r="P20" s="12">
        <v>29730349735</v>
      </c>
      <c r="Q20" s="12">
        <v>28269650265</v>
      </c>
      <c r="R20" s="12">
        <v>24012000000</v>
      </c>
      <c r="S20" s="12">
        <v>24012000000</v>
      </c>
      <c r="T20" s="12">
        <f t="shared" ref="T20" si="7">+N20-Q20</f>
        <v>44730349735</v>
      </c>
      <c r="U20" s="15">
        <f t="shared" ref="U20" si="8">+Q20/N20</f>
        <v>0.38725548308219176</v>
      </c>
      <c r="V20" s="15">
        <f t="shared" ref="V20" si="9">+R20/N20</f>
        <v>0.32893150684931505</v>
      </c>
      <c r="W20" s="15">
        <f t="shared" ref="W20" si="10">+S20/N20</f>
        <v>0.32893150684931505</v>
      </c>
    </row>
    <row r="21" spans="1:24" ht="39.950000000000003" customHeight="1" thickTop="1" thickBot="1" x14ac:dyDescent="0.3">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4"/>
        <v>6680393000</v>
      </c>
      <c r="O21" s="12">
        <v>6680393000</v>
      </c>
      <c r="P21" s="12">
        <v>0</v>
      </c>
      <c r="Q21" s="12">
        <v>6680393000</v>
      </c>
      <c r="R21" s="12">
        <v>5880393000</v>
      </c>
      <c r="S21" s="12">
        <v>5880393000</v>
      </c>
      <c r="T21" s="12">
        <f t="shared" si="5"/>
        <v>0</v>
      </c>
      <c r="U21" s="15">
        <f t="shared" si="0"/>
        <v>1</v>
      </c>
      <c r="V21" s="15">
        <f t="shared" si="1"/>
        <v>0.88024656633225018</v>
      </c>
      <c r="W21" s="15">
        <f t="shared" si="2"/>
        <v>0.88024656633225018</v>
      </c>
    </row>
    <row r="22" spans="1:24" ht="39.950000000000003" customHeight="1" thickTop="1" thickBot="1" x14ac:dyDescent="0.3">
      <c r="A22" s="26" t="s">
        <v>18</v>
      </c>
      <c r="B22" s="26" t="s">
        <v>25</v>
      </c>
      <c r="C22" s="26" t="s">
        <v>25</v>
      </c>
      <c r="D22" s="26" t="s">
        <v>35</v>
      </c>
      <c r="E22" s="26" t="s">
        <v>38</v>
      </c>
      <c r="F22" s="26" t="s">
        <v>20</v>
      </c>
      <c r="G22" s="26" t="s">
        <v>21</v>
      </c>
      <c r="H22" s="11" t="s">
        <v>39</v>
      </c>
      <c r="I22" s="12">
        <v>28500000000</v>
      </c>
      <c r="J22" s="12">
        <v>0</v>
      </c>
      <c r="K22" s="12">
        <v>23000000000</v>
      </c>
      <c r="L22" s="12">
        <v>5500000000</v>
      </c>
      <c r="M22" s="12">
        <v>5500000000</v>
      </c>
      <c r="N22" s="12">
        <f t="shared" ref="N22:N28" si="11">+L22-M22</f>
        <v>0</v>
      </c>
      <c r="O22" s="12">
        <v>0</v>
      </c>
      <c r="P22" s="12">
        <v>0</v>
      </c>
      <c r="Q22" s="12">
        <v>0</v>
      </c>
      <c r="R22" s="12">
        <v>0</v>
      </c>
      <c r="S22" s="12">
        <v>0</v>
      </c>
      <c r="T22" s="12">
        <f>+N22-Q22</f>
        <v>0</v>
      </c>
      <c r="U22" s="15">
        <v>0</v>
      </c>
      <c r="V22" s="15">
        <v>0</v>
      </c>
      <c r="W22" s="15">
        <v>0</v>
      </c>
    </row>
    <row r="23" spans="1:24" ht="24" thickTop="1" thickBot="1" x14ac:dyDescent="0.3">
      <c r="A23" s="26" t="s">
        <v>18</v>
      </c>
      <c r="B23" s="26" t="s">
        <v>25</v>
      </c>
      <c r="C23" s="26" t="s">
        <v>35</v>
      </c>
      <c r="D23" s="26" t="s">
        <v>23</v>
      </c>
      <c r="E23" s="26" t="s">
        <v>30</v>
      </c>
      <c r="F23" s="26" t="s">
        <v>20</v>
      </c>
      <c r="G23" s="26" t="s">
        <v>21</v>
      </c>
      <c r="H23" s="11" t="s">
        <v>40</v>
      </c>
      <c r="I23" s="12">
        <v>684928000</v>
      </c>
      <c r="J23" s="12">
        <v>0</v>
      </c>
      <c r="K23" s="12">
        <v>0</v>
      </c>
      <c r="L23" s="12">
        <v>684928000</v>
      </c>
      <c r="M23" s="12">
        <v>0</v>
      </c>
      <c r="N23" s="12">
        <f t="shared" si="11"/>
        <v>684928000</v>
      </c>
      <c r="O23" s="12">
        <v>196983282.44999999</v>
      </c>
      <c r="P23" s="12">
        <v>487944717.55000001</v>
      </c>
      <c r="Q23" s="12">
        <v>195811858.44999999</v>
      </c>
      <c r="R23" s="12">
        <v>195811858.44999999</v>
      </c>
      <c r="S23" s="12">
        <v>195811858.44999999</v>
      </c>
      <c r="T23" s="12">
        <f t="shared" si="5"/>
        <v>489116141.55000001</v>
      </c>
      <c r="U23" s="15">
        <f t="shared" si="0"/>
        <v>0.28588677707729859</v>
      </c>
      <c r="V23" s="15">
        <f t="shared" si="1"/>
        <v>0.28588677707729859</v>
      </c>
      <c r="W23" s="15">
        <f t="shared" si="2"/>
        <v>0.28588677707729859</v>
      </c>
      <c r="X23" s="51"/>
    </row>
    <row r="24" spans="1:24" ht="24" thickTop="1" thickBot="1" x14ac:dyDescent="0.3">
      <c r="A24" s="26" t="s">
        <v>18</v>
      </c>
      <c r="B24" s="26" t="s">
        <v>25</v>
      </c>
      <c r="C24" s="26" t="s">
        <v>35</v>
      </c>
      <c r="D24" s="26" t="s">
        <v>23</v>
      </c>
      <c r="E24" s="26" t="s">
        <v>41</v>
      </c>
      <c r="F24" s="26" t="s">
        <v>20</v>
      </c>
      <c r="G24" s="26" t="s">
        <v>21</v>
      </c>
      <c r="H24" s="11" t="s">
        <v>42</v>
      </c>
      <c r="I24" s="12">
        <v>6075382000</v>
      </c>
      <c r="J24" s="12">
        <v>0</v>
      </c>
      <c r="K24" s="12">
        <v>0</v>
      </c>
      <c r="L24" s="12">
        <v>6075382000</v>
      </c>
      <c r="M24" s="12">
        <v>0</v>
      </c>
      <c r="N24" s="12">
        <f t="shared" si="11"/>
        <v>6075382000</v>
      </c>
      <c r="O24" s="12">
        <v>2117485000</v>
      </c>
      <c r="P24" s="12">
        <v>3957897000</v>
      </c>
      <c r="Q24" s="12">
        <v>2117485000</v>
      </c>
      <c r="R24" s="12">
        <v>2117485000</v>
      </c>
      <c r="S24" s="12">
        <v>2117485000</v>
      </c>
      <c r="T24" s="12">
        <f t="shared" si="5"/>
        <v>3957897000</v>
      </c>
      <c r="U24" s="15">
        <f t="shared" si="0"/>
        <v>0.3485352855178489</v>
      </c>
      <c r="V24" s="15">
        <f t="shared" si="1"/>
        <v>0.3485352855178489</v>
      </c>
      <c r="W24" s="15">
        <f t="shared" si="2"/>
        <v>0.3485352855178489</v>
      </c>
    </row>
    <row r="25" spans="1:24" ht="35.25" thickTop="1" thickBot="1" x14ac:dyDescent="0.3">
      <c r="A25" s="26" t="s">
        <v>18</v>
      </c>
      <c r="B25" s="26" t="s">
        <v>25</v>
      </c>
      <c r="C25" s="26" t="s">
        <v>35</v>
      </c>
      <c r="D25" s="26" t="s">
        <v>23</v>
      </c>
      <c r="E25" s="26" t="s">
        <v>43</v>
      </c>
      <c r="F25" s="26" t="s">
        <v>20</v>
      </c>
      <c r="G25" s="26" t="s">
        <v>21</v>
      </c>
      <c r="H25" s="11" t="s">
        <v>44</v>
      </c>
      <c r="I25" s="12">
        <v>288793000</v>
      </c>
      <c r="J25" s="12">
        <v>0</v>
      </c>
      <c r="K25" s="12">
        <v>0</v>
      </c>
      <c r="L25" s="12">
        <v>288793000</v>
      </c>
      <c r="M25" s="12">
        <v>0</v>
      </c>
      <c r="N25" s="12">
        <f t="shared" si="11"/>
        <v>288793000</v>
      </c>
      <c r="O25" s="12">
        <v>288793000</v>
      </c>
      <c r="P25" s="12">
        <v>0</v>
      </c>
      <c r="Q25" s="12">
        <v>89399364</v>
      </c>
      <c r="R25" s="12">
        <v>89399364</v>
      </c>
      <c r="S25" s="12">
        <v>89399364</v>
      </c>
      <c r="T25" s="12">
        <f t="shared" si="5"/>
        <v>199393636</v>
      </c>
      <c r="U25" s="15">
        <f t="shared" si="0"/>
        <v>0.30956208772373289</v>
      </c>
      <c r="V25" s="15">
        <f t="shared" si="1"/>
        <v>0.30956208772373289</v>
      </c>
      <c r="W25" s="15">
        <f t="shared" si="2"/>
        <v>0.30956208772373289</v>
      </c>
    </row>
    <row r="26" spans="1:24" ht="35.25" thickTop="1" thickBot="1" x14ac:dyDescent="0.3">
      <c r="A26" s="26" t="s">
        <v>18</v>
      </c>
      <c r="B26" s="26" t="s">
        <v>25</v>
      </c>
      <c r="C26" s="26" t="s">
        <v>35</v>
      </c>
      <c r="D26" s="26" t="s">
        <v>23</v>
      </c>
      <c r="E26" s="26" t="s">
        <v>45</v>
      </c>
      <c r="F26" s="26" t="s">
        <v>20</v>
      </c>
      <c r="G26" s="26" t="s">
        <v>21</v>
      </c>
      <c r="H26" s="11" t="s">
        <v>46</v>
      </c>
      <c r="I26" s="12">
        <v>5536000</v>
      </c>
      <c r="J26" s="12">
        <v>0</v>
      </c>
      <c r="K26" s="12">
        <v>0</v>
      </c>
      <c r="L26" s="12">
        <v>5536000</v>
      </c>
      <c r="M26" s="12">
        <v>0</v>
      </c>
      <c r="N26" s="12">
        <f t="shared" si="11"/>
        <v>5536000</v>
      </c>
      <c r="O26" s="12">
        <v>5536000</v>
      </c>
      <c r="P26" s="12">
        <v>0</v>
      </c>
      <c r="Q26" s="12">
        <v>2505800</v>
      </c>
      <c r="R26" s="12">
        <v>2505800</v>
      </c>
      <c r="S26" s="12">
        <v>2505800</v>
      </c>
      <c r="T26" s="12">
        <f t="shared" si="5"/>
        <v>3030200</v>
      </c>
      <c r="U26" s="15">
        <f t="shared" si="0"/>
        <v>0.4526372832369942</v>
      </c>
      <c r="V26" s="15">
        <f t="shared" si="1"/>
        <v>0.4526372832369942</v>
      </c>
      <c r="W26" s="15">
        <f t="shared" si="2"/>
        <v>0.4526372832369942</v>
      </c>
    </row>
    <row r="27" spans="1:24" ht="39.950000000000003" customHeight="1" thickTop="1" thickBot="1" x14ac:dyDescent="0.3">
      <c r="A27" s="26" t="s">
        <v>18</v>
      </c>
      <c r="B27" s="26" t="s">
        <v>25</v>
      </c>
      <c r="C27" s="26" t="s">
        <v>35</v>
      </c>
      <c r="D27" s="26" t="s">
        <v>23</v>
      </c>
      <c r="E27" s="26" t="s">
        <v>47</v>
      </c>
      <c r="F27" s="26" t="s">
        <v>20</v>
      </c>
      <c r="G27" s="26" t="s">
        <v>21</v>
      </c>
      <c r="H27" s="11" t="s">
        <v>48</v>
      </c>
      <c r="I27" s="12">
        <v>35409570000</v>
      </c>
      <c r="J27" s="12">
        <v>0</v>
      </c>
      <c r="K27" s="12">
        <v>3500000000</v>
      </c>
      <c r="L27" s="12">
        <v>31909570000</v>
      </c>
      <c r="M27" s="12">
        <v>0</v>
      </c>
      <c r="N27" s="12">
        <f t="shared" si="11"/>
        <v>31909570000</v>
      </c>
      <c r="O27" s="12">
        <v>26843921721</v>
      </c>
      <c r="P27" s="12">
        <v>5065648279</v>
      </c>
      <c r="Q27" s="12">
        <v>26529077921.560001</v>
      </c>
      <c r="R27" s="12">
        <v>26529077921.560001</v>
      </c>
      <c r="S27" s="12">
        <v>26529077921.560001</v>
      </c>
      <c r="T27" s="12">
        <f t="shared" si="5"/>
        <v>5380492078.4399986</v>
      </c>
      <c r="U27" s="15">
        <f t="shared" si="0"/>
        <v>0.83138312178948204</v>
      </c>
      <c r="V27" s="15">
        <f t="shared" si="1"/>
        <v>0.83138312178948204</v>
      </c>
      <c r="W27" s="15">
        <f t="shared" si="2"/>
        <v>0.83138312178948204</v>
      </c>
    </row>
    <row r="28" spans="1:24" ht="39.950000000000003" customHeight="1" thickTop="1" thickBot="1" x14ac:dyDescent="0.3">
      <c r="A28" s="26" t="s">
        <v>18</v>
      </c>
      <c r="B28" s="26" t="s">
        <v>25</v>
      </c>
      <c r="C28" s="26" t="s">
        <v>20</v>
      </c>
      <c r="D28" s="26"/>
      <c r="E28" s="26"/>
      <c r="F28" s="26" t="s">
        <v>20</v>
      </c>
      <c r="G28" s="26" t="s">
        <v>21</v>
      </c>
      <c r="H28" s="11" t="s">
        <v>49</v>
      </c>
      <c r="I28" s="12">
        <v>5460000000</v>
      </c>
      <c r="J28" s="12">
        <v>0</v>
      </c>
      <c r="K28" s="12">
        <v>0</v>
      </c>
      <c r="L28" s="12">
        <v>5460000000</v>
      </c>
      <c r="M28" s="12">
        <v>0</v>
      </c>
      <c r="N28" s="12">
        <f t="shared" si="11"/>
        <v>5460000000</v>
      </c>
      <c r="O28" s="12">
        <v>14756515</v>
      </c>
      <c r="P28" s="12">
        <v>5445243485</v>
      </c>
      <c r="Q28" s="12">
        <v>0</v>
      </c>
      <c r="R28" s="12">
        <v>0</v>
      </c>
      <c r="S28" s="12">
        <v>0</v>
      </c>
      <c r="T28" s="12">
        <f t="shared" si="5"/>
        <v>5460000000</v>
      </c>
      <c r="U28" s="15">
        <f t="shared" si="0"/>
        <v>0</v>
      </c>
      <c r="V28" s="15">
        <f t="shared" si="1"/>
        <v>0</v>
      </c>
      <c r="W28" s="15">
        <f t="shared" si="2"/>
        <v>0</v>
      </c>
    </row>
    <row r="29" spans="1:24" ht="39.950000000000003" customHeight="1" thickTop="1" thickBot="1" x14ac:dyDescent="0.3">
      <c r="A29" s="26" t="s">
        <v>18</v>
      </c>
      <c r="B29" s="26" t="s">
        <v>25</v>
      </c>
      <c r="C29" s="26" t="s">
        <v>50</v>
      </c>
      <c r="D29" s="26" t="s">
        <v>51</v>
      </c>
      <c r="E29" s="26" t="s">
        <v>28</v>
      </c>
      <c r="F29" s="26" t="s">
        <v>20</v>
      </c>
      <c r="G29" s="26" t="s">
        <v>21</v>
      </c>
      <c r="H29" s="11" t="s">
        <v>52</v>
      </c>
      <c r="I29" s="12">
        <v>42348000000</v>
      </c>
      <c r="J29" s="12">
        <v>737315000</v>
      </c>
      <c r="K29" s="12">
        <v>0</v>
      </c>
      <c r="L29" s="12">
        <v>43085315000</v>
      </c>
      <c r="M29" s="12">
        <v>0</v>
      </c>
      <c r="N29" s="13">
        <f>+L29-M29</f>
        <v>43085315000</v>
      </c>
      <c r="O29" s="12">
        <v>42348000000</v>
      </c>
      <c r="P29" s="12">
        <v>737315000</v>
      </c>
      <c r="Q29" s="12">
        <v>42348000000</v>
      </c>
      <c r="R29" s="56">
        <v>32631740430</v>
      </c>
      <c r="S29" s="56">
        <v>32631740430</v>
      </c>
      <c r="T29" s="14">
        <f t="shared" si="5"/>
        <v>737315000</v>
      </c>
      <c r="U29" s="15">
        <f t="shared" si="0"/>
        <v>0.98288709273681762</v>
      </c>
      <c r="V29" s="15">
        <f t="shared" si="1"/>
        <v>0.75737499957932297</v>
      </c>
      <c r="W29" s="15">
        <f t="shared" si="2"/>
        <v>0.75737499957932297</v>
      </c>
    </row>
    <row r="30" spans="1:24" ht="35.25" thickTop="1" thickBot="1" x14ac:dyDescent="0.3">
      <c r="A30" s="30" t="s">
        <v>18</v>
      </c>
      <c r="B30" s="30" t="s">
        <v>53</v>
      </c>
      <c r="C30" s="30"/>
      <c r="D30" s="30"/>
      <c r="E30" s="30"/>
      <c r="F30" s="30"/>
      <c r="G30" s="30"/>
      <c r="H30" s="31" t="s">
        <v>92</v>
      </c>
      <c r="I30" s="32">
        <f>SUM(I31:I32)</f>
        <v>22812000000</v>
      </c>
      <c r="J30" s="32">
        <f>SUM(J31:J32)</f>
        <v>0</v>
      </c>
      <c r="K30" s="32">
        <f>SUM(K31:K32)</f>
        <v>3466000000</v>
      </c>
      <c r="L30" s="32">
        <f>SUM(L31:L32)</f>
        <v>19346000000</v>
      </c>
      <c r="M30" s="32">
        <f t="shared" ref="M30" si="12">SUM(M31:M32)</f>
        <v>0</v>
      </c>
      <c r="N30" s="37">
        <f>+L30-M30</f>
        <v>19346000000</v>
      </c>
      <c r="O30" s="32">
        <f>SUM(O31:O32)</f>
        <v>18870946443</v>
      </c>
      <c r="P30" s="32">
        <f t="shared" ref="P30:S30" si="13">SUM(P31:P32)</f>
        <v>475053557</v>
      </c>
      <c r="Q30" s="32">
        <f t="shared" si="13"/>
        <v>18870589327</v>
      </c>
      <c r="R30" s="32">
        <f t="shared" si="13"/>
        <v>18870589327</v>
      </c>
      <c r="S30" s="32">
        <f t="shared" si="13"/>
        <v>18870589327</v>
      </c>
      <c r="T30" s="38">
        <f t="shared" si="5"/>
        <v>475410673</v>
      </c>
      <c r="U30" s="36">
        <f t="shared" si="0"/>
        <v>0.97542589305282745</v>
      </c>
      <c r="V30" s="36">
        <f t="shared" si="1"/>
        <v>0.97542589305282745</v>
      </c>
      <c r="W30" s="36">
        <f t="shared" si="2"/>
        <v>0.97542589305282745</v>
      </c>
    </row>
    <row r="31" spans="1:24" ht="24" customHeight="1" thickTop="1" thickBot="1" x14ac:dyDescent="0.3">
      <c r="A31" s="26" t="s">
        <v>18</v>
      </c>
      <c r="B31" s="26" t="s">
        <v>53</v>
      </c>
      <c r="C31" s="26" t="s">
        <v>19</v>
      </c>
      <c r="D31" s="26"/>
      <c r="E31" s="26"/>
      <c r="F31" s="26" t="s">
        <v>20</v>
      </c>
      <c r="G31" s="26" t="s">
        <v>21</v>
      </c>
      <c r="H31" s="11" t="s">
        <v>54</v>
      </c>
      <c r="I31" s="12">
        <v>20716000000</v>
      </c>
      <c r="J31" s="12">
        <v>0</v>
      </c>
      <c r="K31" s="12">
        <v>3466000000</v>
      </c>
      <c r="L31" s="12">
        <v>17250000000</v>
      </c>
      <c r="M31" s="12">
        <v>0</v>
      </c>
      <c r="N31" s="12">
        <f>+L31-M31</f>
        <v>17250000000</v>
      </c>
      <c r="O31" s="12">
        <v>17245334000</v>
      </c>
      <c r="P31" s="12">
        <v>4666000</v>
      </c>
      <c r="Q31" s="12">
        <v>17244976884</v>
      </c>
      <c r="R31" s="12">
        <v>17244976884</v>
      </c>
      <c r="S31" s="12">
        <v>17244976884</v>
      </c>
      <c r="T31" s="12">
        <f>+N31-Q31</f>
        <v>5023116</v>
      </c>
      <c r="U31" s="15">
        <f t="shared" si="0"/>
        <v>0.99970880486956526</v>
      </c>
      <c r="V31" s="15">
        <f t="shared" si="1"/>
        <v>0.99970880486956526</v>
      </c>
      <c r="W31" s="15">
        <f t="shared" si="2"/>
        <v>0.99970880486956526</v>
      </c>
    </row>
    <row r="32" spans="1:24" ht="34.5" customHeight="1" thickTop="1" thickBot="1" x14ac:dyDescent="0.3">
      <c r="A32" s="26" t="s">
        <v>18</v>
      </c>
      <c r="B32" s="26" t="s">
        <v>53</v>
      </c>
      <c r="C32" s="26" t="s">
        <v>35</v>
      </c>
      <c r="D32" s="26" t="s">
        <v>19</v>
      </c>
      <c r="E32" s="26"/>
      <c r="F32" s="26" t="s">
        <v>50</v>
      </c>
      <c r="G32" s="26" t="s">
        <v>55</v>
      </c>
      <c r="H32" s="11" t="s">
        <v>56</v>
      </c>
      <c r="I32" s="12">
        <v>2096000000</v>
      </c>
      <c r="J32" s="12">
        <v>0</v>
      </c>
      <c r="K32" s="12">
        <v>0</v>
      </c>
      <c r="L32" s="12">
        <v>2096000000</v>
      </c>
      <c r="M32" s="12">
        <v>0</v>
      </c>
      <c r="N32" s="12">
        <f t="shared" ref="N32:N52" si="14">+L32-M32</f>
        <v>2096000000</v>
      </c>
      <c r="O32" s="12">
        <v>1625612443</v>
      </c>
      <c r="P32" s="12">
        <v>470387557</v>
      </c>
      <c r="Q32" s="12">
        <v>1625612443</v>
      </c>
      <c r="R32" s="12">
        <v>1625612443</v>
      </c>
      <c r="S32" s="12">
        <v>1625612443</v>
      </c>
      <c r="T32" s="12">
        <f>+N32-Q32</f>
        <v>470387557</v>
      </c>
      <c r="U32" s="15">
        <f t="shared" si="0"/>
        <v>0.77557845562977101</v>
      </c>
      <c r="V32" s="15">
        <f t="shared" si="1"/>
        <v>0.77557845562977101</v>
      </c>
      <c r="W32" s="15">
        <f t="shared" si="2"/>
        <v>0.77557845562977101</v>
      </c>
      <c r="X32" s="51"/>
    </row>
    <row r="33" spans="1:24" ht="26.25" customHeight="1" thickTop="1" thickBot="1" x14ac:dyDescent="0.3">
      <c r="A33" s="25" t="s">
        <v>57</v>
      </c>
      <c r="B33" s="25"/>
      <c r="C33" s="25"/>
      <c r="D33" s="25"/>
      <c r="E33" s="25"/>
      <c r="F33" s="25"/>
      <c r="G33" s="25"/>
      <c r="H33" s="1" t="s">
        <v>93</v>
      </c>
      <c r="I33" s="16">
        <f>SUM(I34:I52)</f>
        <v>189479076929</v>
      </c>
      <c r="J33" s="16">
        <f>SUM(J34:J52)</f>
        <v>32288916000</v>
      </c>
      <c r="K33" s="16">
        <f>SUM(K34:K52)</f>
        <v>16144458000</v>
      </c>
      <c r="L33" s="16">
        <f>SUM(L34:L52)</f>
        <v>205623534929</v>
      </c>
      <c r="M33" s="16">
        <f t="shared" ref="M33:S33" si="15">SUM(M34:M52)</f>
        <v>0</v>
      </c>
      <c r="N33" s="16">
        <f t="shared" si="15"/>
        <v>205623534929</v>
      </c>
      <c r="O33" s="16">
        <f>SUM(O34:O52)</f>
        <v>195305765729.88004</v>
      </c>
      <c r="P33" s="16">
        <f t="shared" si="15"/>
        <v>10317769199.119999</v>
      </c>
      <c r="Q33" s="16">
        <f t="shared" si="15"/>
        <v>161840650732.73999</v>
      </c>
      <c r="R33" s="16">
        <f t="shared" si="15"/>
        <v>107342596264.24998</v>
      </c>
      <c r="S33" s="16">
        <f t="shared" si="15"/>
        <v>106944164749.24998</v>
      </c>
      <c r="T33" s="16">
        <f>SUM(T34:T52)</f>
        <v>43782884196.260002</v>
      </c>
      <c r="U33" s="17">
        <f t="shared" si="0"/>
        <v>0.78707260230995513</v>
      </c>
      <c r="V33" s="17">
        <f t="shared" si="1"/>
        <v>0.52203458276949888</v>
      </c>
      <c r="W33" s="17">
        <f t="shared" si="2"/>
        <v>0.52009690810041209</v>
      </c>
    </row>
    <row r="34" spans="1:24" ht="81" customHeight="1" thickTop="1" thickBot="1" x14ac:dyDescent="0.3">
      <c r="A34" s="53" t="s">
        <v>57</v>
      </c>
      <c r="B34" s="26" t="s">
        <v>58</v>
      </c>
      <c r="C34" s="26" t="s">
        <v>59</v>
      </c>
      <c r="D34" s="26" t="s">
        <v>60</v>
      </c>
      <c r="E34" s="26" t="s">
        <v>61</v>
      </c>
      <c r="F34" s="26" t="s">
        <v>20</v>
      </c>
      <c r="G34" s="26" t="s">
        <v>21</v>
      </c>
      <c r="H34" s="11" t="s">
        <v>62</v>
      </c>
      <c r="I34" s="12">
        <v>2891976929</v>
      </c>
      <c r="J34" s="12">
        <v>0</v>
      </c>
      <c r="K34" s="12">
        <v>0</v>
      </c>
      <c r="L34" s="12">
        <v>2891976929</v>
      </c>
      <c r="M34" s="12">
        <v>0</v>
      </c>
      <c r="N34" s="13">
        <f>+L34-M34</f>
        <v>2891976929</v>
      </c>
      <c r="O34" s="13">
        <v>2377181887.48</v>
      </c>
      <c r="P34" s="13">
        <v>514795041.51999998</v>
      </c>
      <c r="Q34" s="13">
        <v>2335540021.3200002</v>
      </c>
      <c r="R34" s="13">
        <v>1972250925.49</v>
      </c>
      <c r="S34" s="12">
        <v>1972250925.49</v>
      </c>
      <c r="T34" s="14">
        <f t="shared" si="5"/>
        <v>556436907.67999983</v>
      </c>
      <c r="U34" s="15">
        <f>IFERROR((Q34/N34),0)</f>
        <v>0.8075928953304593</v>
      </c>
      <c r="V34" s="15">
        <f>IFERROR((R34/N34),0)</f>
        <v>0.68197325701763922</v>
      </c>
      <c r="W34" s="15">
        <f>IFERROR((S34/N34),0)</f>
        <v>0.68197325701763922</v>
      </c>
      <c r="X34" s="51"/>
    </row>
    <row r="35" spans="1:24" ht="69" thickTop="1" thickBot="1" x14ac:dyDescent="0.3">
      <c r="A35" s="53" t="s">
        <v>57</v>
      </c>
      <c r="B35" s="26" t="s">
        <v>63</v>
      </c>
      <c r="C35" s="26" t="s">
        <v>59</v>
      </c>
      <c r="D35" s="26" t="s">
        <v>64</v>
      </c>
      <c r="E35" s="26" t="s">
        <v>65</v>
      </c>
      <c r="F35" s="26" t="s">
        <v>20</v>
      </c>
      <c r="G35" s="26" t="s">
        <v>21</v>
      </c>
      <c r="H35" s="11" t="s">
        <v>66</v>
      </c>
      <c r="I35" s="12">
        <v>20157100000</v>
      </c>
      <c r="J35" s="12">
        <v>0</v>
      </c>
      <c r="K35" s="12">
        <v>0</v>
      </c>
      <c r="L35" s="12">
        <v>20157100000</v>
      </c>
      <c r="M35" s="12">
        <v>0</v>
      </c>
      <c r="N35" s="13">
        <f t="shared" si="14"/>
        <v>20157100000</v>
      </c>
      <c r="O35" s="13">
        <v>19909295236.150002</v>
      </c>
      <c r="P35" s="13">
        <v>247804763.84999999</v>
      </c>
      <c r="Q35" s="13">
        <v>19909295236.150002</v>
      </c>
      <c r="R35" s="13">
        <v>19678724401.150002</v>
      </c>
      <c r="S35" s="12">
        <v>19656215533.150002</v>
      </c>
      <c r="T35" s="14">
        <f t="shared" si="5"/>
        <v>247804763.84999847</v>
      </c>
      <c r="U35" s="15">
        <f t="shared" ref="U35:U52" si="16">IFERROR((Q35/N35),0)</f>
        <v>0.98770632859637553</v>
      </c>
      <c r="V35" s="15">
        <f t="shared" ref="V35:V52" si="17">IFERROR((R35/N35),0)</f>
        <v>0.97626763776287273</v>
      </c>
      <c r="W35" s="15">
        <f t="shared" ref="W35:W52" si="18">IFERROR((S35/N35),0)</f>
        <v>0.97515096582097627</v>
      </c>
    </row>
    <row r="36" spans="1:24" ht="91.5" thickTop="1" thickBot="1" x14ac:dyDescent="0.3">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8542642863.25</v>
      </c>
      <c r="P36" s="13">
        <v>457357136.75</v>
      </c>
      <c r="Q36" s="13">
        <v>8520621510.25</v>
      </c>
      <c r="R36" s="13">
        <v>4383845455.25</v>
      </c>
      <c r="S36" s="12">
        <v>4383845455.25</v>
      </c>
      <c r="T36" s="14">
        <f t="shared" si="5"/>
        <v>479378489.75</v>
      </c>
      <c r="U36" s="15">
        <f t="shared" si="16"/>
        <v>0.94673572336111111</v>
      </c>
      <c r="V36" s="15">
        <f t="shared" si="17"/>
        <v>0.48709393947222224</v>
      </c>
      <c r="W36" s="15">
        <f t="shared" si="18"/>
        <v>0.48709393947222224</v>
      </c>
    </row>
    <row r="37" spans="1:24" ht="91.5" thickTop="1" thickBot="1" x14ac:dyDescent="0.3">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2008868655</v>
      </c>
      <c r="P37" s="13">
        <v>1491131345</v>
      </c>
      <c r="Q37" s="13">
        <v>1829838233</v>
      </c>
      <c r="R37" s="13">
        <v>1121876416</v>
      </c>
      <c r="S37" s="12">
        <v>1114478416</v>
      </c>
      <c r="T37" s="14">
        <f t="shared" si="5"/>
        <v>1670161767</v>
      </c>
      <c r="U37" s="15">
        <f t="shared" si="16"/>
        <v>0.52281092371428572</v>
      </c>
      <c r="V37" s="15">
        <f t="shared" si="17"/>
        <v>0.32053611885714284</v>
      </c>
      <c r="W37" s="15">
        <f t="shared" si="18"/>
        <v>0.31842240457142856</v>
      </c>
    </row>
    <row r="38" spans="1:24" ht="69" thickTop="1" thickBot="1" x14ac:dyDescent="0.3">
      <c r="A38" s="53" t="s">
        <v>57</v>
      </c>
      <c r="B38" s="26" t="s">
        <v>63</v>
      </c>
      <c r="C38" s="26" t="s">
        <v>59</v>
      </c>
      <c r="D38" s="26" t="s">
        <v>71</v>
      </c>
      <c r="E38" s="26" t="s">
        <v>72</v>
      </c>
      <c r="F38" s="53" t="s">
        <v>20</v>
      </c>
      <c r="G38" s="26" t="s">
        <v>21</v>
      </c>
      <c r="H38" s="11" t="s">
        <v>73</v>
      </c>
      <c r="I38" s="12">
        <v>69000000000</v>
      </c>
      <c r="J38" s="12">
        <v>0</v>
      </c>
      <c r="K38" s="12">
        <v>0</v>
      </c>
      <c r="L38" s="12">
        <v>69000000000</v>
      </c>
      <c r="M38" s="12">
        <v>0</v>
      </c>
      <c r="N38" s="13">
        <f t="shared" si="14"/>
        <v>69000000000</v>
      </c>
      <c r="O38" s="13">
        <v>67474126474.220001</v>
      </c>
      <c r="P38" s="13">
        <v>1525873525.78</v>
      </c>
      <c r="Q38" s="13">
        <v>58774126474.220001</v>
      </c>
      <c r="R38" s="13">
        <v>42424228235.919998</v>
      </c>
      <c r="S38" s="12">
        <v>42366428709.919998</v>
      </c>
      <c r="T38" s="14">
        <f t="shared" si="5"/>
        <v>10225873525.779999</v>
      </c>
      <c r="U38" s="15">
        <f t="shared" si="16"/>
        <v>0.85179893440898558</v>
      </c>
      <c r="V38" s="15">
        <f t="shared" si="17"/>
        <v>0.61484388747710139</v>
      </c>
      <c r="W38" s="15">
        <f t="shared" si="18"/>
        <v>0.61400621318724635</v>
      </c>
    </row>
    <row r="39" spans="1:24" ht="69" thickTop="1" thickBot="1" x14ac:dyDescent="0.3">
      <c r="A39" s="53" t="s">
        <v>57</v>
      </c>
      <c r="B39" s="26" t="s">
        <v>63</v>
      </c>
      <c r="C39" s="26" t="s">
        <v>59</v>
      </c>
      <c r="D39" s="26" t="s">
        <v>71</v>
      </c>
      <c r="E39" s="26" t="s">
        <v>72</v>
      </c>
      <c r="F39" s="26">
        <v>15</v>
      </c>
      <c r="G39" s="26" t="s">
        <v>21</v>
      </c>
      <c r="H39" s="11" t="s">
        <v>73</v>
      </c>
      <c r="I39" s="12">
        <v>0</v>
      </c>
      <c r="J39" s="12">
        <v>10362825000</v>
      </c>
      <c r="K39" s="12">
        <v>0</v>
      </c>
      <c r="L39" s="12">
        <v>10362825000</v>
      </c>
      <c r="M39" s="12">
        <v>0</v>
      </c>
      <c r="N39" s="13">
        <f t="shared" si="14"/>
        <v>10362825000</v>
      </c>
      <c r="O39" s="13">
        <v>10362825000</v>
      </c>
      <c r="P39" s="13">
        <v>0</v>
      </c>
      <c r="Q39" s="13">
        <v>0</v>
      </c>
      <c r="R39" s="13">
        <v>0</v>
      </c>
      <c r="S39" s="12">
        <v>0</v>
      </c>
      <c r="T39" s="14">
        <f t="shared" si="5"/>
        <v>10362825000</v>
      </c>
      <c r="U39" s="15">
        <f t="shared" si="16"/>
        <v>0</v>
      </c>
      <c r="V39" s="15">
        <f t="shared" si="17"/>
        <v>0</v>
      </c>
      <c r="W39" s="15">
        <f t="shared" si="18"/>
        <v>0</v>
      </c>
    </row>
    <row r="40" spans="1:24" ht="69" thickTop="1" thickBot="1" x14ac:dyDescent="0.3">
      <c r="A40" s="53" t="s">
        <v>57</v>
      </c>
      <c r="B40" s="26" t="s">
        <v>63</v>
      </c>
      <c r="C40" s="26" t="s">
        <v>59</v>
      </c>
      <c r="D40" s="26" t="s">
        <v>71</v>
      </c>
      <c r="E40" s="26" t="s">
        <v>72</v>
      </c>
      <c r="F40" s="26">
        <v>25</v>
      </c>
      <c r="G40" s="26" t="s">
        <v>21</v>
      </c>
      <c r="H40" s="11" t="s">
        <v>73</v>
      </c>
      <c r="I40" s="12">
        <v>0</v>
      </c>
      <c r="J40" s="12">
        <v>10362825000</v>
      </c>
      <c r="K40" s="12">
        <v>10362825000</v>
      </c>
      <c r="L40" s="12">
        <v>0</v>
      </c>
      <c r="M40" s="12">
        <v>0</v>
      </c>
      <c r="N40" s="13">
        <f t="shared" si="14"/>
        <v>0</v>
      </c>
      <c r="O40" s="13">
        <v>0</v>
      </c>
      <c r="P40" s="13">
        <v>0</v>
      </c>
      <c r="Q40" s="13">
        <v>0</v>
      </c>
      <c r="R40" s="13">
        <v>0</v>
      </c>
      <c r="S40" s="12">
        <v>0</v>
      </c>
      <c r="T40" s="14">
        <f t="shared" si="5"/>
        <v>0</v>
      </c>
      <c r="U40" s="15">
        <f t="shared" si="16"/>
        <v>0</v>
      </c>
      <c r="V40" s="15">
        <f t="shared" si="17"/>
        <v>0</v>
      </c>
      <c r="W40" s="15">
        <f t="shared" si="18"/>
        <v>0</v>
      </c>
    </row>
    <row r="41" spans="1:24" ht="91.5" thickTop="1" thickBot="1" x14ac:dyDescent="0.3">
      <c r="A41" s="53" t="s">
        <v>57</v>
      </c>
      <c r="B41" s="26" t="s">
        <v>63</v>
      </c>
      <c r="C41" s="26" t="s">
        <v>59</v>
      </c>
      <c r="D41" s="26" t="s">
        <v>74</v>
      </c>
      <c r="E41" s="26" t="s">
        <v>75</v>
      </c>
      <c r="F41" s="53" t="s">
        <v>20</v>
      </c>
      <c r="G41" s="26" t="s">
        <v>21</v>
      </c>
      <c r="H41" s="11" t="s">
        <v>76</v>
      </c>
      <c r="I41" s="12">
        <v>60000000000</v>
      </c>
      <c r="J41" s="12">
        <v>0</v>
      </c>
      <c r="K41" s="12">
        <v>0</v>
      </c>
      <c r="L41" s="12">
        <v>60000000000</v>
      </c>
      <c r="M41" s="12">
        <v>0</v>
      </c>
      <c r="N41" s="13">
        <f t="shared" si="14"/>
        <v>60000000000</v>
      </c>
      <c r="O41" s="13">
        <v>59060375891.169998</v>
      </c>
      <c r="P41" s="13">
        <v>939624108.83000004</v>
      </c>
      <c r="Q41" s="13">
        <v>55261103357.169998</v>
      </c>
      <c r="R41" s="13">
        <v>28440654400.169998</v>
      </c>
      <c r="S41" s="12">
        <v>28417332400.169998</v>
      </c>
      <c r="T41" s="14">
        <f t="shared" si="5"/>
        <v>4738896642.8300018</v>
      </c>
      <c r="U41" s="15">
        <f t="shared" si="16"/>
        <v>0.92101838928616664</v>
      </c>
      <c r="V41" s="15">
        <f t="shared" si="17"/>
        <v>0.47401090666949997</v>
      </c>
      <c r="W41" s="15">
        <f t="shared" si="18"/>
        <v>0.47362220666949995</v>
      </c>
    </row>
    <row r="42" spans="1:24" ht="81.599999999999994" customHeight="1" thickTop="1" thickBot="1" x14ac:dyDescent="0.3">
      <c r="A42" s="53" t="s">
        <v>57</v>
      </c>
      <c r="B42" s="26" t="s">
        <v>63</v>
      </c>
      <c r="C42" s="26" t="s">
        <v>59</v>
      </c>
      <c r="D42" s="26" t="s">
        <v>74</v>
      </c>
      <c r="E42" s="26" t="s">
        <v>75</v>
      </c>
      <c r="F42" s="26">
        <v>15</v>
      </c>
      <c r="G42" s="26" t="s">
        <v>21</v>
      </c>
      <c r="H42" s="11" t="s">
        <v>76</v>
      </c>
      <c r="I42" s="12">
        <v>0</v>
      </c>
      <c r="J42" s="12">
        <v>4931575000</v>
      </c>
      <c r="K42" s="12">
        <v>0</v>
      </c>
      <c r="L42" s="12">
        <v>4931575000</v>
      </c>
      <c r="M42" s="12">
        <v>0</v>
      </c>
      <c r="N42" s="13">
        <f t="shared" si="14"/>
        <v>4931575000</v>
      </c>
      <c r="O42" s="13">
        <v>4931575000</v>
      </c>
      <c r="P42" s="13">
        <v>0</v>
      </c>
      <c r="Q42" s="13">
        <v>0</v>
      </c>
      <c r="R42" s="13">
        <v>0</v>
      </c>
      <c r="S42" s="12">
        <v>0</v>
      </c>
      <c r="T42" s="14">
        <f t="shared" si="5"/>
        <v>4931575000</v>
      </c>
      <c r="U42" s="15">
        <f t="shared" si="16"/>
        <v>0</v>
      </c>
      <c r="V42" s="15">
        <f t="shared" si="17"/>
        <v>0</v>
      </c>
      <c r="W42" s="15">
        <f t="shared" si="18"/>
        <v>0</v>
      </c>
    </row>
    <row r="43" spans="1:24" ht="79.900000000000006" customHeight="1" thickTop="1" thickBot="1" x14ac:dyDescent="0.3">
      <c r="A43" s="53" t="s">
        <v>57</v>
      </c>
      <c r="B43" s="26" t="s">
        <v>63</v>
      </c>
      <c r="C43" s="26" t="s">
        <v>59</v>
      </c>
      <c r="D43" s="26" t="s">
        <v>74</v>
      </c>
      <c r="E43" s="26" t="s">
        <v>75</v>
      </c>
      <c r="F43" s="26">
        <v>25</v>
      </c>
      <c r="G43" s="26" t="s">
        <v>21</v>
      </c>
      <c r="H43" s="11" t="s">
        <v>76</v>
      </c>
      <c r="I43" s="12">
        <v>0</v>
      </c>
      <c r="J43" s="12">
        <v>4931575000</v>
      </c>
      <c r="K43" s="12">
        <v>4931575000</v>
      </c>
      <c r="L43" s="12">
        <v>0</v>
      </c>
      <c r="M43" s="12">
        <v>0</v>
      </c>
      <c r="N43" s="13">
        <f t="shared" si="14"/>
        <v>0</v>
      </c>
      <c r="O43" s="13">
        <v>0</v>
      </c>
      <c r="P43" s="13">
        <v>0</v>
      </c>
      <c r="Q43" s="13">
        <v>0</v>
      </c>
      <c r="R43" s="13">
        <v>0</v>
      </c>
      <c r="S43" s="12">
        <v>0</v>
      </c>
      <c r="T43" s="14">
        <f t="shared" si="5"/>
        <v>0</v>
      </c>
      <c r="U43" s="15">
        <f t="shared" si="16"/>
        <v>0</v>
      </c>
      <c r="V43" s="15">
        <f t="shared" si="17"/>
        <v>0</v>
      </c>
      <c r="W43" s="15">
        <f t="shared" si="18"/>
        <v>0</v>
      </c>
    </row>
    <row r="44" spans="1:24" ht="65.45" customHeight="1" thickTop="1" thickBot="1" x14ac:dyDescent="0.3">
      <c r="A44" s="53" t="s">
        <v>57</v>
      </c>
      <c r="B44" s="53">
        <v>3502</v>
      </c>
      <c r="C44" s="26" t="s">
        <v>59</v>
      </c>
      <c r="D44" s="26">
        <v>32</v>
      </c>
      <c r="E44" s="26" t="s">
        <v>77</v>
      </c>
      <c r="F44" s="26" t="s">
        <v>20</v>
      </c>
      <c r="G44" s="26" t="s">
        <v>21</v>
      </c>
      <c r="H44" s="11" t="s">
        <v>78</v>
      </c>
      <c r="I44" s="12">
        <v>6500000000</v>
      </c>
      <c r="J44" s="12">
        <v>0</v>
      </c>
      <c r="K44" s="12">
        <v>0</v>
      </c>
      <c r="L44" s="12">
        <v>6500000000</v>
      </c>
      <c r="M44" s="12">
        <v>0</v>
      </c>
      <c r="N44" s="13">
        <f>+L44-M44</f>
        <v>6500000000</v>
      </c>
      <c r="O44" s="13">
        <v>5246849775.5500002</v>
      </c>
      <c r="P44" s="13">
        <v>1253150224.45</v>
      </c>
      <c r="Q44" s="13">
        <v>5073941208.5600004</v>
      </c>
      <c r="R44" s="13">
        <v>3389821870.5599999</v>
      </c>
      <c r="S44" s="12">
        <v>3381169870.5599999</v>
      </c>
      <c r="T44" s="14">
        <f t="shared" si="5"/>
        <v>1426058791.4399996</v>
      </c>
      <c r="U44" s="15">
        <f t="shared" si="16"/>
        <v>0.78060633977846161</v>
      </c>
      <c r="V44" s="15">
        <f t="shared" si="17"/>
        <v>0.52151105700923073</v>
      </c>
      <c r="W44" s="15">
        <f t="shared" si="18"/>
        <v>0.52017998008615385</v>
      </c>
    </row>
    <row r="45" spans="1:24" ht="91.5" thickTop="1" thickBot="1" x14ac:dyDescent="0.3">
      <c r="A45" s="53" t="s">
        <v>57</v>
      </c>
      <c r="B45" s="53" t="s">
        <v>79</v>
      </c>
      <c r="C45" s="26" t="s">
        <v>59</v>
      </c>
      <c r="D45" s="26" t="s">
        <v>80</v>
      </c>
      <c r="E45" s="26" t="s">
        <v>68</v>
      </c>
      <c r="F45" s="26" t="s">
        <v>20</v>
      </c>
      <c r="G45" s="26" t="s">
        <v>21</v>
      </c>
      <c r="H45" s="11" t="s">
        <v>69</v>
      </c>
      <c r="I45" s="12">
        <v>180000000</v>
      </c>
      <c r="J45" s="12">
        <v>0</v>
      </c>
      <c r="K45" s="12">
        <v>0</v>
      </c>
      <c r="L45" s="12">
        <v>180000000</v>
      </c>
      <c r="M45" s="12">
        <v>0</v>
      </c>
      <c r="N45" s="13">
        <f t="shared" si="14"/>
        <v>180000000</v>
      </c>
      <c r="O45" s="13">
        <v>157963584</v>
      </c>
      <c r="P45" s="13">
        <v>22036416</v>
      </c>
      <c r="Q45" s="13">
        <v>155250984</v>
      </c>
      <c r="R45" s="13">
        <v>120562403</v>
      </c>
      <c r="S45" s="12">
        <v>113164403</v>
      </c>
      <c r="T45" s="14">
        <f t="shared" si="5"/>
        <v>24749016</v>
      </c>
      <c r="U45" s="15">
        <f t="shared" si="16"/>
        <v>0.86250546666666672</v>
      </c>
      <c r="V45" s="15">
        <f t="shared" si="17"/>
        <v>0.66979112777777783</v>
      </c>
      <c r="W45" s="15">
        <f t="shared" si="18"/>
        <v>0.6286911277777778</v>
      </c>
    </row>
    <row r="46" spans="1:24" ht="35.25" thickTop="1" thickBot="1" x14ac:dyDescent="0.3">
      <c r="A46" s="53" t="s">
        <v>57</v>
      </c>
      <c r="B46" s="53" t="s">
        <v>81</v>
      </c>
      <c r="C46" s="26" t="s">
        <v>59</v>
      </c>
      <c r="D46" s="26" t="s">
        <v>82</v>
      </c>
      <c r="E46" s="26" t="s">
        <v>83</v>
      </c>
      <c r="F46" s="26" t="s">
        <v>20</v>
      </c>
      <c r="G46" s="26" t="s">
        <v>21</v>
      </c>
      <c r="H46" s="11" t="s">
        <v>84</v>
      </c>
      <c r="I46" s="12">
        <v>6500000000</v>
      </c>
      <c r="J46" s="12">
        <v>0</v>
      </c>
      <c r="K46" s="12">
        <v>0</v>
      </c>
      <c r="L46" s="12">
        <v>6500000000</v>
      </c>
      <c r="M46" s="12">
        <v>0</v>
      </c>
      <c r="N46" s="13">
        <f t="shared" si="14"/>
        <v>6500000000</v>
      </c>
      <c r="O46" s="13">
        <v>6040663205.3900003</v>
      </c>
      <c r="P46" s="13">
        <v>459336794.61000001</v>
      </c>
      <c r="Q46" s="13">
        <v>4360503909.3999996</v>
      </c>
      <c r="R46" s="13">
        <v>3050001333.0599999</v>
      </c>
      <c r="S46" s="12">
        <v>2989782494.0599999</v>
      </c>
      <c r="T46" s="14">
        <f t="shared" si="5"/>
        <v>2139496090.6000004</v>
      </c>
      <c r="U46" s="15">
        <f t="shared" si="16"/>
        <v>0.67084675529230764</v>
      </c>
      <c r="V46" s="15">
        <f t="shared" si="17"/>
        <v>0.46923097431692307</v>
      </c>
      <c r="W46" s="15">
        <f t="shared" si="18"/>
        <v>0.45996653754769229</v>
      </c>
    </row>
    <row r="47" spans="1:24" ht="46.5" thickTop="1" thickBot="1" x14ac:dyDescent="0.3">
      <c r="A47" s="53" t="s">
        <v>57</v>
      </c>
      <c r="B47" s="53" t="s">
        <v>81</v>
      </c>
      <c r="C47" s="26" t="s">
        <v>59</v>
      </c>
      <c r="D47" s="26" t="s">
        <v>80</v>
      </c>
      <c r="E47" s="26" t="s">
        <v>85</v>
      </c>
      <c r="F47" s="26" t="s">
        <v>20</v>
      </c>
      <c r="G47" s="26" t="s">
        <v>21</v>
      </c>
      <c r="H47" s="11" t="s">
        <v>86</v>
      </c>
      <c r="I47" s="12">
        <v>4000000000</v>
      </c>
      <c r="J47" s="12">
        <v>0</v>
      </c>
      <c r="K47" s="12">
        <v>0</v>
      </c>
      <c r="L47" s="12">
        <v>4000000000</v>
      </c>
      <c r="M47" s="12">
        <v>0</v>
      </c>
      <c r="N47" s="13">
        <f t="shared" si="14"/>
        <v>4000000000</v>
      </c>
      <c r="O47" s="13">
        <v>2623027525</v>
      </c>
      <c r="P47" s="13">
        <v>1376972475</v>
      </c>
      <c r="Q47" s="13">
        <v>2280450333</v>
      </c>
      <c r="R47" s="13">
        <v>1371520457.98</v>
      </c>
      <c r="S47" s="12">
        <v>1160386175.98</v>
      </c>
      <c r="T47" s="14">
        <f t="shared" si="5"/>
        <v>1719549667</v>
      </c>
      <c r="U47" s="15">
        <f t="shared" si="16"/>
        <v>0.57011258325000003</v>
      </c>
      <c r="V47" s="15">
        <f t="shared" si="17"/>
        <v>0.342880114495</v>
      </c>
      <c r="W47" s="15">
        <f t="shared" si="18"/>
        <v>0.29009654399500001</v>
      </c>
    </row>
    <row r="48" spans="1:24" ht="46.5" thickTop="1" thickBot="1" x14ac:dyDescent="0.3">
      <c r="A48" s="53" t="s">
        <v>57</v>
      </c>
      <c r="B48" s="26" t="s">
        <v>81</v>
      </c>
      <c r="C48" s="26" t="s">
        <v>59</v>
      </c>
      <c r="D48" s="26" t="s">
        <v>87</v>
      </c>
      <c r="E48" s="26" t="s">
        <v>85</v>
      </c>
      <c r="F48" s="26" t="s">
        <v>20</v>
      </c>
      <c r="G48" s="26" t="s">
        <v>21</v>
      </c>
      <c r="H48" s="11" t="s">
        <v>86</v>
      </c>
      <c r="I48" s="12">
        <v>350000000</v>
      </c>
      <c r="J48" s="12">
        <v>0</v>
      </c>
      <c r="K48" s="12">
        <v>0</v>
      </c>
      <c r="L48" s="12">
        <v>350000000</v>
      </c>
      <c r="M48" s="12">
        <v>0</v>
      </c>
      <c r="N48" s="13">
        <f t="shared" si="14"/>
        <v>350000000</v>
      </c>
      <c r="O48" s="13">
        <v>350000000</v>
      </c>
      <c r="P48" s="13">
        <v>0</v>
      </c>
      <c r="Q48" s="13">
        <v>350000000</v>
      </c>
      <c r="R48" s="13">
        <v>0</v>
      </c>
      <c r="S48" s="12">
        <v>0</v>
      </c>
      <c r="T48" s="14">
        <f t="shared" si="5"/>
        <v>0</v>
      </c>
      <c r="U48" s="15">
        <f t="shared" si="16"/>
        <v>1</v>
      </c>
      <c r="V48" s="15">
        <f t="shared" si="17"/>
        <v>0</v>
      </c>
      <c r="W48" s="15">
        <f t="shared" si="18"/>
        <v>0</v>
      </c>
    </row>
    <row r="49" spans="1:23" ht="45.75" customHeight="1" thickTop="1" thickBot="1" x14ac:dyDescent="0.3">
      <c r="A49" s="53" t="s">
        <v>57</v>
      </c>
      <c r="B49" s="26" t="s">
        <v>81</v>
      </c>
      <c r="C49" s="26" t="s">
        <v>59</v>
      </c>
      <c r="D49" s="26" t="s">
        <v>102</v>
      </c>
      <c r="E49" s="26" t="s">
        <v>85</v>
      </c>
      <c r="F49" s="26">
        <v>10</v>
      </c>
      <c r="G49" s="26" t="s">
        <v>21</v>
      </c>
      <c r="H49" s="11" t="s">
        <v>103</v>
      </c>
      <c r="I49" s="12">
        <v>400000000</v>
      </c>
      <c r="J49" s="12">
        <v>0</v>
      </c>
      <c r="K49" s="12">
        <v>0</v>
      </c>
      <c r="L49" s="12">
        <v>400000000</v>
      </c>
      <c r="M49" s="12">
        <v>0</v>
      </c>
      <c r="N49" s="13">
        <f t="shared" si="14"/>
        <v>400000000</v>
      </c>
      <c r="O49" s="13">
        <v>380487500</v>
      </c>
      <c r="P49" s="13">
        <v>19512500</v>
      </c>
      <c r="Q49" s="13">
        <v>366475000</v>
      </c>
      <c r="R49" s="13">
        <v>265703333</v>
      </c>
      <c r="S49" s="12">
        <v>265703333</v>
      </c>
      <c r="T49" s="14">
        <f t="shared" si="5"/>
        <v>33525000</v>
      </c>
      <c r="U49" s="15">
        <f t="shared" si="16"/>
        <v>0.91618750000000004</v>
      </c>
      <c r="V49" s="15">
        <f t="shared" si="17"/>
        <v>0.66425833249999999</v>
      </c>
      <c r="W49" s="15">
        <f t="shared" si="18"/>
        <v>0.66425833249999999</v>
      </c>
    </row>
    <row r="50" spans="1:23" ht="47.45" customHeight="1" thickTop="1" thickBot="1" x14ac:dyDescent="0.3">
      <c r="A50" s="53" t="s">
        <v>57</v>
      </c>
      <c r="B50" s="26" t="s">
        <v>81</v>
      </c>
      <c r="C50" s="26" t="s">
        <v>59</v>
      </c>
      <c r="D50" s="26" t="s">
        <v>102</v>
      </c>
      <c r="E50" s="26" t="s">
        <v>85</v>
      </c>
      <c r="F50" s="26">
        <v>15</v>
      </c>
      <c r="G50" s="26" t="s">
        <v>21</v>
      </c>
      <c r="H50" s="11" t="s">
        <v>103</v>
      </c>
      <c r="I50" s="12">
        <v>0</v>
      </c>
      <c r="J50" s="12">
        <v>850058000</v>
      </c>
      <c r="K50" s="12">
        <v>0</v>
      </c>
      <c r="L50" s="12">
        <v>850058000</v>
      </c>
      <c r="M50" s="12">
        <v>0</v>
      </c>
      <c r="N50" s="13">
        <f t="shared" si="14"/>
        <v>850058000</v>
      </c>
      <c r="O50" s="13">
        <v>225700000</v>
      </c>
      <c r="P50" s="13">
        <v>624358000</v>
      </c>
      <c r="Q50" s="13">
        <v>101394200</v>
      </c>
      <c r="R50" s="13">
        <v>0</v>
      </c>
      <c r="S50" s="12">
        <v>0</v>
      </c>
      <c r="T50" s="14">
        <f t="shared" si="5"/>
        <v>748663800</v>
      </c>
      <c r="U50" s="15">
        <f t="shared" si="16"/>
        <v>0.11927915506941879</v>
      </c>
      <c r="V50" s="15">
        <f t="shared" si="17"/>
        <v>0</v>
      </c>
      <c r="W50" s="15">
        <f t="shared" si="18"/>
        <v>0</v>
      </c>
    </row>
    <row r="51" spans="1:23" ht="51.6" customHeight="1" thickTop="1" thickBot="1" x14ac:dyDescent="0.3">
      <c r="A51" s="53" t="s">
        <v>57</v>
      </c>
      <c r="B51" s="26" t="s">
        <v>81</v>
      </c>
      <c r="C51" s="26" t="s">
        <v>59</v>
      </c>
      <c r="D51" s="26" t="s">
        <v>102</v>
      </c>
      <c r="E51" s="26" t="s">
        <v>85</v>
      </c>
      <c r="F51" s="26">
        <v>25</v>
      </c>
      <c r="G51" s="26" t="s">
        <v>21</v>
      </c>
      <c r="H51" s="11" t="s">
        <v>103</v>
      </c>
      <c r="I51" s="12">
        <v>0</v>
      </c>
      <c r="J51" s="12">
        <v>850058000</v>
      </c>
      <c r="K51" s="12">
        <v>850058000</v>
      </c>
      <c r="L51" s="12">
        <v>0</v>
      </c>
      <c r="M51" s="12">
        <v>0</v>
      </c>
      <c r="N51" s="13">
        <f t="shared" si="14"/>
        <v>0</v>
      </c>
      <c r="O51" s="13">
        <v>0</v>
      </c>
      <c r="P51" s="13">
        <v>0</v>
      </c>
      <c r="Q51" s="13">
        <v>0</v>
      </c>
      <c r="R51" s="13">
        <v>0</v>
      </c>
      <c r="S51" s="12">
        <v>0</v>
      </c>
      <c r="T51" s="14">
        <f t="shared" si="5"/>
        <v>0</v>
      </c>
      <c r="U51" s="15">
        <f t="shared" si="16"/>
        <v>0</v>
      </c>
      <c r="V51" s="15">
        <f t="shared" si="17"/>
        <v>0</v>
      </c>
      <c r="W51" s="15">
        <f t="shared" si="18"/>
        <v>0</v>
      </c>
    </row>
    <row r="52" spans="1:23" ht="75" customHeight="1" thickTop="1" thickBot="1" x14ac:dyDescent="0.3">
      <c r="A52" s="53" t="s">
        <v>57</v>
      </c>
      <c r="B52" s="26" t="s">
        <v>81</v>
      </c>
      <c r="C52" s="26" t="s">
        <v>59</v>
      </c>
      <c r="D52" s="26">
        <v>9</v>
      </c>
      <c r="E52" s="26" t="s">
        <v>61</v>
      </c>
      <c r="F52" s="26">
        <v>10</v>
      </c>
      <c r="G52" s="26" t="s">
        <v>21</v>
      </c>
      <c r="H52" s="11" t="s">
        <v>62</v>
      </c>
      <c r="I52" s="12">
        <v>7000000000</v>
      </c>
      <c r="J52" s="12">
        <v>0</v>
      </c>
      <c r="K52" s="12">
        <v>0</v>
      </c>
      <c r="L52" s="12">
        <v>7000000000</v>
      </c>
      <c r="M52" s="12">
        <v>0</v>
      </c>
      <c r="N52" s="13">
        <f t="shared" si="14"/>
        <v>7000000000</v>
      </c>
      <c r="O52" s="13">
        <v>5614183132.6700001</v>
      </c>
      <c r="P52" s="13">
        <v>1385816867.3299999</v>
      </c>
      <c r="Q52" s="13">
        <v>2522110265.6700001</v>
      </c>
      <c r="R52" s="13">
        <v>1123407032.6700001</v>
      </c>
      <c r="S52" s="12">
        <v>1123407032.6700001</v>
      </c>
      <c r="T52" s="14">
        <f t="shared" si="5"/>
        <v>4477889734.3299999</v>
      </c>
      <c r="U52" s="15">
        <f t="shared" si="16"/>
        <v>0.36030146652428574</v>
      </c>
      <c r="V52" s="15">
        <f t="shared" si="17"/>
        <v>0.16048671895285715</v>
      </c>
      <c r="W52" s="15">
        <f t="shared" si="18"/>
        <v>0.16048671895285715</v>
      </c>
    </row>
    <row r="53" spans="1:23" ht="24" customHeight="1" thickTop="1" thickBot="1" x14ac:dyDescent="0.3">
      <c r="A53" s="45"/>
      <c r="B53" s="45"/>
      <c r="C53" s="45"/>
      <c r="D53" s="45"/>
      <c r="E53" s="45"/>
      <c r="F53" s="45"/>
      <c r="G53" s="45"/>
      <c r="H53" s="46" t="s">
        <v>94</v>
      </c>
      <c r="I53" s="47">
        <f>+I8+I33</f>
        <v>824137596929</v>
      </c>
      <c r="J53" s="47">
        <f>+J8+J33</f>
        <v>112992231000</v>
      </c>
      <c r="K53" s="47">
        <f>+K8+K33</f>
        <v>56110458000</v>
      </c>
      <c r="L53" s="47">
        <f>+L8+L33</f>
        <v>881019369929</v>
      </c>
      <c r="M53" s="47">
        <f>+M8+M33</f>
        <v>11500000000</v>
      </c>
      <c r="N53" s="48">
        <f>+L53-M53</f>
        <v>869519369929</v>
      </c>
      <c r="O53" s="47">
        <f>+O8+O33</f>
        <v>812588856813.03003</v>
      </c>
      <c r="P53" s="47">
        <f>+P8+P33</f>
        <v>56930513115.969986</v>
      </c>
      <c r="Q53" s="47">
        <f>+Q8+Q33</f>
        <v>741604672426.67004</v>
      </c>
      <c r="R53" s="47">
        <f>+R8+R33</f>
        <v>650967058567</v>
      </c>
      <c r="S53" s="47">
        <f>+S8+S33</f>
        <v>650372002249.64001</v>
      </c>
      <c r="T53" s="49">
        <f>+N53-Q53</f>
        <v>127914697502.32996</v>
      </c>
      <c r="U53" s="50">
        <f t="shared" si="0"/>
        <v>0.85289034157712351</v>
      </c>
      <c r="V53" s="50">
        <f t="shared" si="1"/>
        <v>0.74865158969391821</v>
      </c>
      <c r="W53" s="50">
        <f t="shared" si="2"/>
        <v>0.74796723884684213</v>
      </c>
    </row>
    <row r="54" spans="1:23" ht="15.75" thickTop="1" x14ac:dyDescent="0.25">
      <c r="A54" s="27" t="s">
        <v>101</v>
      </c>
      <c r="B54" s="27"/>
      <c r="C54" s="27"/>
      <c r="D54" s="27"/>
      <c r="E54" s="27"/>
      <c r="F54" s="28"/>
      <c r="G54" s="28"/>
      <c r="H54" s="5"/>
      <c r="I54" s="6"/>
      <c r="J54" s="6"/>
      <c r="K54" s="4"/>
      <c r="L54" s="4"/>
      <c r="M54" s="4"/>
      <c r="N54" s="54"/>
      <c r="O54" s="8"/>
      <c r="P54" s="18"/>
      <c r="Q54" s="18"/>
      <c r="R54" s="19"/>
      <c r="S54" s="6"/>
      <c r="T54" s="59"/>
      <c r="U54" s="6"/>
      <c r="V54" s="20"/>
      <c r="W54" s="20"/>
    </row>
    <row r="55" spans="1:23" s="4" customFormat="1" ht="11.25" x14ac:dyDescent="0.2">
      <c r="A55" s="4" t="s">
        <v>104</v>
      </c>
      <c r="F55" s="18"/>
      <c r="G55" s="18"/>
      <c r="H55" s="5"/>
      <c r="I55" s="6"/>
      <c r="J55" s="6"/>
      <c r="P55" s="18"/>
      <c r="Q55" s="18"/>
      <c r="R55" s="19"/>
      <c r="S55" s="6"/>
      <c r="T55" s="59"/>
      <c r="U55" s="6"/>
      <c r="V55" s="20"/>
      <c r="W55" s="20"/>
    </row>
    <row r="56" spans="1:23" s="4" customFormat="1" ht="11.25" x14ac:dyDescent="0.2">
      <c r="A56" s="4" t="s">
        <v>105</v>
      </c>
      <c r="F56" s="18"/>
      <c r="G56" s="18"/>
      <c r="H56" s="5"/>
      <c r="I56" s="6"/>
      <c r="J56" s="6"/>
      <c r="P56" s="18"/>
      <c r="Q56" s="18"/>
      <c r="R56" s="19"/>
      <c r="S56" s="6"/>
      <c r="T56" s="6"/>
      <c r="U56" s="6"/>
      <c r="V56" s="20"/>
      <c r="W56" s="20"/>
    </row>
    <row r="57" spans="1:23" s="4" customFormat="1" ht="11.25" x14ac:dyDescent="0.2">
      <c r="A57" s="4" t="s">
        <v>108</v>
      </c>
    </row>
    <row r="58" spans="1:23" s="4" customFormat="1" ht="11.25" x14ac:dyDescent="0.2">
      <c r="A58" s="55" t="s">
        <v>107</v>
      </c>
    </row>
    <row r="59" spans="1:23" s="4" customFormat="1" ht="11.25" x14ac:dyDescent="0.2">
      <c r="A59" s="55" t="s">
        <v>113</v>
      </c>
    </row>
    <row r="60" spans="1:23" ht="14.25" customHeight="1" x14ac:dyDescent="0.25">
      <c r="A60" s="55" t="s">
        <v>112</v>
      </c>
      <c r="B60" s="29"/>
      <c r="C60" s="29"/>
      <c r="D60" s="29"/>
      <c r="E60" s="29"/>
      <c r="F60" s="29"/>
      <c r="G60" s="29"/>
    </row>
    <row r="61" spans="1:23" ht="11.25" customHeight="1" x14ac:dyDescent="0.25">
      <c r="A61" s="55" t="s">
        <v>114</v>
      </c>
      <c r="B61" s="29"/>
      <c r="C61" s="29"/>
      <c r="D61" s="29"/>
      <c r="E61" s="29"/>
      <c r="F61" s="29"/>
      <c r="G61" s="29"/>
    </row>
    <row r="62" spans="1:23" ht="12.75" customHeight="1" x14ac:dyDescent="0.25">
      <c r="A62" s="55" t="s">
        <v>117</v>
      </c>
    </row>
    <row r="63" spans="1:23" ht="13.5" customHeight="1" x14ac:dyDescent="0.25">
      <c r="A63" s="55" t="s">
        <v>118</v>
      </c>
    </row>
    <row r="80" spans="22:23" x14ac:dyDescent="0.25">
      <c r="V80" s="7"/>
      <c r="W80" s="7"/>
    </row>
    <row r="81" spans="1:23" x14ac:dyDescent="0.25">
      <c r="A81" s="8"/>
      <c r="B81" s="8"/>
      <c r="C81" s="8"/>
      <c r="D81" s="8"/>
      <c r="E81" s="8"/>
      <c r="F81" s="8"/>
      <c r="G81" s="8"/>
      <c r="H81" s="8"/>
      <c r="I81" s="8"/>
      <c r="J81" s="8"/>
      <c r="K81" s="8"/>
      <c r="L81" s="8"/>
      <c r="M81" s="8"/>
      <c r="N81" s="8"/>
      <c r="O81" s="8"/>
      <c r="P81" s="8"/>
      <c r="Q81" s="8"/>
      <c r="R81" s="8"/>
      <c r="S81" s="8"/>
      <c r="T81" s="8"/>
      <c r="U81" s="7"/>
      <c r="V81" s="7"/>
      <c r="W81" s="7"/>
    </row>
    <row r="82" spans="1:23" x14ac:dyDescent="0.25">
      <c r="A82" s="8"/>
      <c r="B82" s="8"/>
      <c r="C82" s="8"/>
      <c r="D82" s="8"/>
      <c r="E82" s="8"/>
      <c r="F82" s="8"/>
      <c r="G82" s="8"/>
      <c r="H82" s="8"/>
      <c r="I82" s="8"/>
      <c r="J82" s="8"/>
      <c r="K82" s="8"/>
      <c r="L82" s="8"/>
      <c r="M82" s="8"/>
      <c r="N82" s="8"/>
      <c r="O82" s="8"/>
      <c r="P82" s="8"/>
      <c r="Q82" s="8"/>
      <c r="R82" s="8"/>
      <c r="S82" s="8"/>
      <c r="T82" s="8"/>
      <c r="U82" s="7"/>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2"/>
      <c r="W85" s="2"/>
    </row>
    <row r="86" spans="1:23" x14ac:dyDescent="0.25">
      <c r="U86" s="2"/>
      <c r="V86" s="2"/>
      <c r="W86" s="2"/>
    </row>
    <row r="87" spans="1:23" x14ac:dyDescent="0.25">
      <c r="U87" s="2"/>
      <c r="V87" s="2"/>
      <c r="W87" s="2"/>
    </row>
    <row r="88" spans="1:23" x14ac:dyDescent="0.25">
      <c r="U88" s="2"/>
      <c r="V88" s="2"/>
      <c r="W88" s="2"/>
    </row>
    <row r="89" spans="1:23" x14ac:dyDescent="0.25">
      <c r="U89" s="2"/>
      <c r="V89" s="2"/>
      <c r="W89" s="2"/>
    </row>
    <row r="90" spans="1:23" x14ac:dyDescent="0.25">
      <c r="U90" s="2"/>
    </row>
  </sheetData>
  <mergeCells count="4">
    <mergeCell ref="A2:W2"/>
    <mergeCell ref="A3:W3"/>
    <mergeCell ref="R6:W6"/>
    <mergeCell ref="A4:W5"/>
  </mergeCells>
  <printOptions horizontalCentered="1"/>
  <pageMargins left="0.23622047244094491" right="0.23622047244094491" top="0.74803149606299213" bottom="0.74803149606299213" header="0.31496062992125984" footer="0.31496062992125984"/>
  <pageSetup paperSize="14" scale="55" orientation="landscape" r:id="rId1"/>
  <headerFooter alignWithMargins="0"/>
  <rowBreaks count="1" manualBreakCount="1">
    <brk id="29" max="16383" man="1"/>
  </rowBreaks>
  <ignoredErrors>
    <ignoredError sqref="N53"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2025-12-01T20:13:13Z</cp:lastPrinted>
  <dcterms:created xsi:type="dcterms:W3CDTF">2024-07-01T22:52:35Z</dcterms:created>
  <dcterms:modified xsi:type="dcterms:W3CDTF">2025-12-01T20:58:06Z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