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0 de noviembre\Publicación\"/>
    </mc:Choice>
  </mc:AlternateContent>
  <bookViews>
    <workbookView xWindow="0" yWindow="0" windowWidth="8430" windowHeight="8805"/>
  </bookViews>
  <sheets>
    <sheet name="GASTOS DE INVERSION " sheetId="1" r:id="rId1"/>
  </sheets>
  <definedNames>
    <definedName name="_xlnm.Print_Titles" localSheetId="0">'GASTOS DE INVERSION 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33" i="1" l="1"/>
  <c r="O31" i="1"/>
  <c r="O23" i="1"/>
  <c r="O12" i="1"/>
  <c r="O34" i="1" l="1"/>
  <c r="U25" i="1"/>
  <c r="V25" i="1"/>
  <c r="W25" i="1"/>
  <c r="U26" i="1"/>
  <c r="V26" i="1"/>
  <c r="W26" i="1"/>
  <c r="U27" i="1"/>
  <c r="V27" i="1"/>
  <c r="W27" i="1"/>
  <c r="U28" i="1"/>
  <c r="V28" i="1"/>
  <c r="W28" i="1"/>
  <c r="U29" i="1"/>
  <c r="V29" i="1"/>
  <c r="W29" i="1"/>
  <c r="U30" i="1"/>
  <c r="V30" i="1"/>
  <c r="W30" i="1"/>
  <c r="W24" i="1"/>
  <c r="V24" i="1"/>
  <c r="U24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W13" i="1"/>
  <c r="V13" i="1"/>
  <c r="U13" i="1"/>
  <c r="T28" i="1"/>
  <c r="T29" i="1"/>
  <c r="T30" i="1"/>
  <c r="T20" i="1"/>
  <c r="T21" i="1"/>
  <c r="T17" i="1"/>
  <c r="T18" i="1"/>
  <c r="T19" i="1"/>
  <c r="T10" i="1"/>
  <c r="T9" i="1"/>
  <c r="T8" i="1"/>
  <c r="N12" i="1"/>
  <c r="P12" i="1"/>
  <c r="Q12" i="1"/>
  <c r="R12" i="1"/>
  <c r="S12" i="1"/>
  <c r="J12" i="1"/>
  <c r="K12" i="1"/>
  <c r="L12" i="1"/>
  <c r="M12" i="1"/>
  <c r="I12" i="1"/>
  <c r="W11" i="1"/>
  <c r="V11" i="1"/>
  <c r="U11" i="1"/>
  <c r="U10" i="1"/>
  <c r="V10" i="1"/>
  <c r="W10" i="1"/>
  <c r="V9" i="1"/>
  <c r="W9" i="1"/>
  <c r="T11" i="1"/>
  <c r="T12" i="1" l="1"/>
  <c r="W12" i="1"/>
  <c r="V12" i="1"/>
  <c r="U12" i="1"/>
  <c r="T32" i="1"/>
  <c r="N23" i="1" l="1"/>
  <c r="U8" i="1"/>
  <c r="J31" i="1" l="1"/>
  <c r="K31" i="1"/>
  <c r="L31" i="1"/>
  <c r="M31" i="1"/>
  <c r="N31" i="1"/>
  <c r="P31" i="1"/>
  <c r="Q31" i="1"/>
  <c r="R31" i="1"/>
  <c r="S31" i="1"/>
  <c r="I31" i="1"/>
  <c r="T27" i="1" l="1"/>
  <c r="I33" i="1" l="1"/>
  <c r="J23" i="1"/>
  <c r="K23" i="1"/>
  <c r="L23" i="1"/>
  <c r="M23" i="1"/>
  <c r="I23" i="1"/>
  <c r="U9" i="1" l="1"/>
  <c r="T13" i="1" l="1"/>
  <c r="T14" i="1"/>
  <c r="T15" i="1"/>
  <c r="T16" i="1"/>
  <c r="S33" i="1" l="1"/>
  <c r="R33" i="1"/>
  <c r="Q33" i="1"/>
  <c r="P33" i="1"/>
  <c r="M33" i="1"/>
  <c r="L33" i="1"/>
  <c r="K33" i="1"/>
  <c r="J33" i="1"/>
  <c r="S23" i="1"/>
  <c r="R23" i="1"/>
  <c r="Q23" i="1"/>
  <c r="T23" i="1" s="1"/>
  <c r="P23" i="1"/>
  <c r="J34" i="1" l="1"/>
  <c r="K34" i="1"/>
  <c r="L34" i="1"/>
  <c r="M34" i="1"/>
  <c r="R34" i="1"/>
  <c r="S34" i="1"/>
  <c r="I34" i="1"/>
  <c r="Q34" i="1"/>
  <c r="U32" i="1" l="1"/>
  <c r="N33" i="1"/>
  <c r="W32" i="1"/>
  <c r="V32" i="1"/>
  <c r="W8" i="1"/>
  <c r="T22" i="1"/>
  <c r="T24" i="1"/>
  <c r="T25" i="1"/>
  <c r="T26" i="1"/>
  <c r="V8" i="1"/>
  <c r="T31" i="1" l="1"/>
  <c r="T33" i="1"/>
  <c r="W33" i="1"/>
  <c r="V33" i="1"/>
  <c r="U33" i="1"/>
  <c r="W31" i="1"/>
  <c r="V31" i="1"/>
  <c r="U31" i="1"/>
  <c r="N34" i="1"/>
  <c r="U23" i="1"/>
  <c r="V23" i="1"/>
  <c r="W23" i="1"/>
  <c r="T34" i="1" l="1"/>
  <c r="V34" i="1"/>
  <c r="W34" i="1"/>
  <c r="U34" i="1"/>
</calcChain>
</file>

<file path=xl/sharedStrings.xml><?xml version="1.0" encoding="utf-8"?>
<sst xmlns="http://schemas.openxmlformats.org/spreadsheetml/2006/main" count="221" uniqueCount="75">
  <si>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</si>
  <si>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</si>
  <si>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</si>
  <si>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</si>
  <si>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</si>
  <si>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</si>
  <si>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</si>
  <si>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</si>
  <si>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</si>
  <si>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</si>
  <si>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</si>
  <si>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</si>
  <si>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</si>
  <si>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</si>
  <si>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</si>
  <si>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</si>
  <si>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</si>
  <si>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</si>
  <si>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</si>
  <si>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</si>
  <si>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</si>
  <si>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</si>
  <si>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</si>
  <si>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</si>
  <si>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</si>
  <si>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</si>
  <si>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</si>
  <si>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</si>
  <si>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</si>
  <si>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</si>
  <si>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</si>
  <si>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</si>
  <si>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</si>
  <si>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</si>
  <si>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</si>
  <si>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</si>
  <si>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</si>
  <si>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</si>
  <si>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</si>
  <si>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</si>
  <si>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</si>
  <si>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</si>
  <si>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</si>
  <si>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</si>
  <si>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</si>
  <si>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</si>
  <si>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</si>
  <si>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</si>
  <si>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</si>
  <si>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</si>
  <si>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</si>
  <si>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</si>
  <si>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</si>
  <si>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</si>
  <si>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</si>
  <si>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</si>
  <si>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</si>
  <si>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</si>
  <si>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</si>
  <si>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</si>
  <si>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</si>
  <si>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</si>
  <si>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</si>
  <si>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</si>
  <si>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</si>
  <si>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</si>
  <si>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</si>
  <si>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</si>
  <si>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</si>
  <si>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</si>
  <si>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</si>
  <si>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</si>
  <si>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r>
      <t xml:space="preserve">Nota 3: </t>
    </r>
    <r>
      <rPr>
        <sz val="8"/>
        <rFont val="Arial"/>
        <family val="2"/>
      </rPr>
      <t>Resolución No. 254 del 28 de agosto de 2025 de la Agencia Presidencial de  Cooperación Internacional de Colombia- APC. Por la cual se efectúa una modificación del Presupuesto de inversión contenida en el anexo del Decreto de Liquidación del Presupuesto General de la Nación para la vigencia fiscal 2025.</t>
    </r>
  </si>
  <si>
    <t>EJECUCIÓN PRESUPUESTAL ACUMULADA CON CORTE AL 30 DE NOVIEMBRE DE 2025</t>
  </si>
  <si>
    <t>FECHA DE ELABORACIÓN: DICIEMBRE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</si>
</sst>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4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64" fontId="12" fillId="0" borderId="0" xfId="0" applyNumberFormat="1" applyFont="1"/>
    <xf numFmtId="0" fontId="5" fillId="0" borderId="0" xfId="0" applyFont="1"/>
    <xf numFmtId="0" fontId="3" fillId="0" borderId="1" xfId="0" applyNumberFormat="1" applyFont="1" applyBorder="1" applyAlignment="1">
      <alignment horizontal="center" vertical="center" wrapText="1" readingOrder="1"/>
    </xf>
    <xf numFmtId="7" fontId="3" fillId="0" borderId="1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488561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60"/>
  <sheetViews>
    <sheetView showGridLines="0" tabSelected="1" zoomScaleNormal="10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S6" sqref="S6:W6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7.140625" customWidth="1"/>
    <col min="11" max="12" width="17" customWidth="1"/>
    <col min="13" max="13" width="16" customWidth="1"/>
    <col min="14" max="14" width="16.28515625" customWidth="1"/>
    <col min="15" max="15" width="16.140625" customWidth="1"/>
    <col min="16" max="16" width="16.140625" bestFit="1" customWidth="1"/>
    <col min="17" max="17" width="15.85546875" customWidth="1"/>
    <col min="18" max="18" width="16.7109375" customWidth="1"/>
    <col min="19" max="19" width="16.5703125" customWidth="1"/>
    <col min="20" max="20" width="16.140625" bestFit="1" customWidth="1"/>
    <col min="21" max="21" width="8.28515625" customWidth="1"/>
    <col min="22" max="22" width="7" customWidth="1"/>
    <col min="23" max="23" width="8" customWidth="1"/>
  </cols>
  <sheetData>
    <row r="2" spans="1:23" x14ac:dyDescent="0.25">
      <c r="A2" s="39" t="s">
        <v>57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17.25" customHeight="1" x14ac:dyDescent="0.25">
      <c r="A3" s="39" t="s">
        <v>73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17.25" customHeight="1" x14ac:dyDescent="0.25">
      <c r="A4" s="39" t="s">
        <v>68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ht="3.7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15.75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42" t="s">
        <v>74</v>
      </c>
      <c r="T6" s="43"/>
      <c r="U6" s="43"/>
      <c r="V6" s="43"/>
      <c r="W6" s="43"/>
    </row>
    <row r="7" spans="1:23" ht="33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67</v>
      </c>
      <c r="L7" s="9" t="s">
        <v>11</v>
      </c>
      <c r="M7" s="9" t="s">
        <v>12</v>
      </c>
      <c r="N7" s="9" t="s">
        <v>56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55</v>
      </c>
      <c r="U7" s="10" t="s">
        <v>63</v>
      </c>
      <c r="V7" s="10" t="s">
        <v>64</v>
      </c>
      <c r="W7" s="10" t="s">
        <v>65</v>
      </c>
    </row>
    <row r="8" spans="1:23" ht="60" customHeight="1" thickTop="1" thickBot="1" x14ac:dyDescent="0.3">
      <c r="A8" s="28" t="s">
        <v>21</v>
      </c>
      <c r="B8" s="12" t="s">
        <v>22</v>
      </c>
      <c r="C8" s="12" t="s">
        <v>23</v>
      </c>
      <c r="D8" s="12" t="s">
        <v>24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2891976929</v>
      </c>
      <c r="J8" s="14">
        <v>0</v>
      </c>
      <c r="K8" s="14">
        <v>0</v>
      </c>
      <c r="L8" s="14">
        <v>2891976929</v>
      </c>
      <c r="M8" s="14">
        <v>0</v>
      </c>
      <c r="N8" s="14">
        <v>2891976929</v>
      </c>
      <c r="O8" s="14">
        <v>2377181887.48</v>
      </c>
      <c r="P8" s="14">
        <v>514795041.51999998</v>
      </c>
      <c r="Q8" s="14">
        <v>2335540021.3200002</v>
      </c>
      <c r="R8" s="14">
        <v>1972250925.49</v>
      </c>
      <c r="S8" s="14">
        <v>1972250925.49</v>
      </c>
      <c r="T8" s="14">
        <f>+N8-Q8</f>
        <v>556436907.67999983</v>
      </c>
      <c r="U8" s="17">
        <f>+Q8/N8</f>
        <v>0.8075928953304593</v>
      </c>
      <c r="V8" s="17">
        <f>+R8/N8</f>
        <v>0.68197325701763922</v>
      </c>
      <c r="W8" s="17">
        <f>+S8/N8</f>
        <v>0.68197325701763922</v>
      </c>
    </row>
    <row r="9" spans="1:23" ht="60" customHeight="1" thickTop="1" thickBot="1" x14ac:dyDescent="0.3">
      <c r="A9" s="28" t="s">
        <v>21</v>
      </c>
      <c r="B9" s="12" t="s">
        <v>22</v>
      </c>
      <c r="C9" s="12" t="s">
        <v>23</v>
      </c>
      <c r="D9" s="12" t="s">
        <v>24</v>
      </c>
      <c r="E9" s="12" t="s">
        <v>53</v>
      </c>
      <c r="F9" s="12">
        <v>15</v>
      </c>
      <c r="G9" s="12" t="s">
        <v>19</v>
      </c>
      <c r="H9" s="13" t="s">
        <v>54</v>
      </c>
      <c r="I9" s="22">
        <v>0</v>
      </c>
      <c r="J9" s="22">
        <v>825550000</v>
      </c>
      <c r="K9" s="22">
        <v>0</v>
      </c>
      <c r="L9" s="22">
        <v>825550000</v>
      </c>
      <c r="M9" s="22">
        <v>0</v>
      </c>
      <c r="N9" s="15">
        <v>825550000</v>
      </c>
      <c r="O9" s="22">
        <v>412169602</v>
      </c>
      <c r="P9" s="22">
        <v>413380398</v>
      </c>
      <c r="Q9" s="22">
        <v>356332401</v>
      </c>
      <c r="R9" s="22">
        <v>101019934</v>
      </c>
      <c r="S9" s="22">
        <v>54493634</v>
      </c>
      <c r="T9" s="16">
        <f>+N9-Q9</f>
        <v>469217599</v>
      </c>
      <c r="U9" s="17">
        <f t="shared" ref="U9" si="0">+Q9/N9</f>
        <v>0.43163030827932891</v>
      </c>
      <c r="V9" s="17">
        <f t="shared" ref="V9" si="1">+R9/N9</f>
        <v>0.12236682696384228</v>
      </c>
      <c r="W9" s="17">
        <f t="shared" ref="W9" si="2">+S9/N9</f>
        <v>6.6008883774453395E-2</v>
      </c>
    </row>
    <row r="10" spans="1:23" ht="60" customHeight="1" thickTop="1" thickBot="1" x14ac:dyDescent="0.3">
      <c r="A10" s="28" t="s">
        <v>21</v>
      </c>
      <c r="B10" s="12" t="s">
        <v>22</v>
      </c>
      <c r="C10" s="12" t="s">
        <v>23</v>
      </c>
      <c r="D10" s="12" t="s">
        <v>24</v>
      </c>
      <c r="E10" s="12" t="s">
        <v>53</v>
      </c>
      <c r="F10" s="37">
        <v>16</v>
      </c>
      <c r="G10" s="12" t="s">
        <v>20</v>
      </c>
      <c r="H10" s="13" t="s">
        <v>54</v>
      </c>
      <c r="I10" s="22">
        <v>8873107136</v>
      </c>
      <c r="J10" s="22">
        <v>0</v>
      </c>
      <c r="K10" s="22">
        <v>0</v>
      </c>
      <c r="L10" s="22">
        <v>8873107136</v>
      </c>
      <c r="M10" s="22">
        <v>0</v>
      </c>
      <c r="N10" s="15">
        <v>8873107136</v>
      </c>
      <c r="O10" s="22">
        <v>8851139339.4400005</v>
      </c>
      <c r="P10" s="22">
        <v>21967796.559999999</v>
      </c>
      <c r="Q10" s="22">
        <v>8787530907.4400005</v>
      </c>
      <c r="R10" s="22">
        <v>7480163100.4399996</v>
      </c>
      <c r="S10" s="22">
        <v>7395243818.4399996</v>
      </c>
      <c r="T10" s="16">
        <f>+N10-Q10</f>
        <v>85576228.559999466</v>
      </c>
      <c r="U10" s="17">
        <f t="shared" ref="U10" si="3">+Q10/N10</f>
        <v>0.99035555107716444</v>
      </c>
      <c r="V10" s="17">
        <f t="shared" ref="V10" si="4">+R10/N10</f>
        <v>0.84301507755850902</v>
      </c>
      <c r="W10" s="17">
        <f t="shared" ref="W10" si="5">+S10/N10</f>
        <v>0.83344466657412386</v>
      </c>
    </row>
    <row r="11" spans="1:23" ht="60" customHeight="1" thickTop="1" thickBot="1" x14ac:dyDescent="0.3">
      <c r="A11" s="28" t="s">
        <v>21</v>
      </c>
      <c r="B11" s="12" t="s">
        <v>22</v>
      </c>
      <c r="C11" s="12" t="s">
        <v>23</v>
      </c>
      <c r="D11" s="12" t="s">
        <v>24</v>
      </c>
      <c r="E11" s="12" t="s">
        <v>53</v>
      </c>
      <c r="F11" s="12">
        <v>25</v>
      </c>
      <c r="G11" s="12" t="s">
        <v>19</v>
      </c>
      <c r="H11" s="13" t="s">
        <v>54</v>
      </c>
      <c r="I11" s="22">
        <v>0</v>
      </c>
      <c r="J11" s="22">
        <v>825550000</v>
      </c>
      <c r="K11" s="22">
        <v>825550000</v>
      </c>
      <c r="L11" s="22">
        <v>0</v>
      </c>
      <c r="M11" s="22">
        <v>0</v>
      </c>
      <c r="N11" s="15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16">
        <f t="shared" ref="T11" si="6">+N11-Q11</f>
        <v>0</v>
      </c>
      <c r="U11" s="17">
        <f>IFERROR((Q11/N11),0)</f>
        <v>0</v>
      </c>
      <c r="V11" s="17">
        <f>IFERROR((R11/N11),0)</f>
        <v>0</v>
      </c>
      <c r="W11" s="17">
        <f>IFERROR((S11/N11),0)</f>
        <v>0</v>
      </c>
    </row>
    <row r="12" spans="1:23" ht="33" customHeight="1" thickTop="1" thickBot="1" x14ac:dyDescent="0.3">
      <c r="A12" s="11" t="s">
        <v>21</v>
      </c>
      <c r="B12" s="11"/>
      <c r="C12" s="11"/>
      <c r="D12" s="11"/>
      <c r="E12" s="11"/>
      <c r="F12" s="11"/>
      <c r="G12" s="11"/>
      <c r="H12" s="1" t="s">
        <v>59</v>
      </c>
      <c r="I12" s="21">
        <f>SUM(I8:I11)</f>
        <v>11765084065</v>
      </c>
      <c r="J12" s="21">
        <f t="shared" ref="J12:M12" si="7">SUM(J8:J11)</f>
        <v>1651100000</v>
      </c>
      <c r="K12" s="21">
        <f t="shared" si="7"/>
        <v>825550000</v>
      </c>
      <c r="L12" s="21">
        <f t="shared" si="7"/>
        <v>12590634065</v>
      </c>
      <c r="M12" s="21">
        <f t="shared" si="7"/>
        <v>0</v>
      </c>
      <c r="N12" s="21">
        <f t="shared" ref="N12" si="8">SUM(N8:N11)</f>
        <v>12590634065</v>
      </c>
      <c r="O12" s="21">
        <f>SUM(O8:O11)</f>
        <v>11640490828.92</v>
      </c>
      <c r="P12" s="21">
        <f t="shared" ref="P12" si="9">SUM(P8:P11)</f>
        <v>950143236.07999992</v>
      </c>
      <c r="Q12" s="21">
        <f t="shared" ref="Q12" si="10">SUM(Q8:Q11)</f>
        <v>11479403329.76</v>
      </c>
      <c r="R12" s="21">
        <f t="shared" ref="R12" si="11">SUM(R8:R11)</f>
        <v>9553433959.9300003</v>
      </c>
      <c r="S12" s="21">
        <f t="shared" ref="S12" si="12">SUM(S8:S11)</f>
        <v>9421988377.9300003</v>
      </c>
      <c r="T12" s="19">
        <f>+N12-Q12</f>
        <v>1111230735.2399998</v>
      </c>
      <c r="U12" s="20">
        <f t="shared" ref="U12:U34" si="13">+Q12/N12</f>
        <v>0.91174147945979556</v>
      </c>
      <c r="V12" s="20">
        <f t="shared" ref="V12:V34" si="14">+R12/N12</f>
        <v>0.75877306183387994</v>
      </c>
      <c r="W12" s="20">
        <f t="shared" ref="W12:W34" si="15">+S12/N12</f>
        <v>0.74833311247776302</v>
      </c>
    </row>
    <row r="13" spans="1:23" ht="72.75" customHeight="1" thickTop="1" thickBot="1" x14ac:dyDescent="0.3">
      <c r="A13" s="28" t="s">
        <v>21</v>
      </c>
      <c r="B13" s="28" t="s">
        <v>27</v>
      </c>
      <c r="C13" s="12" t="s">
        <v>23</v>
      </c>
      <c r="D13" s="12" t="s">
        <v>28</v>
      </c>
      <c r="E13" s="12" t="s">
        <v>29</v>
      </c>
      <c r="F13" s="12" t="s">
        <v>18</v>
      </c>
      <c r="G13" s="12" t="s">
        <v>19</v>
      </c>
      <c r="H13" s="13" t="s">
        <v>30</v>
      </c>
      <c r="I13" s="34">
        <v>20157100000</v>
      </c>
      <c r="J13" s="14">
        <v>0</v>
      </c>
      <c r="K13" s="14">
        <v>0</v>
      </c>
      <c r="L13" s="14">
        <v>20157100000</v>
      </c>
      <c r="M13" s="14">
        <v>0</v>
      </c>
      <c r="N13" s="15">
        <v>20157100000</v>
      </c>
      <c r="O13" s="14">
        <v>19909295236.150002</v>
      </c>
      <c r="P13" s="14">
        <v>247804763.84999999</v>
      </c>
      <c r="Q13" s="14">
        <v>19909295236.150002</v>
      </c>
      <c r="R13" s="14">
        <v>19678724401.150002</v>
      </c>
      <c r="S13" s="14">
        <v>19656215533.150002</v>
      </c>
      <c r="T13" s="16">
        <f t="shared" ref="T13:T34" si="16">+N13-Q13</f>
        <v>247804763.84999847</v>
      </c>
      <c r="U13" s="17">
        <f>IFERROR((Q13/N13),0)</f>
        <v>0.98770632859637553</v>
      </c>
      <c r="V13" s="17">
        <f>IFERROR((R13/N13),0)</f>
        <v>0.97626763776287273</v>
      </c>
      <c r="W13" s="17">
        <f>IFERROR((S13/N13),0)</f>
        <v>0.97515096582097627</v>
      </c>
    </row>
    <row r="14" spans="1:23" ht="75.75" customHeight="1" thickTop="1" thickBot="1" x14ac:dyDescent="0.3">
      <c r="A14" s="28" t="s">
        <v>21</v>
      </c>
      <c r="B14" s="28" t="s">
        <v>27</v>
      </c>
      <c r="C14" s="12" t="s">
        <v>23</v>
      </c>
      <c r="D14" s="12" t="s">
        <v>31</v>
      </c>
      <c r="E14" s="12" t="s">
        <v>32</v>
      </c>
      <c r="F14" s="12" t="s">
        <v>18</v>
      </c>
      <c r="G14" s="12" t="s">
        <v>19</v>
      </c>
      <c r="H14" s="13" t="s">
        <v>33</v>
      </c>
      <c r="I14" s="14">
        <v>9000000000</v>
      </c>
      <c r="J14" s="14">
        <v>0</v>
      </c>
      <c r="K14" s="14">
        <v>0</v>
      </c>
      <c r="L14" s="14">
        <v>9000000000</v>
      </c>
      <c r="M14" s="14">
        <v>0</v>
      </c>
      <c r="N14" s="15">
        <v>9000000000</v>
      </c>
      <c r="O14" s="14">
        <v>8542642863.25</v>
      </c>
      <c r="P14" s="14">
        <v>457357136.75</v>
      </c>
      <c r="Q14" s="14">
        <v>8520621510.25</v>
      </c>
      <c r="R14" s="14">
        <v>4383845455.25</v>
      </c>
      <c r="S14" s="14">
        <v>4383845455.25</v>
      </c>
      <c r="T14" s="16">
        <f t="shared" si="16"/>
        <v>479378489.75</v>
      </c>
      <c r="U14" s="17">
        <f t="shared" ref="U14:U22" si="17">IFERROR((Q14/N14),0)</f>
        <v>0.94673572336111111</v>
      </c>
      <c r="V14" s="17">
        <f t="shared" ref="V14:V22" si="18">IFERROR((R14/N14),0)</f>
        <v>0.48709393947222224</v>
      </c>
      <c r="W14" s="17">
        <f t="shared" ref="W14:W22" si="19">IFERROR((S14/N14),0)</f>
        <v>0.48709393947222224</v>
      </c>
    </row>
    <row r="15" spans="1:23" ht="75.75" customHeight="1" thickTop="1" thickBot="1" x14ac:dyDescent="0.3">
      <c r="A15" s="28" t="s">
        <v>21</v>
      </c>
      <c r="B15" s="28" t="s">
        <v>27</v>
      </c>
      <c r="C15" s="12" t="s">
        <v>23</v>
      </c>
      <c r="D15" s="12" t="s">
        <v>34</v>
      </c>
      <c r="E15" s="12" t="s">
        <v>32</v>
      </c>
      <c r="F15" s="12" t="s">
        <v>18</v>
      </c>
      <c r="G15" s="12" t="s">
        <v>19</v>
      </c>
      <c r="H15" s="13" t="s">
        <v>33</v>
      </c>
      <c r="I15" s="14">
        <v>3500000000</v>
      </c>
      <c r="J15" s="14">
        <v>0</v>
      </c>
      <c r="K15" s="14">
        <v>0</v>
      </c>
      <c r="L15" s="14">
        <v>3500000000</v>
      </c>
      <c r="M15" s="14">
        <v>0</v>
      </c>
      <c r="N15" s="14">
        <v>3500000000</v>
      </c>
      <c r="O15" s="14">
        <v>2008868655</v>
      </c>
      <c r="P15" s="14">
        <v>1491131345</v>
      </c>
      <c r="Q15" s="14">
        <v>1829838233</v>
      </c>
      <c r="R15" s="14">
        <v>1121876416</v>
      </c>
      <c r="S15" s="14">
        <v>1114478416</v>
      </c>
      <c r="T15" s="16">
        <f t="shared" si="16"/>
        <v>1670161767</v>
      </c>
      <c r="U15" s="17">
        <f t="shared" si="17"/>
        <v>0.52281092371428572</v>
      </c>
      <c r="V15" s="17">
        <f t="shared" si="18"/>
        <v>0.32053611885714284</v>
      </c>
      <c r="W15" s="17">
        <f t="shared" si="19"/>
        <v>0.31842240457142856</v>
      </c>
    </row>
    <row r="16" spans="1:23" ht="60" customHeight="1" thickTop="1" thickBot="1" x14ac:dyDescent="0.3">
      <c r="A16" s="28" t="s">
        <v>21</v>
      </c>
      <c r="B16" s="28" t="s">
        <v>27</v>
      </c>
      <c r="C16" s="12" t="s">
        <v>23</v>
      </c>
      <c r="D16" s="12" t="s">
        <v>35</v>
      </c>
      <c r="E16" s="12" t="s">
        <v>36</v>
      </c>
      <c r="F16" s="12" t="s">
        <v>18</v>
      </c>
      <c r="G16" s="12" t="s">
        <v>19</v>
      </c>
      <c r="H16" s="13" t="s">
        <v>37</v>
      </c>
      <c r="I16" s="14">
        <v>69000000000</v>
      </c>
      <c r="J16" s="14">
        <v>0</v>
      </c>
      <c r="K16" s="14">
        <v>0</v>
      </c>
      <c r="L16" s="14">
        <v>69000000000</v>
      </c>
      <c r="M16" s="14">
        <v>0</v>
      </c>
      <c r="N16" s="14">
        <v>69000000000</v>
      </c>
      <c r="O16" s="14">
        <v>67474126474.220001</v>
      </c>
      <c r="P16" s="14">
        <v>1525873525.78</v>
      </c>
      <c r="Q16" s="14">
        <v>58774126474.220001</v>
      </c>
      <c r="R16" s="14">
        <v>42424228235.919998</v>
      </c>
      <c r="S16" s="14">
        <v>42366428709.919998</v>
      </c>
      <c r="T16" s="16">
        <f t="shared" si="16"/>
        <v>10225873525.779999</v>
      </c>
      <c r="U16" s="17">
        <f t="shared" si="17"/>
        <v>0.85179893440898558</v>
      </c>
      <c r="V16" s="17">
        <f t="shared" si="18"/>
        <v>0.61484388747710139</v>
      </c>
      <c r="W16" s="17">
        <f t="shared" si="19"/>
        <v>0.61400621318724635</v>
      </c>
    </row>
    <row r="17" spans="1:23" ht="60" customHeight="1" thickTop="1" thickBot="1" x14ac:dyDescent="0.3">
      <c r="A17" s="28" t="s">
        <v>21</v>
      </c>
      <c r="B17" s="28" t="s">
        <v>27</v>
      </c>
      <c r="C17" s="12" t="s">
        <v>23</v>
      </c>
      <c r="D17" s="12" t="s">
        <v>35</v>
      </c>
      <c r="E17" s="12" t="s">
        <v>36</v>
      </c>
      <c r="F17" s="12">
        <v>15</v>
      </c>
      <c r="G17" s="12" t="s">
        <v>19</v>
      </c>
      <c r="H17" s="13" t="s">
        <v>37</v>
      </c>
      <c r="I17" s="14">
        <v>0</v>
      </c>
      <c r="J17" s="14">
        <v>10362825000</v>
      </c>
      <c r="K17" s="14">
        <v>0</v>
      </c>
      <c r="L17" s="14">
        <v>10362825000</v>
      </c>
      <c r="M17" s="14">
        <v>0</v>
      </c>
      <c r="N17" s="14">
        <v>10362825000</v>
      </c>
      <c r="O17" s="14">
        <v>10362825000</v>
      </c>
      <c r="P17" s="14">
        <v>0</v>
      </c>
      <c r="Q17" s="14">
        <v>0</v>
      </c>
      <c r="R17" s="14">
        <v>0</v>
      </c>
      <c r="S17" s="14">
        <v>0</v>
      </c>
      <c r="T17" s="16">
        <f t="shared" si="16"/>
        <v>10362825000</v>
      </c>
      <c r="U17" s="17">
        <f t="shared" si="17"/>
        <v>0</v>
      </c>
      <c r="V17" s="17">
        <f t="shared" si="18"/>
        <v>0</v>
      </c>
      <c r="W17" s="17">
        <f t="shared" si="19"/>
        <v>0</v>
      </c>
    </row>
    <row r="18" spans="1:23" ht="60" customHeight="1" thickTop="1" thickBot="1" x14ac:dyDescent="0.3">
      <c r="A18" s="28" t="s">
        <v>21</v>
      </c>
      <c r="B18" s="28" t="s">
        <v>27</v>
      </c>
      <c r="C18" s="12" t="s">
        <v>23</v>
      </c>
      <c r="D18" s="12" t="s">
        <v>35</v>
      </c>
      <c r="E18" s="12" t="s">
        <v>36</v>
      </c>
      <c r="F18" s="12">
        <v>25</v>
      </c>
      <c r="G18" s="12" t="s">
        <v>19</v>
      </c>
      <c r="H18" s="13" t="s">
        <v>37</v>
      </c>
      <c r="I18" s="14">
        <v>0</v>
      </c>
      <c r="J18" s="14">
        <v>10362825000</v>
      </c>
      <c r="K18" s="14">
        <v>10362825000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6">
        <f t="shared" si="16"/>
        <v>0</v>
      </c>
      <c r="U18" s="17">
        <f t="shared" si="17"/>
        <v>0</v>
      </c>
      <c r="V18" s="17">
        <f t="shared" si="18"/>
        <v>0</v>
      </c>
      <c r="W18" s="17">
        <f t="shared" si="19"/>
        <v>0</v>
      </c>
    </row>
    <row r="19" spans="1:23" ht="75" customHeight="1" thickTop="1" thickBot="1" x14ac:dyDescent="0.3">
      <c r="A19" s="28" t="s">
        <v>21</v>
      </c>
      <c r="B19" s="28" t="s">
        <v>27</v>
      </c>
      <c r="C19" s="12" t="s">
        <v>23</v>
      </c>
      <c r="D19" s="12" t="s">
        <v>38</v>
      </c>
      <c r="E19" s="12" t="s">
        <v>39</v>
      </c>
      <c r="F19" s="12" t="s">
        <v>18</v>
      </c>
      <c r="G19" s="12" t="s">
        <v>19</v>
      </c>
      <c r="H19" s="13" t="s">
        <v>40</v>
      </c>
      <c r="I19" s="14">
        <v>60000000000</v>
      </c>
      <c r="J19" s="14">
        <v>0</v>
      </c>
      <c r="K19" s="14">
        <v>0</v>
      </c>
      <c r="L19" s="14">
        <v>60000000000</v>
      </c>
      <c r="M19" s="14">
        <v>0</v>
      </c>
      <c r="N19" s="15">
        <v>60000000000</v>
      </c>
      <c r="O19" s="14">
        <v>59060375891.169998</v>
      </c>
      <c r="P19" s="14">
        <v>939624108.83000004</v>
      </c>
      <c r="Q19" s="14">
        <v>55261103357.169998</v>
      </c>
      <c r="R19" s="14">
        <v>28440654400.169998</v>
      </c>
      <c r="S19" s="14">
        <v>28417332400.169998</v>
      </c>
      <c r="T19" s="16">
        <f t="shared" si="16"/>
        <v>4738896642.8300018</v>
      </c>
      <c r="U19" s="17">
        <f t="shared" si="17"/>
        <v>0.92101838928616664</v>
      </c>
      <c r="V19" s="17">
        <f t="shared" si="18"/>
        <v>0.47401090666949997</v>
      </c>
      <c r="W19" s="17">
        <f t="shared" si="19"/>
        <v>0.47362220666949995</v>
      </c>
    </row>
    <row r="20" spans="1:23" ht="75" customHeight="1" thickTop="1" thickBot="1" x14ac:dyDescent="0.3">
      <c r="A20" s="28" t="s">
        <v>21</v>
      </c>
      <c r="B20" s="28" t="s">
        <v>27</v>
      </c>
      <c r="C20" s="12" t="s">
        <v>23</v>
      </c>
      <c r="D20" s="12" t="s">
        <v>38</v>
      </c>
      <c r="E20" s="12" t="s">
        <v>39</v>
      </c>
      <c r="F20" s="12">
        <v>15</v>
      </c>
      <c r="G20" s="12" t="s">
        <v>19</v>
      </c>
      <c r="H20" s="13" t="s">
        <v>40</v>
      </c>
      <c r="I20" s="14">
        <v>0</v>
      </c>
      <c r="J20" s="14">
        <v>4931575000</v>
      </c>
      <c r="K20" s="14">
        <v>0</v>
      </c>
      <c r="L20" s="14">
        <v>4931575000</v>
      </c>
      <c r="M20" s="14">
        <v>0</v>
      </c>
      <c r="N20" s="15">
        <v>4931575000</v>
      </c>
      <c r="O20" s="14">
        <v>4931575000</v>
      </c>
      <c r="P20" s="14">
        <v>0</v>
      </c>
      <c r="Q20" s="14">
        <v>0</v>
      </c>
      <c r="R20" s="14">
        <v>0</v>
      </c>
      <c r="S20" s="14">
        <v>0</v>
      </c>
      <c r="T20" s="16">
        <f t="shared" si="16"/>
        <v>4931575000</v>
      </c>
      <c r="U20" s="17">
        <f t="shared" si="17"/>
        <v>0</v>
      </c>
      <c r="V20" s="17">
        <f t="shared" si="18"/>
        <v>0</v>
      </c>
      <c r="W20" s="17">
        <f t="shared" si="19"/>
        <v>0</v>
      </c>
    </row>
    <row r="21" spans="1:23" ht="75" customHeight="1" thickTop="1" thickBot="1" x14ac:dyDescent="0.3">
      <c r="A21" s="28" t="s">
        <v>21</v>
      </c>
      <c r="B21" s="28" t="s">
        <v>27</v>
      </c>
      <c r="C21" s="12" t="s">
        <v>23</v>
      </c>
      <c r="D21" s="12" t="s">
        <v>38</v>
      </c>
      <c r="E21" s="12" t="s">
        <v>39</v>
      </c>
      <c r="F21" s="12">
        <v>25</v>
      </c>
      <c r="G21" s="12" t="s">
        <v>19</v>
      </c>
      <c r="H21" s="13" t="s">
        <v>40</v>
      </c>
      <c r="I21" s="14">
        <v>0</v>
      </c>
      <c r="J21" s="14">
        <v>4931575000</v>
      </c>
      <c r="K21" s="14">
        <v>4931575000</v>
      </c>
      <c r="L21" s="14">
        <v>0</v>
      </c>
      <c r="M21" s="14">
        <v>0</v>
      </c>
      <c r="N21" s="15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6">
        <f t="shared" si="16"/>
        <v>0</v>
      </c>
      <c r="U21" s="17">
        <f t="shared" si="17"/>
        <v>0</v>
      </c>
      <c r="V21" s="17">
        <f t="shared" si="18"/>
        <v>0</v>
      </c>
      <c r="W21" s="17">
        <f t="shared" si="19"/>
        <v>0</v>
      </c>
    </row>
    <row r="22" spans="1:23" ht="75.75" customHeight="1" thickTop="1" thickBot="1" x14ac:dyDescent="0.3">
      <c r="A22" s="28" t="s">
        <v>21</v>
      </c>
      <c r="B22" s="28" t="s">
        <v>44</v>
      </c>
      <c r="C22" s="12" t="s">
        <v>23</v>
      </c>
      <c r="D22" s="12" t="s">
        <v>45</v>
      </c>
      <c r="E22" s="12" t="s">
        <v>32</v>
      </c>
      <c r="F22" s="12" t="s">
        <v>18</v>
      </c>
      <c r="G22" s="12" t="s">
        <v>19</v>
      </c>
      <c r="H22" s="13" t="s">
        <v>33</v>
      </c>
      <c r="I22" s="14">
        <v>180000000</v>
      </c>
      <c r="J22" s="14">
        <v>0</v>
      </c>
      <c r="K22" s="14">
        <v>0</v>
      </c>
      <c r="L22" s="14">
        <v>180000000</v>
      </c>
      <c r="M22" s="14">
        <v>0</v>
      </c>
      <c r="N22" s="15">
        <v>180000000</v>
      </c>
      <c r="O22" s="14">
        <v>157963584</v>
      </c>
      <c r="P22" s="14">
        <v>22036416</v>
      </c>
      <c r="Q22" s="14">
        <v>155250984</v>
      </c>
      <c r="R22" s="14">
        <v>120562403</v>
      </c>
      <c r="S22" s="14">
        <v>113164403</v>
      </c>
      <c r="T22" s="16">
        <f t="shared" si="16"/>
        <v>24749016</v>
      </c>
      <c r="U22" s="17">
        <f t="shared" si="17"/>
        <v>0.86250546666666672</v>
      </c>
      <c r="V22" s="17">
        <f t="shared" si="18"/>
        <v>0.66979112777777783</v>
      </c>
      <c r="W22" s="17">
        <f t="shared" si="19"/>
        <v>0.6286911277777778</v>
      </c>
    </row>
    <row r="23" spans="1:23" ht="36" customHeight="1" thickTop="1" thickBot="1" x14ac:dyDescent="0.3">
      <c r="A23" s="11" t="s">
        <v>21</v>
      </c>
      <c r="B23" s="11"/>
      <c r="C23" s="11"/>
      <c r="D23" s="11"/>
      <c r="E23" s="11"/>
      <c r="F23" s="11"/>
      <c r="G23" s="11"/>
      <c r="H23" s="1" t="s">
        <v>60</v>
      </c>
      <c r="I23" s="18">
        <f t="shared" ref="I23:S23" si="20">SUM(I13:I22)</f>
        <v>161837100000</v>
      </c>
      <c r="J23" s="18">
        <f t="shared" si="20"/>
        <v>30588800000</v>
      </c>
      <c r="K23" s="18">
        <f t="shared" si="20"/>
        <v>15294400000</v>
      </c>
      <c r="L23" s="18">
        <f t="shared" si="20"/>
        <v>177131500000</v>
      </c>
      <c r="M23" s="18">
        <f t="shared" si="20"/>
        <v>0</v>
      </c>
      <c r="N23" s="18">
        <f>SUM(N13:N22)</f>
        <v>177131500000</v>
      </c>
      <c r="O23" s="18">
        <f>SUM(O13:O22)</f>
        <v>172447672703.78998</v>
      </c>
      <c r="P23" s="18">
        <f t="shared" si="20"/>
        <v>4683827296.21</v>
      </c>
      <c r="Q23" s="18">
        <f t="shared" si="20"/>
        <v>144450235794.78998</v>
      </c>
      <c r="R23" s="18">
        <f t="shared" si="20"/>
        <v>96169891311.48999</v>
      </c>
      <c r="S23" s="18">
        <f t="shared" si="20"/>
        <v>96051464917.48999</v>
      </c>
      <c r="T23" s="19">
        <f>+N23-Q23</f>
        <v>32681264205.210022</v>
      </c>
      <c r="U23" s="20">
        <f t="shared" si="13"/>
        <v>0.81549716337743416</v>
      </c>
      <c r="V23" s="20">
        <f t="shared" si="14"/>
        <v>0.54292935650344509</v>
      </c>
      <c r="W23" s="20">
        <f t="shared" si="15"/>
        <v>0.54226077754374569</v>
      </c>
    </row>
    <row r="24" spans="1:23" ht="60" customHeight="1" thickTop="1" thickBot="1" x14ac:dyDescent="0.3">
      <c r="A24" s="12" t="s">
        <v>21</v>
      </c>
      <c r="B24" s="12" t="s">
        <v>46</v>
      </c>
      <c r="C24" s="12" t="s">
        <v>23</v>
      </c>
      <c r="D24" s="12" t="s">
        <v>47</v>
      </c>
      <c r="E24" s="12" t="s">
        <v>48</v>
      </c>
      <c r="F24" s="12" t="s">
        <v>18</v>
      </c>
      <c r="G24" s="12" t="s">
        <v>19</v>
      </c>
      <c r="H24" s="13" t="s">
        <v>49</v>
      </c>
      <c r="I24" s="14">
        <v>6500000000</v>
      </c>
      <c r="J24" s="14">
        <v>0</v>
      </c>
      <c r="K24" s="14">
        <v>0</v>
      </c>
      <c r="L24" s="14">
        <v>6500000000</v>
      </c>
      <c r="M24" s="14">
        <v>0</v>
      </c>
      <c r="N24" s="15">
        <v>6500000000</v>
      </c>
      <c r="O24" s="14">
        <v>6040663205.3900003</v>
      </c>
      <c r="P24" s="14">
        <v>459336794.61000001</v>
      </c>
      <c r="Q24" s="14">
        <v>4360503909.3999996</v>
      </c>
      <c r="R24" s="14">
        <v>3050001333.0599999</v>
      </c>
      <c r="S24" s="14">
        <v>2989782494.0599999</v>
      </c>
      <c r="T24" s="16">
        <f t="shared" si="16"/>
        <v>2139496090.6000004</v>
      </c>
      <c r="U24" s="17">
        <f t="shared" ref="U24" si="21">IFERROR((Q24/N24),0)</f>
        <v>0.67084675529230764</v>
      </c>
      <c r="V24" s="17">
        <f t="shared" ref="V24" si="22">IFERROR((R24/N24),0)</f>
        <v>0.46923097431692307</v>
      </c>
      <c r="W24" s="17">
        <f t="shared" ref="W24" si="23">IFERROR((S24/N24),0)</f>
        <v>0.45996653754769229</v>
      </c>
    </row>
    <row r="25" spans="1:23" ht="60" customHeight="1" thickTop="1" thickBot="1" x14ac:dyDescent="0.3">
      <c r="A25" s="12" t="s">
        <v>21</v>
      </c>
      <c r="B25" s="12" t="s">
        <v>46</v>
      </c>
      <c r="C25" s="12" t="s">
        <v>23</v>
      </c>
      <c r="D25" s="12" t="s">
        <v>45</v>
      </c>
      <c r="E25" s="12" t="s">
        <v>50</v>
      </c>
      <c r="F25" s="12" t="s">
        <v>18</v>
      </c>
      <c r="G25" s="12" t="s">
        <v>19</v>
      </c>
      <c r="H25" s="13" t="s">
        <v>51</v>
      </c>
      <c r="I25" s="14">
        <v>4000000000</v>
      </c>
      <c r="J25" s="14">
        <v>0</v>
      </c>
      <c r="K25" s="14">
        <v>0</v>
      </c>
      <c r="L25" s="14">
        <v>4000000000</v>
      </c>
      <c r="M25" s="14">
        <v>0</v>
      </c>
      <c r="N25" s="15">
        <v>4000000000</v>
      </c>
      <c r="O25" s="14">
        <v>2623027525</v>
      </c>
      <c r="P25" s="14">
        <v>1376972475</v>
      </c>
      <c r="Q25" s="14">
        <v>2280450333</v>
      </c>
      <c r="R25" s="14">
        <v>1371520457.98</v>
      </c>
      <c r="S25" s="14">
        <v>1160386175.98</v>
      </c>
      <c r="T25" s="16">
        <f t="shared" si="16"/>
        <v>1719549667</v>
      </c>
      <c r="U25" s="17">
        <f t="shared" ref="U25:U30" si="24">IFERROR((Q25/N25),0)</f>
        <v>0.57011258325000003</v>
      </c>
      <c r="V25" s="17">
        <f t="shared" ref="V25:V30" si="25">IFERROR((R25/N25),0)</f>
        <v>0.342880114495</v>
      </c>
      <c r="W25" s="17">
        <f t="shared" ref="W25:W30" si="26">IFERROR((S25/N25),0)</f>
        <v>0.29009654399500001</v>
      </c>
    </row>
    <row r="26" spans="1:23" ht="60" customHeight="1" thickTop="1" thickBot="1" x14ac:dyDescent="0.3">
      <c r="A26" s="12" t="s">
        <v>21</v>
      </c>
      <c r="B26" s="12" t="s">
        <v>46</v>
      </c>
      <c r="C26" s="12" t="s">
        <v>23</v>
      </c>
      <c r="D26" s="12" t="s">
        <v>52</v>
      </c>
      <c r="E26" s="12" t="s">
        <v>50</v>
      </c>
      <c r="F26" s="12" t="s">
        <v>18</v>
      </c>
      <c r="G26" s="12" t="s">
        <v>19</v>
      </c>
      <c r="H26" s="13" t="s">
        <v>51</v>
      </c>
      <c r="I26" s="14">
        <v>350000000</v>
      </c>
      <c r="J26" s="14">
        <v>0</v>
      </c>
      <c r="K26" s="14">
        <v>0</v>
      </c>
      <c r="L26" s="14">
        <v>350000000</v>
      </c>
      <c r="M26" s="14">
        <v>0</v>
      </c>
      <c r="N26" s="15">
        <v>350000000</v>
      </c>
      <c r="O26" s="14">
        <v>350000000</v>
      </c>
      <c r="P26" s="14">
        <v>0</v>
      </c>
      <c r="Q26" s="14">
        <v>350000000</v>
      </c>
      <c r="R26" s="14">
        <v>0</v>
      </c>
      <c r="S26" s="14">
        <v>0</v>
      </c>
      <c r="T26" s="16">
        <f t="shared" si="16"/>
        <v>0</v>
      </c>
      <c r="U26" s="17">
        <f t="shared" si="24"/>
        <v>1</v>
      </c>
      <c r="V26" s="17">
        <f t="shared" si="25"/>
        <v>0</v>
      </c>
      <c r="W26" s="17">
        <f t="shared" si="26"/>
        <v>0</v>
      </c>
    </row>
    <row r="27" spans="1:23" ht="60" customHeight="1" thickTop="1" thickBot="1" x14ac:dyDescent="0.3">
      <c r="A27" s="12" t="s">
        <v>21</v>
      </c>
      <c r="B27" s="12" t="s">
        <v>46</v>
      </c>
      <c r="C27" s="12" t="s">
        <v>23</v>
      </c>
      <c r="D27" s="12">
        <v>8</v>
      </c>
      <c r="E27" s="12" t="s">
        <v>50</v>
      </c>
      <c r="F27" s="12" t="s">
        <v>18</v>
      </c>
      <c r="G27" s="12" t="s">
        <v>19</v>
      </c>
      <c r="H27" s="13" t="s">
        <v>69</v>
      </c>
      <c r="I27" s="14">
        <v>400000000</v>
      </c>
      <c r="J27" s="14">
        <v>0</v>
      </c>
      <c r="K27" s="14">
        <v>0</v>
      </c>
      <c r="L27" s="14">
        <v>400000000</v>
      </c>
      <c r="M27" s="14">
        <v>0</v>
      </c>
      <c r="N27" s="15">
        <v>400000000</v>
      </c>
      <c r="O27" s="14">
        <v>380487500</v>
      </c>
      <c r="P27" s="14">
        <v>19512500</v>
      </c>
      <c r="Q27" s="14">
        <v>366475000</v>
      </c>
      <c r="R27" s="14">
        <v>265703333</v>
      </c>
      <c r="S27" s="14">
        <v>265703333</v>
      </c>
      <c r="T27" s="16">
        <f t="shared" si="16"/>
        <v>33525000</v>
      </c>
      <c r="U27" s="17">
        <f t="shared" si="24"/>
        <v>0.91618750000000004</v>
      </c>
      <c r="V27" s="17">
        <f t="shared" si="25"/>
        <v>0.66425833249999999</v>
      </c>
      <c r="W27" s="17">
        <f t="shared" si="26"/>
        <v>0.66425833249999999</v>
      </c>
    </row>
    <row r="28" spans="1:23" ht="60" customHeight="1" thickTop="1" thickBot="1" x14ac:dyDescent="0.3">
      <c r="A28" s="12" t="s">
        <v>21</v>
      </c>
      <c r="B28" s="12" t="s">
        <v>46</v>
      </c>
      <c r="C28" s="12" t="s">
        <v>23</v>
      </c>
      <c r="D28" s="12">
        <v>8</v>
      </c>
      <c r="E28" s="12" t="s">
        <v>50</v>
      </c>
      <c r="F28" s="12">
        <v>15</v>
      </c>
      <c r="G28" s="12" t="s">
        <v>19</v>
      </c>
      <c r="H28" s="13" t="s">
        <v>69</v>
      </c>
      <c r="I28" s="14">
        <v>0</v>
      </c>
      <c r="J28" s="14">
        <v>850058000</v>
      </c>
      <c r="K28" s="14">
        <v>0</v>
      </c>
      <c r="L28" s="14">
        <v>850058000</v>
      </c>
      <c r="M28" s="14">
        <v>0</v>
      </c>
      <c r="N28" s="15">
        <v>850058000</v>
      </c>
      <c r="O28" s="14">
        <v>225700000</v>
      </c>
      <c r="P28" s="14">
        <v>624358000</v>
      </c>
      <c r="Q28" s="14">
        <v>101394200</v>
      </c>
      <c r="R28" s="14">
        <v>0</v>
      </c>
      <c r="S28" s="14">
        <v>0</v>
      </c>
      <c r="T28" s="16">
        <f t="shared" si="16"/>
        <v>748663800</v>
      </c>
      <c r="U28" s="17">
        <f t="shared" si="24"/>
        <v>0.11927915506941879</v>
      </c>
      <c r="V28" s="17">
        <f t="shared" si="25"/>
        <v>0</v>
      </c>
      <c r="W28" s="17">
        <f t="shared" si="26"/>
        <v>0</v>
      </c>
    </row>
    <row r="29" spans="1:23" ht="60" customHeight="1" thickTop="1" thickBot="1" x14ac:dyDescent="0.3">
      <c r="A29" s="12" t="s">
        <v>21</v>
      </c>
      <c r="B29" s="12" t="s">
        <v>46</v>
      </c>
      <c r="C29" s="12" t="s">
        <v>23</v>
      </c>
      <c r="D29" s="12">
        <v>8</v>
      </c>
      <c r="E29" s="12" t="s">
        <v>50</v>
      </c>
      <c r="F29" s="12">
        <v>25</v>
      </c>
      <c r="G29" s="12" t="s">
        <v>19</v>
      </c>
      <c r="H29" s="13" t="s">
        <v>69</v>
      </c>
      <c r="I29" s="14">
        <v>0</v>
      </c>
      <c r="J29" s="14">
        <v>850058000</v>
      </c>
      <c r="K29" s="14">
        <v>850058000</v>
      </c>
      <c r="L29" s="14">
        <v>0</v>
      </c>
      <c r="M29" s="14">
        <v>0</v>
      </c>
      <c r="N29" s="15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6">
        <f t="shared" si="16"/>
        <v>0</v>
      </c>
      <c r="U29" s="17">
        <f t="shared" si="24"/>
        <v>0</v>
      </c>
      <c r="V29" s="17">
        <f t="shared" si="25"/>
        <v>0</v>
      </c>
      <c r="W29" s="17">
        <f t="shared" si="26"/>
        <v>0</v>
      </c>
    </row>
    <row r="30" spans="1:23" ht="60" customHeight="1" thickTop="1" thickBot="1" x14ac:dyDescent="0.3">
      <c r="A30" s="12" t="s">
        <v>21</v>
      </c>
      <c r="B30" s="12" t="s">
        <v>46</v>
      </c>
      <c r="C30" s="12" t="s">
        <v>23</v>
      </c>
      <c r="D30" s="12">
        <v>9</v>
      </c>
      <c r="E30" s="12" t="s">
        <v>25</v>
      </c>
      <c r="F30" s="12" t="s">
        <v>18</v>
      </c>
      <c r="G30" s="12" t="s">
        <v>19</v>
      </c>
      <c r="H30" s="13" t="s">
        <v>26</v>
      </c>
      <c r="I30" s="14">
        <v>7000000000</v>
      </c>
      <c r="J30" s="14">
        <v>0</v>
      </c>
      <c r="K30" s="14">
        <v>0</v>
      </c>
      <c r="L30" s="14">
        <v>7000000000</v>
      </c>
      <c r="M30" s="14">
        <v>0</v>
      </c>
      <c r="N30" s="15">
        <v>7000000000</v>
      </c>
      <c r="O30" s="14">
        <v>5614183132.6700001</v>
      </c>
      <c r="P30" s="14">
        <v>1385816867.3299999</v>
      </c>
      <c r="Q30" s="14">
        <v>2522110265.6700001</v>
      </c>
      <c r="R30" s="14">
        <v>1123407032.6700001</v>
      </c>
      <c r="S30" s="14">
        <v>1123407032.6700001</v>
      </c>
      <c r="T30" s="16">
        <f t="shared" si="16"/>
        <v>4477889734.3299999</v>
      </c>
      <c r="U30" s="17">
        <f t="shared" si="24"/>
        <v>0.36030146652428574</v>
      </c>
      <c r="V30" s="17">
        <f t="shared" si="25"/>
        <v>0.16048671895285715</v>
      </c>
      <c r="W30" s="17">
        <f t="shared" si="26"/>
        <v>0.16048671895285715</v>
      </c>
    </row>
    <row r="31" spans="1:23" ht="39" customHeight="1" thickTop="1" thickBot="1" x14ac:dyDescent="0.3">
      <c r="A31" s="11" t="s">
        <v>21</v>
      </c>
      <c r="B31" s="11"/>
      <c r="C31" s="11"/>
      <c r="D31" s="11"/>
      <c r="E31" s="11"/>
      <c r="F31" s="11"/>
      <c r="G31" s="11"/>
      <c r="H31" s="1" t="s">
        <v>61</v>
      </c>
      <c r="I31" s="18">
        <f>SUM(I24:I30)</f>
        <v>18250000000</v>
      </c>
      <c r="J31" s="18">
        <f t="shared" ref="J31:S31" si="27">SUM(J24:J30)</f>
        <v>1700116000</v>
      </c>
      <c r="K31" s="18">
        <f t="shared" si="27"/>
        <v>850058000</v>
      </c>
      <c r="L31" s="18">
        <f t="shared" si="27"/>
        <v>19100058000</v>
      </c>
      <c r="M31" s="18">
        <f t="shared" si="27"/>
        <v>0</v>
      </c>
      <c r="N31" s="18">
        <f t="shared" si="27"/>
        <v>19100058000</v>
      </c>
      <c r="O31" s="18">
        <f>SUM(O24:O30)</f>
        <v>15234061363.059999</v>
      </c>
      <c r="P31" s="18">
        <f t="shared" si="27"/>
        <v>3865996636.9400001</v>
      </c>
      <c r="Q31" s="18">
        <f t="shared" si="27"/>
        <v>9980933708.0699997</v>
      </c>
      <c r="R31" s="18">
        <f t="shared" si="27"/>
        <v>5810632156.71</v>
      </c>
      <c r="S31" s="18">
        <f t="shared" si="27"/>
        <v>5539279035.71</v>
      </c>
      <c r="T31" s="18">
        <f>SUM(T24:T30)</f>
        <v>9119124291.9300003</v>
      </c>
      <c r="U31" s="20">
        <f t="shared" si="13"/>
        <v>0.52256038741191257</v>
      </c>
      <c r="V31" s="20">
        <f t="shared" si="14"/>
        <v>0.30422065507392698</v>
      </c>
      <c r="W31" s="20">
        <f t="shared" si="15"/>
        <v>0.29001372852951546</v>
      </c>
    </row>
    <row r="32" spans="1:23" ht="60" customHeight="1" thickTop="1" thickBot="1" x14ac:dyDescent="0.3">
      <c r="A32" s="28" t="s">
        <v>21</v>
      </c>
      <c r="B32" s="12" t="s">
        <v>27</v>
      </c>
      <c r="C32" s="12" t="s">
        <v>23</v>
      </c>
      <c r="D32" s="12" t="s">
        <v>41</v>
      </c>
      <c r="E32" s="12" t="s">
        <v>42</v>
      </c>
      <c r="F32" s="12" t="s">
        <v>18</v>
      </c>
      <c r="G32" s="12" t="s">
        <v>19</v>
      </c>
      <c r="H32" s="13" t="s">
        <v>43</v>
      </c>
      <c r="I32" s="14">
        <v>6500000000</v>
      </c>
      <c r="J32" s="14">
        <v>0</v>
      </c>
      <c r="K32" s="14">
        <v>0</v>
      </c>
      <c r="L32" s="14">
        <v>6500000000</v>
      </c>
      <c r="M32" s="14">
        <v>0</v>
      </c>
      <c r="N32" s="15">
        <v>6500000000</v>
      </c>
      <c r="O32" s="38">
        <v>5246849775.5500002</v>
      </c>
      <c r="P32" s="38">
        <v>1253150224.45</v>
      </c>
      <c r="Q32" s="38">
        <v>5073941208.5600004</v>
      </c>
      <c r="R32" s="38">
        <v>3389821870.5599999</v>
      </c>
      <c r="S32" s="14">
        <v>3381169870.5599999</v>
      </c>
      <c r="T32" s="16">
        <f>+N32-Q32</f>
        <v>1426058791.4399996</v>
      </c>
      <c r="U32" s="17">
        <f t="shared" si="13"/>
        <v>0.78060633977846161</v>
      </c>
      <c r="V32" s="17">
        <f t="shared" si="14"/>
        <v>0.52151105700923073</v>
      </c>
      <c r="W32" s="17">
        <f t="shared" si="15"/>
        <v>0.52017998008615385</v>
      </c>
    </row>
    <row r="33" spans="1:26" ht="26.25" customHeight="1" thickTop="1" thickBot="1" x14ac:dyDescent="0.3">
      <c r="A33" s="11" t="s">
        <v>21</v>
      </c>
      <c r="B33" s="11"/>
      <c r="C33" s="11"/>
      <c r="D33" s="11"/>
      <c r="E33" s="11"/>
      <c r="F33" s="11"/>
      <c r="G33" s="11"/>
      <c r="H33" s="1" t="s">
        <v>62</v>
      </c>
      <c r="I33" s="18">
        <f>+I32</f>
        <v>6500000000</v>
      </c>
      <c r="J33" s="18">
        <f t="shared" ref="J33:S33" si="28">+J32</f>
        <v>0</v>
      </c>
      <c r="K33" s="18">
        <f t="shared" si="28"/>
        <v>0</v>
      </c>
      <c r="L33" s="18">
        <f t="shared" si="28"/>
        <v>6500000000</v>
      </c>
      <c r="M33" s="18">
        <f t="shared" si="28"/>
        <v>0</v>
      </c>
      <c r="N33" s="18">
        <f t="shared" si="28"/>
        <v>6500000000</v>
      </c>
      <c r="O33" s="18">
        <f>+O32</f>
        <v>5246849775.5500002</v>
      </c>
      <c r="P33" s="18">
        <f t="shared" si="28"/>
        <v>1253150224.45</v>
      </c>
      <c r="Q33" s="18">
        <f t="shared" si="28"/>
        <v>5073941208.5600004</v>
      </c>
      <c r="R33" s="18">
        <f t="shared" si="28"/>
        <v>3389821870.5599999</v>
      </c>
      <c r="S33" s="18">
        <f t="shared" si="28"/>
        <v>3381169870.5599999</v>
      </c>
      <c r="T33" s="19">
        <f t="shared" si="16"/>
        <v>1426058791.4399996</v>
      </c>
      <c r="U33" s="20">
        <f t="shared" si="13"/>
        <v>0.78060633977846161</v>
      </c>
      <c r="V33" s="20">
        <f t="shared" si="14"/>
        <v>0.52151105700923073</v>
      </c>
      <c r="W33" s="20">
        <f t="shared" si="15"/>
        <v>0.52017998008615385</v>
      </c>
    </row>
    <row r="34" spans="1:26" ht="24" customHeight="1" thickTop="1" thickBot="1" x14ac:dyDescent="0.3">
      <c r="A34" s="29" t="s">
        <v>21</v>
      </c>
      <c r="B34" s="29"/>
      <c r="C34" s="29"/>
      <c r="D34" s="29"/>
      <c r="E34" s="29"/>
      <c r="F34" s="29"/>
      <c r="G34" s="29"/>
      <c r="H34" s="30" t="s">
        <v>66</v>
      </c>
      <c r="I34" s="31">
        <f t="shared" ref="I34:S34" si="29">+I12+I23+I31+I33</f>
        <v>198352184065</v>
      </c>
      <c r="J34" s="31">
        <f t="shared" si="29"/>
        <v>33940016000</v>
      </c>
      <c r="K34" s="31">
        <f t="shared" si="29"/>
        <v>16970008000</v>
      </c>
      <c r="L34" s="31">
        <f t="shared" si="29"/>
        <v>215322192065</v>
      </c>
      <c r="M34" s="31">
        <f t="shared" si="29"/>
        <v>0</v>
      </c>
      <c r="N34" s="31">
        <f t="shared" si="29"/>
        <v>215322192065</v>
      </c>
      <c r="O34" s="31">
        <f>+O12+O23+O31+O33</f>
        <v>204569074671.31998</v>
      </c>
      <c r="P34" s="31">
        <f>+P12+P23+P31+P33</f>
        <v>10753117393.68</v>
      </c>
      <c r="Q34" s="31">
        <f t="shared" si="29"/>
        <v>170984514041.17999</v>
      </c>
      <c r="R34" s="31">
        <f t="shared" si="29"/>
        <v>114923779298.68999</v>
      </c>
      <c r="S34" s="31">
        <f t="shared" si="29"/>
        <v>114393902201.68999</v>
      </c>
      <c r="T34" s="32">
        <f t="shared" si="16"/>
        <v>44337678023.820007</v>
      </c>
      <c r="U34" s="33">
        <f t="shared" si="13"/>
        <v>0.79408681660441371</v>
      </c>
      <c r="V34" s="33">
        <f t="shared" si="14"/>
        <v>0.53372937641280183</v>
      </c>
      <c r="W34" s="33">
        <f t="shared" si="15"/>
        <v>0.53126851953633059</v>
      </c>
    </row>
    <row r="35" spans="1:26" ht="15.75" thickTop="1" x14ac:dyDescent="0.25">
      <c r="A35" s="4" t="s">
        <v>58</v>
      </c>
      <c r="B35" s="4"/>
      <c r="C35" s="4"/>
      <c r="D35" s="4"/>
      <c r="E35" s="4"/>
      <c r="F35" s="23"/>
      <c r="G35" s="23"/>
      <c r="H35" s="5"/>
      <c r="I35" s="6"/>
      <c r="J35" s="6"/>
      <c r="K35" s="4"/>
      <c r="L35" s="4"/>
      <c r="M35" s="4"/>
      <c r="N35" s="27"/>
      <c r="O35" s="27"/>
      <c r="P35" s="23"/>
      <c r="Q35" s="23"/>
      <c r="R35" s="24"/>
      <c r="S35" s="6"/>
      <c r="T35" s="6"/>
      <c r="U35" s="6"/>
      <c r="V35" s="25"/>
      <c r="W35" s="25"/>
      <c r="X35" s="25"/>
      <c r="Y35" s="25"/>
      <c r="Z35" s="8"/>
    </row>
    <row r="36" spans="1:26" s="27" customFormat="1" ht="11.25" x14ac:dyDescent="0.2">
      <c r="A36" s="4" t="s">
        <v>70</v>
      </c>
      <c r="B36" s="4"/>
      <c r="C36" s="4"/>
      <c r="D36" s="4"/>
      <c r="E36" s="4"/>
      <c r="F36" s="23"/>
      <c r="G36" s="23"/>
      <c r="H36" s="5"/>
      <c r="I36" s="6"/>
      <c r="J36" s="6"/>
      <c r="K36" s="4"/>
      <c r="L36" s="4"/>
      <c r="M36" s="4"/>
      <c r="O36" s="35"/>
      <c r="P36" s="35"/>
      <c r="Q36" s="35"/>
      <c r="R36" s="35"/>
      <c r="S36" s="35"/>
      <c r="T36" s="6"/>
      <c r="U36" s="6"/>
      <c r="V36" s="25"/>
      <c r="W36" s="25"/>
    </row>
    <row r="37" spans="1:26" s="27" customFormat="1" ht="11.25" x14ac:dyDescent="0.2">
      <c r="A37" s="4" t="s">
        <v>71</v>
      </c>
      <c r="B37" s="4"/>
      <c r="C37" s="4"/>
      <c r="D37" s="4"/>
      <c r="E37" s="4"/>
      <c r="F37" s="23"/>
      <c r="G37" s="23"/>
      <c r="H37" s="5"/>
      <c r="I37" s="6"/>
      <c r="J37" s="6"/>
      <c r="K37" s="4"/>
      <c r="L37" s="4"/>
      <c r="M37" s="4"/>
      <c r="P37" s="23"/>
      <c r="Q37" s="23"/>
      <c r="R37" s="24"/>
      <c r="S37" s="6"/>
      <c r="T37" s="6"/>
      <c r="U37" s="6"/>
      <c r="V37" s="25"/>
      <c r="W37" s="25"/>
    </row>
    <row r="38" spans="1:26" x14ac:dyDescent="0.25">
      <c r="A38" s="36" t="s">
        <v>72</v>
      </c>
      <c r="B38" s="4"/>
      <c r="C38" s="4"/>
      <c r="D38" s="4"/>
      <c r="E38" s="4"/>
      <c r="F38" s="23"/>
      <c r="G38" s="23"/>
      <c r="H38" s="5"/>
      <c r="I38" s="6"/>
      <c r="J38" s="6"/>
      <c r="K38" s="4"/>
      <c r="L38" s="4"/>
      <c r="M38" s="4"/>
      <c r="N38" s="27"/>
      <c r="O38" s="27"/>
      <c r="P38" s="23"/>
      <c r="Q38" s="23"/>
      <c r="R38" s="24"/>
      <c r="S38" s="6"/>
      <c r="T38" s="6"/>
      <c r="U38" s="6"/>
      <c r="V38" s="25"/>
      <c r="W38" s="25"/>
      <c r="X38" s="25"/>
      <c r="Y38" s="25"/>
      <c r="Z38" s="8"/>
    </row>
    <row r="39" spans="1:2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27"/>
      <c r="O39" s="27"/>
      <c r="P39" s="23"/>
      <c r="Q39" s="23"/>
      <c r="R39" s="24"/>
      <c r="S39" s="6"/>
      <c r="T39" s="6"/>
      <c r="U39" s="6"/>
      <c r="V39" s="25"/>
      <c r="W39" s="25"/>
      <c r="X39" s="25"/>
      <c r="Y39" s="25"/>
      <c r="Z39" s="8"/>
    </row>
    <row r="40" spans="1:26" x14ac:dyDescent="0.25">
      <c r="A40" s="4"/>
      <c r="B40" s="4"/>
      <c r="C40" s="4"/>
      <c r="D40" s="4"/>
      <c r="E40" s="4"/>
      <c r="F40" s="23"/>
      <c r="G40" s="23"/>
      <c r="H40" s="5"/>
      <c r="I40" s="6"/>
      <c r="J40" s="6"/>
      <c r="K40" s="4"/>
      <c r="L40" s="4"/>
      <c r="M40" s="4"/>
      <c r="N40" s="27"/>
      <c r="O40" s="27"/>
      <c r="P40" s="23"/>
      <c r="Q40" s="23"/>
      <c r="R40" s="24"/>
      <c r="S40" s="6"/>
      <c r="T40" s="6"/>
      <c r="U40" s="6"/>
      <c r="V40" s="25"/>
      <c r="W40" s="25"/>
      <c r="X40" s="25"/>
      <c r="Y40" s="25"/>
      <c r="Z40" s="8"/>
    </row>
    <row r="41" spans="1:26" x14ac:dyDescent="0.25">
      <c r="A41" s="4"/>
      <c r="B41" s="26"/>
      <c r="C41" s="26"/>
      <c r="D41" s="26"/>
      <c r="E41" s="26"/>
      <c r="F41" s="26"/>
      <c r="G41" s="26"/>
      <c r="H41" s="4"/>
      <c r="I41" s="4"/>
      <c r="J41" s="4"/>
      <c r="K41" s="4"/>
      <c r="L41" s="4"/>
      <c r="M41" s="4"/>
      <c r="N41" s="8"/>
      <c r="O41" s="8"/>
      <c r="P41" s="23"/>
      <c r="Q41" s="23"/>
      <c r="R41" s="24"/>
      <c r="S41" s="6"/>
      <c r="T41" s="6"/>
      <c r="U41" s="4"/>
      <c r="V41" s="4"/>
      <c r="W41" s="8"/>
      <c r="X41" s="8"/>
      <c r="Y41" s="8"/>
      <c r="Z41" s="8"/>
    </row>
    <row r="42" spans="1:26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8"/>
      <c r="O42" s="8"/>
      <c r="P42" s="23"/>
      <c r="Q42" s="23"/>
      <c r="R42" s="24"/>
      <c r="S42" s="4"/>
      <c r="T42" s="4"/>
      <c r="U42" s="8"/>
      <c r="V42" s="8"/>
      <c r="W42" s="8"/>
      <c r="X42" s="8"/>
      <c r="Y42" s="8"/>
      <c r="Z42" s="8"/>
    </row>
    <row r="43" spans="1:26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8"/>
      <c r="T43" s="8"/>
      <c r="U43" s="7"/>
      <c r="V43" s="7"/>
      <c r="W43" s="7"/>
    </row>
    <row r="44" spans="1:26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7"/>
      <c r="V44" s="7"/>
      <c r="W44" s="7"/>
    </row>
    <row r="45" spans="1:26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7"/>
      <c r="V45" s="7"/>
      <c r="W45" s="7"/>
    </row>
    <row r="46" spans="1:26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7"/>
      <c r="V46" s="7"/>
      <c r="W46" s="7"/>
    </row>
    <row r="47" spans="1:26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7"/>
      <c r="V47" s="7"/>
      <c r="W47" s="7"/>
    </row>
    <row r="48" spans="1:26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7"/>
      <c r="V48" s="7"/>
      <c r="W48" s="7"/>
    </row>
    <row r="49" spans="1:23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7"/>
      <c r="V49" s="7"/>
      <c r="W49" s="7"/>
    </row>
    <row r="50" spans="1:23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U50" s="2"/>
      <c r="V50" s="2"/>
      <c r="W50" s="2"/>
    </row>
    <row r="51" spans="1:23" x14ac:dyDescent="0.25">
      <c r="U51" s="2"/>
      <c r="V51" s="2"/>
      <c r="W51" s="2"/>
    </row>
    <row r="52" spans="1:23" x14ac:dyDescent="0.25">
      <c r="U52" s="2"/>
      <c r="V52" s="2"/>
      <c r="W52" s="2"/>
    </row>
    <row r="53" spans="1:23" x14ac:dyDescent="0.25">
      <c r="U53" s="2"/>
      <c r="V53" s="2"/>
      <c r="W53" s="2"/>
    </row>
    <row r="54" spans="1:23" x14ac:dyDescent="0.25">
      <c r="U54" s="2"/>
      <c r="V54" s="2"/>
      <c r="W54" s="2"/>
    </row>
    <row r="60" spans="1:23" ht="12" customHeight="1" x14ac:dyDescent="0.25"/>
  </sheetData>
  <mergeCells count="4">
    <mergeCell ref="A2:W2"/>
    <mergeCell ref="A3:W3"/>
    <mergeCell ref="S6:W6"/>
    <mergeCell ref="A4:W5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ignoredErrors>
    <ignoredError sqref="B10:D11 B8:D9" numberStoredAsText="1"/>
    <ignoredError sqref="U11:W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2024-07-05T15:37:05Z</cp:lastPrinted>
  <dcterms:created xsi:type="dcterms:W3CDTF">2024-07-01T22:52:35Z</dcterms:created>
  <dcterms:modified xsi:type="dcterms:W3CDTF">2025-12-01T20:59:11Z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