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arevalo\Desktop\30 de noviembre\Publicación\"/>
    </mc:Choice>
  </mc:AlternateContent>
  <bookViews>
    <workbookView xWindow="0" yWindow="0" windowWidth="15495" windowHeight="8805"/>
  </bookViews>
  <sheets>
    <sheet name="DIRECCIÓN DE COMERCIO EXTERIOR" sheetId="1"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1" i="1" l="1"/>
  <c r="O21" i="1" l="1"/>
  <c r="P21" i="1"/>
  <c r="Q21" i="1"/>
  <c r="R21" i="1"/>
  <c r="S21" i="1"/>
  <c r="J21" i="1"/>
  <c r="K21" i="1"/>
  <c r="L21" i="1"/>
  <c r="I21" i="1"/>
  <c r="N24" i="1"/>
  <c r="T24" i="1" s="1"/>
  <c r="N22" i="1"/>
  <c r="U22" i="1" s="1"/>
  <c r="L16" i="1"/>
  <c r="S9" i="1"/>
  <c r="R9" i="1"/>
  <c r="P9" i="1"/>
  <c r="O9" i="1"/>
  <c r="N11" i="1"/>
  <c r="N10" i="1"/>
  <c r="M9" i="1"/>
  <c r="L9" i="1"/>
  <c r="K9" i="1"/>
  <c r="J9" i="1"/>
  <c r="I19" i="1"/>
  <c r="I16" i="1"/>
  <c r="I14" i="1"/>
  <c r="I9" i="1"/>
  <c r="V22" i="1" l="1"/>
  <c r="W22" i="1"/>
  <c r="W24" i="1"/>
  <c r="U24" i="1"/>
  <c r="T22" i="1"/>
  <c r="V24" i="1"/>
  <c r="N9" i="1"/>
  <c r="I8" i="1"/>
  <c r="S16" i="1"/>
  <c r="R16" i="1"/>
  <c r="Q16" i="1"/>
  <c r="P16" i="1"/>
  <c r="O16" i="1"/>
  <c r="M16" i="1"/>
  <c r="N16" i="1" s="1"/>
  <c r="T16" i="1" s="1"/>
  <c r="K16" i="1"/>
  <c r="J16" i="1"/>
  <c r="S14" i="1"/>
  <c r="R14" i="1"/>
  <c r="Q14" i="1"/>
  <c r="P14" i="1"/>
  <c r="O14" i="1"/>
  <c r="N15" i="1"/>
  <c r="T15" i="1" s="1"/>
  <c r="M14" i="1"/>
  <c r="L14" i="1"/>
  <c r="K14" i="1"/>
  <c r="J14" i="1"/>
  <c r="Q9" i="1"/>
  <c r="N12" i="1"/>
  <c r="T12" i="1" s="1"/>
  <c r="T11" i="1"/>
  <c r="T10" i="1"/>
  <c r="N23" i="1"/>
  <c r="N21" i="1" l="1"/>
  <c r="U23" i="1"/>
  <c r="V23" i="1"/>
  <c r="W23" i="1"/>
  <c r="T9" i="1"/>
  <c r="N14" i="1"/>
  <c r="T14" i="1" s="1"/>
  <c r="S19" i="1"/>
  <c r="N20" i="1" l="1"/>
  <c r="N18" i="1" l="1"/>
  <c r="T18" i="1" s="1"/>
  <c r="N17" i="1"/>
  <c r="T17" i="1" s="1"/>
  <c r="N13" i="1"/>
  <c r="T13" i="1" s="1"/>
  <c r="T23" i="1" l="1"/>
  <c r="T21" i="1" s="1"/>
  <c r="W20" i="1" l="1"/>
  <c r="W18" i="1"/>
  <c r="U12" i="1"/>
  <c r="W11" i="1"/>
  <c r="V10" i="1"/>
  <c r="R19" i="1"/>
  <c r="Q19" i="1"/>
  <c r="P19" i="1"/>
  <c r="O19" i="1"/>
  <c r="M19" i="1"/>
  <c r="L19" i="1"/>
  <c r="K19" i="1"/>
  <c r="J19" i="1"/>
  <c r="N19" i="1" l="1"/>
  <c r="T19" i="1" s="1"/>
  <c r="V18" i="1"/>
  <c r="V12" i="1"/>
  <c r="I25" i="1"/>
  <c r="R8" i="1"/>
  <c r="R25" i="1" s="1"/>
  <c r="P8" i="1"/>
  <c r="P25" i="1" s="1"/>
  <c r="U10" i="1"/>
  <c r="U9" i="1"/>
  <c r="V21" i="1"/>
  <c r="W10" i="1"/>
  <c r="V14" i="1"/>
  <c r="U15" i="1"/>
  <c r="U18" i="1"/>
  <c r="T20" i="1"/>
  <c r="J8" i="1"/>
  <c r="J25" i="1" s="1"/>
  <c r="M8" i="1"/>
  <c r="M25" i="1" s="1"/>
  <c r="K8" i="1"/>
  <c r="K25" i="1" s="1"/>
  <c r="O8" i="1"/>
  <c r="O25" i="1" s="1"/>
  <c r="W12" i="1"/>
  <c r="Q8" i="1"/>
  <c r="Q25" i="1" s="1"/>
  <c r="U20" i="1"/>
  <c r="V20" i="1"/>
  <c r="L8" i="1"/>
  <c r="L25" i="1" s="1"/>
  <c r="W15" i="1"/>
  <c r="U11" i="1"/>
  <c r="V11" i="1"/>
  <c r="S8" i="1"/>
  <c r="V15" i="1"/>
  <c r="N25" i="1" l="1"/>
  <c r="W21" i="1"/>
  <c r="W19" i="1"/>
  <c r="U19" i="1"/>
  <c r="V19" i="1"/>
  <c r="W9" i="1"/>
  <c r="U21" i="1"/>
  <c r="V9" i="1"/>
  <c r="U14" i="1"/>
  <c r="W14" i="1"/>
  <c r="U16" i="1"/>
  <c r="V16" i="1"/>
  <c r="W16" i="1"/>
  <c r="S25" i="1"/>
  <c r="N8" i="1"/>
  <c r="W8" i="1" s="1"/>
  <c r="T25" i="1" l="1"/>
  <c r="U25" i="1"/>
  <c r="V25" i="1"/>
  <c r="W25" i="1"/>
  <c r="T8" i="1"/>
  <c r="V8" i="1"/>
  <c r="U8" i="1"/>
</calcChain>
</file>

<file path=xl/sharedStrings.xml><?xml version="1.0" encoding="utf-8"?>
<sst xmlns="http://schemas.openxmlformats.org/spreadsheetml/2006/main" count="143" uniqueCount="66">
  <si>
    <t/>
  </si>
  <si>
    <t>TIPO</t>
  </si>
  <si>
    <t>CTA</t>
  </si>
  <si>
    <t>SUB
CTA</t>
  </si>
  <si>
    <t>OBJ</t>
  </si>
  <si>
    <t>ORD</t>
  </si>
  <si>
    <t>REC</t>
  </si>
  <si>
    <t>SIT</t>
  </si>
  <si>
    <t>DESCRIPCION</t>
  </si>
  <si>
    <t>APR. INICIAL</t>
  </si>
  <si>
    <t>APR. ADICIONADA</t>
  </si>
  <si>
    <t>APR. REDUCIDA</t>
  </si>
  <si>
    <t>APR. VIGENTE</t>
  </si>
  <si>
    <t>APR BLOQUEADA</t>
  </si>
  <si>
    <t>CDP</t>
  </si>
  <si>
    <t>APR. DISPONIBLE</t>
  </si>
  <si>
    <t>COMPROMISO</t>
  </si>
  <si>
    <t>OBLIGACION</t>
  </si>
  <si>
    <t>PAGOS</t>
  </si>
  <si>
    <t>A</t>
  </si>
  <si>
    <t>01</t>
  </si>
  <si>
    <t>SALARIO</t>
  </si>
  <si>
    <t>02</t>
  </si>
  <si>
    <t>CONTRIBUCIONES INHERENTES A LA NÓMINA</t>
  </si>
  <si>
    <t>03</t>
  </si>
  <si>
    <t>REMUNERACIONES NO CONSTITUTIVAS DE FACTOR SALARIAL</t>
  </si>
  <si>
    <t>ADQUISICIÓN DE BIENES  Y SERVICIOS</t>
  </si>
  <si>
    <t>999</t>
  </si>
  <si>
    <t>OTRAS TRANSFERENCIAS - DISTRIBUCIÓN PREVIO CONCEPTO DGPPN</t>
  </si>
  <si>
    <t>04</t>
  </si>
  <si>
    <t>012</t>
  </si>
  <si>
    <t>INCAPACIDADES Y LICENCIAS DE MATERNIDAD Y PATERNIDAD (NO DE PENSIONES)</t>
  </si>
  <si>
    <t>08</t>
  </si>
  <si>
    <t>IMPUESTOS</t>
  </si>
  <si>
    <t>SSF</t>
  </si>
  <si>
    <t>C</t>
  </si>
  <si>
    <t>3501</t>
  </si>
  <si>
    <t>0200</t>
  </si>
  <si>
    <t>2</t>
  </si>
  <si>
    <t>16</t>
  </si>
  <si>
    <t>OTROS GASTOS DE PERSONAL - DISTRIBUCIÓN PREVIO CONCEPTO DGPPN</t>
  </si>
  <si>
    <t>40401B</t>
  </si>
  <si>
    <t>4. TRANSFORMACIÓN PRODUCTIVA, INTERNACIONALIZACIÓN Y ACCIÓN CLÍMATICA / B. TRANSFORMACIÓN PARA LA DIVERSIFICACIÓN PRODUCTIVA Y EXPORTADORA</t>
  </si>
  <si>
    <t>GASTOS DE FUNCIONAMIENTO</t>
  </si>
  <si>
    <t>GASTOS DE PERSONAL</t>
  </si>
  <si>
    <t>ADQUISICION DE BIENES Y SERVICIOS</t>
  </si>
  <si>
    <t>TRANSFERENCIAS CORRIENTES</t>
  </si>
  <si>
    <t>GASTOS POR TRIBUTOS, MULTAS, SANCIONES E INTERESES DE MORA</t>
  </si>
  <si>
    <t xml:space="preserve">GASTOS DE INVERSION </t>
  </si>
  <si>
    <t>TOTAL PRESUPUESTO A+C</t>
  </si>
  <si>
    <t>APROPIACION SIN COMPROMETER</t>
  </si>
  <si>
    <t>APR. VIGENTE DESPUES DE BLOQUEOS</t>
  </si>
  <si>
    <t>MINISTERIO DE COMERCIO INDUSTRIA Y TURISMO</t>
  </si>
  <si>
    <r>
      <rPr>
        <b/>
        <sz val="8"/>
        <rFont val="Arial"/>
        <family val="2"/>
      </rPr>
      <t>Fuente de Información</t>
    </r>
    <r>
      <rPr>
        <sz val="8"/>
        <rFont val="Arial"/>
        <family val="2"/>
      </rPr>
      <t xml:space="preserve">: SIIF Nación </t>
    </r>
  </si>
  <si>
    <t>COMP/ APR</t>
  </si>
  <si>
    <t>OBLIG/ APR</t>
  </si>
  <si>
    <t>PAGO/ APR</t>
  </si>
  <si>
    <t>UNIDAD EJECUTORA 350102 DIRECCIÓN GENERAL DE COMERCIO EXTERIOR</t>
  </si>
  <si>
    <r>
      <rPr>
        <b/>
        <sz val="8"/>
        <rFont val="Arial"/>
        <family val="2"/>
      </rPr>
      <t xml:space="preserve">Nota 1: </t>
    </r>
    <r>
      <rPr>
        <sz val="8"/>
        <rFont val="Arial"/>
        <family val="2"/>
      </rPr>
      <t>Decreto No. 1523 del 18 de diciembre de 2024. Por medio del cual se decreta el presupuesto de rentas y recursos de capital y ley de apropiaciones para la vigencia fiscal del 1o. de enero al 31 de diciembre de 2025</t>
    </r>
  </si>
  <si>
    <r>
      <rPr>
        <b/>
        <sz val="8"/>
        <rFont val="Arial"/>
        <family val="2"/>
      </rPr>
      <t>Nota 2:</t>
    </r>
    <r>
      <rPr>
        <sz val="8"/>
        <rFont val="Arial"/>
        <family val="2"/>
      </rPr>
      <t xml:space="preserve"> Decreto No. 1621 del 30 de diciembre de 2024.  Por el cual se liquida el Presupuesto General de la Nación para la vigencia fiscal de 2025, se detallan las apropiaciones y se clasifican y definen los gastos. </t>
    </r>
  </si>
  <si>
    <r>
      <rPr>
        <b/>
        <sz val="8"/>
        <rFont val="Arial"/>
        <family val="2"/>
      </rPr>
      <t>Nota 3</t>
    </r>
    <r>
      <rPr>
        <sz val="8"/>
        <rFont val="Arial"/>
        <family val="2"/>
      </rPr>
      <t>: Resolución No. 0701 del 29 de mayo de 2025. Por la cual se efectúa una modificación al anexo del Decreto de Liquidación No. 1621 de 2024 en el Presupuesto de Gastos de Funcionamiento de la Sección 3501 Ministerio de Comercio, Industria y Turismo, Unidad Ejecutora 350102 Dirección General De Comercio Exterior, en la Vigencia Fiscal de 2025</t>
    </r>
  </si>
  <si>
    <r>
      <rPr>
        <b/>
        <sz val="8"/>
        <rFont val="Arial"/>
        <family val="2"/>
      </rPr>
      <t>Nota 4</t>
    </r>
    <r>
      <rPr>
        <sz val="8"/>
        <rFont val="Arial"/>
        <family val="2"/>
      </rPr>
      <t>: Resolución No. 0858 del 03 de julio de 2025. Por la cual se efectúa una modificación al anexo del Decreto de Liquidación No. 1621 de 2024 en el Presupuesto de Gastos de Funcionamiento de la Sección 3501 Ministerio de Comercio, Industria y Turismo, Unidad Ejecutora 350102 Dirección General De Comercio Exterior, en la Vigencia Fiscal de 2025</t>
    </r>
  </si>
  <si>
    <t>CSF</t>
  </si>
  <si>
    <r>
      <t xml:space="preserve">Nota 5: </t>
    </r>
    <r>
      <rPr>
        <sz val="8"/>
        <rFont val="Arial"/>
        <family val="2"/>
      </rPr>
      <t>Resolución No. 254 del 28 de agosto de 2025 de la Agencia Presidencial de  Cooperación Internacional de Colombia- APC. Por la cual se efectúa una modificación del Presupuesto de inversión contenida en el anexo del Decreto de Liquidación del Presupuesto General de la Nación para la vigencia fiscal 2025.</t>
    </r>
  </si>
  <si>
    <t>EJECUCION PRESUPUESTAL ACUMULADA CON CORTE AL 30 DE NOVIEMBRE DE 2025</t>
  </si>
  <si>
    <t>FECHA DE ELABORACIÓN : DICIEMBRE 01 DE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</si>
</sst>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2"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name val="Arial"/>
      <family val="2"/>
    </font>
    <font>
      <b/>
      <sz val="8"/>
      <color theme="0"/>
      <name val="Arial"/>
      <family val="2"/>
    </font>
    <font>
      <sz val="8"/>
      <color theme="0"/>
      <name val="Arial"/>
      <family val="2"/>
    </font>
    <font>
      <sz val="11"/>
      <name val="Calibri"/>
      <family val="2"/>
    </font>
    <font>
      <b/>
      <sz val="12"/>
      <color rgb="FF000000"/>
      <name val="Verdana"/>
      <family val="2"/>
    </font>
    <font>
      <sz val="12"/>
      <name val="Verdana"/>
      <family val="2"/>
    </font>
    <font>
      <sz val="8"/>
      <name val="Calibri"/>
      <family val="2"/>
    </font>
  </fonts>
  <fills count="6">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5" tint="0.79998168889431442"/>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46">
    <xf numFmtId="0" fontId="1" fillId="0" borderId="0" xfId="0" applyFont="1"/>
    <xf numFmtId="0" fontId="2" fillId="2" borderId="1" xfId="0" applyFont="1" applyFill="1" applyBorder="1" applyAlignment="1">
      <alignment horizontal="left" vertical="center" wrapText="1" readingOrder="1"/>
    </xf>
    <xf numFmtId="10" fontId="1" fillId="0" borderId="0" xfId="0" applyNumberFormat="1" applyFont="1"/>
    <xf numFmtId="0" fontId="2" fillId="0" borderId="0" xfId="0" applyFont="1" applyAlignment="1">
      <alignment horizontal="center" vertical="center" wrapText="1" readingOrder="1"/>
    </xf>
    <xf numFmtId="0" fontId="4" fillId="0" borderId="0" xfId="0" applyFont="1"/>
    <xf numFmtId="7"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10" fontId="8" fillId="0" borderId="0" xfId="0" applyNumberFormat="1" applyFont="1"/>
    <xf numFmtId="0" fontId="8" fillId="0" borderId="0" xfId="0" applyFont="1"/>
    <xf numFmtId="0" fontId="6" fillId="3" borderId="1" xfId="0" applyFont="1" applyFill="1" applyBorder="1" applyAlignment="1">
      <alignment horizontal="center" vertical="center" wrapText="1" readingOrder="1"/>
    </xf>
    <xf numFmtId="0" fontId="7" fillId="3" borderId="1" xfId="0" applyFont="1" applyFill="1" applyBorder="1" applyAlignment="1">
      <alignment horizontal="center" vertical="center" wrapText="1"/>
    </xf>
    <xf numFmtId="0" fontId="2" fillId="2" borderId="1" xfId="0" applyFont="1" applyFill="1" applyBorder="1" applyAlignment="1">
      <alignment horizontal="center" vertical="center" wrapText="1" readingOrder="1"/>
    </xf>
    <xf numFmtId="0" fontId="3" fillId="0" borderId="1" xfId="0" applyFont="1" applyBorder="1" applyAlignment="1">
      <alignment horizontal="center" vertical="center" wrapText="1" readingOrder="1"/>
    </xf>
    <xf numFmtId="0" fontId="3" fillId="0" borderId="1" xfId="0" applyFont="1" applyBorder="1" applyAlignment="1">
      <alignment horizontal="left" vertical="center" wrapText="1" readingOrder="1"/>
    </xf>
    <xf numFmtId="164" fontId="2" fillId="2" borderId="1" xfId="0" applyNumberFormat="1" applyFont="1" applyFill="1" applyBorder="1" applyAlignment="1">
      <alignment vertical="center" wrapText="1" readingOrder="1"/>
    </xf>
    <xf numFmtId="7" fontId="2" fillId="2" borderId="1" xfId="0" applyNumberFormat="1" applyFont="1" applyFill="1" applyBorder="1" applyAlignment="1">
      <alignment vertical="center" wrapText="1" readingOrder="1"/>
    </xf>
    <xf numFmtId="7" fontId="5" fillId="2" borderId="1" xfId="0" applyNumberFormat="1" applyFont="1" applyFill="1" applyBorder="1" applyAlignment="1">
      <alignment vertical="center" wrapText="1" readingOrder="1"/>
    </xf>
    <xf numFmtId="10" fontId="5" fillId="2" borderId="1" xfId="0" applyNumberFormat="1" applyFont="1" applyFill="1" applyBorder="1" applyAlignment="1">
      <alignment vertical="center" wrapText="1" readingOrder="1"/>
    </xf>
    <xf numFmtId="164" fontId="3" fillId="0" borderId="1" xfId="0" applyNumberFormat="1" applyFont="1" applyBorder="1" applyAlignment="1">
      <alignment vertical="center" wrapText="1" readingOrder="1"/>
    </xf>
    <xf numFmtId="7" fontId="3" fillId="0" borderId="1" xfId="0" applyNumberFormat="1" applyFont="1" applyBorder="1" applyAlignment="1">
      <alignment vertical="center" wrapText="1" readingOrder="1"/>
    </xf>
    <xf numFmtId="7" fontId="4" fillId="0" borderId="1" xfId="0" applyNumberFormat="1" applyFont="1" applyBorder="1" applyAlignment="1">
      <alignment vertical="center" wrapText="1" readingOrder="1"/>
    </xf>
    <xf numFmtId="10" fontId="4" fillId="0" borderId="1" xfId="0" applyNumberFormat="1" applyFont="1" applyBorder="1" applyAlignment="1">
      <alignment vertical="center" wrapText="1" readingOrder="1"/>
    </xf>
    <xf numFmtId="164" fontId="3" fillId="0" borderId="0" xfId="0" applyNumberFormat="1" applyFont="1" applyAlignment="1">
      <alignment horizontal="right" vertical="center" wrapText="1" readingOrder="1"/>
    </xf>
    <xf numFmtId="7" fontId="4" fillId="0" borderId="0" xfId="0" applyNumberFormat="1" applyFont="1" applyAlignment="1">
      <alignment horizontal="right" vertical="center"/>
    </xf>
    <xf numFmtId="0" fontId="4" fillId="0" borderId="0" xfId="0" applyFont="1" applyAlignment="1">
      <alignment horizontal="right"/>
    </xf>
    <xf numFmtId="7" fontId="1" fillId="0" borderId="0" xfId="0" applyNumberFormat="1" applyFont="1"/>
    <xf numFmtId="0" fontId="2" fillId="4" borderId="1" xfId="0" applyFont="1" applyFill="1" applyBorder="1" applyAlignment="1">
      <alignment horizontal="center" vertical="center" wrapText="1" readingOrder="1"/>
    </xf>
    <xf numFmtId="0" fontId="2" fillId="4" borderId="1" xfId="0" applyFont="1" applyFill="1" applyBorder="1" applyAlignment="1">
      <alignment horizontal="left" vertical="center" wrapText="1" readingOrder="1"/>
    </xf>
    <xf numFmtId="164" fontId="2" fillId="4" borderId="1" xfId="0" applyNumberFormat="1" applyFont="1" applyFill="1" applyBorder="1" applyAlignment="1">
      <alignment vertical="center" wrapText="1" readingOrder="1"/>
    </xf>
    <xf numFmtId="7" fontId="2" fillId="4" borderId="1" xfId="0" applyNumberFormat="1" applyFont="1" applyFill="1" applyBorder="1" applyAlignment="1">
      <alignment vertical="center" wrapText="1" readingOrder="1"/>
    </xf>
    <xf numFmtId="7" fontId="5" fillId="4" borderId="1" xfId="0" applyNumberFormat="1" applyFont="1" applyFill="1" applyBorder="1" applyAlignment="1">
      <alignment vertical="center" wrapText="1" readingOrder="1"/>
    </xf>
    <xf numFmtId="10" fontId="5" fillId="4" borderId="1" xfId="0" applyNumberFormat="1" applyFont="1" applyFill="1" applyBorder="1" applyAlignment="1">
      <alignment vertical="center" wrapText="1" readingOrder="1"/>
    </xf>
    <xf numFmtId="0" fontId="2" fillId="5" borderId="1" xfId="0" applyFont="1" applyFill="1" applyBorder="1" applyAlignment="1">
      <alignment horizontal="center" vertical="center" wrapText="1" readingOrder="1"/>
    </xf>
    <xf numFmtId="0" fontId="2" fillId="5" borderId="1" xfId="0" applyFont="1" applyFill="1" applyBorder="1" applyAlignment="1">
      <alignment horizontal="left" vertical="center" wrapText="1" readingOrder="1"/>
    </xf>
    <xf numFmtId="164" fontId="2" fillId="5" borderId="1" xfId="0" applyNumberFormat="1" applyFont="1" applyFill="1" applyBorder="1" applyAlignment="1">
      <alignment vertical="center" wrapText="1" readingOrder="1"/>
    </xf>
    <xf numFmtId="7" fontId="2" fillId="5" borderId="1" xfId="0" applyNumberFormat="1" applyFont="1" applyFill="1" applyBorder="1" applyAlignment="1">
      <alignment vertical="center" wrapText="1" readingOrder="1"/>
    </xf>
    <xf numFmtId="7" fontId="5" fillId="5" borderId="1" xfId="0" applyNumberFormat="1" applyFont="1" applyFill="1" applyBorder="1" applyAlignment="1">
      <alignment vertical="center" wrapText="1" readingOrder="1"/>
    </xf>
    <xf numFmtId="10" fontId="5" fillId="5" borderId="1" xfId="0" applyNumberFormat="1" applyFont="1" applyFill="1" applyBorder="1" applyAlignment="1">
      <alignment vertical="center" wrapText="1" readingOrder="1"/>
    </xf>
    <xf numFmtId="7" fontId="11" fillId="0" borderId="0" xfId="0" applyNumberFormat="1" applyFont="1"/>
    <xf numFmtId="0" fontId="5" fillId="0" borderId="0" xfId="0" applyFont="1"/>
    <xf numFmtId="0" fontId="11" fillId="0" borderId="0" xfId="0" applyFont="1"/>
    <xf numFmtId="0" fontId="9" fillId="0" borderId="0" xfId="0" applyFont="1" applyAlignment="1">
      <alignment horizontal="center" vertical="center" wrapText="1" readingOrder="1"/>
    </xf>
    <xf numFmtId="0" fontId="10" fillId="0" borderId="0" xfId="0" applyFont="1" applyAlignment="1">
      <alignment horizontal="center" vertical="center" wrapText="1" readingOrder="1"/>
    </xf>
    <xf numFmtId="0" fontId="10" fillId="0" borderId="0" xfId="0" applyFont="1" applyAlignment="1">
      <alignment horizontal="center" vertical="center" wrapText="1"/>
    </xf>
    <xf numFmtId="0" fontId="2" fillId="0" borderId="2" xfId="0" applyFont="1" applyBorder="1" applyAlignment="1">
      <alignment horizontal="right" vertical="center" wrapText="1" readingOrder="1"/>
    </xf>
    <xf numFmtId="0" fontId="8" fillId="0" borderId="2" xfId="0" applyFont="1" applyBorder="1" applyAlignment="1">
      <alignment horizontal="right"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590550</xdr:colOff>
      <xdr:row>0</xdr:row>
      <xdr:rowOff>57150</xdr:rowOff>
    </xdr:from>
    <xdr:to>
      <xdr:col>18</xdr:col>
      <xdr:colOff>693629</xdr:colOff>
      <xdr:row>5</xdr:row>
      <xdr:rowOff>147279</xdr:rowOff>
    </xdr:to>
    <xdr:pic>
      <xdr:nvPicPr>
        <xdr:cNvPr id="4" name="Imagen 3">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277" t="8510" r="6531" b="5815"/>
        <a:stretch>
          <a:fillRect/>
        </a:stretch>
      </xdr:blipFill>
      <xdr:spPr bwMode="auto">
        <a:xfrm>
          <a:off x="12811125" y="57150"/>
          <a:ext cx="2141429" cy="985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51"/>
  <sheetViews>
    <sheetView showGridLines="0" tabSelected="1" topLeftCell="F1" zoomScaleNormal="100" workbookViewId="0">
      <pane ySplit="7" topLeftCell="A8" activePane="bottomLeft" state="frozen"/>
      <selection pane="bottomLeft" activeCell="N7" sqref="N7"/>
    </sheetView>
  </sheetViews>
  <sheetFormatPr baseColWidth="10" defaultRowHeight="15" x14ac:dyDescent="0.25"/>
  <cols>
    <col min="1" max="4" width="5.42578125" customWidth="1"/>
    <col min="5" max="5" width="6.5703125" customWidth="1"/>
    <col min="6" max="6" width="5" customWidth="1"/>
    <col min="7" max="7" width="4.42578125" customWidth="1"/>
    <col min="8" max="8" width="22.42578125" customWidth="1"/>
    <col min="9" max="9" width="16.28515625" customWidth="1"/>
    <col min="10" max="10" width="14.7109375" customWidth="1"/>
    <col min="11" max="11" width="14.85546875" customWidth="1"/>
    <col min="12" max="12" width="16.7109375" customWidth="1"/>
    <col min="13" max="13" width="14.5703125" customWidth="1"/>
    <col min="14" max="14" width="15.5703125" customWidth="1"/>
    <col min="15" max="15" width="16.28515625" customWidth="1"/>
    <col min="16" max="16" width="14.140625" customWidth="1"/>
    <col min="17" max="17" width="15.7109375" customWidth="1"/>
    <col min="18" max="18" width="14.85546875" customWidth="1"/>
    <col min="19" max="19" width="16" customWidth="1"/>
    <col min="20" max="20" width="15.85546875" customWidth="1"/>
    <col min="21" max="21" width="6.85546875" customWidth="1"/>
    <col min="22" max="22" width="7.5703125" customWidth="1"/>
    <col min="23" max="23" width="6.7109375" customWidth="1"/>
    <col min="24" max="24" width="17.85546875" bestFit="1" customWidth="1"/>
  </cols>
  <sheetData>
    <row r="2" spans="1:24" x14ac:dyDescent="0.25">
      <c r="A2" s="41" t="s">
        <v>52</v>
      </c>
      <c r="B2" s="42"/>
      <c r="C2" s="42"/>
      <c r="D2" s="42"/>
      <c r="E2" s="42"/>
      <c r="F2" s="42"/>
      <c r="G2" s="42"/>
      <c r="H2" s="42"/>
      <c r="I2" s="42"/>
      <c r="J2" s="42"/>
      <c r="K2" s="42"/>
      <c r="L2" s="42"/>
      <c r="M2" s="42"/>
      <c r="N2" s="42"/>
      <c r="O2" s="42"/>
      <c r="P2" s="42"/>
      <c r="Q2" s="42"/>
      <c r="R2" s="42"/>
      <c r="S2" s="42"/>
      <c r="T2" s="42"/>
      <c r="U2" s="42"/>
      <c r="V2" s="42"/>
      <c r="W2" s="42"/>
    </row>
    <row r="3" spans="1:24" x14ac:dyDescent="0.25">
      <c r="A3" s="41" t="s">
        <v>64</v>
      </c>
      <c r="B3" s="43"/>
      <c r="C3" s="43"/>
      <c r="D3" s="43"/>
      <c r="E3" s="43"/>
      <c r="F3" s="43"/>
      <c r="G3" s="43"/>
      <c r="H3" s="43"/>
      <c r="I3" s="43"/>
      <c r="J3" s="43"/>
      <c r="K3" s="43"/>
      <c r="L3" s="43"/>
      <c r="M3" s="43"/>
      <c r="N3" s="43"/>
      <c r="O3" s="43"/>
      <c r="P3" s="43"/>
      <c r="Q3" s="43"/>
      <c r="R3" s="43"/>
      <c r="S3" s="43"/>
      <c r="T3" s="43"/>
      <c r="U3" s="43"/>
      <c r="V3" s="43"/>
      <c r="W3" s="43"/>
    </row>
    <row r="4" spans="1:24" x14ac:dyDescent="0.25">
      <c r="A4" s="41" t="s">
        <v>57</v>
      </c>
      <c r="B4" s="41"/>
      <c r="C4" s="41"/>
      <c r="D4" s="41"/>
      <c r="E4" s="41"/>
      <c r="F4" s="41"/>
      <c r="G4" s="41"/>
      <c r="H4" s="41"/>
      <c r="I4" s="41"/>
      <c r="J4" s="41"/>
      <c r="K4" s="41"/>
      <c r="L4" s="41"/>
      <c r="M4" s="41"/>
      <c r="N4" s="41"/>
      <c r="O4" s="41"/>
      <c r="P4" s="41"/>
      <c r="Q4" s="41"/>
      <c r="R4" s="41"/>
      <c r="S4" s="41"/>
      <c r="T4" s="41"/>
      <c r="U4" s="41"/>
      <c r="V4" s="41"/>
      <c r="W4" s="41"/>
    </row>
    <row r="5" spans="1:24" ht="10.5" customHeight="1" x14ac:dyDescent="0.25">
      <c r="A5" s="41"/>
      <c r="B5" s="41"/>
      <c r="C5" s="41"/>
      <c r="D5" s="41"/>
      <c r="E5" s="41"/>
      <c r="F5" s="41"/>
      <c r="G5" s="41"/>
      <c r="H5" s="41"/>
      <c r="I5" s="41"/>
      <c r="J5" s="41"/>
      <c r="K5" s="41"/>
      <c r="L5" s="41"/>
      <c r="M5" s="41"/>
      <c r="N5" s="41"/>
      <c r="O5" s="41"/>
      <c r="P5" s="41"/>
      <c r="Q5" s="41"/>
      <c r="R5" s="41"/>
      <c r="S5" s="41"/>
      <c r="T5" s="41"/>
      <c r="U5" s="41"/>
      <c r="V5" s="41"/>
      <c r="W5" s="41"/>
    </row>
    <row r="6" spans="1:24" ht="15.75" customHeight="1" thickBot="1" x14ac:dyDescent="0.3">
      <c r="A6" s="3" t="s">
        <v>0</v>
      </c>
      <c r="B6" s="3" t="s">
        <v>0</v>
      </c>
      <c r="C6" s="3" t="s">
        <v>0</v>
      </c>
      <c r="D6" s="3" t="s">
        <v>0</v>
      </c>
      <c r="E6" s="3" t="s">
        <v>0</v>
      </c>
      <c r="F6" s="3" t="s">
        <v>0</v>
      </c>
      <c r="G6" s="3" t="s">
        <v>0</v>
      </c>
      <c r="H6" s="3" t="s">
        <v>0</v>
      </c>
      <c r="I6" s="3" t="s">
        <v>0</v>
      </c>
      <c r="J6" s="3" t="s">
        <v>0</v>
      </c>
      <c r="K6" s="3" t="s">
        <v>0</v>
      </c>
      <c r="L6" s="3" t="s">
        <v>0</v>
      </c>
      <c r="M6" s="3" t="s">
        <v>0</v>
      </c>
      <c r="N6" s="3"/>
      <c r="O6" s="3" t="s">
        <v>0</v>
      </c>
      <c r="P6" s="3" t="s">
        <v>0</v>
      </c>
      <c r="Q6" s="3" t="s">
        <v>0</v>
      </c>
      <c r="R6" s="44" t="s">
        <v>65</v>
      </c>
      <c r="S6" s="45"/>
      <c r="T6" s="45"/>
      <c r="U6" s="45"/>
      <c r="V6" s="45"/>
      <c r="W6" s="45"/>
    </row>
    <row r="7" spans="1:24" ht="36.75" customHeight="1" thickTop="1" thickBot="1" x14ac:dyDescent="0.3">
      <c r="A7" s="9" t="s">
        <v>1</v>
      </c>
      <c r="B7" s="9" t="s">
        <v>2</v>
      </c>
      <c r="C7" s="9" t="s">
        <v>3</v>
      </c>
      <c r="D7" s="9" t="s">
        <v>4</v>
      </c>
      <c r="E7" s="9" t="s">
        <v>5</v>
      </c>
      <c r="F7" s="9" t="s">
        <v>6</v>
      </c>
      <c r="G7" s="9" t="s">
        <v>7</v>
      </c>
      <c r="H7" s="9" t="s">
        <v>8</v>
      </c>
      <c r="I7" s="9" t="s">
        <v>9</v>
      </c>
      <c r="J7" s="9" t="s">
        <v>10</v>
      </c>
      <c r="K7" s="9" t="s">
        <v>11</v>
      </c>
      <c r="L7" s="9" t="s">
        <v>12</v>
      </c>
      <c r="M7" s="9" t="s">
        <v>13</v>
      </c>
      <c r="N7" s="9" t="s">
        <v>51</v>
      </c>
      <c r="O7" s="9" t="s">
        <v>14</v>
      </c>
      <c r="P7" s="9" t="s">
        <v>15</v>
      </c>
      <c r="Q7" s="9" t="s">
        <v>16</v>
      </c>
      <c r="R7" s="9" t="s">
        <v>17</v>
      </c>
      <c r="S7" s="9" t="s">
        <v>18</v>
      </c>
      <c r="T7" s="10" t="s">
        <v>50</v>
      </c>
      <c r="U7" s="10" t="s">
        <v>54</v>
      </c>
      <c r="V7" s="10" t="s">
        <v>55</v>
      </c>
      <c r="W7" s="10" t="s">
        <v>56</v>
      </c>
    </row>
    <row r="8" spans="1:24" ht="35.1" customHeight="1" thickTop="1" thickBot="1" x14ac:dyDescent="0.3">
      <c r="A8" s="11" t="s">
        <v>19</v>
      </c>
      <c r="B8" s="11"/>
      <c r="C8" s="11"/>
      <c r="D8" s="11"/>
      <c r="E8" s="11"/>
      <c r="F8" s="11"/>
      <c r="G8" s="11"/>
      <c r="H8" s="1" t="s">
        <v>43</v>
      </c>
      <c r="I8" s="14">
        <f>+I9+I14+I16+I19</f>
        <v>25643707000</v>
      </c>
      <c r="J8" s="14">
        <f t="shared" ref="J8:S8" si="0">+J9+J14+J16+J19</f>
        <v>4060000000</v>
      </c>
      <c r="K8" s="14">
        <f t="shared" si="0"/>
        <v>4060000000</v>
      </c>
      <c r="L8" s="14">
        <f t="shared" si="0"/>
        <v>25643707000</v>
      </c>
      <c r="M8" s="14">
        <f t="shared" si="0"/>
        <v>975354000</v>
      </c>
      <c r="N8" s="15">
        <f t="shared" ref="N8:N19" si="1">+L8-M8</f>
        <v>24668353000</v>
      </c>
      <c r="O8" s="14">
        <f t="shared" si="0"/>
        <v>24416233373.510002</v>
      </c>
      <c r="P8" s="14">
        <f t="shared" si="0"/>
        <v>252119626.49000001</v>
      </c>
      <c r="Q8" s="14">
        <f t="shared" si="0"/>
        <v>19333103670.25</v>
      </c>
      <c r="R8" s="14">
        <f t="shared" si="0"/>
        <v>18705999884.959999</v>
      </c>
      <c r="S8" s="14">
        <f t="shared" si="0"/>
        <v>17178167441.51</v>
      </c>
      <c r="T8" s="16">
        <f t="shared" ref="T8:T20" si="2">+N8-Q8</f>
        <v>5335249329.75</v>
      </c>
      <c r="U8" s="17">
        <f t="shared" ref="U8:U21" si="3">+Q8/N8</f>
        <v>0.78372089414522328</v>
      </c>
      <c r="V8" s="17">
        <f t="shared" ref="V8:V25" si="4">+R8/N8</f>
        <v>0.75829950564433701</v>
      </c>
      <c r="W8" s="17">
        <f t="shared" ref="W8:W25" si="5">+S8/N8</f>
        <v>0.69636458670386303</v>
      </c>
    </row>
    <row r="9" spans="1:24" ht="35.1" customHeight="1" thickTop="1" thickBot="1" x14ac:dyDescent="0.3">
      <c r="A9" s="26" t="s">
        <v>19</v>
      </c>
      <c r="B9" s="26" t="s">
        <v>20</v>
      </c>
      <c r="C9" s="26"/>
      <c r="D9" s="26"/>
      <c r="E9" s="26"/>
      <c r="F9" s="26"/>
      <c r="G9" s="26"/>
      <c r="H9" s="27" t="s">
        <v>44</v>
      </c>
      <c r="I9" s="28">
        <f>SUM(I10:I13)</f>
        <v>19378245000</v>
      </c>
      <c r="J9" s="28">
        <f>SUM(J10:J13)</f>
        <v>0</v>
      </c>
      <c r="K9" s="28">
        <f>SUM(K10:K13)</f>
        <v>60000000</v>
      </c>
      <c r="L9" s="28">
        <f>SUM(L10:L13)</f>
        <v>19318245000</v>
      </c>
      <c r="M9" s="28">
        <f>SUM(M10:M13)</f>
        <v>975354000</v>
      </c>
      <c r="N9" s="29">
        <f>+L9-M9</f>
        <v>18342891000</v>
      </c>
      <c r="O9" s="28">
        <f>SUM(O10:O13)</f>
        <v>18342891000</v>
      </c>
      <c r="P9" s="28">
        <f>SUM(P10:P13)</f>
        <v>0</v>
      </c>
      <c r="Q9" s="28">
        <f>SUM(Q10:Q13)</f>
        <v>15019901533</v>
      </c>
      <c r="R9" s="28">
        <f>SUM(R10:R13)</f>
        <v>15019901413</v>
      </c>
      <c r="S9" s="28">
        <f>SUM(S10:S13)</f>
        <v>15010068360</v>
      </c>
      <c r="T9" s="30">
        <f>+N9-Q9</f>
        <v>3322989467</v>
      </c>
      <c r="U9" s="31">
        <f t="shared" si="3"/>
        <v>0.81884047247514036</v>
      </c>
      <c r="V9" s="31">
        <f t="shared" si="4"/>
        <v>0.81884046593309634</v>
      </c>
      <c r="W9" s="31">
        <f t="shared" si="5"/>
        <v>0.81830439705496805</v>
      </c>
    </row>
    <row r="10" spans="1:24" ht="35.1" customHeight="1" thickTop="1" thickBot="1" x14ac:dyDescent="0.3">
      <c r="A10" s="12" t="s">
        <v>19</v>
      </c>
      <c r="B10" s="12" t="s">
        <v>20</v>
      </c>
      <c r="C10" s="12" t="s">
        <v>20</v>
      </c>
      <c r="D10" s="12" t="s">
        <v>20</v>
      </c>
      <c r="E10" s="12"/>
      <c r="F10" s="12" t="s">
        <v>39</v>
      </c>
      <c r="G10" s="12" t="s">
        <v>34</v>
      </c>
      <c r="H10" s="13" t="s">
        <v>21</v>
      </c>
      <c r="I10" s="18">
        <v>12210172000</v>
      </c>
      <c r="J10" s="18">
        <v>0</v>
      </c>
      <c r="K10" s="18">
        <v>60000000</v>
      </c>
      <c r="L10" s="18">
        <v>12150172000</v>
      </c>
      <c r="M10" s="18">
        <v>0</v>
      </c>
      <c r="N10" s="19">
        <f>+L10-M10</f>
        <v>12150172000</v>
      </c>
      <c r="O10" s="18">
        <v>12150172000</v>
      </c>
      <c r="P10" s="18">
        <v>0</v>
      </c>
      <c r="Q10" s="18">
        <v>9911679910</v>
      </c>
      <c r="R10" s="18">
        <v>9911679910</v>
      </c>
      <c r="S10" s="18">
        <v>9906357167</v>
      </c>
      <c r="T10" s="20">
        <f t="shared" ref="T10:T18" si="6">+N10-Q10</f>
        <v>2238492090</v>
      </c>
      <c r="U10" s="21">
        <f t="shared" si="3"/>
        <v>0.81576457600764829</v>
      </c>
      <c r="V10" s="21">
        <f t="shared" si="4"/>
        <v>0.81576457600764829</v>
      </c>
      <c r="W10" s="21">
        <f t="shared" si="5"/>
        <v>0.81532649636564813</v>
      </c>
      <c r="X10" s="25"/>
    </row>
    <row r="11" spans="1:24" ht="35.1" customHeight="1" thickTop="1" thickBot="1" x14ac:dyDescent="0.3">
      <c r="A11" s="12" t="s">
        <v>19</v>
      </c>
      <c r="B11" s="12" t="s">
        <v>20</v>
      </c>
      <c r="C11" s="12" t="s">
        <v>20</v>
      </c>
      <c r="D11" s="12" t="s">
        <v>22</v>
      </c>
      <c r="E11" s="12"/>
      <c r="F11" s="12" t="s">
        <v>39</v>
      </c>
      <c r="G11" s="12" t="s">
        <v>34</v>
      </c>
      <c r="H11" s="13" t="s">
        <v>23</v>
      </c>
      <c r="I11" s="18">
        <v>4517854000</v>
      </c>
      <c r="J11" s="18">
        <v>0</v>
      </c>
      <c r="K11" s="18">
        <v>0</v>
      </c>
      <c r="L11" s="18">
        <v>4517854000</v>
      </c>
      <c r="M11" s="18">
        <v>0</v>
      </c>
      <c r="N11" s="19">
        <f>+L11-M11</f>
        <v>4517854000</v>
      </c>
      <c r="O11" s="18">
        <v>4517854000</v>
      </c>
      <c r="P11" s="18">
        <v>0</v>
      </c>
      <c r="Q11" s="18">
        <v>3832601746</v>
      </c>
      <c r="R11" s="18">
        <v>3832601626</v>
      </c>
      <c r="S11" s="18">
        <v>3832601626</v>
      </c>
      <c r="T11" s="20">
        <f t="shared" si="6"/>
        <v>685252254</v>
      </c>
      <c r="U11" s="21">
        <f t="shared" si="3"/>
        <v>0.84832350624876329</v>
      </c>
      <c r="V11" s="21">
        <f t="shared" si="4"/>
        <v>0.8483234796874799</v>
      </c>
      <c r="W11" s="21">
        <f t="shared" si="5"/>
        <v>0.8483234796874799</v>
      </c>
    </row>
    <row r="12" spans="1:24" ht="35.1" customHeight="1" thickTop="1" thickBot="1" x14ac:dyDescent="0.3">
      <c r="A12" s="12" t="s">
        <v>19</v>
      </c>
      <c r="B12" s="12" t="s">
        <v>20</v>
      </c>
      <c r="C12" s="12" t="s">
        <v>20</v>
      </c>
      <c r="D12" s="12" t="s">
        <v>24</v>
      </c>
      <c r="E12" s="12"/>
      <c r="F12" s="12" t="s">
        <v>39</v>
      </c>
      <c r="G12" s="12" t="s">
        <v>34</v>
      </c>
      <c r="H12" s="13" t="s">
        <v>25</v>
      </c>
      <c r="I12" s="18">
        <v>1674865000</v>
      </c>
      <c r="J12" s="18">
        <v>0</v>
      </c>
      <c r="K12" s="18">
        <v>0</v>
      </c>
      <c r="L12" s="18">
        <v>1674865000</v>
      </c>
      <c r="M12" s="18">
        <v>0</v>
      </c>
      <c r="N12" s="19">
        <f>+L12-M12</f>
        <v>1674865000</v>
      </c>
      <c r="O12" s="18">
        <v>1674865000</v>
      </c>
      <c r="P12" s="18">
        <v>0</v>
      </c>
      <c r="Q12" s="18">
        <v>1275619877</v>
      </c>
      <c r="R12" s="18">
        <v>1275619877</v>
      </c>
      <c r="S12" s="18">
        <v>1271109567</v>
      </c>
      <c r="T12" s="20">
        <f t="shared" si="6"/>
        <v>399245123</v>
      </c>
      <c r="U12" s="21">
        <f t="shared" si="3"/>
        <v>0.76162549041266014</v>
      </c>
      <c r="V12" s="21">
        <f t="shared" si="4"/>
        <v>0.76162549041266014</v>
      </c>
      <c r="W12" s="21">
        <f t="shared" si="5"/>
        <v>0.75893255098172097</v>
      </c>
    </row>
    <row r="13" spans="1:24" ht="35.1" customHeight="1" thickTop="1" thickBot="1" x14ac:dyDescent="0.3">
      <c r="A13" s="12" t="s">
        <v>19</v>
      </c>
      <c r="B13" s="12" t="s">
        <v>20</v>
      </c>
      <c r="C13" s="12" t="s">
        <v>20</v>
      </c>
      <c r="D13" s="12" t="s">
        <v>29</v>
      </c>
      <c r="E13" s="12"/>
      <c r="F13" s="12" t="s">
        <v>39</v>
      </c>
      <c r="G13" s="12" t="s">
        <v>34</v>
      </c>
      <c r="H13" s="13" t="s">
        <v>40</v>
      </c>
      <c r="I13" s="18">
        <v>975354000</v>
      </c>
      <c r="J13" s="18">
        <v>0</v>
      </c>
      <c r="K13" s="18">
        <v>0</v>
      </c>
      <c r="L13" s="18">
        <v>975354000</v>
      </c>
      <c r="M13" s="18">
        <v>975354000</v>
      </c>
      <c r="N13" s="19">
        <f t="shared" ref="N13" si="7">+L13-M13</f>
        <v>0</v>
      </c>
      <c r="O13" s="18">
        <v>0</v>
      </c>
      <c r="P13" s="18">
        <v>0</v>
      </c>
      <c r="Q13" s="18">
        <v>0</v>
      </c>
      <c r="R13" s="18">
        <v>0</v>
      </c>
      <c r="S13" s="18">
        <v>0</v>
      </c>
      <c r="T13" s="20">
        <f t="shared" si="6"/>
        <v>0</v>
      </c>
      <c r="U13" s="21">
        <v>0</v>
      </c>
      <c r="V13" s="21">
        <v>0</v>
      </c>
      <c r="W13" s="21">
        <v>0</v>
      </c>
      <c r="X13" s="25"/>
    </row>
    <row r="14" spans="1:24" ht="35.1" customHeight="1" thickTop="1" thickBot="1" x14ac:dyDescent="0.3">
      <c r="A14" s="26" t="s">
        <v>19</v>
      </c>
      <c r="B14" s="26" t="s">
        <v>22</v>
      </c>
      <c r="C14" s="26"/>
      <c r="D14" s="26"/>
      <c r="E14" s="26"/>
      <c r="F14" s="26"/>
      <c r="G14" s="26"/>
      <c r="H14" s="27" t="s">
        <v>45</v>
      </c>
      <c r="I14" s="28">
        <f>+I15</f>
        <v>2210820000</v>
      </c>
      <c r="J14" s="28">
        <f>+J15</f>
        <v>4000000000</v>
      </c>
      <c r="K14" s="28">
        <f>+K15</f>
        <v>0</v>
      </c>
      <c r="L14" s="28">
        <f>+L15</f>
        <v>6210820000</v>
      </c>
      <c r="M14" s="28">
        <f>+M15</f>
        <v>0</v>
      </c>
      <c r="N14" s="29">
        <f>+L14-M14</f>
        <v>6210820000</v>
      </c>
      <c r="O14" s="28">
        <f>+O15</f>
        <v>5963342373.5100002</v>
      </c>
      <c r="P14" s="28">
        <f>+P15</f>
        <v>247477626.49000001</v>
      </c>
      <c r="Q14" s="28">
        <f>+Q15</f>
        <v>4250540158.25</v>
      </c>
      <c r="R14" s="28">
        <f>+R15</f>
        <v>3623436492.96</v>
      </c>
      <c r="S14" s="28">
        <f>+S15</f>
        <v>2105437102.51</v>
      </c>
      <c r="T14" s="30">
        <f t="shared" si="6"/>
        <v>1960279841.75</v>
      </c>
      <c r="U14" s="31">
        <f t="shared" si="3"/>
        <v>0.68437664563616396</v>
      </c>
      <c r="V14" s="31">
        <f t="shared" si="4"/>
        <v>0.58340710131029394</v>
      </c>
      <c r="W14" s="31">
        <f t="shared" si="5"/>
        <v>0.33899502843585871</v>
      </c>
    </row>
    <row r="15" spans="1:24" ht="35.1" customHeight="1" thickTop="1" thickBot="1" x14ac:dyDescent="0.3">
      <c r="A15" s="12" t="s">
        <v>19</v>
      </c>
      <c r="B15" s="12" t="s">
        <v>22</v>
      </c>
      <c r="C15" s="12"/>
      <c r="D15" s="12"/>
      <c r="E15" s="12"/>
      <c r="F15" s="12" t="s">
        <v>39</v>
      </c>
      <c r="G15" s="12" t="s">
        <v>34</v>
      </c>
      <c r="H15" s="13" t="s">
        <v>26</v>
      </c>
      <c r="I15" s="18">
        <v>2210820000</v>
      </c>
      <c r="J15" s="18">
        <v>4000000000</v>
      </c>
      <c r="K15" s="18">
        <v>0</v>
      </c>
      <c r="L15" s="18">
        <v>6210820000</v>
      </c>
      <c r="M15" s="18">
        <v>0</v>
      </c>
      <c r="N15" s="19">
        <f>+L15-M15</f>
        <v>6210820000</v>
      </c>
      <c r="O15" s="19">
        <v>5963342373.5100002</v>
      </c>
      <c r="P15" s="19">
        <v>247477626.49000001</v>
      </c>
      <c r="Q15" s="19">
        <v>4250540158.25</v>
      </c>
      <c r="R15" s="19">
        <v>3623436492.96</v>
      </c>
      <c r="S15" s="19">
        <v>2105437102.51</v>
      </c>
      <c r="T15" s="20">
        <f t="shared" si="6"/>
        <v>1960279841.75</v>
      </c>
      <c r="U15" s="21">
        <f t="shared" si="3"/>
        <v>0.68437664563616396</v>
      </c>
      <c r="V15" s="21">
        <f t="shared" si="4"/>
        <v>0.58340710131029394</v>
      </c>
      <c r="W15" s="21">
        <f t="shared" si="5"/>
        <v>0.33899502843585871</v>
      </c>
    </row>
    <row r="16" spans="1:24" ht="35.1" customHeight="1" thickTop="1" thickBot="1" x14ac:dyDescent="0.3">
      <c r="A16" s="26" t="s">
        <v>19</v>
      </c>
      <c r="B16" s="26" t="s">
        <v>24</v>
      </c>
      <c r="C16" s="26"/>
      <c r="D16" s="26"/>
      <c r="E16" s="26"/>
      <c r="F16" s="26"/>
      <c r="G16" s="26"/>
      <c r="H16" s="27" t="s">
        <v>46</v>
      </c>
      <c r="I16" s="28">
        <f>+I17+I18</f>
        <v>4050000000</v>
      </c>
      <c r="J16" s="28">
        <f>+J17+J18</f>
        <v>60000000</v>
      </c>
      <c r="K16" s="28">
        <f>+K17+K18</f>
        <v>4000000000</v>
      </c>
      <c r="L16" s="28">
        <f>+L17+L18</f>
        <v>110000000</v>
      </c>
      <c r="M16" s="28">
        <f>+M17+M18</f>
        <v>0</v>
      </c>
      <c r="N16" s="29">
        <f>+L16-M16</f>
        <v>110000000</v>
      </c>
      <c r="O16" s="28">
        <f>+O17+O18</f>
        <v>110000000</v>
      </c>
      <c r="P16" s="28">
        <f>+P17+P18</f>
        <v>0</v>
      </c>
      <c r="Q16" s="28">
        <f>+Q17+Q18</f>
        <v>62661979</v>
      </c>
      <c r="R16" s="28">
        <f>+R17+R18</f>
        <v>62661979</v>
      </c>
      <c r="S16" s="28">
        <f>+S17+S18</f>
        <v>62661979</v>
      </c>
      <c r="T16" s="30">
        <f t="shared" si="6"/>
        <v>47338021</v>
      </c>
      <c r="U16" s="31">
        <f t="shared" si="3"/>
        <v>0.56965435454545454</v>
      </c>
      <c r="V16" s="31">
        <f t="shared" si="4"/>
        <v>0.56965435454545454</v>
      </c>
      <c r="W16" s="31">
        <f t="shared" si="5"/>
        <v>0.56965435454545454</v>
      </c>
    </row>
    <row r="17" spans="1:26" ht="42" customHeight="1" thickTop="1" thickBot="1" x14ac:dyDescent="0.3">
      <c r="A17" s="12" t="s">
        <v>19</v>
      </c>
      <c r="B17" s="12" t="s">
        <v>24</v>
      </c>
      <c r="C17" s="12" t="s">
        <v>24</v>
      </c>
      <c r="D17" s="12" t="s">
        <v>20</v>
      </c>
      <c r="E17" s="12" t="s">
        <v>27</v>
      </c>
      <c r="F17" s="12" t="s">
        <v>39</v>
      </c>
      <c r="G17" s="12" t="s">
        <v>34</v>
      </c>
      <c r="H17" s="13" t="s">
        <v>28</v>
      </c>
      <c r="I17" s="18">
        <v>4000000000</v>
      </c>
      <c r="J17" s="18">
        <v>0</v>
      </c>
      <c r="K17" s="18">
        <v>4000000000</v>
      </c>
      <c r="L17" s="18">
        <v>0</v>
      </c>
      <c r="M17" s="18">
        <v>0</v>
      </c>
      <c r="N17" s="19">
        <f>+L17-M17</f>
        <v>0</v>
      </c>
      <c r="O17" s="18">
        <v>0</v>
      </c>
      <c r="P17" s="18">
        <v>0</v>
      </c>
      <c r="Q17" s="18">
        <v>0</v>
      </c>
      <c r="R17" s="18">
        <v>0</v>
      </c>
      <c r="S17" s="18">
        <v>0</v>
      </c>
      <c r="T17" s="20">
        <f t="shared" si="6"/>
        <v>0</v>
      </c>
      <c r="U17" s="21">
        <v>0</v>
      </c>
      <c r="V17" s="21">
        <v>0</v>
      </c>
      <c r="W17" s="21">
        <v>0</v>
      </c>
    </row>
    <row r="18" spans="1:26" ht="43.5" customHeight="1" thickTop="1" thickBot="1" x14ac:dyDescent="0.3">
      <c r="A18" s="12" t="s">
        <v>19</v>
      </c>
      <c r="B18" s="12" t="s">
        <v>24</v>
      </c>
      <c r="C18" s="12" t="s">
        <v>29</v>
      </c>
      <c r="D18" s="12" t="s">
        <v>22</v>
      </c>
      <c r="E18" s="12" t="s">
        <v>30</v>
      </c>
      <c r="F18" s="12" t="s">
        <v>39</v>
      </c>
      <c r="G18" s="12" t="s">
        <v>34</v>
      </c>
      <c r="H18" s="13" t="s">
        <v>31</v>
      </c>
      <c r="I18" s="18">
        <v>50000000</v>
      </c>
      <c r="J18" s="18">
        <v>60000000</v>
      </c>
      <c r="K18" s="18">
        <v>0</v>
      </c>
      <c r="L18" s="18">
        <v>110000000</v>
      </c>
      <c r="M18" s="18">
        <v>0</v>
      </c>
      <c r="N18" s="19">
        <f>+L18-M18</f>
        <v>110000000</v>
      </c>
      <c r="O18" s="18">
        <v>110000000</v>
      </c>
      <c r="P18" s="18">
        <v>0</v>
      </c>
      <c r="Q18" s="18">
        <v>62661979</v>
      </c>
      <c r="R18" s="18">
        <v>62661979</v>
      </c>
      <c r="S18" s="18">
        <v>62661979</v>
      </c>
      <c r="T18" s="20">
        <f t="shared" si="6"/>
        <v>47338021</v>
      </c>
      <c r="U18" s="21">
        <f t="shared" si="3"/>
        <v>0.56965435454545454</v>
      </c>
      <c r="V18" s="21">
        <f t="shared" si="4"/>
        <v>0.56965435454545454</v>
      </c>
      <c r="W18" s="21">
        <f t="shared" si="5"/>
        <v>0.56965435454545454</v>
      </c>
    </row>
    <row r="19" spans="1:26" ht="35.1" customHeight="1" thickTop="1" thickBot="1" x14ac:dyDescent="0.3">
      <c r="A19" s="26" t="s">
        <v>19</v>
      </c>
      <c r="B19" s="26" t="s">
        <v>32</v>
      </c>
      <c r="C19" s="26"/>
      <c r="D19" s="26"/>
      <c r="E19" s="26"/>
      <c r="F19" s="26"/>
      <c r="G19" s="26"/>
      <c r="H19" s="27" t="s">
        <v>47</v>
      </c>
      <c r="I19" s="28">
        <f>+I20</f>
        <v>4642000</v>
      </c>
      <c r="J19" s="28">
        <f t="shared" ref="J19:R19" si="8">+J20</f>
        <v>0</v>
      </c>
      <c r="K19" s="28">
        <f t="shared" si="8"/>
        <v>0</v>
      </c>
      <c r="L19" s="28">
        <f t="shared" si="8"/>
        <v>4642000</v>
      </c>
      <c r="M19" s="28">
        <f t="shared" si="8"/>
        <v>0</v>
      </c>
      <c r="N19" s="29">
        <f t="shared" si="1"/>
        <v>4642000</v>
      </c>
      <c r="O19" s="28">
        <f t="shared" si="8"/>
        <v>0</v>
      </c>
      <c r="P19" s="28">
        <f t="shared" si="8"/>
        <v>4642000</v>
      </c>
      <c r="Q19" s="28">
        <f t="shared" si="8"/>
        <v>0</v>
      </c>
      <c r="R19" s="28">
        <f t="shared" si="8"/>
        <v>0</v>
      </c>
      <c r="S19" s="28">
        <f>+S20</f>
        <v>0</v>
      </c>
      <c r="T19" s="30">
        <f t="shared" si="2"/>
        <v>4642000</v>
      </c>
      <c r="U19" s="31">
        <f t="shared" si="3"/>
        <v>0</v>
      </c>
      <c r="V19" s="31">
        <f t="shared" si="4"/>
        <v>0</v>
      </c>
      <c r="W19" s="31">
        <f t="shared" si="5"/>
        <v>0</v>
      </c>
    </row>
    <row r="20" spans="1:26" ht="27.75" customHeight="1" thickTop="1" thickBot="1" x14ac:dyDescent="0.3">
      <c r="A20" s="12" t="s">
        <v>19</v>
      </c>
      <c r="B20" s="12" t="s">
        <v>32</v>
      </c>
      <c r="C20" s="12" t="s">
        <v>20</v>
      </c>
      <c r="D20" s="12"/>
      <c r="E20" s="12"/>
      <c r="F20" s="12" t="s">
        <v>39</v>
      </c>
      <c r="G20" s="12" t="s">
        <v>34</v>
      </c>
      <c r="H20" s="13" t="s">
        <v>33</v>
      </c>
      <c r="I20" s="18">
        <v>4642000</v>
      </c>
      <c r="J20" s="18">
        <v>0</v>
      </c>
      <c r="K20" s="18">
        <v>0</v>
      </c>
      <c r="L20" s="18">
        <v>4642000</v>
      </c>
      <c r="M20" s="18">
        <v>0</v>
      </c>
      <c r="N20" s="19">
        <f>+L20-M20</f>
        <v>4642000</v>
      </c>
      <c r="O20" s="18">
        <v>0</v>
      </c>
      <c r="P20" s="18">
        <v>4642000</v>
      </c>
      <c r="Q20" s="18">
        <v>0</v>
      </c>
      <c r="R20" s="18">
        <v>0</v>
      </c>
      <c r="S20" s="18">
        <v>0</v>
      </c>
      <c r="T20" s="20">
        <f t="shared" si="2"/>
        <v>4642000</v>
      </c>
      <c r="U20" s="21">
        <f t="shared" si="3"/>
        <v>0</v>
      </c>
      <c r="V20" s="21">
        <f t="shared" si="4"/>
        <v>0</v>
      </c>
      <c r="W20" s="21">
        <f t="shared" si="5"/>
        <v>0</v>
      </c>
    </row>
    <row r="21" spans="1:26" ht="35.1" customHeight="1" thickTop="1" thickBot="1" x14ac:dyDescent="0.3">
      <c r="A21" s="11" t="s">
        <v>35</v>
      </c>
      <c r="B21" s="11"/>
      <c r="C21" s="11"/>
      <c r="D21" s="11"/>
      <c r="E21" s="11"/>
      <c r="F21" s="11"/>
      <c r="G21" s="11"/>
      <c r="H21" s="1" t="s">
        <v>48</v>
      </c>
      <c r="I21" s="14">
        <f>+I23+I22+I24</f>
        <v>8873107136</v>
      </c>
      <c r="J21" s="14">
        <f t="shared" ref="J21:L21" si="9">+J23+J22+J24</f>
        <v>1651100000</v>
      </c>
      <c r="K21" s="14">
        <f t="shared" si="9"/>
        <v>825550000</v>
      </c>
      <c r="L21" s="14">
        <f t="shared" si="9"/>
        <v>9698657136</v>
      </c>
      <c r="M21" s="14">
        <f>+M23+M22+M24</f>
        <v>0</v>
      </c>
      <c r="N21" s="14">
        <f>+N23+N22+N24</f>
        <v>9698657136</v>
      </c>
      <c r="O21" s="14">
        <f t="shared" ref="O21:T21" si="10">+O23+O22+O24</f>
        <v>9263308941.4400005</v>
      </c>
      <c r="P21" s="14">
        <f t="shared" si="10"/>
        <v>435348194.56</v>
      </c>
      <c r="Q21" s="14">
        <f t="shared" si="10"/>
        <v>9143863308.4400005</v>
      </c>
      <c r="R21" s="14">
        <f t="shared" si="10"/>
        <v>7581183034.4399996</v>
      </c>
      <c r="S21" s="14">
        <f t="shared" si="10"/>
        <v>7449737452.4399996</v>
      </c>
      <c r="T21" s="14">
        <f t="shared" si="10"/>
        <v>554793827.55999947</v>
      </c>
      <c r="U21" s="17">
        <f t="shared" si="3"/>
        <v>0.94279684086359894</v>
      </c>
      <c r="V21" s="17">
        <f t="shared" si="4"/>
        <v>0.78167347583612934</v>
      </c>
      <c r="W21" s="17">
        <f t="shared" si="5"/>
        <v>0.7681205086411047</v>
      </c>
    </row>
    <row r="22" spans="1:26" ht="89.25" customHeight="1" thickTop="1" thickBot="1" x14ac:dyDescent="0.3">
      <c r="A22" s="12" t="s">
        <v>35</v>
      </c>
      <c r="B22" s="12" t="s">
        <v>36</v>
      </c>
      <c r="C22" s="12" t="s">
        <v>37</v>
      </c>
      <c r="D22" s="12" t="s">
        <v>38</v>
      </c>
      <c r="E22" s="12" t="s">
        <v>41</v>
      </c>
      <c r="F22" s="12">
        <v>15</v>
      </c>
      <c r="G22" s="12" t="s">
        <v>62</v>
      </c>
      <c r="H22" s="13" t="s">
        <v>42</v>
      </c>
      <c r="I22" s="18">
        <v>0</v>
      </c>
      <c r="J22" s="18">
        <v>825550000</v>
      </c>
      <c r="K22" s="18">
        <v>0</v>
      </c>
      <c r="L22" s="18">
        <v>825550000</v>
      </c>
      <c r="M22" s="18">
        <v>0</v>
      </c>
      <c r="N22" s="19">
        <f>+L22-M22</f>
        <v>825550000</v>
      </c>
      <c r="O22" s="18">
        <v>412169602</v>
      </c>
      <c r="P22" s="18">
        <v>413380398</v>
      </c>
      <c r="Q22" s="18">
        <v>356332401</v>
      </c>
      <c r="R22" s="18">
        <v>101019934</v>
      </c>
      <c r="S22" s="18">
        <v>54493634</v>
      </c>
      <c r="T22" s="20">
        <f>+N22-Q22</f>
        <v>469217599</v>
      </c>
      <c r="U22" s="21">
        <f>+IFERROR((Q22/N22),0)</f>
        <v>0.43163030827932891</v>
      </c>
      <c r="V22" s="21">
        <f>IFERROR((R22/N22),0)</f>
        <v>0.12236682696384228</v>
      </c>
      <c r="W22" s="21">
        <f>+IFERROR((S22/N22),0)</f>
        <v>6.6008883774453395E-2</v>
      </c>
    </row>
    <row r="23" spans="1:26" ht="89.25" customHeight="1" thickTop="1" thickBot="1" x14ac:dyDescent="0.3">
      <c r="A23" s="12" t="s">
        <v>35</v>
      </c>
      <c r="B23" s="12" t="s">
        <v>36</v>
      </c>
      <c r="C23" s="12" t="s">
        <v>37</v>
      </c>
      <c r="D23" s="12" t="s">
        <v>38</v>
      </c>
      <c r="E23" s="12" t="s">
        <v>41</v>
      </c>
      <c r="F23" s="12" t="s">
        <v>39</v>
      </c>
      <c r="G23" s="12" t="s">
        <v>34</v>
      </c>
      <c r="H23" s="13" t="s">
        <v>42</v>
      </c>
      <c r="I23" s="18">
        <v>8873107136</v>
      </c>
      <c r="J23" s="18">
        <v>0</v>
      </c>
      <c r="K23" s="18">
        <v>0</v>
      </c>
      <c r="L23" s="18">
        <v>8873107136</v>
      </c>
      <c r="M23" s="18">
        <v>0</v>
      </c>
      <c r="N23" s="19">
        <f>+L23-M23</f>
        <v>8873107136</v>
      </c>
      <c r="O23" s="18">
        <v>8851139339.4400005</v>
      </c>
      <c r="P23" s="18">
        <v>21967796.559999999</v>
      </c>
      <c r="Q23" s="18">
        <v>8787530907.4400005</v>
      </c>
      <c r="R23" s="18">
        <v>7480163100.4399996</v>
      </c>
      <c r="S23" s="18">
        <v>7395243818.4399996</v>
      </c>
      <c r="T23" s="20">
        <f>+N23-Q23</f>
        <v>85576228.559999466</v>
      </c>
      <c r="U23" s="21">
        <f t="shared" ref="U23:U24" si="11">+IFERROR((Q23/N23),0)</f>
        <v>0.99035555107716444</v>
      </c>
      <c r="V23" s="21">
        <f t="shared" ref="V23:V24" si="12">IFERROR((R23/N23),0)</f>
        <v>0.84301507755850902</v>
      </c>
      <c r="W23" s="21">
        <f t="shared" ref="W23:W24" si="13">+IFERROR((S23/N23),0)</f>
        <v>0.83344466657412386</v>
      </c>
    </row>
    <row r="24" spans="1:26" ht="89.25" customHeight="1" thickTop="1" thickBot="1" x14ac:dyDescent="0.3">
      <c r="A24" s="12" t="s">
        <v>35</v>
      </c>
      <c r="B24" s="12" t="s">
        <v>36</v>
      </c>
      <c r="C24" s="12" t="s">
        <v>37</v>
      </c>
      <c r="D24" s="12" t="s">
        <v>38</v>
      </c>
      <c r="E24" s="12" t="s">
        <v>41</v>
      </c>
      <c r="F24" s="12">
        <v>25</v>
      </c>
      <c r="G24" s="12" t="s">
        <v>62</v>
      </c>
      <c r="H24" s="13" t="s">
        <v>42</v>
      </c>
      <c r="I24" s="18">
        <v>0</v>
      </c>
      <c r="J24" s="18">
        <v>825550000</v>
      </c>
      <c r="K24" s="18">
        <v>825550000</v>
      </c>
      <c r="L24" s="18">
        <v>0</v>
      </c>
      <c r="M24" s="18">
        <v>0</v>
      </c>
      <c r="N24" s="19">
        <f>+L24-M24</f>
        <v>0</v>
      </c>
      <c r="O24" s="18">
        <v>0</v>
      </c>
      <c r="P24" s="18">
        <v>0</v>
      </c>
      <c r="Q24" s="18">
        <v>0</v>
      </c>
      <c r="R24" s="18">
        <v>0</v>
      </c>
      <c r="S24" s="18">
        <v>0</v>
      </c>
      <c r="T24" s="20">
        <f>+N24-Q24</f>
        <v>0</v>
      </c>
      <c r="U24" s="21">
        <f t="shared" si="11"/>
        <v>0</v>
      </c>
      <c r="V24" s="21">
        <f t="shared" si="12"/>
        <v>0</v>
      </c>
      <c r="W24" s="21">
        <f t="shared" si="13"/>
        <v>0</v>
      </c>
    </row>
    <row r="25" spans="1:26" ht="35.1" customHeight="1" thickTop="1" thickBot="1" x14ac:dyDescent="0.3">
      <c r="A25" s="32"/>
      <c r="B25" s="32"/>
      <c r="C25" s="32"/>
      <c r="D25" s="32"/>
      <c r="E25" s="32"/>
      <c r="F25" s="32"/>
      <c r="G25" s="32"/>
      <c r="H25" s="33" t="s">
        <v>49</v>
      </c>
      <c r="I25" s="34">
        <f>+I8+I21</f>
        <v>34516814136</v>
      </c>
      <c r="J25" s="34">
        <f>+J8+J21</f>
        <v>5711100000</v>
      </c>
      <c r="K25" s="34">
        <f>+K8+K21</f>
        <v>4885550000</v>
      </c>
      <c r="L25" s="34">
        <f>+L8+L21</f>
        <v>35342364136</v>
      </c>
      <c r="M25" s="34">
        <f>+M8+M21</f>
        <v>975354000</v>
      </c>
      <c r="N25" s="35">
        <f>+L25-M25</f>
        <v>34367010136</v>
      </c>
      <c r="O25" s="34">
        <f>+O8+O21</f>
        <v>33679542314.950005</v>
      </c>
      <c r="P25" s="34">
        <f>+P8+P21</f>
        <v>687467821.04999995</v>
      </c>
      <c r="Q25" s="34">
        <f>+Q8+Q21</f>
        <v>28476966978.690002</v>
      </c>
      <c r="R25" s="34">
        <f t="shared" ref="R25:S25" si="14">+R8+R21</f>
        <v>26287182919.399998</v>
      </c>
      <c r="S25" s="34">
        <f t="shared" si="14"/>
        <v>24627904893.950001</v>
      </c>
      <c r="T25" s="36">
        <f>+N25-Q25</f>
        <v>5890043157.3099976</v>
      </c>
      <c r="U25" s="37">
        <f>+Q25/N25</f>
        <v>0.82861345418174503</v>
      </c>
      <c r="V25" s="37">
        <f t="shared" si="4"/>
        <v>0.7648958351446391</v>
      </c>
      <c r="W25" s="37">
        <f t="shared" si="5"/>
        <v>0.71661470685085493</v>
      </c>
    </row>
    <row r="26" spans="1:26" ht="15.75" thickTop="1" x14ac:dyDescent="0.25">
      <c r="A26" s="4" t="s">
        <v>53</v>
      </c>
      <c r="B26" s="4"/>
      <c r="C26" s="4"/>
      <c r="D26" s="4"/>
      <c r="E26" s="4"/>
      <c r="F26" s="22"/>
      <c r="G26" s="22"/>
      <c r="H26" s="5"/>
      <c r="I26" s="6"/>
      <c r="J26" s="6"/>
      <c r="K26" s="4"/>
      <c r="L26" s="4"/>
      <c r="M26" s="4"/>
      <c r="N26" s="38"/>
      <c r="O26" s="8"/>
      <c r="P26" s="22"/>
      <c r="Q26" s="22"/>
      <c r="R26" s="23"/>
      <c r="S26" s="6"/>
      <c r="T26" s="5"/>
      <c r="U26" s="6"/>
      <c r="V26" s="24"/>
      <c r="W26" s="24"/>
      <c r="X26" s="24"/>
    </row>
    <row r="27" spans="1:26" x14ac:dyDescent="0.25">
      <c r="A27" s="4" t="s">
        <v>58</v>
      </c>
      <c r="B27" s="4"/>
      <c r="C27" s="4"/>
      <c r="D27" s="4"/>
      <c r="E27" s="4"/>
      <c r="F27" s="22"/>
      <c r="G27" s="22"/>
      <c r="H27" s="5"/>
      <c r="I27" s="6"/>
      <c r="J27" s="6"/>
      <c r="K27" s="4"/>
      <c r="L27" s="4"/>
      <c r="M27" s="4"/>
      <c r="N27" s="8"/>
      <c r="O27" s="8"/>
      <c r="P27" s="22"/>
      <c r="Q27" s="22"/>
      <c r="R27" s="23"/>
      <c r="S27" s="6"/>
      <c r="T27" s="6"/>
      <c r="U27" s="6"/>
      <c r="V27" s="24"/>
      <c r="W27" s="24"/>
      <c r="X27" s="24"/>
      <c r="Y27" s="24"/>
      <c r="Z27" s="8"/>
    </row>
    <row r="28" spans="1:26" x14ac:dyDescent="0.25">
      <c r="A28" s="4" t="s">
        <v>59</v>
      </c>
      <c r="B28" s="4"/>
      <c r="C28" s="4"/>
      <c r="D28" s="4"/>
      <c r="E28" s="4"/>
      <c r="F28" s="22"/>
      <c r="G28" s="22"/>
      <c r="H28" s="5"/>
      <c r="I28" s="6"/>
      <c r="J28" s="6"/>
      <c r="K28" s="4"/>
      <c r="L28" s="4"/>
      <c r="M28" s="4"/>
      <c r="N28" s="8"/>
      <c r="O28" s="8"/>
      <c r="P28" s="22"/>
      <c r="Q28" s="22"/>
      <c r="R28" s="23"/>
      <c r="S28" s="6"/>
      <c r="T28" s="6"/>
      <c r="U28" s="6"/>
      <c r="V28" s="24"/>
      <c r="W28" s="24"/>
      <c r="X28" s="24"/>
      <c r="Y28" s="24"/>
      <c r="Z28" s="8"/>
    </row>
    <row r="29" spans="1:26" x14ac:dyDescent="0.25">
      <c r="A29" s="4" t="s">
        <v>60</v>
      </c>
      <c r="B29" s="4"/>
      <c r="C29" s="4"/>
      <c r="D29" s="4"/>
      <c r="E29" s="4"/>
      <c r="F29" s="4"/>
      <c r="G29" s="4"/>
      <c r="H29" s="4"/>
      <c r="I29" s="4"/>
      <c r="J29" s="4"/>
      <c r="K29" s="4"/>
      <c r="L29" s="4"/>
      <c r="M29" s="4"/>
      <c r="N29" s="4"/>
    </row>
    <row r="30" spans="1:26" x14ac:dyDescent="0.25">
      <c r="A30" s="4" t="s">
        <v>61</v>
      </c>
    </row>
    <row r="31" spans="1:26" s="40" customFormat="1" ht="11.25" x14ac:dyDescent="0.2">
      <c r="A31" s="39" t="s">
        <v>63</v>
      </c>
    </row>
    <row r="33" spans="1:23" x14ac:dyDescent="0.25">
      <c r="A33" s="8"/>
      <c r="B33" s="8"/>
      <c r="C33" s="8"/>
      <c r="D33" s="8"/>
      <c r="E33" s="8"/>
      <c r="F33" s="8"/>
      <c r="G33" s="8"/>
      <c r="H33" s="8"/>
      <c r="I33" s="8"/>
      <c r="J33" s="8"/>
      <c r="K33" s="8"/>
      <c r="L33" s="8"/>
      <c r="M33" s="8"/>
      <c r="N33" s="8"/>
      <c r="O33" s="8"/>
      <c r="P33" s="8"/>
      <c r="Q33" s="8"/>
      <c r="R33" s="8"/>
      <c r="S33" s="8"/>
      <c r="T33" s="8"/>
      <c r="U33" s="7"/>
      <c r="V33" s="7"/>
      <c r="W33" s="7"/>
    </row>
    <row r="34" spans="1:23" x14ac:dyDescent="0.25">
      <c r="A34" s="8"/>
      <c r="B34" s="8"/>
      <c r="C34" s="8"/>
      <c r="D34" s="8"/>
      <c r="E34" s="8"/>
      <c r="F34" s="8"/>
      <c r="G34" s="8"/>
      <c r="H34" s="8"/>
      <c r="I34" s="8"/>
      <c r="J34" s="8"/>
      <c r="K34" s="8"/>
      <c r="L34" s="8"/>
      <c r="M34" s="8"/>
      <c r="N34" s="8"/>
      <c r="O34" s="8"/>
      <c r="P34" s="8"/>
      <c r="Q34" s="8"/>
      <c r="R34" s="8"/>
      <c r="S34" s="8"/>
      <c r="T34" s="8"/>
      <c r="U34" s="7"/>
      <c r="V34" s="7"/>
      <c r="W34" s="7"/>
    </row>
    <row r="35" spans="1:23" x14ac:dyDescent="0.25">
      <c r="A35" s="8"/>
      <c r="B35" s="8"/>
      <c r="C35" s="8"/>
      <c r="D35" s="8"/>
      <c r="E35" s="8"/>
      <c r="F35" s="8"/>
      <c r="G35" s="8"/>
      <c r="H35" s="8"/>
      <c r="I35" s="8"/>
      <c r="J35" s="8"/>
      <c r="K35" s="8"/>
      <c r="L35" s="8"/>
      <c r="M35" s="8"/>
      <c r="N35" s="8"/>
      <c r="O35" s="8"/>
      <c r="P35" s="8"/>
      <c r="Q35" s="8"/>
      <c r="R35" s="8"/>
      <c r="S35" s="8"/>
      <c r="T35" s="8"/>
      <c r="U35" s="7"/>
      <c r="V35" s="7"/>
      <c r="W35" s="7"/>
    </row>
    <row r="36" spans="1:23" x14ac:dyDescent="0.25">
      <c r="A36" s="8"/>
      <c r="B36" s="8"/>
      <c r="C36" s="8"/>
      <c r="D36" s="8"/>
      <c r="E36" s="8"/>
      <c r="F36" s="8"/>
      <c r="G36" s="8"/>
      <c r="H36" s="8"/>
      <c r="I36" s="8"/>
      <c r="J36" s="8"/>
      <c r="K36" s="8"/>
      <c r="L36" s="8"/>
      <c r="M36" s="8"/>
      <c r="N36" s="8"/>
      <c r="O36" s="8"/>
      <c r="P36" s="8"/>
      <c r="Q36" s="8"/>
      <c r="R36" s="8"/>
      <c r="S36" s="8"/>
      <c r="T36" s="8"/>
      <c r="U36" s="7"/>
      <c r="V36" s="7"/>
      <c r="W36" s="7"/>
    </row>
    <row r="37" spans="1:23" x14ac:dyDescent="0.25">
      <c r="A37" s="8"/>
      <c r="B37" s="8"/>
      <c r="C37" s="8"/>
      <c r="D37" s="8"/>
      <c r="E37" s="8"/>
      <c r="F37" s="8"/>
      <c r="G37" s="8"/>
      <c r="H37" s="8"/>
      <c r="I37" s="8"/>
      <c r="J37" s="8"/>
      <c r="K37" s="8"/>
      <c r="L37" s="8"/>
      <c r="M37" s="8"/>
      <c r="N37" s="8"/>
      <c r="O37" s="8"/>
      <c r="P37" s="8"/>
      <c r="Q37" s="8"/>
      <c r="R37" s="8"/>
      <c r="S37" s="8"/>
      <c r="T37" s="8"/>
      <c r="U37" s="7"/>
      <c r="V37" s="7"/>
      <c r="W37" s="7"/>
    </row>
    <row r="38" spans="1:23" x14ac:dyDescent="0.25">
      <c r="A38" s="8"/>
      <c r="B38" s="8"/>
      <c r="C38" s="8"/>
      <c r="D38" s="8"/>
      <c r="E38" s="8"/>
      <c r="F38" s="8"/>
      <c r="G38" s="8"/>
      <c r="H38" s="8"/>
      <c r="I38" s="8"/>
      <c r="J38" s="8"/>
      <c r="K38" s="8"/>
      <c r="L38" s="8"/>
      <c r="M38" s="8"/>
      <c r="N38" s="8"/>
      <c r="O38" s="8"/>
      <c r="P38" s="8"/>
      <c r="Q38" s="8"/>
      <c r="R38" s="8"/>
      <c r="S38" s="8"/>
      <c r="T38" s="8"/>
      <c r="U38" s="7"/>
      <c r="V38" s="7"/>
      <c r="W38" s="7"/>
    </row>
    <row r="39" spans="1:23" x14ac:dyDescent="0.25">
      <c r="U39" s="2"/>
      <c r="V39" s="2"/>
      <c r="W39" s="2"/>
    </row>
    <row r="40" spans="1:23" x14ac:dyDescent="0.25">
      <c r="U40" s="2"/>
      <c r="V40" s="2"/>
      <c r="W40" s="2"/>
    </row>
    <row r="41" spans="1:23" x14ac:dyDescent="0.25">
      <c r="U41" s="2"/>
      <c r="V41" s="2"/>
      <c r="W41" s="2"/>
    </row>
    <row r="42" spans="1:23" x14ac:dyDescent="0.25">
      <c r="U42" s="2"/>
      <c r="V42" s="2"/>
      <c r="W42" s="2"/>
    </row>
    <row r="43" spans="1:23" x14ac:dyDescent="0.25">
      <c r="U43" s="2"/>
      <c r="V43" s="2"/>
      <c r="W43" s="2"/>
    </row>
    <row r="51" ht="12" customHeight="1" x14ac:dyDescent="0.25"/>
  </sheetData>
  <mergeCells count="4">
    <mergeCell ref="A2:W2"/>
    <mergeCell ref="A3:W3"/>
    <mergeCell ref="A4:W5"/>
    <mergeCell ref="R6:W6"/>
  </mergeCells>
  <printOptions horizontalCentered="1"/>
  <pageMargins left="0" right="0" top="0.78740157480314965" bottom="0.78740157480314965" header="0.78740157480314965" footer="0.78740157480314965"/>
  <pageSetup paperSize="14" scale="60" orientation="landscape" r:id="rId1"/>
  <headerFooter alignWithMargins="0"/>
  <ignoredErrors>
    <ignoredError sqref="N21" formula="1"/>
  </ignoredErrors>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Hojas de cálculo</vt:lpstr>
      </vt:variant>
      <vt:variant>
        <vt:i4>1</vt:i4>
      </vt:variant>
    </vt:vector>
  </HeadingPairs>
  <TitlesOfParts>
    <vt:vector size="1" baseType="lpstr">
      <vt:lpstr>DIRECCIÓN DE COMERCIO EXTERIOR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 Arevalo Gomez</dc:creator>
  <cp:lastModifiedBy>Heidy Yineth Arevalo Gomez</cp:lastModifiedBy>
  <cp:lastPrinted>2024-07-05T15:05:38Z</cp:lastPrinted>
  <dcterms:created xsi:type="dcterms:W3CDTF">2024-07-01T22:52:35Z</dcterms:created>
  <dcterms:modified xsi:type="dcterms:W3CDTF">2025-12-01T20:58:20Z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