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31 de mayo\Publicación\"/>
    </mc:Choice>
  </mc:AlternateContent>
  <bookViews>
    <workbookView xWindow="0" yWindow="0" windowWidth="21570" windowHeight="8145"/>
  </bookViews>
  <sheets>
    <sheet name="GESTION GENERAL" sheetId="1" r:id="rId1"/>
  </sheets>
  <definedNames>
    <definedName name="_xlnm.Print_Area" localSheetId="0">'GESTION GENERAL'!$A$1:$W$51</definedName>
    <definedName name="_xlnm.Print_Titles" localSheetId="0">'GESTION GENERAL'!$7:$7</definedName>
  </definedNames>
  <calcPr calcId="152511"/>
</workbook>
</file>

<file path=xl/calcChain.xml><?xml version="1.0" encoding="utf-8"?>
<calcChain xmlns="http://schemas.openxmlformats.org/spreadsheetml/2006/main">
  <c r="I32" i="1" l="1"/>
  <c r="I29" i="1"/>
  <c r="I15" i="1"/>
  <c r="I13" i="1"/>
  <c r="I9" i="1"/>
  <c r="I8" i="1" s="1"/>
  <c r="I46" i="1" s="1"/>
  <c r="N30" i="1" l="1"/>
  <c r="U30" i="1" s="1"/>
  <c r="N16" i="1"/>
  <c r="U16" i="1" s="1"/>
  <c r="N14" i="1"/>
  <c r="U14" i="1" s="1"/>
  <c r="T14" i="1" l="1"/>
  <c r="N10" i="1" l="1"/>
  <c r="U10" i="1" l="1"/>
  <c r="T10" i="1"/>
  <c r="N11" i="1"/>
  <c r="N12" i="1"/>
  <c r="U12" i="1" s="1"/>
  <c r="N17" i="1"/>
  <c r="U17" i="1" s="1"/>
  <c r="N18" i="1"/>
  <c r="U18" i="1" s="1"/>
  <c r="N19" i="1"/>
  <c r="N20" i="1"/>
  <c r="U20" i="1" s="1"/>
  <c r="N21" i="1"/>
  <c r="U21" i="1" s="1"/>
  <c r="N22" i="1"/>
  <c r="U22" i="1" s="1"/>
  <c r="N23" i="1"/>
  <c r="U23" i="1" s="1"/>
  <c r="N24" i="1"/>
  <c r="U24" i="1" s="1"/>
  <c r="N25" i="1"/>
  <c r="U25" i="1" s="1"/>
  <c r="N26" i="1"/>
  <c r="U26" i="1" s="1"/>
  <c r="N27" i="1"/>
  <c r="U27" i="1" s="1"/>
  <c r="N28" i="1"/>
  <c r="U28" i="1" s="1"/>
  <c r="J29" i="1"/>
  <c r="K29" i="1"/>
  <c r="L29" i="1"/>
  <c r="M29" i="1"/>
  <c r="N31" i="1"/>
  <c r="U31" i="1" s="1"/>
  <c r="U11" i="1" l="1"/>
  <c r="T11" i="1"/>
  <c r="N29" i="1"/>
  <c r="N39" i="1"/>
  <c r="V39" i="1" l="1"/>
  <c r="U39" i="1"/>
  <c r="W39" i="1"/>
  <c r="T39" i="1"/>
  <c r="N45" i="1" l="1"/>
  <c r="J32" i="1"/>
  <c r="K32" i="1"/>
  <c r="L32" i="1"/>
  <c r="M32" i="1"/>
  <c r="O32" i="1"/>
  <c r="P32" i="1"/>
  <c r="Q32" i="1"/>
  <c r="R32" i="1"/>
  <c r="S32" i="1"/>
  <c r="T45" i="1" l="1"/>
  <c r="U45" i="1"/>
  <c r="N33" i="1"/>
  <c r="U33" i="1" s="1"/>
  <c r="N44" i="1" l="1"/>
  <c r="T44" i="1" l="1"/>
  <c r="U44" i="1"/>
  <c r="N43" i="1"/>
  <c r="N42" i="1"/>
  <c r="N41" i="1"/>
  <c r="N40" i="1"/>
  <c r="N38" i="1"/>
  <c r="N37" i="1"/>
  <c r="U37" i="1" s="1"/>
  <c r="N36" i="1"/>
  <c r="N35" i="1"/>
  <c r="N34" i="1"/>
  <c r="U34" i="1" s="1"/>
  <c r="V33" i="1"/>
  <c r="W31" i="1"/>
  <c r="W30" i="1"/>
  <c r="S29" i="1"/>
  <c r="R29" i="1"/>
  <c r="Q29" i="1"/>
  <c r="U29" i="1" s="1"/>
  <c r="P29" i="1"/>
  <c r="O29" i="1"/>
  <c r="W28" i="1"/>
  <c r="W27" i="1"/>
  <c r="V25" i="1"/>
  <c r="W24" i="1"/>
  <c r="T23" i="1"/>
  <c r="W22" i="1"/>
  <c r="T21" i="1"/>
  <c r="W20" i="1"/>
  <c r="T19" i="1"/>
  <c r="W18" i="1"/>
  <c r="T17" i="1"/>
  <c r="W16" i="1"/>
  <c r="S15" i="1"/>
  <c r="R15" i="1"/>
  <c r="Q15" i="1"/>
  <c r="P15" i="1"/>
  <c r="O15" i="1"/>
  <c r="M15" i="1"/>
  <c r="L15" i="1"/>
  <c r="K15" i="1"/>
  <c r="J15" i="1"/>
  <c r="S13" i="1"/>
  <c r="R13" i="1"/>
  <c r="Q13" i="1"/>
  <c r="P13" i="1"/>
  <c r="O13" i="1"/>
  <c r="M13" i="1"/>
  <c r="L13" i="1"/>
  <c r="K13" i="1"/>
  <c r="J13" i="1"/>
  <c r="W12" i="1"/>
  <c r="W10" i="1"/>
  <c r="S9" i="1"/>
  <c r="R9" i="1"/>
  <c r="Q9" i="1"/>
  <c r="P9" i="1"/>
  <c r="O9" i="1"/>
  <c r="M9" i="1"/>
  <c r="L9" i="1"/>
  <c r="K9" i="1"/>
  <c r="J9" i="1"/>
  <c r="W38" i="1" l="1"/>
  <c r="U38" i="1"/>
  <c r="V40" i="1"/>
  <c r="U40" i="1"/>
  <c r="W41" i="1"/>
  <c r="U41" i="1"/>
  <c r="T42" i="1"/>
  <c r="U42" i="1"/>
  <c r="W43" i="1"/>
  <c r="U43" i="1"/>
  <c r="W35" i="1"/>
  <c r="U35" i="1"/>
  <c r="W36" i="1"/>
  <c r="U36" i="1"/>
  <c r="T34" i="1"/>
  <c r="N32" i="1"/>
  <c r="W32" i="1" s="1"/>
  <c r="T29" i="1"/>
  <c r="W33" i="1"/>
  <c r="O8" i="1"/>
  <c r="O46" i="1" s="1"/>
  <c r="P8" i="1"/>
  <c r="P46" i="1" s="1"/>
  <c r="Q8" i="1"/>
  <c r="Q46" i="1" s="1"/>
  <c r="R8" i="1"/>
  <c r="R46" i="1" s="1"/>
  <c r="S8" i="1"/>
  <c r="S46" i="1" s="1"/>
  <c r="V34" i="1"/>
  <c r="W34" i="1"/>
  <c r="W40" i="1"/>
  <c r="T41" i="1"/>
  <c r="T37" i="1"/>
  <c r="V42" i="1"/>
  <c r="V37" i="1"/>
  <c r="W42" i="1"/>
  <c r="W37" i="1"/>
  <c r="T36" i="1"/>
  <c r="V36" i="1"/>
  <c r="T38" i="1"/>
  <c r="T35" i="1"/>
  <c r="V41" i="1"/>
  <c r="T43" i="1"/>
  <c r="T33" i="1"/>
  <c r="V38" i="1"/>
  <c r="T40" i="1"/>
  <c r="V35" i="1"/>
  <c r="V43" i="1"/>
  <c r="T30" i="1"/>
  <c r="T31" i="1"/>
  <c r="V31" i="1"/>
  <c r="W29" i="1"/>
  <c r="V29" i="1"/>
  <c r="V30" i="1"/>
  <c r="N15" i="1"/>
  <c r="V15" i="1" s="1"/>
  <c r="J8" i="1"/>
  <c r="J46" i="1" s="1"/>
  <c r="W14" i="1"/>
  <c r="V14" i="1"/>
  <c r="T28" i="1"/>
  <c r="W23" i="1"/>
  <c r="V28" i="1"/>
  <c r="T20" i="1"/>
  <c r="V20" i="1"/>
  <c r="V26" i="1"/>
  <c r="W26" i="1"/>
  <c r="V17" i="1"/>
  <c r="L8" i="1"/>
  <c r="L46" i="1" s="1"/>
  <c r="W17" i="1"/>
  <c r="V23" i="1"/>
  <c r="T25" i="1"/>
  <c r="T16" i="1"/>
  <c r="T27" i="1"/>
  <c r="V16" i="1"/>
  <c r="T18" i="1"/>
  <c r="V22" i="1"/>
  <c r="T24" i="1"/>
  <c r="W25" i="1"/>
  <c r="T22" i="1"/>
  <c r="V27" i="1"/>
  <c r="V24" i="1"/>
  <c r="T26" i="1"/>
  <c r="V18" i="1"/>
  <c r="K8" i="1"/>
  <c r="K46" i="1" s="1"/>
  <c r="N13" i="1"/>
  <c r="M8" i="1"/>
  <c r="M46" i="1" s="1"/>
  <c r="N9" i="1"/>
  <c r="T9" i="1" s="1"/>
  <c r="W11" i="1"/>
  <c r="V11" i="1"/>
  <c r="V10" i="1"/>
  <c r="T12" i="1"/>
  <c r="V12" i="1"/>
  <c r="N46" i="1" l="1"/>
  <c r="W46" i="1" s="1"/>
  <c r="T46" i="1"/>
  <c r="T32" i="1"/>
  <c r="V32" i="1"/>
  <c r="U32" i="1"/>
  <c r="W15" i="1"/>
  <c r="U9" i="1"/>
  <c r="V9" i="1"/>
  <c r="W9" i="1"/>
  <c r="T15" i="1"/>
  <c r="U15" i="1"/>
  <c r="N8" i="1"/>
  <c r="T8" i="1" s="1"/>
  <c r="T13" i="1"/>
  <c r="W13" i="1"/>
  <c r="V13" i="1"/>
  <c r="U13" i="1"/>
  <c r="U46" i="1" l="1"/>
  <c r="V46" i="1"/>
  <c r="V8" i="1"/>
  <c r="W8" i="1"/>
  <c r="U8" i="1"/>
</calcChain>
</file>

<file path=xl/sharedStrings.xml><?xml version="1.0" encoding="utf-8"?>
<sst xmlns="http://schemas.openxmlformats.org/spreadsheetml/2006/main" count="288" uniqueCount="111">
  <si>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</si>
  <si>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</si>
  <si>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</si>
  <si>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</si>
  <si>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</si>
  <si>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</si>
  <si>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</si>
  <si>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</si>
  <si>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</si>
  <si>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</si>
  <si>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</si>
  <si>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</si>
  <si>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</si>
  <si>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</si>
  <si>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</si>
  <si>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</si>
  <si>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</si>
  <si>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</si>
  <si>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</si>
  <si>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</si>
  <si>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</si>
  <si>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</si>
  <si>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</si>
  <si>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</si>
  <si>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</si>
  <si>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</si>
  <si>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</si>
  <si>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</si>
  <si>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</si>
  <si>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</si>
  <si>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</si>
  <si>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</si>
  <si>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</si>
  <si>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</si>
  <si>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</si>
  <si>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</si>
  <si>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</si>
  <si>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</si>
  <si>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</si>
  <si>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</si>
  <si>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</si>
  <si>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</si>
  <si>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</si>
  <si>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</si>
  <si>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</si>
  <si>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</si>
  <si>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</si>
  <si>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</si>
  <si>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</si>
  <si>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</si>
  <si>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</si>
  <si>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</si>
  <si>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</si>
  <si>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</si>
  <si>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</si>
  <si>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</si>
  <si>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</si>
  <si>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</si>
  <si>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</si>
  <si>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</si>
  <si>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</si>
  <si>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</si>
  <si>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</si>
  <si>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</si>
  <si>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</si>
  <si>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</si>
  <si>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</si>
  <si>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</si>
  <si>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</si>
  <si>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</si>
  <si>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</si>
  <si>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</si>
  <si>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</si>
  <si>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</si>
  <si>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</si>
  <si>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</si>
  <si>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</si>
  <si>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</si>
  <si>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</si>
  <si>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</si>
  <si>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</si>
  <si>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</si>
  <si>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</si>
  <si>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</si>
  <si>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</si>
  <si>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</si>
  <si>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</si>
  <si>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</si>
  <si>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</si>
  <si>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</si>
  <si>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</si>
  <si>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</si>
  <si>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</si>
  <si>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</si>
  <si>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</si>
  <si>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</si>
  <si>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</si>
  <si>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</si>
  <si>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</si>
  <si>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</si>
  <si>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</si>
  <si>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</si>
  <si>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</si>
  <si>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</si>
  <si>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</si>
  <si>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</si>
  <si>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Decreto No. 0069 del 24 de enreo de 2025.  Por el cual se aplazan unas aporpiaciones en el Presupuesto General de la Nación de la vigencia fiscal de 2025.</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</si>
  <si>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</si>
  <si>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</si>
  <si>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t>EJECUCIÓN PRESUPUESTAL ACUMULADA CON CORTE AL 31 DE MAYO DE 2025</t>
  </si>
  <si>
    <t>FECHA DE ELABORACIÓN : JUNIO 03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</si>
</sst>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63">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0" fontId="19" fillId="0" borderId="0" xfId="0" applyFont="1"/>
    <xf numFmtId="7" fontId="9" fillId="0" borderId="0" xfId="0" applyNumberFormat="1" applyFont="1"/>
    <xf numFmtId="0" fontId="3" fillId="6" borderId="1" xfId="0" applyFont="1" applyFill="1" applyBorder="1" applyAlignment="1">
      <alignment horizontal="left" vertical="center" wrapText="1" readingOrder="1"/>
    </xf>
    <xf numFmtId="0" fontId="5" fillId="0" borderId="0" xfId="0" applyFont="1"/>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5</xdr:row>
      <xdr:rowOff>190981</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79"/>
  <sheetViews>
    <sheetView showGridLines="0" tabSelected="1" topLeftCell="B1" zoomScaleNormal="100" zoomScaleSheetLayoutView="100" workbookViewId="0">
      <selection activeCell="L15" sqref="L15"/>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9.570312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6.5703125" bestFit="1" customWidth="1"/>
    <col min="21" max="23" width="7.140625" bestFit="1" customWidth="1"/>
    <col min="24" max="24" width="18.85546875" bestFit="1" customWidth="1"/>
  </cols>
  <sheetData>
    <row r="2" spans="1:24" x14ac:dyDescent="0.25">
      <c r="A2" s="58" t="s">
        <v>97</v>
      </c>
      <c r="B2" s="59"/>
      <c r="C2" s="59"/>
      <c r="D2" s="59"/>
      <c r="E2" s="59"/>
      <c r="F2" s="59"/>
      <c r="G2" s="59"/>
      <c r="H2" s="59"/>
      <c r="I2" s="59"/>
      <c r="J2" s="59"/>
      <c r="K2" s="59"/>
      <c r="L2" s="59"/>
      <c r="M2" s="59"/>
      <c r="N2" s="59"/>
      <c r="O2" s="59"/>
      <c r="P2" s="59"/>
      <c r="Q2" s="59"/>
      <c r="R2" s="59"/>
      <c r="S2" s="59"/>
      <c r="T2" s="59"/>
      <c r="U2" s="59"/>
      <c r="V2" s="59"/>
      <c r="W2" s="59"/>
    </row>
    <row r="3" spans="1:24" x14ac:dyDescent="0.25">
      <c r="A3" s="58" t="s">
        <v>109</v>
      </c>
      <c r="B3" s="60"/>
      <c r="C3" s="60"/>
      <c r="D3" s="60"/>
      <c r="E3" s="60"/>
      <c r="F3" s="60"/>
      <c r="G3" s="60"/>
      <c r="H3" s="60"/>
      <c r="I3" s="60"/>
      <c r="J3" s="60"/>
      <c r="K3" s="60"/>
      <c r="L3" s="60"/>
      <c r="M3" s="60"/>
      <c r="N3" s="60"/>
      <c r="O3" s="60"/>
      <c r="P3" s="60"/>
      <c r="Q3" s="60"/>
      <c r="R3" s="60"/>
      <c r="S3" s="60"/>
      <c r="T3" s="60"/>
      <c r="U3" s="60"/>
      <c r="V3" s="60"/>
      <c r="W3" s="60"/>
    </row>
    <row r="4" spans="1:24" ht="15" customHeight="1" x14ac:dyDescent="0.25">
      <c r="A4" s="58" t="s">
        <v>107</v>
      </c>
      <c r="B4" s="58"/>
      <c r="C4" s="58"/>
      <c r="D4" s="58"/>
      <c r="E4" s="58"/>
      <c r="F4" s="58"/>
      <c r="G4" s="58"/>
      <c r="H4" s="58"/>
      <c r="I4" s="58"/>
      <c r="J4" s="58"/>
      <c r="K4" s="58"/>
      <c r="L4" s="58"/>
      <c r="M4" s="58"/>
      <c r="N4" s="58"/>
      <c r="O4" s="58"/>
      <c r="P4" s="58"/>
      <c r="Q4" s="58"/>
      <c r="R4" s="58"/>
      <c r="S4" s="58"/>
      <c r="T4" s="58"/>
      <c r="U4" s="58"/>
      <c r="V4" s="58"/>
      <c r="W4" s="58"/>
    </row>
    <row r="5" spans="1:24" ht="10.5" customHeight="1" x14ac:dyDescent="0.25">
      <c r="A5" s="58"/>
      <c r="B5" s="58"/>
      <c r="C5" s="58"/>
      <c r="D5" s="58"/>
      <c r="E5" s="58"/>
      <c r="F5" s="58"/>
      <c r="G5" s="58"/>
      <c r="H5" s="58"/>
      <c r="I5" s="58"/>
      <c r="J5" s="58"/>
      <c r="K5" s="58"/>
      <c r="L5" s="58"/>
      <c r="M5" s="58"/>
      <c r="N5" s="58"/>
      <c r="O5" s="58"/>
      <c r="P5" s="58"/>
      <c r="Q5" s="58"/>
      <c r="R5" s="58"/>
      <c r="S5" s="58"/>
      <c r="T5" s="58"/>
      <c r="U5" s="58"/>
      <c r="V5" s="58"/>
      <c r="W5" s="58"/>
      <c r="X5" s="51"/>
    </row>
    <row r="6" spans="1:24" ht="15.75" thickBot="1" x14ac:dyDescent="0.3">
      <c r="A6" s="3"/>
      <c r="B6" s="3"/>
      <c r="C6" s="3"/>
      <c r="D6" s="3"/>
      <c r="E6" s="3"/>
      <c r="F6" s="3"/>
      <c r="G6" s="3"/>
      <c r="H6" s="3"/>
      <c r="I6" s="3"/>
      <c r="J6" s="3"/>
      <c r="K6" s="3"/>
      <c r="L6" s="3"/>
      <c r="M6" s="3"/>
      <c r="N6" s="3"/>
      <c r="O6" s="3"/>
      <c r="P6" s="3"/>
      <c r="Q6" s="3"/>
      <c r="R6" s="61" t="s">
        <v>110</v>
      </c>
      <c r="S6" s="62"/>
      <c r="T6" s="62"/>
      <c r="U6" s="62"/>
      <c r="V6" s="62"/>
      <c r="W6" s="62"/>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96</v>
      </c>
      <c r="O7" s="9" t="s">
        <v>13</v>
      </c>
      <c r="P7" s="9" t="s">
        <v>14</v>
      </c>
      <c r="Q7" s="9" t="s">
        <v>15</v>
      </c>
      <c r="R7" s="9" t="s">
        <v>16</v>
      </c>
      <c r="S7" s="9" t="s">
        <v>17</v>
      </c>
      <c r="T7" s="10" t="s">
        <v>95</v>
      </c>
      <c r="U7" s="10" t="s">
        <v>98</v>
      </c>
      <c r="V7" s="10" t="s">
        <v>99</v>
      </c>
      <c r="W7" s="10" t="s">
        <v>100</v>
      </c>
    </row>
    <row r="8" spans="1:24" ht="33.75" customHeight="1" thickTop="1" thickBot="1" x14ac:dyDescent="0.3">
      <c r="A8" s="25" t="s">
        <v>18</v>
      </c>
      <c r="B8" s="25"/>
      <c r="C8" s="25"/>
      <c r="D8" s="25"/>
      <c r="E8" s="25"/>
      <c r="F8" s="25"/>
      <c r="G8" s="25"/>
      <c r="H8" s="1" t="s">
        <v>88</v>
      </c>
      <c r="I8" s="21">
        <f>+I9+I13+I15+I29</f>
        <v>634658520000</v>
      </c>
      <c r="J8" s="21">
        <f>+J9+J13+J15+J29</f>
        <v>6966000000</v>
      </c>
      <c r="K8" s="21">
        <f>+K9+K13+K15+K29</f>
        <v>6966000000</v>
      </c>
      <c r="L8" s="21">
        <f>+L9+L13+L15+L29</f>
        <v>634658520000</v>
      </c>
      <c r="M8" s="21">
        <f>+M9+M13+M15+M29</f>
        <v>44500000000</v>
      </c>
      <c r="N8" s="21">
        <f t="shared" ref="N8:N20" si="0">+L8-M8</f>
        <v>590158520000</v>
      </c>
      <c r="O8" s="21">
        <f>+O9+O13+O15+O29</f>
        <v>559739822271.04004</v>
      </c>
      <c r="P8" s="21">
        <f>+P9+P13+P15+P29</f>
        <v>30418697728.959999</v>
      </c>
      <c r="Q8" s="21">
        <f>+Q9+Q13+Q15+Q29</f>
        <v>500003613604.93994</v>
      </c>
      <c r="R8" s="21">
        <f>+R9+R13+R15+R29</f>
        <v>138415695045.21002</v>
      </c>
      <c r="S8" s="21">
        <f>+S9+S13+S15+S29</f>
        <v>138342652163.21002</v>
      </c>
      <c r="T8" s="22">
        <f>+N8-Q8</f>
        <v>90154906395.060059</v>
      </c>
      <c r="U8" s="23">
        <f>+Q8/N8</f>
        <v>0.84723611819573486</v>
      </c>
      <c r="V8" s="23">
        <f>+R8/N8</f>
        <v>0.23453985726616303</v>
      </c>
      <c r="W8" s="23">
        <f>+S8/N8</f>
        <v>0.23441608902504707</v>
      </c>
    </row>
    <row r="9" spans="1:24" ht="27" customHeight="1" thickTop="1" thickBot="1" x14ac:dyDescent="0.3">
      <c r="A9" s="30" t="s">
        <v>18</v>
      </c>
      <c r="B9" s="30" t="s">
        <v>19</v>
      </c>
      <c r="C9" s="30"/>
      <c r="D9" s="30"/>
      <c r="E9" s="30"/>
      <c r="F9" s="30"/>
      <c r="G9" s="30"/>
      <c r="H9" s="31" t="s">
        <v>89</v>
      </c>
      <c r="I9" s="32">
        <f>SUM(I10:I12)</f>
        <v>59939874000</v>
      </c>
      <c r="J9" s="32">
        <f>SUM(J10:J12)</f>
        <v>0</v>
      </c>
      <c r="K9" s="32">
        <f>SUM(K10:K12)</f>
        <v>0</v>
      </c>
      <c r="L9" s="32">
        <f>SUM(L10:L12)</f>
        <v>59939874000</v>
      </c>
      <c r="M9" s="32">
        <f>SUM(M10:M12)</f>
        <v>0</v>
      </c>
      <c r="N9" s="33">
        <f t="shared" si="0"/>
        <v>59939874000</v>
      </c>
      <c r="O9" s="32">
        <f>SUM(O10:O12)</f>
        <v>59864874000</v>
      </c>
      <c r="P9" s="32">
        <f>SUM(P10:P12)</f>
        <v>75000000</v>
      </c>
      <c r="Q9" s="32">
        <f>SUM(Q10:Q12)</f>
        <v>17214740431</v>
      </c>
      <c r="R9" s="32">
        <f>SUM(R10:R12)</f>
        <v>16755559051.85</v>
      </c>
      <c r="S9" s="32">
        <f>SUM(S10:S12)</f>
        <v>16729994177.85</v>
      </c>
      <c r="T9" s="34">
        <f>+N9-Q9</f>
        <v>42725133569</v>
      </c>
      <c r="U9" s="35">
        <f t="shared" ref="U9:U32" si="1">+Q9/N9</f>
        <v>0.28720014378074937</v>
      </c>
      <c r="V9" s="35">
        <f t="shared" ref="V9:V43" si="2">+R9/N9</f>
        <v>0.27953944400767344</v>
      </c>
      <c r="W9" s="35">
        <f t="shared" ref="W9:W43" si="3">+S9/N9</f>
        <v>0.27911293537003434</v>
      </c>
    </row>
    <row r="10" spans="1:24" ht="35.1" customHeight="1" thickTop="1" thickBot="1" x14ac:dyDescent="0.3">
      <c r="A10" s="26" t="s">
        <v>18</v>
      </c>
      <c r="B10" s="26" t="s">
        <v>19</v>
      </c>
      <c r="C10" s="26" t="s">
        <v>19</v>
      </c>
      <c r="D10" s="26" t="s">
        <v>19</v>
      </c>
      <c r="E10" s="26"/>
      <c r="F10" s="26" t="s">
        <v>20</v>
      </c>
      <c r="G10" s="26" t="s">
        <v>21</v>
      </c>
      <c r="H10" s="11" t="s">
        <v>22</v>
      </c>
      <c r="I10" s="12">
        <v>36755001000</v>
      </c>
      <c r="J10" s="12">
        <v>0</v>
      </c>
      <c r="K10" s="12">
        <v>0</v>
      </c>
      <c r="L10" s="12">
        <v>36755001000</v>
      </c>
      <c r="M10" s="12">
        <v>0</v>
      </c>
      <c r="N10" s="13">
        <f>+L10-M10</f>
        <v>36755001000</v>
      </c>
      <c r="O10" s="12">
        <v>36755001000</v>
      </c>
      <c r="P10" s="12">
        <v>0</v>
      </c>
      <c r="Q10" s="12">
        <v>9898734807</v>
      </c>
      <c r="R10" s="12">
        <v>9883012754</v>
      </c>
      <c r="S10" s="12">
        <v>9863734438</v>
      </c>
      <c r="T10" s="14">
        <f>+N10-Q10</f>
        <v>26856266193</v>
      </c>
      <c r="U10" s="15">
        <f>+Q10/N10</f>
        <v>0.26931667902824979</v>
      </c>
      <c r="V10" s="15">
        <f>+R10/N10</f>
        <v>0.26888892627155692</v>
      </c>
      <c r="W10" s="15">
        <f>+S10/N10</f>
        <v>0.26836441762033963</v>
      </c>
      <c r="X10" s="51"/>
    </row>
    <row r="11" spans="1:24" ht="35.1" customHeight="1" thickTop="1" thickBot="1" x14ac:dyDescent="0.3">
      <c r="A11" s="26" t="s">
        <v>18</v>
      </c>
      <c r="B11" s="26" t="s">
        <v>19</v>
      </c>
      <c r="C11" s="26" t="s">
        <v>19</v>
      </c>
      <c r="D11" s="26" t="s">
        <v>23</v>
      </c>
      <c r="E11" s="26"/>
      <c r="F11" s="26" t="s">
        <v>20</v>
      </c>
      <c r="G11" s="26" t="s">
        <v>21</v>
      </c>
      <c r="H11" s="11" t="s">
        <v>24</v>
      </c>
      <c r="I11" s="12">
        <v>12635743000</v>
      </c>
      <c r="J11" s="12">
        <v>0</v>
      </c>
      <c r="K11" s="12">
        <v>0</v>
      </c>
      <c r="L11" s="12">
        <v>12635743000</v>
      </c>
      <c r="M11" s="12">
        <v>0</v>
      </c>
      <c r="N11" s="13">
        <f>+L11-M11</f>
        <v>12635743000</v>
      </c>
      <c r="O11" s="12">
        <v>12635743000</v>
      </c>
      <c r="P11" s="12">
        <v>0</v>
      </c>
      <c r="Q11" s="12">
        <v>4144125568</v>
      </c>
      <c r="R11" s="12">
        <v>3717736929.8499999</v>
      </c>
      <c r="S11" s="12">
        <v>3717736929.8499999</v>
      </c>
      <c r="T11" s="14">
        <f>+N11-Q11</f>
        <v>8491617432</v>
      </c>
      <c r="U11" s="15">
        <f>+Q11/N11</f>
        <v>0.32796849128697853</v>
      </c>
      <c r="V11" s="15">
        <f>+R11/N11</f>
        <v>0.29422384816231223</v>
      </c>
      <c r="W11" s="15">
        <f>+S11/N11</f>
        <v>0.29422384816231223</v>
      </c>
    </row>
    <row r="12" spans="1:24" ht="35.1" customHeight="1" thickTop="1" thickBot="1" x14ac:dyDescent="0.3">
      <c r="A12" s="26" t="s">
        <v>18</v>
      </c>
      <c r="B12" s="26" t="s">
        <v>19</v>
      </c>
      <c r="C12" s="26" t="s">
        <v>19</v>
      </c>
      <c r="D12" s="26" t="s">
        <v>25</v>
      </c>
      <c r="E12" s="26"/>
      <c r="F12" s="26" t="s">
        <v>20</v>
      </c>
      <c r="G12" s="26" t="s">
        <v>21</v>
      </c>
      <c r="H12" s="11" t="s">
        <v>26</v>
      </c>
      <c r="I12" s="12">
        <v>10549130000</v>
      </c>
      <c r="J12" s="12">
        <v>0</v>
      </c>
      <c r="K12" s="12">
        <v>0</v>
      </c>
      <c r="L12" s="12">
        <v>10549130000</v>
      </c>
      <c r="M12" s="12">
        <v>0</v>
      </c>
      <c r="N12" s="13">
        <f>+L12-M12</f>
        <v>10549130000</v>
      </c>
      <c r="O12" s="12">
        <v>10474130000</v>
      </c>
      <c r="P12" s="12">
        <v>75000000</v>
      </c>
      <c r="Q12" s="12">
        <v>3171880056</v>
      </c>
      <c r="R12" s="12">
        <v>3154809368</v>
      </c>
      <c r="S12" s="12">
        <v>3148522810</v>
      </c>
      <c r="T12" s="14">
        <f>+N12-Q12</f>
        <v>7377249944</v>
      </c>
      <c r="U12" s="15">
        <f>+Q12/N12</f>
        <v>0.30067693316889638</v>
      </c>
      <c r="V12" s="15">
        <f>+R12/N12</f>
        <v>0.29905872503230124</v>
      </c>
      <c r="W12" s="15">
        <f>+S12/N12</f>
        <v>0.29846279361426015</v>
      </c>
    </row>
    <row r="13" spans="1:24" ht="35.1" customHeight="1" thickTop="1" thickBot="1" x14ac:dyDescent="0.3">
      <c r="A13" s="30" t="s">
        <v>18</v>
      </c>
      <c r="B13" s="30" t="s">
        <v>23</v>
      </c>
      <c r="C13" s="30"/>
      <c r="D13" s="30"/>
      <c r="E13" s="30"/>
      <c r="F13" s="30"/>
      <c r="G13" s="30"/>
      <c r="H13" s="31" t="s">
        <v>90</v>
      </c>
      <c r="I13" s="32">
        <f>+I14</f>
        <v>22407835000</v>
      </c>
      <c r="J13" s="32">
        <f t="shared" ref="J13:S13" si="4">+J14</f>
        <v>6966000000</v>
      </c>
      <c r="K13" s="32">
        <f t="shared" si="4"/>
        <v>0</v>
      </c>
      <c r="L13" s="32">
        <f t="shared" si="4"/>
        <v>29373835000</v>
      </c>
      <c r="M13" s="32">
        <f t="shared" si="4"/>
        <v>0</v>
      </c>
      <c r="N13" s="37">
        <f t="shared" si="0"/>
        <v>29373835000</v>
      </c>
      <c r="O13" s="32">
        <f t="shared" si="4"/>
        <v>27192210050.860001</v>
      </c>
      <c r="P13" s="32">
        <f t="shared" si="4"/>
        <v>2181624949.1399999</v>
      </c>
      <c r="Q13" s="32">
        <f t="shared" si="4"/>
        <v>18641340607.349998</v>
      </c>
      <c r="R13" s="32">
        <f t="shared" si="4"/>
        <v>9199505696.7700005</v>
      </c>
      <c r="S13" s="32">
        <f t="shared" si="4"/>
        <v>9152027688.7700005</v>
      </c>
      <c r="T13" s="38">
        <f t="shared" ref="T13:T45" si="5">+N13-Q13</f>
        <v>10732494392.650002</v>
      </c>
      <c r="U13" s="36">
        <f t="shared" si="1"/>
        <v>0.63462399810409498</v>
      </c>
      <c r="V13" s="36">
        <f t="shared" si="2"/>
        <v>0.31318708288413821</v>
      </c>
      <c r="W13" s="36">
        <f t="shared" si="3"/>
        <v>0.3115707461681459</v>
      </c>
    </row>
    <row r="14" spans="1:24" ht="35.1" customHeight="1" thickTop="1" thickBot="1" x14ac:dyDescent="0.3">
      <c r="A14" s="26" t="s">
        <v>18</v>
      </c>
      <c r="B14" s="26" t="s">
        <v>23</v>
      </c>
      <c r="C14" s="26"/>
      <c r="D14" s="26"/>
      <c r="E14" s="26"/>
      <c r="F14" s="26" t="s">
        <v>20</v>
      </c>
      <c r="G14" s="26" t="s">
        <v>21</v>
      </c>
      <c r="H14" s="11" t="s">
        <v>27</v>
      </c>
      <c r="I14" s="12">
        <v>22407835000</v>
      </c>
      <c r="J14" s="12">
        <v>6966000000</v>
      </c>
      <c r="K14" s="12">
        <v>0</v>
      </c>
      <c r="L14" s="12">
        <v>29373835000</v>
      </c>
      <c r="M14" s="12">
        <v>0</v>
      </c>
      <c r="N14" s="13">
        <f>+L14-M14</f>
        <v>29373835000</v>
      </c>
      <c r="O14" s="12">
        <v>27192210050.860001</v>
      </c>
      <c r="P14" s="12">
        <v>2181624949.1399999</v>
      </c>
      <c r="Q14" s="12">
        <v>18641340607.349998</v>
      </c>
      <c r="R14" s="12">
        <v>9199505696.7700005</v>
      </c>
      <c r="S14" s="12">
        <v>9152027688.7700005</v>
      </c>
      <c r="T14" s="14">
        <f>+N14-Q14</f>
        <v>10732494392.650002</v>
      </c>
      <c r="U14" s="15">
        <f>+Q14/N14</f>
        <v>0.63462399810409498</v>
      </c>
      <c r="V14" s="15">
        <f>+R14/N14</f>
        <v>0.31318708288413821</v>
      </c>
      <c r="W14" s="15">
        <f>+S14/N14</f>
        <v>0.3115707461681459</v>
      </c>
    </row>
    <row r="15" spans="1:24" ht="35.1" customHeight="1" thickTop="1" thickBot="1" x14ac:dyDescent="0.3">
      <c r="A15" s="30" t="s">
        <v>18</v>
      </c>
      <c r="B15" s="30" t="s">
        <v>25</v>
      </c>
      <c r="C15" s="39"/>
      <c r="D15" s="39"/>
      <c r="E15" s="39"/>
      <c r="F15" s="39"/>
      <c r="G15" s="39"/>
      <c r="H15" s="40" t="s">
        <v>91</v>
      </c>
      <c r="I15" s="41">
        <f>SUM(I16:I28)</f>
        <v>529498811000</v>
      </c>
      <c r="J15" s="41">
        <f>SUM(J16:J28)</f>
        <v>0</v>
      </c>
      <c r="K15" s="41">
        <f>SUM(K16:K28)</f>
        <v>3500000000</v>
      </c>
      <c r="L15" s="41">
        <f>SUM(L16:L28)</f>
        <v>525998811000</v>
      </c>
      <c r="M15" s="41">
        <f>SUM(M16:M28)</f>
        <v>44500000000</v>
      </c>
      <c r="N15" s="42">
        <f t="shared" si="0"/>
        <v>481498811000</v>
      </c>
      <c r="O15" s="41">
        <f>SUM(O16:O28)</f>
        <v>455432738220.17999</v>
      </c>
      <c r="P15" s="41">
        <f>SUM(P16:P28)</f>
        <v>26066072779.82</v>
      </c>
      <c r="Q15" s="41">
        <f>SUM(Q16:Q28)</f>
        <v>446902555682.58997</v>
      </c>
      <c r="R15" s="41">
        <f>SUM(R16:R28)</f>
        <v>95215653412.590012</v>
      </c>
      <c r="S15" s="41">
        <f>SUM(S16:S28)</f>
        <v>95215653412.590012</v>
      </c>
      <c r="T15" s="43">
        <f t="shared" si="5"/>
        <v>34596255317.410034</v>
      </c>
      <c r="U15" s="44">
        <f t="shared" si="1"/>
        <v>0.92814882502916496</v>
      </c>
      <c r="V15" s="44">
        <f t="shared" si="2"/>
        <v>0.19774847047875682</v>
      </c>
      <c r="W15" s="44">
        <f t="shared" si="3"/>
        <v>0.19774847047875682</v>
      </c>
    </row>
    <row r="16" spans="1:24" ht="69" customHeight="1" thickTop="1" thickBot="1" x14ac:dyDescent="0.3">
      <c r="A16" s="26" t="s">
        <v>18</v>
      </c>
      <c r="B16" s="26" t="s">
        <v>25</v>
      </c>
      <c r="C16" s="26" t="s">
        <v>19</v>
      </c>
      <c r="D16" s="26" t="s">
        <v>19</v>
      </c>
      <c r="E16" s="26" t="s">
        <v>28</v>
      </c>
      <c r="F16" s="26" t="s">
        <v>20</v>
      </c>
      <c r="G16" s="26" t="s">
        <v>21</v>
      </c>
      <c r="H16" s="11" t="s">
        <v>29</v>
      </c>
      <c r="I16" s="12">
        <v>166201053000</v>
      </c>
      <c r="J16" s="12">
        <v>0</v>
      </c>
      <c r="K16" s="12">
        <v>0</v>
      </c>
      <c r="L16" s="12">
        <v>166201053000</v>
      </c>
      <c r="M16" s="12">
        <v>6000000000</v>
      </c>
      <c r="N16" s="12">
        <f>+L16-M16</f>
        <v>160201053000</v>
      </c>
      <c r="O16" s="12">
        <v>160201053000</v>
      </c>
      <c r="P16" s="12">
        <v>0</v>
      </c>
      <c r="Q16" s="12">
        <v>160201053000</v>
      </c>
      <c r="R16" s="12">
        <v>58254928000</v>
      </c>
      <c r="S16" s="12">
        <v>58254928000</v>
      </c>
      <c r="T16" s="12">
        <f t="shared" si="5"/>
        <v>0</v>
      </c>
      <c r="U16" s="15">
        <f>+Q16/N16</f>
        <v>1</v>
      </c>
      <c r="V16" s="15">
        <f t="shared" si="2"/>
        <v>0.36363636136648864</v>
      </c>
      <c r="W16" s="15">
        <f t="shared" si="3"/>
        <v>0.36363636136648864</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213156718000</v>
      </c>
      <c r="J17" s="12">
        <v>0</v>
      </c>
      <c r="K17" s="12">
        <v>0</v>
      </c>
      <c r="L17" s="12">
        <v>213156718000</v>
      </c>
      <c r="M17" s="12">
        <v>0</v>
      </c>
      <c r="N17" s="12">
        <f t="shared" si="0"/>
        <v>213156718000</v>
      </c>
      <c r="O17" s="12">
        <v>213156718000</v>
      </c>
      <c r="P17" s="12">
        <v>0</v>
      </c>
      <c r="Q17" s="12">
        <v>213156718000</v>
      </c>
      <c r="R17" s="12">
        <v>0</v>
      </c>
      <c r="S17" s="12">
        <v>0</v>
      </c>
      <c r="T17" s="12">
        <f t="shared" si="5"/>
        <v>0</v>
      </c>
      <c r="U17" s="15">
        <f>+Q17/N17</f>
        <v>1</v>
      </c>
      <c r="V17" s="15">
        <f t="shared" si="2"/>
        <v>0</v>
      </c>
      <c r="W17" s="15">
        <f t="shared" si="3"/>
        <v>0</v>
      </c>
      <c r="X17" s="51"/>
    </row>
    <row r="18" spans="1:24" ht="39.950000000000003" customHeight="1" thickTop="1" thickBot="1" x14ac:dyDescent="0.3">
      <c r="A18" s="26" t="s">
        <v>18</v>
      </c>
      <c r="B18" s="26" t="s">
        <v>25</v>
      </c>
      <c r="C18" s="26" t="s">
        <v>23</v>
      </c>
      <c r="D18" s="26" t="s">
        <v>23</v>
      </c>
      <c r="E18" s="26"/>
      <c r="F18" s="26" t="s">
        <v>20</v>
      </c>
      <c r="G18" s="26" t="s">
        <v>21</v>
      </c>
      <c r="H18" s="11" t="s">
        <v>32</v>
      </c>
      <c r="I18" s="12">
        <v>14688438000</v>
      </c>
      <c r="J18" s="12">
        <v>0</v>
      </c>
      <c r="K18" s="12">
        <v>0</v>
      </c>
      <c r="L18" s="12">
        <v>14688438000</v>
      </c>
      <c r="M18" s="12">
        <v>0</v>
      </c>
      <c r="N18" s="12">
        <f t="shared" si="0"/>
        <v>14688438000</v>
      </c>
      <c r="O18" s="12">
        <v>14688438000</v>
      </c>
      <c r="P18" s="12">
        <v>0</v>
      </c>
      <c r="Q18" s="12">
        <v>13888117468.41</v>
      </c>
      <c r="R18" s="12">
        <v>13888117468.41</v>
      </c>
      <c r="S18" s="12">
        <v>13888117468.41</v>
      </c>
      <c r="T18" s="12">
        <f t="shared" si="5"/>
        <v>800320531.59000015</v>
      </c>
      <c r="U18" s="15">
        <f>+Q18/N18</f>
        <v>0.94551357117822876</v>
      </c>
      <c r="V18" s="15">
        <f t="shared" si="2"/>
        <v>0.94551357117822876</v>
      </c>
      <c r="W18" s="15">
        <f t="shared" si="3"/>
        <v>0.94551357117822876</v>
      </c>
    </row>
    <row r="19" spans="1:24" ht="39.75" customHeight="1" thickTop="1" thickBot="1" x14ac:dyDescent="0.3">
      <c r="A19" s="26" t="s">
        <v>18</v>
      </c>
      <c r="B19" s="26" t="s">
        <v>25</v>
      </c>
      <c r="C19" s="26" t="s">
        <v>25</v>
      </c>
      <c r="D19" s="26" t="s">
        <v>19</v>
      </c>
      <c r="E19" s="26" t="s">
        <v>33</v>
      </c>
      <c r="F19" s="26" t="s">
        <v>20</v>
      </c>
      <c r="G19" s="26" t="s">
        <v>21</v>
      </c>
      <c r="H19" s="11" t="s">
        <v>34</v>
      </c>
      <c r="I19" s="12">
        <v>10000000000</v>
      </c>
      <c r="J19" s="12">
        <v>0</v>
      </c>
      <c r="K19" s="12">
        <v>0</v>
      </c>
      <c r="L19" s="12">
        <v>10000000000</v>
      </c>
      <c r="M19" s="12">
        <v>10000000000</v>
      </c>
      <c r="N19" s="12">
        <f t="shared" si="0"/>
        <v>0</v>
      </c>
      <c r="O19" s="12">
        <v>0</v>
      </c>
      <c r="P19" s="12">
        <v>0</v>
      </c>
      <c r="Q19" s="12">
        <v>0</v>
      </c>
      <c r="R19" s="12">
        <v>0</v>
      </c>
      <c r="S19" s="12">
        <v>0</v>
      </c>
      <c r="T19" s="12">
        <f t="shared" si="5"/>
        <v>0</v>
      </c>
      <c r="U19" s="15">
        <v>0</v>
      </c>
      <c r="V19" s="15">
        <v>0</v>
      </c>
      <c r="W19" s="15">
        <v>0</v>
      </c>
    </row>
    <row r="20" spans="1:24" ht="39.950000000000003" customHeight="1" thickTop="1" thickBot="1" x14ac:dyDescent="0.3">
      <c r="A20" s="26" t="s">
        <v>18</v>
      </c>
      <c r="B20" s="26" t="s">
        <v>25</v>
      </c>
      <c r="C20" s="26" t="s">
        <v>25</v>
      </c>
      <c r="D20" s="26" t="s">
        <v>35</v>
      </c>
      <c r="E20" s="26" t="s">
        <v>36</v>
      </c>
      <c r="F20" s="26" t="s">
        <v>20</v>
      </c>
      <c r="G20" s="26" t="s">
        <v>21</v>
      </c>
      <c r="H20" s="11" t="s">
        <v>37</v>
      </c>
      <c r="I20" s="12">
        <v>6680393000</v>
      </c>
      <c r="J20" s="12">
        <v>0</v>
      </c>
      <c r="K20" s="12">
        <v>0</v>
      </c>
      <c r="L20" s="12">
        <v>6680393000</v>
      </c>
      <c r="M20" s="12">
        <v>0</v>
      </c>
      <c r="N20" s="12">
        <f t="shared" si="0"/>
        <v>6680393000</v>
      </c>
      <c r="O20" s="12">
        <v>6680393000</v>
      </c>
      <c r="P20" s="12">
        <v>0</v>
      </c>
      <c r="Q20" s="12">
        <v>6680393000</v>
      </c>
      <c r="R20" s="12">
        <v>0</v>
      </c>
      <c r="S20" s="12">
        <v>0</v>
      </c>
      <c r="T20" s="12">
        <f t="shared" si="5"/>
        <v>0</v>
      </c>
      <c r="U20" s="15">
        <f>+Q20/N20</f>
        <v>1</v>
      </c>
      <c r="V20" s="15">
        <f t="shared" si="2"/>
        <v>0</v>
      </c>
      <c r="W20" s="15">
        <f t="shared" si="3"/>
        <v>0</v>
      </c>
    </row>
    <row r="21" spans="1:24" ht="39.950000000000003" customHeight="1" thickTop="1" thickBot="1" x14ac:dyDescent="0.3">
      <c r="A21" s="26" t="s">
        <v>18</v>
      </c>
      <c r="B21" s="26" t="s">
        <v>25</v>
      </c>
      <c r="C21" s="26" t="s">
        <v>25</v>
      </c>
      <c r="D21" s="26" t="s">
        <v>35</v>
      </c>
      <c r="E21" s="26" t="s">
        <v>38</v>
      </c>
      <c r="F21" s="26" t="s">
        <v>20</v>
      </c>
      <c r="G21" s="26" t="s">
        <v>21</v>
      </c>
      <c r="H21" s="11" t="s">
        <v>39</v>
      </c>
      <c r="I21" s="12">
        <v>28500000000</v>
      </c>
      <c r="J21" s="12">
        <v>0</v>
      </c>
      <c r="K21" s="12">
        <v>0</v>
      </c>
      <c r="L21" s="12">
        <v>28500000000</v>
      </c>
      <c r="M21" s="12">
        <v>28500000000</v>
      </c>
      <c r="N21" s="12">
        <f t="shared" ref="N21:N28" si="6">+L21-M21</f>
        <v>0</v>
      </c>
      <c r="O21" s="12">
        <v>0</v>
      </c>
      <c r="P21" s="12">
        <v>0</v>
      </c>
      <c r="Q21" s="12">
        <v>0</v>
      </c>
      <c r="R21" s="12">
        <v>0</v>
      </c>
      <c r="S21" s="12">
        <v>0</v>
      </c>
      <c r="T21" s="12">
        <f>+N21-Q21</f>
        <v>0</v>
      </c>
      <c r="U21" s="15">
        <f>IFERROR(Q21/N21,0)</f>
        <v>0</v>
      </c>
      <c r="V21" s="15">
        <v>0</v>
      </c>
      <c r="W21" s="15">
        <v>0</v>
      </c>
    </row>
    <row r="22" spans="1:24" ht="24" thickTop="1" thickBot="1" x14ac:dyDescent="0.3">
      <c r="A22" s="26" t="s">
        <v>18</v>
      </c>
      <c r="B22" s="26" t="s">
        <v>25</v>
      </c>
      <c r="C22" s="26" t="s">
        <v>35</v>
      </c>
      <c r="D22" s="26" t="s">
        <v>23</v>
      </c>
      <c r="E22" s="26" t="s">
        <v>30</v>
      </c>
      <c r="F22" s="26" t="s">
        <v>20</v>
      </c>
      <c r="G22" s="26" t="s">
        <v>21</v>
      </c>
      <c r="H22" s="11" t="s">
        <v>40</v>
      </c>
      <c r="I22" s="12">
        <v>684928000</v>
      </c>
      <c r="J22" s="12">
        <v>0</v>
      </c>
      <c r="K22" s="12">
        <v>0</v>
      </c>
      <c r="L22" s="12">
        <v>684928000</v>
      </c>
      <c r="M22" s="12">
        <v>0</v>
      </c>
      <c r="N22" s="12">
        <f t="shared" si="6"/>
        <v>684928000</v>
      </c>
      <c r="O22" s="12">
        <v>92275120.819999993</v>
      </c>
      <c r="P22" s="12">
        <v>592652879.17999995</v>
      </c>
      <c r="Q22" s="12">
        <v>92275120.819999993</v>
      </c>
      <c r="R22" s="12">
        <v>75352871.819999993</v>
      </c>
      <c r="S22" s="12">
        <v>75352871.819999993</v>
      </c>
      <c r="T22" s="12">
        <f t="shared" si="5"/>
        <v>592652879.18000007</v>
      </c>
      <c r="U22" s="15">
        <f>+Q22/N22</f>
        <v>0.13472236617571481</v>
      </c>
      <c r="V22" s="15">
        <f t="shared" si="2"/>
        <v>0.11001575613787141</v>
      </c>
      <c r="W22" s="15">
        <f t="shared" si="3"/>
        <v>0.11001575613787141</v>
      </c>
      <c r="X22" s="51"/>
    </row>
    <row r="23" spans="1:24" ht="24" thickTop="1" thickBot="1" x14ac:dyDescent="0.3">
      <c r="A23" s="26" t="s">
        <v>18</v>
      </c>
      <c r="B23" s="26" t="s">
        <v>25</v>
      </c>
      <c r="C23" s="26" t="s">
        <v>35</v>
      </c>
      <c r="D23" s="26" t="s">
        <v>23</v>
      </c>
      <c r="E23" s="26" t="s">
        <v>41</v>
      </c>
      <c r="F23" s="26" t="s">
        <v>20</v>
      </c>
      <c r="G23" s="26" t="s">
        <v>21</v>
      </c>
      <c r="H23" s="11" t="s">
        <v>42</v>
      </c>
      <c r="I23" s="12">
        <v>6075382000</v>
      </c>
      <c r="J23" s="12">
        <v>0</v>
      </c>
      <c r="K23" s="12">
        <v>0</v>
      </c>
      <c r="L23" s="12">
        <v>6075382000</v>
      </c>
      <c r="M23" s="12">
        <v>0</v>
      </c>
      <c r="N23" s="12">
        <f t="shared" si="6"/>
        <v>6075382000</v>
      </c>
      <c r="O23" s="12">
        <v>1200163000</v>
      </c>
      <c r="P23" s="12">
        <v>4875219000</v>
      </c>
      <c r="Q23" s="12">
        <v>918415000</v>
      </c>
      <c r="R23" s="12">
        <v>918415000</v>
      </c>
      <c r="S23" s="12">
        <v>918415000</v>
      </c>
      <c r="T23" s="12">
        <f t="shared" si="5"/>
        <v>5156967000</v>
      </c>
      <c r="U23" s="15">
        <f>+Q23/N23</f>
        <v>0.15116991820432032</v>
      </c>
      <c r="V23" s="15">
        <f t="shared" si="2"/>
        <v>0.15116991820432032</v>
      </c>
      <c r="W23" s="15">
        <f t="shared" si="3"/>
        <v>0.15116991820432032</v>
      </c>
    </row>
    <row r="24" spans="1:24" ht="35.25" thickTop="1" thickBot="1" x14ac:dyDescent="0.3">
      <c r="A24" s="26" t="s">
        <v>18</v>
      </c>
      <c r="B24" s="26" t="s">
        <v>25</v>
      </c>
      <c r="C24" s="26" t="s">
        <v>35</v>
      </c>
      <c r="D24" s="26" t="s">
        <v>23</v>
      </c>
      <c r="E24" s="26" t="s">
        <v>43</v>
      </c>
      <c r="F24" s="26" t="s">
        <v>20</v>
      </c>
      <c r="G24" s="26" t="s">
        <v>21</v>
      </c>
      <c r="H24" s="11" t="s">
        <v>44</v>
      </c>
      <c r="I24" s="12">
        <v>288793000</v>
      </c>
      <c r="J24" s="12">
        <v>0</v>
      </c>
      <c r="K24" s="12">
        <v>0</v>
      </c>
      <c r="L24" s="12">
        <v>288793000</v>
      </c>
      <c r="M24" s="12">
        <v>0</v>
      </c>
      <c r="N24" s="12">
        <f t="shared" si="6"/>
        <v>288793000</v>
      </c>
      <c r="O24" s="12">
        <v>288793000</v>
      </c>
      <c r="P24" s="12">
        <v>0</v>
      </c>
      <c r="Q24" s="12">
        <v>47416706</v>
      </c>
      <c r="R24" s="12">
        <v>47416706</v>
      </c>
      <c r="S24" s="12">
        <v>47416706</v>
      </c>
      <c r="T24" s="12">
        <f t="shared" si="5"/>
        <v>241376294</v>
      </c>
      <c r="U24" s="15">
        <f>+Q24/N24</f>
        <v>0.16418924973943275</v>
      </c>
      <c r="V24" s="15">
        <f t="shared" si="2"/>
        <v>0.16418924973943275</v>
      </c>
      <c r="W24" s="15">
        <f t="shared" si="3"/>
        <v>0.16418924973943275</v>
      </c>
    </row>
    <row r="25" spans="1:24" ht="35.25" thickTop="1" thickBot="1" x14ac:dyDescent="0.3">
      <c r="A25" s="26" t="s">
        <v>18</v>
      </c>
      <c r="B25" s="26" t="s">
        <v>25</v>
      </c>
      <c r="C25" s="26" t="s">
        <v>35</v>
      </c>
      <c r="D25" s="26" t="s">
        <v>23</v>
      </c>
      <c r="E25" s="26" t="s">
        <v>45</v>
      </c>
      <c r="F25" s="26" t="s">
        <v>20</v>
      </c>
      <c r="G25" s="26" t="s">
        <v>21</v>
      </c>
      <c r="H25" s="11" t="s">
        <v>46</v>
      </c>
      <c r="I25" s="12">
        <v>5536000</v>
      </c>
      <c r="J25" s="12">
        <v>0</v>
      </c>
      <c r="K25" s="12">
        <v>0</v>
      </c>
      <c r="L25" s="12">
        <v>5536000</v>
      </c>
      <c r="M25" s="12">
        <v>0</v>
      </c>
      <c r="N25" s="12">
        <f t="shared" si="6"/>
        <v>5536000</v>
      </c>
      <c r="O25" s="12">
        <v>5536000</v>
      </c>
      <c r="P25" s="12">
        <v>0</v>
      </c>
      <c r="Q25" s="12">
        <v>1366800</v>
      </c>
      <c r="R25" s="12">
        <v>1366800</v>
      </c>
      <c r="S25" s="12">
        <v>1366800</v>
      </c>
      <c r="T25" s="12">
        <f t="shared" si="5"/>
        <v>4169200</v>
      </c>
      <c r="U25" s="15">
        <f>+Q25/N25</f>
        <v>0.24689306358381502</v>
      </c>
      <c r="V25" s="15">
        <f t="shared" si="2"/>
        <v>0.24689306358381502</v>
      </c>
      <c r="W25" s="15">
        <f t="shared" si="3"/>
        <v>0.24689306358381502</v>
      </c>
    </row>
    <row r="26" spans="1:24" ht="39.950000000000003" customHeight="1" thickTop="1" thickBot="1" x14ac:dyDescent="0.3">
      <c r="A26" s="26" t="s">
        <v>18</v>
      </c>
      <c r="B26" s="26" t="s">
        <v>25</v>
      </c>
      <c r="C26" s="26" t="s">
        <v>35</v>
      </c>
      <c r="D26" s="26" t="s">
        <v>23</v>
      </c>
      <c r="E26" s="26" t="s">
        <v>47</v>
      </c>
      <c r="F26" s="26" t="s">
        <v>20</v>
      </c>
      <c r="G26" s="26" t="s">
        <v>21</v>
      </c>
      <c r="H26" s="11" t="s">
        <v>48</v>
      </c>
      <c r="I26" s="12">
        <v>35409570000</v>
      </c>
      <c r="J26" s="12">
        <v>0</v>
      </c>
      <c r="K26" s="12">
        <v>3500000000</v>
      </c>
      <c r="L26" s="12">
        <v>31909570000</v>
      </c>
      <c r="M26" s="12">
        <v>0</v>
      </c>
      <c r="N26" s="12">
        <f t="shared" si="6"/>
        <v>31909570000</v>
      </c>
      <c r="O26" s="12">
        <v>16771369099.360001</v>
      </c>
      <c r="P26" s="12">
        <v>15138200900.639999</v>
      </c>
      <c r="Q26" s="12">
        <v>9568800587.3600006</v>
      </c>
      <c r="R26" s="12">
        <v>9555183087.3600006</v>
      </c>
      <c r="S26" s="12">
        <v>9555183087.3600006</v>
      </c>
      <c r="T26" s="12">
        <f t="shared" si="5"/>
        <v>22340769412.639999</v>
      </c>
      <c r="U26" s="15">
        <f>+Q26/N26</f>
        <v>0.29987243912594247</v>
      </c>
      <c r="V26" s="15">
        <f t="shared" si="2"/>
        <v>0.2994456862740551</v>
      </c>
      <c r="W26" s="15">
        <f t="shared" si="3"/>
        <v>0.2994456862740551</v>
      </c>
    </row>
    <row r="27" spans="1:24" ht="39.950000000000003" customHeight="1" thickTop="1" thickBot="1" x14ac:dyDescent="0.3">
      <c r="A27" s="26" t="s">
        <v>18</v>
      </c>
      <c r="B27" s="26" t="s">
        <v>25</v>
      </c>
      <c r="C27" s="26" t="s">
        <v>20</v>
      </c>
      <c r="D27" s="26"/>
      <c r="E27" s="26"/>
      <c r="F27" s="26" t="s">
        <v>20</v>
      </c>
      <c r="G27" s="26" t="s">
        <v>21</v>
      </c>
      <c r="H27" s="11" t="s">
        <v>49</v>
      </c>
      <c r="I27" s="12">
        <v>5460000000</v>
      </c>
      <c r="J27" s="12">
        <v>0</v>
      </c>
      <c r="K27" s="12">
        <v>0</v>
      </c>
      <c r="L27" s="12">
        <v>5460000000</v>
      </c>
      <c r="M27" s="12">
        <v>0</v>
      </c>
      <c r="N27" s="12">
        <f t="shared" si="6"/>
        <v>5460000000</v>
      </c>
      <c r="O27" s="12">
        <v>0</v>
      </c>
      <c r="P27" s="12">
        <v>5460000000</v>
      </c>
      <c r="Q27" s="12">
        <v>0</v>
      </c>
      <c r="R27" s="12">
        <v>0</v>
      </c>
      <c r="S27" s="12">
        <v>0</v>
      </c>
      <c r="T27" s="12">
        <f t="shared" si="5"/>
        <v>5460000000</v>
      </c>
      <c r="U27" s="15">
        <f>IFERROR(Q27/N27,0)</f>
        <v>0</v>
      </c>
      <c r="V27" s="15">
        <f t="shared" si="2"/>
        <v>0</v>
      </c>
      <c r="W27" s="15">
        <f t="shared" si="3"/>
        <v>0</v>
      </c>
    </row>
    <row r="28" spans="1:24" ht="39.950000000000003" customHeight="1" thickTop="1" thickBot="1" x14ac:dyDescent="0.3">
      <c r="A28" s="26" t="s">
        <v>18</v>
      </c>
      <c r="B28" s="26" t="s">
        <v>25</v>
      </c>
      <c r="C28" s="26" t="s">
        <v>50</v>
      </c>
      <c r="D28" s="26" t="s">
        <v>51</v>
      </c>
      <c r="E28" s="26" t="s">
        <v>28</v>
      </c>
      <c r="F28" s="26" t="s">
        <v>20</v>
      </c>
      <c r="G28" s="26" t="s">
        <v>21</v>
      </c>
      <c r="H28" s="11" t="s">
        <v>52</v>
      </c>
      <c r="I28" s="12">
        <v>42348000000</v>
      </c>
      <c r="J28" s="12">
        <v>0</v>
      </c>
      <c r="K28" s="12">
        <v>0</v>
      </c>
      <c r="L28" s="12">
        <v>42348000000</v>
      </c>
      <c r="M28" s="12">
        <v>0</v>
      </c>
      <c r="N28" s="12">
        <f t="shared" si="6"/>
        <v>42348000000</v>
      </c>
      <c r="O28" s="12">
        <v>42348000000</v>
      </c>
      <c r="P28" s="12">
        <v>0</v>
      </c>
      <c r="Q28" s="12">
        <v>42348000000</v>
      </c>
      <c r="R28" s="12">
        <v>12474873479</v>
      </c>
      <c r="S28" s="12">
        <v>12474873479</v>
      </c>
      <c r="T28" s="12">
        <f t="shared" si="5"/>
        <v>0</v>
      </c>
      <c r="U28" s="15">
        <f>+Q28/N28</f>
        <v>1</v>
      </c>
      <c r="V28" s="15">
        <f t="shared" si="2"/>
        <v>0.29457999147539438</v>
      </c>
      <c r="W28" s="15">
        <f t="shared" si="3"/>
        <v>0.29457999147539438</v>
      </c>
    </row>
    <row r="29" spans="1:24" ht="35.25" thickTop="1" thickBot="1" x14ac:dyDescent="0.3">
      <c r="A29" s="30" t="s">
        <v>18</v>
      </c>
      <c r="B29" s="30" t="s">
        <v>53</v>
      </c>
      <c r="C29" s="30"/>
      <c r="D29" s="30"/>
      <c r="E29" s="30"/>
      <c r="F29" s="30"/>
      <c r="G29" s="30"/>
      <c r="H29" s="31" t="s">
        <v>92</v>
      </c>
      <c r="I29" s="32">
        <f>+I30+I31</f>
        <v>22812000000</v>
      </c>
      <c r="J29" s="32">
        <f t="shared" ref="J29:S29" si="7">+J30+J31</f>
        <v>0</v>
      </c>
      <c r="K29" s="32">
        <f t="shared" si="7"/>
        <v>3466000000</v>
      </c>
      <c r="L29" s="32">
        <f t="shared" si="7"/>
        <v>19346000000</v>
      </c>
      <c r="M29" s="32">
        <f t="shared" si="7"/>
        <v>0</v>
      </c>
      <c r="N29" s="37">
        <f t="shared" ref="N29:N45" si="8">+L29-M29</f>
        <v>19346000000</v>
      </c>
      <c r="O29" s="32">
        <f t="shared" si="7"/>
        <v>17250000000</v>
      </c>
      <c r="P29" s="32">
        <f t="shared" si="7"/>
        <v>2096000000</v>
      </c>
      <c r="Q29" s="32">
        <f t="shared" si="7"/>
        <v>17244976884</v>
      </c>
      <c r="R29" s="32">
        <f t="shared" si="7"/>
        <v>17244976884</v>
      </c>
      <c r="S29" s="32">
        <f t="shared" si="7"/>
        <v>17244976884</v>
      </c>
      <c r="T29" s="38">
        <f t="shared" si="5"/>
        <v>2101023116</v>
      </c>
      <c r="U29" s="36">
        <f>+Q29/N29</f>
        <v>0.89139754388504089</v>
      </c>
      <c r="V29" s="36">
        <f t="shared" si="2"/>
        <v>0.89139754388504089</v>
      </c>
      <c r="W29" s="36">
        <f t="shared" si="3"/>
        <v>0.89139754388504089</v>
      </c>
    </row>
    <row r="30" spans="1:24" ht="24" customHeight="1" thickTop="1" thickBot="1" x14ac:dyDescent="0.3">
      <c r="A30" s="26" t="s">
        <v>18</v>
      </c>
      <c r="B30" s="26" t="s">
        <v>53</v>
      </c>
      <c r="C30" s="26" t="s">
        <v>19</v>
      </c>
      <c r="D30" s="26"/>
      <c r="E30" s="26"/>
      <c r="F30" s="26" t="s">
        <v>20</v>
      </c>
      <c r="G30" s="26" t="s">
        <v>21</v>
      </c>
      <c r="H30" s="11" t="s">
        <v>54</v>
      </c>
      <c r="I30" s="12">
        <v>20716000000</v>
      </c>
      <c r="J30" s="12">
        <v>0</v>
      </c>
      <c r="K30" s="12">
        <v>3466000000</v>
      </c>
      <c r="L30" s="12">
        <v>17250000000</v>
      </c>
      <c r="M30" s="12">
        <v>0</v>
      </c>
      <c r="N30" s="12">
        <f>+L30-M30</f>
        <v>17250000000</v>
      </c>
      <c r="O30" s="12">
        <v>17250000000</v>
      </c>
      <c r="P30" s="12">
        <v>0</v>
      </c>
      <c r="Q30" s="12">
        <v>17244976884</v>
      </c>
      <c r="R30" s="12">
        <v>17244976884</v>
      </c>
      <c r="S30" s="12">
        <v>17244976884</v>
      </c>
      <c r="T30" s="12">
        <f>+N30-Q30</f>
        <v>5023116</v>
      </c>
      <c r="U30" s="15">
        <f>+Q30/N30</f>
        <v>0.99970880486956526</v>
      </c>
      <c r="V30" s="15">
        <f t="shared" si="2"/>
        <v>0.99970880486956526</v>
      </c>
      <c r="W30" s="15">
        <f t="shared" si="3"/>
        <v>0.99970880486956526</v>
      </c>
    </row>
    <row r="31" spans="1:24" ht="34.5" customHeight="1" thickTop="1" thickBot="1" x14ac:dyDescent="0.3">
      <c r="A31" s="26" t="s">
        <v>18</v>
      </c>
      <c r="B31" s="26" t="s">
        <v>53</v>
      </c>
      <c r="C31" s="26" t="s">
        <v>35</v>
      </c>
      <c r="D31" s="26" t="s">
        <v>19</v>
      </c>
      <c r="E31" s="26"/>
      <c r="F31" s="26" t="s">
        <v>50</v>
      </c>
      <c r="G31" s="26" t="s">
        <v>55</v>
      </c>
      <c r="H31" s="11" t="s">
        <v>56</v>
      </c>
      <c r="I31" s="12">
        <v>2096000000</v>
      </c>
      <c r="J31" s="12">
        <v>0</v>
      </c>
      <c r="K31" s="12">
        <v>0</v>
      </c>
      <c r="L31" s="12">
        <v>2096000000</v>
      </c>
      <c r="M31" s="12">
        <v>0</v>
      </c>
      <c r="N31" s="12">
        <f t="shared" si="8"/>
        <v>2096000000</v>
      </c>
      <c r="O31" s="12">
        <v>0</v>
      </c>
      <c r="P31" s="12">
        <v>2096000000</v>
      </c>
      <c r="Q31" s="12">
        <v>0</v>
      </c>
      <c r="R31" s="12">
        <v>0</v>
      </c>
      <c r="S31" s="12">
        <v>0</v>
      </c>
      <c r="T31" s="12">
        <f>+N31-Q31</f>
        <v>2096000000</v>
      </c>
      <c r="U31" s="15">
        <f>IFERROR(Q31/N31,0)</f>
        <v>0</v>
      </c>
      <c r="V31" s="15">
        <f t="shared" si="2"/>
        <v>0</v>
      </c>
      <c r="W31" s="15">
        <f t="shared" si="3"/>
        <v>0</v>
      </c>
      <c r="X31" s="51"/>
    </row>
    <row r="32" spans="1:24" ht="26.25" customHeight="1" thickTop="1" thickBot="1" x14ac:dyDescent="0.3">
      <c r="A32" s="25" t="s">
        <v>57</v>
      </c>
      <c r="B32" s="25"/>
      <c r="C32" s="25"/>
      <c r="D32" s="25"/>
      <c r="E32" s="25"/>
      <c r="F32" s="25"/>
      <c r="G32" s="25"/>
      <c r="H32" s="1" t="s">
        <v>93</v>
      </c>
      <c r="I32" s="16">
        <f>SUM(I33:I45)</f>
        <v>189479076929</v>
      </c>
      <c r="J32" s="16">
        <f t="shared" ref="J32:S32" si="9">SUM(J33:J45)</f>
        <v>0</v>
      </c>
      <c r="K32" s="16">
        <f t="shared" si="9"/>
        <v>0</v>
      </c>
      <c r="L32" s="16">
        <f t="shared" si="9"/>
        <v>189479076929</v>
      </c>
      <c r="M32" s="16">
        <f t="shared" si="9"/>
        <v>0</v>
      </c>
      <c r="N32" s="16">
        <f t="shared" si="9"/>
        <v>189479076929</v>
      </c>
      <c r="O32" s="16">
        <f t="shared" si="9"/>
        <v>155103843325</v>
      </c>
      <c r="P32" s="16">
        <f t="shared" si="9"/>
        <v>34375233604</v>
      </c>
      <c r="Q32" s="16">
        <f t="shared" si="9"/>
        <v>17729079206.099998</v>
      </c>
      <c r="R32" s="16">
        <f t="shared" si="9"/>
        <v>6449329710.71</v>
      </c>
      <c r="S32" s="16">
        <f t="shared" si="9"/>
        <v>6392319210.71</v>
      </c>
      <c r="T32" s="16">
        <f>SUM(T33:T45)</f>
        <v>171749997722.89999</v>
      </c>
      <c r="U32" s="17">
        <f t="shared" si="1"/>
        <v>9.3567477177141242E-2</v>
      </c>
      <c r="V32" s="17">
        <f t="shared" si="2"/>
        <v>3.403716027773683E-2</v>
      </c>
      <c r="W32" s="17">
        <f t="shared" si="3"/>
        <v>3.3736280091259237E-2</v>
      </c>
    </row>
    <row r="33" spans="1:24" ht="81" customHeight="1" thickTop="1" thickBot="1" x14ac:dyDescent="0.3">
      <c r="A33" s="53" t="s">
        <v>57</v>
      </c>
      <c r="B33" s="26" t="s">
        <v>58</v>
      </c>
      <c r="C33" s="26" t="s">
        <v>59</v>
      </c>
      <c r="D33" s="26" t="s">
        <v>60</v>
      </c>
      <c r="E33" s="26" t="s">
        <v>61</v>
      </c>
      <c r="F33" s="26" t="s">
        <v>20</v>
      </c>
      <c r="G33" s="26" t="s">
        <v>21</v>
      </c>
      <c r="H33" s="11" t="s">
        <v>62</v>
      </c>
      <c r="I33" s="12">
        <v>2891976929</v>
      </c>
      <c r="J33" s="12">
        <v>0</v>
      </c>
      <c r="K33" s="12">
        <v>0</v>
      </c>
      <c r="L33" s="12">
        <v>2891976929</v>
      </c>
      <c r="M33" s="12">
        <v>0</v>
      </c>
      <c r="N33" s="13">
        <f>+L33-M33</f>
        <v>2891976929</v>
      </c>
      <c r="O33" s="12">
        <v>2550040809</v>
      </c>
      <c r="P33" s="12">
        <v>341936120</v>
      </c>
      <c r="Q33" s="12">
        <v>2043794009.8399999</v>
      </c>
      <c r="R33" s="12">
        <v>730477279.50999999</v>
      </c>
      <c r="S33" s="12">
        <v>725152729.50999999</v>
      </c>
      <c r="T33" s="14">
        <f t="shared" si="5"/>
        <v>848182919.16000009</v>
      </c>
      <c r="U33" s="15">
        <f t="shared" ref="U33:U42" si="10">+Q33/N33</f>
        <v>0.70671172696620077</v>
      </c>
      <c r="V33" s="15">
        <f t="shared" si="2"/>
        <v>0.25258751969455978</v>
      </c>
      <c r="W33" s="15">
        <f t="shared" si="3"/>
        <v>0.25074637430138363</v>
      </c>
      <c r="X33" s="51"/>
    </row>
    <row r="34" spans="1:24" ht="69" thickTop="1" thickBot="1" x14ac:dyDescent="0.3">
      <c r="A34" s="53" t="s">
        <v>57</v>
      </c>
      <c r="B34" s="26" t="s">
        <v>63</v>
      </c>
      <c r="C34" s="26" t="s">
        <v>59</v>
      </c>
      <c r="D34" s="26" t="s">
        <v>64</v>
      </c>
      <c r="E34" s="26" t="s">
        <v>65</v>
      </c>
      <c r="F34" s="26" t="s">
        <v>20</v>
      </c>
      <c r="G34" s="26" t="s">
        <v>21</v>
      </c>
      <c r="H34" s="11" t="s">
        <v>66</v>
      </c>
      <c r="I34" s="12">
        <v>20157100000</v>
      </c>
      <c r="J34" s="12">
        <v>0</v>
      </c>
      <c r="K34" s="12">
        <v>0</v>
      </c>
      <c r="L34" s="12">
        <v>20157100000</v>
      </c>
      <c r="M34" s="12">
        <v>0</v>
      </c>
      <c r="N34" s="13">
        <f t="shared" si="8"/>
        <v>20157100000</v>
      </c>
      <c r="O34" s="12">
        <v>20013353935</v>
      </c>
      <c r="P34" s="12">
        <v>143746065</v>
      </c>
      <c r="Q34" s="12">
        <v>692652952</v>
      </c>
      <c r="R34" s="12">
        <v>274595069</v>
      </c>
      <c r="S34" s="12">
        <v>274595069</v>
      </c>
      <c r="T34" s="14">
        <f t="shared" si="5"/>
        <v>19464447048</v>
      </c>
      <c r="U34" s="15">
        <f t="shared" si="10"/>
        <v>3.4362728368664143E-2</v>
      </c>
      <c r="V34" s="15">
        <f t="shared" si="2"/>
        <v>1.3622746774089527E-2</v>
      </c>
      <c r="W34" s="15">
        <f t="shared" si="3"/>
        <v>1.3622746774089527E-2</v>
      </c>
    </row>
    <row r="35" spans="1:24" ht="91.5" thickTop="1" thickBot="1" x14ac:dyDescent="0.3">
      <c r="A35" s="53" t="s">
        <v>57</v>
      </c>
      <c r="B35" s="26" t="s">
        <v>63</v>
      </c>
      <c r="C35" s="26" t="s">
        <v>59</v>
      </c>
      <c r="D35" s="26" t="s">
        <v>67</v>
      </c>
      <c r="E35" s="26" t="s">
        <v>68</v>
      </c>
      <c r="F35" s="26" t="s">
        <v>20</v>
      </c>
      <c r="G35" s="26" t="s">
        <v>21</v>
      </c>
      <c r="H35" s="11" t="s">
        <v>69</v>
      </c>
      <c r="I35" s="12">
        <v>9000000000</v>
      </c>
      <c r="J35" s="12">
        <v>0</v>
      </c>
      <c r="K35" s="12">
        <v>0</v>
      </c>
      <c r="L35" s="12">
        <v>9000000000</v>
      </c>
      <c r="M35" s="12">
        <v>0</v>
      </c>
      <c r="N35" s="13">
        <f t="shared" si="8"/>
        <v>9000000000</v>
      </c>
      <c r="O35" s="12">
        <v>8597946797</v>
      </c>
      <c r="P35" s="12">
        <v>402053203</v>
      </c>
      <c r="Q35" s="12">
        <v>770386400</v>
      </c>
      <c r="R35" s="12">
        <v>289422213</v>
      </c>
      <c r="S35" s="12">
        <v>289422213</v>
      </c>
      <c r="T35" s="14">
        <f t="shared" si="5"/>
        <v>8229613600</v>
      </c>
      <c r="U35" s="15">
        <f t="shared" si="10"/>
        <v>8.5598488888888893E-2</v>
      </c>
      <c r="V35" s="15">
        <f t="shared" si="2"/>
        <v>3.2158023666666667E-2</v>
      </c>
      <c r="W35" s="15">
        <f t="shared" si="3"/>
        <v>3.2158023666666667E-2</v>
      </c>
    </row>
    <row r="36" spans="1:24" ht="91.5" thickTop="1" thickBot="1" x14ac:dyDescent="0.3">
      <c r="A36" s="53" t="s">
        <v>57</v>
      </c>
      <c r="B36" s="26" t="s">
        <v>63</v>
      </c>
      <c r="C36" s="26" t="s">
        <v>59</v>
      </c>
      <c r="D36" s="26" t="s">
        <v>70</v>
      </c>
      <c r="E36" s="26" t="s">
        <v>68</v>
      </c>
      <c r="F36" s="26" t="s">
        <v>20</v>
      </c>
      <c r="G36" s="26" t="s">
        <v>21</v>
      </c>
      <c r="H36" s="11" t="s">
        <v>69</v>
      </c>
      <c r="I36" s="12">
        <v>3500000000</v>
      </c>
      <c r="J36" s="12">
        <v>0</v>
      </c>
      <c r="K36" s="12">
        <v>0</v>
      </c>
      <c r="L36" s="12">
        <v>3500000000</v>
      </c>
      <c r="M36" s="12">
        <v>0</v>
      </c>
      <c r="N36" s="13">
        <f t="shared" si="8"/>
        <v>3500000000</v>
      </c>
      <c r="O36" s="12">
        <v>1508159084</v>
      </c>
      <c r="P36" s="12">
        <v>1991840916</v>
      </c>
      <c r="Q36" s="12">
        <v>840516218</v>
      </c>
      <c r="R36" s="12">
        <v>300856276</v>
      </c>
      <c r="S36" s="12">
        <v>291176326</v>
      </c>
      <c r="T36" s="14">
        <f t="shared" si="5"/>
        <v>2659483782</v>
      </c>
      <c r="U36" s="15">
        <f t="shared" si="10"/>
        <v>0.24014749085714285</v>
      </c>
      <c r="V36" s="15">
        <f t="shared" si="2"/>
        <v>8.5958936E-2</v>
      </c>
      <c r="W36" s="15">
        <f t="shared" si="3"/>
        <v>8.3193236000000004E-2</v>
      </c>
    </row>
    <row r="37" spans="1:24" ht="69" thickTop="1" thickBot="1" x14ac:dyDescent="0.3">
      <c r="A37" s="53" t="s">
        <v>57</v>
      </c>
      <c r="B37" s="26" t="s">
        <v>63</v>
      </c>
      <c r="C37" s="26" t="s">
        <v>59</v>
      </c>
      <c r="D37" s="26" t="s">
        <v>71</v>
      </c>
      <c r="E37" s="26" t="s">
        <v>72</v>
      </c>
      <c r="F37" s="26" t="s">
        <v>20</v>
      </c>
      <c r="G37" s="26" t="s">
        <v>21</v>
      </c>
      <c r="H37" s="11" t="s">
        <v>73</v>
      </c>
      <c r="I37" s="12">
        <v>69000000000</v>
      </c>
      <c r="J37" s="12">
        <v>0</v>
      </c>
      <c r="K37" s="12">
        <v>0</v>
      </c>
      <c r="L37" s="12">
        <v>69000000000</v>
      </c>
      <c r="M37" s="12">
        <v>0</v>
      </c>
      <c r="N37" s="13">
        <f t="shared" si="8"/>
        <v>69000000000</v>
      </c>
      <c r="O37" s="12">
        <v>45933756394</v>
      </c>
      <c r="P37" s="12">
        <v>23066243606</v>
      </c>
      <c r="Q37" s="12">
        <v>1778491253.8900001</v>
      </c>
      <c r="R37" s="12">
        <v>666996058.88</v>
      </c>
      <c r="S37" s="12">
        <v>666996058.88</v>
      </c>
      <c r="T37" s="14">
        <f t="shared" si="5"/>
        <v>67221508746.110001</v>
      </c>
      <c r="U37" s="15">
        <f t="shared" si="10"/>
        <v>2.577523556362319E-2</v>
      </c>
      <c r="V37" s="15">
        <f t="shared" si="2"/>
        <v>9.6666095489855077E-3</v>
      </c>
      <c r="W37" s="15">
        <f t="shared" si="3"/>
        <v>9.6666095489855077E-3</v>
      </c>
    </row>
    <row r="38" spans="1:24" ht="91.5" thickTop="1" thickBot="1" x14ac:dyDescent="0.3">
      <c r="A38" s="53" t="s">
        <v>57</v>
      </c>
      <c r="B38" s="26" t="s">
        <v>63</v>
      </c>
      <c r="C38" s="26" t="s">
        <v>59</v>
      </c>
      <c r="D38" s="26" t="s">
        <v>74</v>
      </c>
      <c r="E38" s="26" t="s">
        <v>75</v>
      </c>
      <c r="F38" s="26" t="s">
        <v>20</v>
      </c>
      <c r="G38" s="26" t="s">
        <v>21</v>
      </c>
      <c r="H38" s="11" t="s">
        <v>76</v>
      </c>
      <c r="I38" s="12">
        <v>60000000000</v>
      </c>
      <c r="J38" s="12">
        <v>0</v>
      </c>
      <c r="K38" s="12">
        <v>0</v>
      </c>
      <c r="L38" s="12">
        <v>60000000000</v>
      </c>
      <c r="M38" s="12">
        <v>0</v>
      </c>
      <c r="N38" s="13">
        <f t="shared" si="8"/>
        <v>60000000000</v>
      </c>
      <c r="O38" s="12">
        <v>59765056000</v>
      </c>
      <c r="P38" s="12">
        <v>234944000</v>
      </c>
      <c r="Q38" s="12">
        <v>2306484087.27</v>
      </c>
      <c r="R38" s="12">
        <v>938174128.26999998</v>
      </c>
      <c r="S38" s="12">
        <v>938174128.26999998</v>
      </c>
      <c r="T38" s="14">
        <f t="shared" si="5"/>
        <v>57693515912.730003</v>
      </c>
      <c r="U38" s="15">
        <f t="shared" si="10"/>
        <v>3.84414014545E-2</v>
      </c>
      <c r="V38" s="15">
        <f t="shared" si="2"/>
        <v>1.5636235471166667E-2</v>
      </c>
      <c r="W38" s="15">
        <f t="shared" si="3"/>
        <v>1.5636235471166667E-2</v>
      </c>
    </row>
    <row r="39" spans="1:24" ht="69" thickTop="1" thickBot="1" x14ac:dyDescent="0.3">
      <c r="A39" s="53" t="s">
        <v>57</v>
      </c>
      <c r="B39" s="53">
        <v>3502</v>
      </c>
      <c r="C39" s="26" t="s">
        <v>59</v>
      </c>
      <c r="D39" s="26">
        <v>32</v>
      </c>
      <c r="E39" s="26" t="s">
        <v>77</v>
      </c>
      <c r="F39" s="26" t="s">
        <v>20</v>
      </c>
      <c r="G39" s="26" t="s">
        <v>21</v>
      </c>
      <c r="H39" s="56" t="s">
        <v>78</v>
      </c>
      <c r="I39" s="12">
        <v>6500000000</v>
      </c>
      <c r="J39" s="12">
        <v>0</v>
      </c>
      <c r="K39" s="12">
        <v>0</v>
      </c>
      <c r="L39" s="12">
        <v>6500000000</v>
      </c>
      <c r="M39" s="12">
        <v>0</v>
      </c>
      <c r="N39" s="13">
        <f>+L39-M39</f>
        <v>6500000000</v>
      </c>
      <c r="O39" s="12">
        <v>5860083156</v>
      </c>
      <c r="P39" s="12">
        <v>639916844</v>
      </c>
      <c r="Q39" s="12">
        <v>3213485515.71</v>
      </c>
      <c r="R39" s="12">
        <v>960366880.71000004</v>
      </c>
      <c r="S39" s="12">
        <v>932603880.71000004</v>
      </c>
      <c r="T39" s="14">
        <f>+N39-Q39</f>
        <v>3286514484.29</v>
      </c>
      <c r="U39" s="15">
        <f t="shared" si="10"/>
        <v>0.49438238703230769</v>
      </c>
      <c r="V39" s="15">
        <f>+R39/N39</f>
        <v>0.14774875087846154</v>
      </c>
      <c r="W39" s="15">
        <f>+S39/N39</f>
        <v>0.14347752010923079</v>
      </c>
    </row>
    <row r="40" spans="1:24" ht="91.5" thickTop="1" thickBot="1" x14ac:dyDescent="0.3">
      <c r="A40" s="53" t="s">
        <v>57</v>
      </c>
      <c r="B40" s="53" t="s">
        <v>79</v>
      </c>
      <c r="C40" s="26" t="s">
        <v>59</v>
      </c>
      <c r="D40" s="26" t="s">
        <v>80</v>
      </c>
      <c r="E40" s="26" t="s">
        <v>68</v>
      </c>
      <c r="F40" s="26" t="s">
        <v>20</v>
      </c>
      <c r="G40" s="26" t="s">
        <v>21</v>
      </c>
      <c r="H40" s="11" t="s">
        <v>69</v>
      </c>
      <c r="I40" s="12">
        <v>180000000</v>
      </c>
      <c r="J40" s="12">
        <v>0</v>
      </c>
      <c r="K40" s="12">
        <v>0</v>
      </c>
      <c r="L40" s="12">
        <v>180000000</v>
      </c>
      <c r="M40" s="12">
        <v>0</v>
      </c>
      <c r="N40" s="13">
        <f t="shared" si="8"/>
        <v>180000000</v>
      </c>
      <c r="O40" s="12">
        <v>138090600</v>
      </c>
      <c r="P40" s="12">
        <v>41909400</v>
      </c>
      <c r="Q40" s="12">
        <v>101378000</v>
      </c>
      <c r="R40" s="12">
        <v>46879400</v>
      </c>
      <c r="S40" s="12">
        <v>46879400</v>
      </c>
      <c r="T40" s="14">
        <f t="shared" si="5"/>
        <v>78622000</v>
      </c>
      <c r="U40" s="15">
        <f t="shared" si="10"/>
        <v>0.56321111111111111</v>
      </c>
      <c r="V40" s="15">
        <f t="shared" si="2"/>
        <v>0.26044111111111112</v>
      </c>
      <c r="W40" s="15">
        <f t="shared" si="3"/>
        <v>0.26044111111111112</v>
      </c>
    </row>
    <row r="41" spans="1:24" ht="35.25" thickTop="1" thickBot="1" x14ac:dyDescent="0.3">
      <c r="A41" s="53" t="s">
        <v>57</v>
      </c>
      <c r="B41" s="53" t="s">
        <v>81</v>
      </c>
      <c r="C41" s="26" t="s">
        <v>59</v>
      </c>
      <c r="D41" s="26" t="s">
        <v>82</v>
      </c>
      <c r="E41" s="26" t="s">
        <v>83</v>
      </c>
      <c r="F41" s="26" t="s">
        <v>20</v>
      </c>
      <c r="G41" s="26" t="s">
        <v>21</v>
      </c>
      <c r="H41" s="11" t="s">
        <v>84</v>
      </c>
      <c r="I41" s="12">
        <v>6500000000</v>
      </c>
      <c r="J41" s="12">
        <v>0</v>
      </c>
      <c r="K41" s="12">
        <v>0</v>
      </c>
      <c r="L41" s="12">
        <v>6500000000</v>
      </c>
      <c r="M41" s="12">
        <v>0</v>
      </c>
      <c r="N41" s="13">
        <f t="shared" si="8"/>
        <v>6500000000</v>
      </c>
      <c r="O41" s="12">
        <v>4499505905</v>
      </c>
      <c r="P41" s="12">
        <v>2000494095</v>
      </c>
      <c r="Q41" s="12">
        <v>3188653319.3899999</v>
      </c>
      <c r="R41" s="12">
        <v>1734199690.6700001</v>
      </c>
      <c r="S41" s="12">
        <v>1734199690.6700001</v>
      </c>
      <c r="T41" s="14">
        <f t="shared" si="5"/>
        <v>3311346680.6100001</v>
      </c>
      <c r="U41" s="15">
        <f t="shared" si="10"/>
        <v>0.49056204913692308</v>
      </c>
      <c r="V41" s="15">
        <f t="shared" si="2"/>
        <v>0.26679995241076926</v>
      </c>
      <c r="W41" s="15">
        <f t="shared" si="3"/>
        <v>0.26679995241076926</v>
      </c>
    </row>
    <row r="42" spans="1:24" ht="46.5" thickTop="1" thickBot="1" x14ac:dyDescent="0.3">
      <c r="A42" s="53" t="s">
        <v>57</v>
      </c>
      <c r="B42" s="53" t="s">
        <v>81</v>
      </c>
      <c r="C42" s="26" t="s">
        <v>59</v>
      </c>
      <c r="D42" s="26" t="s">
        <v>80</v>
      </c>
      <c r="E42" s="26" t="s">
        <v>85</v>
      </c>
      <c r="F42" s="26" t="s">
        <v>20</v>
      </c>
      <c r="G42" s="26" t="s">
        <v>21</v>
      </c>
      <c r="H42" s="11" t="s">
        <v>86</v>
      </c>
      <c r="I42" s="12">
        <v>4000000000</v>
      </c>
      <c r="J42" s="12">
        <v>0</v>
      </c>
      <c r="K42" s="12">
        <v>0</v>
      </c>
      <c r="L42" s="12">
        <v>4000000000</v>
      </c>
      <c r="M42" s="12">
        <v>0</v>
      </c>
      <c r="N42" s="13">
        <f t="shared" si="8"/>
        <v>4000000000</v>
      </c>
      <c r="O42" s="12">
        <v>2871498645</v>
      </c>
      <c r="P42" s="12">
        <v>1128501355</v>
      </c>
      <c r="Q42" s="12">
        <v>1848773450</v>
      </c>
      <c r="R42" s="12">
        <v>311307381</v>
      </c>
      <c r="S42" s="12">
        <v>311307381</v>
      </c>
      <c r="T42" s="14">
        <f t="shared" si="5"/>
        <v>2151226550</v>
      </c>
      <c r="U42" s="15">
        <f t="shared" si="10"/>
        <v>0.46219336249999998</v>
      </c>
      <c r="V42" s="15">
        <f t="shared" si="2"/>
        <v>7.7826845249999999E-2</v>
      </c>
      <c r="W42" s="15">
        <f t="shared" si="3"/>
        <v>7.7826845249999999E-2</v>
      </c>
    </row>
    <row r="43" spans="1:24" ht="46.5" thickTop="1" thickBot="1" x14ac:dyDescent="0.3">
      <c r="A43" s="53" t="s">
        <v>57</v>
      </c>
      <c r="B43" s="26" t="s">
        <v>81</v>
      </c>
      <c r="C43" s="26" t="s">
        <v>59</v>
      </c>
      <c r="D43" s="26" t="s">
        <v>87</v>
      </c>
      <c r="E43" s="26" t="s">
        <v>85</v>
      </c>
      <c r="F43" s="26" t="s">
        <v>20</v>
      </c>
      <c r="G43" s="26" t="s">
        <v>21</v>
      </c>
      <c r="H43" s="11" t="s">
        <v>86</v>
      </c>
      <c r="I43" s="12">
        <v>350000000</v>
      </c>
      <c r="J43" s="12">
        <v>0</v>
      </c>
      <c r="K43" s="12">
        <v>0</v>
      </c>
      <c r="L43" s="12">
        <v>350000000</v>
      </c>
      <c r="M43" s="12">
        <v>0</v>
      </c>
      <c r="N43" s="13">
        <f t="shared" si="8"/>
        <v>350000000</v>
      </c>
      <c r="O43" s="12">
        <v>350000000</v>
      </c>
      <c r="P43" s="12">
        <v>0</v>
      </c>
      <c r="Q43" s="12">
        <v>0</v>
      </c>
      <c r="R43" s="12">
        <v>0</v>
      </c>
      <c r="S43" s="12">
        <v>0</v>
      </c>
      <c r="T43" s="14">
        <f t="shared" si="5"/>
        <v>350000000</v>
      </c>
      <c r="U43" s="15">
        <f>IFERROR(Q43/N43,0)</f>
        <v>0</v>
      </c>
      <c r="V43" s="15">
        <f t="shared" si="2"/>
        <v>0</v>
      </c>
      <c r="W43" s="15">
        <f t="shared" si="3"/>
        <v>0</v>
      </c>
    </row>
    <row r="44" spans="1:24" ht="45.75" customHeight="1" thickTop="1" thickBot="1" x14ac:dyDescent="0.3">
      <c r="A44" s="53" t="s">
        <v>57</v>
      </c>
      <c r="B44" s="26" t="s">
        <v>81</v>
      </c>
      <c r="C44" s="26" t="s">
        <v>59</v>
      </c>
      <c r="D44" s="26" t="s">
        <v>102</v>
      </c>
      <c r="E44" s="26" t="s">
        <v>85</v>
      </c>
      <c r="F44" s="26">
        <v>10</v>
      </c>
      <c r="G44" s="26" t="s">
        <v>21</v>
      </c>
      <c r="H44" s="11" t="s">
        <v>103</v>
      </c>
      <c r="I44" s="12">
        <v>400000000</v>
      </c>
      <c r="J44" s="12">
        <v>0</v>
      </c>
      <c r="K44" s="12">
        <v>0</v>
      </c>
      <c r="L44" s="12">
        <v>400000000</v>
      </c>
      <c r="M44" s="12">
        <v>0</v>
      </c>
      <c r="N44" s="13">
        <f t="shared" si="8"/>
        <v>400000000</v>
      </c>
      <c r="O44" s="12">
        <v>396000000</v>
      </c>
      <c r="P44" s="12">
        <v>4000000</v>
      </c>
      <c r="Q44" s="12">
        <v>216000000</v>
      </c>
      <c r="R44" s="12">
        <v>131200000</v>
      </c>
      <c r="S44" s="12">
        <v>131200000</v>
      </c>
      <c r="T44" s="14">
        <f t="shared" si="5"/>
        <v>184000000</v>
      </c>
      <c r="U44" s="15">
        <f>IFERROR(Q44/N44,0)</f>
        <v>0.54</v>
      </c>
      <c r="V44" s="15">
        <v>0</v>
      </c>
      <c r="W44" s="15">
        <v>0</v>
      </c>
    </row>
    <row r="45" spans="1:24" ht="80.25" thickTop="1" thickBot="1" x14ac:dyDescent="0.3">
      <c r="A45" s="53" t="s">
        <v>57</v>
      </c>
      <c r="B45" s="26" t="s">
        <v>81</v>
      </c>
      <c r="C45" s="26" t="s">
        <v>59</v>
      </c>
      <c r="D45" s="26">
        <v>9</v>
      </c>
      <c r="E45" s="26" t="s">
        <v>61</v>
      </c>
      <c r="F45" s="26">
        <v>10</v>
      </c>
      <c r="G45" s="26" t="s">
        <v>21</v>
      </c>
      <c r="H45" s="11" t="s">
        <v>62</v>
      </c>
      <c r="I45" s="12">
        <v>7000000000</v>
      </c>
      <c r="J45" s="12">
        <v>0</v>
      </c>
      <c r="K45" s="12">
        <v>0</v>
      </c>
      <c r="L45" s="12">
        <v>7000000000</v>
      </c>
      <c r="M45" s="12">
        <v>0</v>
      </c>
      <c r="N45" s="13">
        <f t="shared" si="8"/>
        <v>7000000000</v>
      </c>
      <c r="O45" s="12">
        <v>2620352000</v>
      </c>
      <c r="P45" s="12">
        <v>4379648000</v>
      </c>
      <c r="Q45" s="12">
        <v>728464000</v>
      </c>
      <c r="R45" s="12">
        <v>64855333.670000002</v>
      </c>
      <c r="S45" s="12">
        <v>50612333.670000002</v>
      </c>
      <c r="T45" s="14">
        <f t="shared" si="5"/>
        <v>6271536000</v>
      </c>
      <c r="U45" s="15">
        <f>IFERROR(Q45/N45,0)</f>
        <v>0.10406628571428571</v>
      </c>
      <c r="V45" s="15">
        <v>0</v>
      </c>
      <c r="W45" s="15">
        <v>0</v>
      </c>
    </row>
    <row r="46" spans="1:24" ht="24" customHeight="1" thickTop="1" thickBot="1" x14ac:dyDescent="0.3">
      <c r="A46" s="45"/>
      <c r="B46" s="45"/>
      <c r="C46" s="45"/>
      <c r="D46" s="45"/>
      <c r="E46" s="45"/>
      <c r="F46" s="45"/>
      <c r="G46" s="45"/>
      <c r="H46" s="46" t="s">
        <v>94</v>
      </c>
      <c r="I46" s="47">
        <f>+I8+I32</f>
        <v>824137596929</v>
      </c>
      <c r="J46" s="47">
        <f>+J8+J32</f>
        <v>6966000000</v>
      </c>
      <c r="K46" s="47">
        <f>+K8+K32</f>
        <v>6966000000</v>
      </c>
      <c r="L46" s="47">
        <f>+L8+L32</f>
        <v>824137596929</v>
      </c>
      <c r="M46" s="47">
        <f>+M8+M32</f>
        <v>44500000000</v>
      </c>
      <c r="N46" s="48">
        <f>+L46-M46</f>
        <v>779637596929</v>
      </c>
      <c r="O46" s="47">
        <f>+O8+O32</f>
        <v>714843665596.04004</v>
      </c>
      <c r="P46" s="47">
        <f>+P8+P32</f>
        <v>64793931332.959999</v>
      </c>
      <c r="Q46" s="47">
        <f>+Q8+Q32</f>
        <v>517732692811.03992</v>
      </c>
      <c r="R46" s="47">
        <f>+R8+R32</f>
        <v>144865024755.92001</v>
      </c>
      <c r="S46" s="47">
        <f>+S8+S32</f>
        <v>144734971373.92001</v>
      </c>
      <c r="T46" s="49">
        <f>+N46-Q46</f>
        <v>261904904117.96008</v>
      </c>
      <c r="U46" s="50">
        <f>+Q46/N46</f>
        <v>0.66406840158862779</v>
      </c>
      <c r="V46" s="50">
        <f>+R46/N46</f>
        <v>0.18581072196433926</v>
      </c>
      <c r="W46" s="50">
        <f>+S46/N46</f>
        <v>0.18564390935484956</v>
      </c>
    </row>
    <row r="47" spans="1:24" ht="15.75" thickTop="1" x14ac:dyDescent="0.25">
      <c r="A47" s="27" t="s">
        <v>101</v>
      </c>
      <c r="B47" s="27"/>
      <c r="C47" s="27"/>
      <c r="D47" s="27"/>
      <c r="E47" s="27"/>
      <c r="F47" s="28"/>
      <c r="G47" s="28"/>
      <c r="H47" s="5"/>
      <c r="I47" s="6"/>
      <c r="J47" s="6"/>
      <c r="K47" s="4"/>
      <c r="L47" s="4"/>
      <c r="M47" s="4"/>
      <c r="N47" s="55"/>
      <c r="O47" s="8"/>
      <c r="P47" s="18"/>
      <c r="Q47" s="18"/>
      <c r="R47" s="19"/>
      <c r="S47" s="6"/>
      <c r="T47" s="6"/>
      <c r="U47" s="6"/>
      <c r="V47" s="20"/>
      <c r="W47" s="20"/>
    </row>
    <row r="48" spans="1:24" s="54" customFormat="1" ht="11.25" x14ac:dyDescent="0.2">
      <c r="A48" s="4" t="s">
        <v>104</v>
      </c>
      <c r="B48" s="4"/>
      <c r="C48" s="4"/>
      <c r="D48" s="4"/>
      <c r="E48" s="4"/>
      <c r="F48" s="18"/>
      <c r="G48" s="18"/>
      <c r="H48" s="5"/>
      <c r="I48" s="6"/>
      <c r="J48" s="6"/>
      <c r="K48" s="4"/>
      <c r="L48" s="4"/>
      <c r="M48" s="4"/>
      <c r="P48" s="18"/>
      <c r="Q48" s="18"/>
      <c r="R48" s="19"/>
      <c r="S48" s="6"/>
      <c r="T48" s="6"/>
      <c r="U48" s="6"/>
      <c r="V48" s="20"/>
      <c r="W48" s="20"/>
    </row>
    <row r="49" spans="1:23" s="54" customFormat="1" ht="11.25" x14ac:dyDescent="0.2">
      <c r="A49" s="4" t="s">
        <v>105</v>
      </c>
      <c r="B49" s="4"/>
      <c r="C49" s="4"/>
      <c r="D49" s="4"/>
      <c r="E49" s="4"/>
      <c r="F49" s="18"/>
      <c r="G49" s="18"/>
      <c r="H49" s="5"/>
      <c r="I49" s="6"/>
      <c r="J49" s="6"/>
      <c r="K49" s="4"/>
      <c r="L49" s="4"/>
      <c r="M49" s="4"/>
      <c r="P49" s="18"/>
      <c r="Q49" s="18"/>
      <c r="R49" s="19"/>
      <c r="S49" s="6"/>
      <c r="T49" s="6"/>
      <c r="U49" s="6"/>
      <c r="V49" s="20"/>
      <c r="W49" s="20"/>
    </row>
    <row r="50" spans="1:23" x14ac:dyDescent="0.25">
      <c r="A50" s="4" t="s">
        <v>106</v>
      </c>
      <c r="B50" s="29"/>
      <c r="C50" s="29"/>
      <c r="D50" s="29"/>
      <c r="E50" s="29"/>
      <c r="F50" s="29"/>
      <c r="G50" s="29"/>
    </row>
    <row r="51" spans="1:23" s="4" customFormat="1" ht="12" customHeight="1" x14ac:dyDescent="0.2">
      <c r="A51" s="57" t="s">
        <v>108</v>
      </c>
    </row>
    <row r="52" spans="1:23" x14ac:dyDescent="0.25">
      <c r="A52" s="29"/>
      <c r="B52" s="29"/>
      <c r="C52" s="29"/>
      <c r="D52" s="29"/>
      <c r="E52" s="29"/>
      <c r="F52" s="29"/>
      <c r="G52" s="29"/>
    </row>
    <row r="53" spans="1:23" x14ac:dyDescent="0.25">
      <c r="A53" s="29"/>
      <c r="B53" s="29"/>
      <c r="C53" s="29"/>
      <c r="D53" s="29"/>
      <c r="E53" s="29"/>
      <c r="F53" s="29"/>
      <c r="G53" s="29"/>
    </row>
    <row r="54" spans="1:23" x14ac:dyDescent="0.25">
      <c r="A54" s="29"/>
      <c r="B54" s="29"/>
      <c r="C54" s="29"/>
      <c r="D54" s="29"/>
      <c r="E54" s="29"/>
      <c r="F54" s="29"/>
      <c r="G54" s="29"/>
    </row>
    <row r="69" spans="1:23" x14ac:dyDescent="0.25">
      <c r="V69" s="7"/>
      <c r="W69" s="7"/>
    </row>
    <row r="70" spans="1:23" x14ac:dyDescent="0.25">
      <c r="A70" s="8"/>
      <c r="B70" s="8"/>
      <c r="C70" s="8"/>
      <c r="D70" s="8"/>
      <c r="E70" s="8"/>
      <c r="F70" s="8"/>
      <c r="G70" s="8"/>
      <c r="H70" s="8"/>
      <c r="I70" s="8"/>
      <c r="J70" s="8"/>
      <c r="K70" s="8"/>
      <c r="L70" s="8"/>
      <c r="M70" s="8"/>
      <c r="N70" s="8"/>
      <c r="O70" s="8"/>
      <c r="P70" s="8"/>
      <c r="Q70" s="8"/>
      <c r="R70" s="8"/>
      <c r="S70" s="8"/>
      <c r="T70" s="8"/>
      <c r="U70" s="7"/>
      <c r="V70" s="7"/>
      <c r="W70" s="7"/>
    </row>
    <row r="71" spans="1:23" x14ac:dyDescent="0.25">
      <c r="A71" s="8"/>
      <c r="B71" s="8"/>
      <c r="C71" s="8"/>
      <c r="D71" s="8"/>
      <c r="E71" s="8"/>
      <c r="F71" s="8"/>
      <c r="G71" s="8"/>
      <c r="H71" s="8"/>
      <c r="I71" s="8"/>
      <c r="J71" s="8"/>
      <c r="K71" s="8"/>
      <c r="L71" s="8"/>
      <c r="M71" s="8"/>
      <c r="N71" s="8"/>
      <c r="O71" s="8"/>
      <c r="P71" s="8"/>
      <c r="Q71" s="8"/>
      <c r="R71" s="8"/>
      <c r="S71" s="8"/>
      <c r="T71" s="8"/>
      <c r="U71" s="7"/>
      <c r="V71" s="7"/>
      <c r="W71" s="7"/>
    </row>
    <row r="72" spans="1:23" x14ac:dyDescent="0.25">
      <c r="A72" s="8"/>
      <c r="B72" s="8"/>
      <c r="C72" s="8"/>
      <c r="D72" s="8"/>
      <c r="E72" s="8"/>
      <c r="F72" s="8"/>
      <c r="G72" s="8"/>
      <c r="H72" s="8"/>
      <c r="I72" s="8"/>
      <c r="J72" s="8"/>
      <c r="K72" s="8"/>
      <c r="L72" s="8"/>
      <c r="M72" s="8"/>
      <c r="N72" s="8"/>
      <c r="O72" s="8"/>
      <c r="P72" s="8"/>
      <c r="Q72" s="8"/>
      <c r="R72" s="8"/>
      <c r="S72" s="8"/>
      <c r="T72" s="8"/>
      <c r="U72" s="7"/>
      <c r="V72" s="7"/>
      <c r="W72" s="7"/>
    </row>
    <row r="73" spans="1:23" x14ac:dyDescent="0.25">
      <c r="A73" s="8"/>
      <c r="B73" s="8"/>
      <c r="C73" s="8"/>
      <c r="D73" s="8"/>
      <c r="E73" s="8"/>
      <c r="F73" s="8"/>
      <c r="G73" s="8"/>
      <c r="H73" s="8"/>
      <c r="I73" s="8"/>
      <c r="J73" s="8"/>
      <c r="K73" s="8"/>
      <c r="L73" s="8"/>
      <c r="M73" s="8"/>
      <c r="N73" s="8"/>
      <c r="O73" s="8"/>
      <c r="P73" s="8"/>
      <c r="Q73" s="8"/>
      <c r="R73" s="8"/>
      <c r="S73" s="8"/>
      <c r="T73" s="8"/>
      <c r="U73" s="7"/>
      <c r="V73" s="7"/>
      <c r="W73" s="7"/>
    </row>
    <row r="74" spans="1:23" x14ac:dyDescent="0.25">
      <c r="A74" s="8"/>
      <c r="B74" s="8"/>
      <c r="C74" s="8"/>
      <c r="D74" s="8"/>
      <c r="E74" s="8"/>
      <c r="F74" s="8"/>
      <c r="G74" s="8"/>
      <c r="H74" s="8"/>
      <c r="I74" s="8"/>
      <c r="J74" s="8"/>
      <c r="K74" s="8"/>
      <c r="L74" s="8"/>
      <c r="M74" s="8"/>
      <c r="N74" s="8"/>
      <c r="O74" s="8"/>
      <c r="P74" s="8"/>
      <c r="Q74" s="8"/>
      <c r="R74" s="8"/>
      <c r="S74" s="8"/>
      <c r="T74" s="8"/>
      <c r="U74" s="7"/>
      <c r="V74" s="2"/>
      <c r="W74" s="2"/>
    </row>
    <row r="75" spans="1:23" x14ac:dyDescent="0.25">
      <c r="U75" s="2"/>
      <c r="V75" s="2"/>
      <c r="W75" s="2"/>
    </row>
    <row r="76" spans="1:23" x14ac:dyDescent="0.25">
      <c r="U76" s="2"/>
      <c r="V76" s="2"/>
      <c r="W76" s="2"/>
    </row>
    <row r="77" spans="1:23" x14ac:dyDescent="0.25">
      <c r="U77" s="2"/>
      <c r="V77" s="2"/>
      <c r="W77" s="2"/>
    </row>
    <row r="78" spans="1:23" x14ac:dyDescent="0.25">
      <c r="U78" s="2"/>
      <c r="V78" s="2"/>
      <c r="W78" s="2"/>
    </row>
    <row r="79" spans="1:23" x14ac:dyDescent="0.25">
      <c r="U79"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44" orientation="landscape" r:id="rId1"/>
  <headerFooter alignWithMargins="0"/>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2025-06-04T18:31:19Z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