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28800" windowHeight="1243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8" i="1"/>
  <c r="I21" i="1"/>
  <c r="I19" i="1"/>
  <c r="I16" i="1"/>
  <c r="T21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N9" i="1"/>
  <c r="I9" i="1"/>
  <c r="S19" i="1" l="1"/>
  <c r="S16" i="1"/>
  <c r="N22" i="1" l="1"/>
  <c r="N15" i="1"/>
  <c r="J21" i="1" l="1"/>
  <c r="K21" i="1"/>
  <c r="L21" i="1"/>
  <c r="M21" i="1"/>
  <c r="O21" i="1"/>
  <c r="P21" i="1"/>
  <c r="Q21" i="1"/>
  <c r="R21" i="1"/>
  <c r="S21" i="1"/>
  <c r="N10" i="1" l="1"/>
  <c r="N20" i="1" l="1"/>
  <c r="O14" i="1" l="1"/>
  <c r="P14" i="1"/>
  <c r="Q14" i="1"/>
  <c r="R14" i="1"/>
  <c r="S14" i="1"/>
  <c r="N21" i="1" l="1"/>
  <c r="N18" i="1"/>
  <c r="N17" i="1"/>
  <c r="T17" i="1" s="1"/>
  <c r="N11" i="1"/>
  <c r="N12" i="1"/>
  <c r="N13" i="1"/>
  <c r="T10" i="1"/>
  <c r="T22" i="1" l="1"/>
  <c r="T12" i="1"/>
  <c r="T11" i="1"/>
  <c r="S9" i="1"/>
  <c r="R9" i="1"/>
  <c r="Q9" i="1"/>
  <c r="O9" i="1"/>
  <c r="M9" i="1"/>
  <c r="L9" i="1"/>
  <c r="W20" i="1" l="1"/>
  <c r="W18" i="1"/>
  <c r="T15" i="1"/>
  <c r="T13" i="1"/>
  <c r="W11" i="1"/>
  <c r="V10" i="1"/>
  <c r="R19" i="1"/>
  <c r="Q19" i="1"/>
  <c r="P19" i="1"/>
  <c r="O19" i="1"/>
  <c r="M19" i="1"/>
  <c r="L19" i="1"/>
  <c r="K19" i="1"/>
  <c r="J19" i="1"/>
  <c r="R16" i="1"/>
  <c r="Q16" i="1"/>
  <c r="P16" i="1"/>
  <c r="O16" i="1"/>
  <c r="M16" i="1"/>
  <c r="L16" i="1"/>
  <c r="K16" i="1"/>
  <c r="J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R8" i="1"/>
  <c r="R23" i="1" s="1"/>
  <c r="P8" i="1"/>
  <c r="P23" i="1" s="1"/>
  <c r="V21" i="1"/>
  <c r="W10" i="1"/>
  <c r="N14" i="1"/>
  <c r="V14" i="1" s="1"/>
  <c r="T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V20" i="1"/>
  <c r="L8" i="1"/>
  <c r="L23" i="1" s="1"/>
  <c r="W15" i="1"/>
  <c r="V22" i="1"/>
  <c r="W22" i="1"/>
  <c r="V11" i="1"/>
  <c r="S8" i="1"/>
  <c r="V15" i="1"/>
  <c r="N23" i="1" l="1"/>
  <c r="W21" i="1"/>
  <c r="W19" i="1"/>
  <c r="V19" i="1"/>
  <c r="W9" i="1"/>
  <c r="V9" i="1"/>
  <c r="T9" i="1"/>
  <c r="W14" i="1"/>
  <c r="T14" i="1"/>
  <c r="V16" i="1"/>
  <c r="W16" i="1"/>
  <c r="S23" i="1"/>
  <c r="N8" i="1"/>
  <c r="W8" i="1" s="1"/>
  <c r="T23" i="1" l="1"/>
  <c r="V23" i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<sst xmlns="http://schemas.openxmlformats.org/spreadsheetml/2006/main" count="126" uniqueCount="62">
  <si>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</si>
  <si>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</si>
  <si>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</si>
  <si>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</si>
  <si>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</si>
  <si>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</si>
  <si>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</si>
  <si>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</si>
  <si>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</si>
  <si>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</si>
  <si>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</si>
  <si>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</si>
  <si>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</si>
  <si>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</si>
  <si>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</si>
  <si>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</si>
  <si>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</si>
  <si>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</si>
  <si>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</si>
  <si>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</si>
  <si>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</si>
  <si>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</si>
  <si>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</si>
  <si>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</si>
  <si>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</si>
  <si>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</si>
  <si>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</si>
  <si>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</si>
  <si>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</si>
  <si>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</si>
  <si>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</si>
  <si>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</si>
  <si>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</si>
  <si>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</si>
  <si>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</si>
  <si>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</si>
  <si>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</si>
  <si>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</si>
  <si>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</si>
  <si>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</si>
  <si>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</si>
  <si>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</si>
  <si>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</si>
  <si>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</si>
  <si>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</si>
  <si>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</si>
  <si>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</si>
  <si>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</si>
  <si>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</si>
  <si>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</si>
  <si>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</si>
  <si>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</si>
  <si>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</si>
  <si>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</si>
  <si>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</si>
  <si>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</si>
  <si>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</si>
  <si>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</si>
  <si>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</si>
  <si>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2:</t>
    </r>
    <r>
      <rPr>
        <sz val="8"/>
        <rFont val="Arial"/>
        <family val="2"/>
      </rPr>
      <t xml:space="preserve"> Decreto No. 1621 del 30 de diciembre de 2024.  Por el cual se liquida el Presupuesto General de la Nación para la vigencia fiscal de 2025, se detallan las apropiaciones y se clasifican y definen los gastos. </t>
    </r>
  </si>
  <si>
    <t>EJECUCION PRESUPUESTAL ACUMULADA CON CORTE AL 31 DE MAYO DE 2025</t>
  </si>
  <si>
    <t>FECHA DE ELABORACIÓN :JUNIO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</si>
</sst>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164" fontId="12" fillId="0" borderId="3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R41" sqref="R41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41" t="s">
        <v>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4" x14ac:dyDescent="0.25">
      <c r="A3" s="41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4" x14ac:dyDescent="0.25">
      <c r="A4" s="41" t="s">
        <v>57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4" ht="10.5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4" t="s">
        <v>61</v>
      </c>
      <c r="S6" s="45"/>
      <c r="T6" s="45"/>
      <c r="U6" s="45"/>
      <c r="V6" s="45"/>
      <c r="W6" s="45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25643707000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25643707000</v>
      </c>
      <c r="M8" s="14">
        <f t="shared" si="0"/>
        <v>975354000</v>
      </c>
      <c r="N8" s="15">
        <f t="shared" ref="N8:N19" si="1">+L8-M8</f>
        <v>24668353000</v>
      </c>
      <c r="O8" s="14">
        <f t="shared" si="0"/>
        <v>24557141741.450001</v>
      </c>
      <c r="P8" s="14">
        <f t="shared" si="0"/>
        <v>111211258.55</v>
      </c>
      <c r="Q8" s="14">
        <f t="shared" si="0"/>
        <v>8090733297.9200001</v>
      </c>
      <c r="R8" s="14">
        <f t="shared" si="0"/>
        <v>7064265796.7399998</v>
      </c>
      <c r="S8" s="14">
        <f t="shared" si="0"/>
        <v>7064265796.7399998</v>
      </c>
      <c r="T8" s="16">
        <f t="shared" ref="T8:T20" si="2">+N8-Q8</f>
        <v>16577619702.08</v>
      </c>
      <c r="U8" s="17">
        <f t="shared" ref="U8:U23" si="3">+Q8/N8</f>
        <v>0.32798027893957898</v>
      </c>
      <c r="V8" s="17">
        <f t="shared" ref="V8:V23" si="4">+R8/N8</f>
        <v>0.28636957630450643</v>
      </c>
      <c r="W8" s="17">
        <f t="shared" ref="W8:W23" si="5">+S8/N8</f>
        <v>0.28636957630450643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19378245000</v>
      </c>
      <c r="J9" s="28">
        <f t="shared" ref="J9:P9" si="6">SUM(J10:J13)</f>
        <v>0</v>
      </c>
      <c r="K9" s="28">
        <f t="shared" si="6"/>
        <v>0</v>
      </c>
      <c r="L9" s="28">
        <f>SUM(L10:L13)</f>
        <v>19378245000</v>
      </c>
      <c r="M9" s="28">
        <f>SUM(M10:M13)</f>
        <v>975354000</v>
      </c>
      <c r="N9" s="29">
        <f>+L9-M9</f>
        <v>18402891000</v>
      </c>
      <c r="O9" s="28">
        <f>SUM(O10:O13)</f>
        <v>18402891000</v>
      </c>
      <c r="P9" s="28">
        <f t="shared" si="6"/>
        <v>0</v>
      </c>
      <c r="Q9" s="28">
        <f>SUM(Q10:Q13)</f>
        <v>6158725672</v>
      </c>
      <c r="R9" s="28">
        <f>SUM(R10:R13)</f>
        <v>6158725672</v>
      </c>
      <c r="S9" s="28">
        <f>SUM(S10:S13)</f>
        <v>6158725672</v>
      </c>
      <c r="T9" s="30">
        <f t="shared" si="2"/>
        <v>12244165328</v>
      </c>
      <c r="U9" s="31">
        <f>+Q9/N9</f>
        <v>0.33466076998445515</v>
      </c>
      <c r="V9" s="31">
        <f t="shared" si="4"/>
        <v>0.33466076998445515</v>
      </c>
      <c r="W9" s="31">
        <f t="shared" si="5"/>
        <v>0.33466076998445515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12210172000</v>
      </c>
      <c r="J10" s="18">
        <v>0</v>
      </c>
      <c r="K10" s="18">
        <v>0</v>
      </c>
      <c r="L10" s="18">
        <v>12210172000</v>
      </c>
      <c r="M10" s="18">
        <v>0</v>
      </c>
      <c r="N10" s="19">
        <f>+L10-M10</f>
        <v>12210172000</v>
      </c>
      <c r="O10" s="18">
        <v>12210172000</v>
      </c>
      <c r="P10" s="18">
        <v>0</v>
      </c>
      <c r="Q10" s="18">
        <v>4063877531</v>
      </c>
      <c r="R10" s="18">
        <v>4063877531</v>
      </c>
      <c r="S10" s="18">
        <v>4063877531</v>
      </c>
      <c r="T10" s="20">
        <f>+N10-Q10</f>
        <v>8146294469</v>
      </c>
      <c r="U10" s="21">
        <f>+Q10/N10</f>
        <v>0.33282721414571392</v>
      </c>
      <c r="V10" s="21">
        <f t="shared" si="4"/>
        <v>0.33282721414571392</v>
      </c>
      <c r="W10" s="21">
        <f t="shared" si="5"/>
        <v>0.33282721414571392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4517854000</v>
      </c>
      <c r="J11" s="18">
        <v>0</v>
      </c>
      <c r="K11" s="18">
        <v>0</v>
      </c>
      <c r="L11" s="18">
        <v>4517854000</v>
      </c>
      <c r="M11" s="18">
        <v>0</v>
      </c>
      <c r="N11" s="19">
        <f t="shared" ref="N11:N13" si="7">+L11-M11</f>
        <v>4517854000</v>
      </c>
      <c r="O11" s="18">
        <v>4517854000</v>
      </c>
      <c r="P11" s="18">
        <v>0</v>
      </c>
      <c r="Q11" s="18">
        <v>1598774196</v>
      </c>
      <c r="R11" s="18">
        <v>1598774196</v>
      </c>
      <c r="S11" s="18">
        <v>1598774196</v>
      </c>
      <c r="T11" s="20">
        <f>+N11-Q11</f>
        <v>2919079804</v>
      </c>
      <c r="U11" s="21">
        <f>+Q11/N11</f>
        <v>0.35387911959970375</v>
      </c>
      <c r="V11" s="21">
        <f t="shared" si="4"/>
        <v>0.35387911959970375</v>
      </c>
      <c r="W11" s="21">
        <f t="shared" si="5"/>
        <v>0.35387911959970375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1674865000</v>
      </c>
      <c r="J12" s="18">
        <v>0</v>
      </c>
      <c r="K12" s="18">
        <v>0</v>
      </c>
      <c r="L12" s="18">
        <v>1674865000</v>
      </c>
      <c r="M12" s="18">
        <v>0</v>
      </c>
      <c r="N12" s="19">
        <f t="shared" si="7"/>
        <v>1674865000</v>
      </c>
      <c r="O12" s="18">
        <v>1674865000</v>
      </c>
      <c r="P12" s="18">
        <v>0</v>
      </c>
      <c r="Q12" s="18">
        <v>496073945</v>
      </c>
      <c r="R12" s="18">
        <v>496073945</v>
      </c>
      <c r="S12" s="18">
        <v>496073945</v>
      </c>
      <c r="T12" s="20">
        <f>+N12-Q12</f>
        <v>1178791055</v>
      </c>
      <c r="U12" s="21">
        <f>+Q12/N12</f>
        <v>0.29618742107572849</v>
      </c>
      <c r="V12" s="21">
        <f t="shared" si="4"/>
        <v>0.29618742107572849</v>
      </c>
      <c r="W12" s="21">
        <f t="shared" si="5"/>
        <v>0.29618742107572849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975354000</v>
      </c>
      <c r="J13" s="18">
        <v>0</v>
      </c>
      <c r="K13" s="18">
        <v>0</v>
      </c>
      <c r="L13" s="18">
        <v>975354000</v>
      </c>
      <c r="M13" s="18">
        <v>975354000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f>IFERROR(+Q13/N13,0)</f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2104250741.45</v>
      </c>
      <c r="P14" s="28">
        <f t="shared" si="8"/>
        <v>106569258.55</v>
      </c>
      <c r="Q14" s="28">
        <f t="shared" si="8"/>
        <v>1885724452.9200001</v>
      </c>
      <c r="R14" s="28">
        <f t="shared" si="8"/>
        <v>859256951.74000001</v>
      </c>
      <c r="S14" s="28">
        <f t="shared" si="8"/>
        <v>859256951.74000001</v>
      </c>
      <c r="T14" s="30">
        <f t="shared" si="2"/>
        <v>325095547.07999992</v>
      </c>
      <c r="U14" s="31">
        <f>+Q14/N14</f>
        <v>0.8529525031074443</v>
      </c>
      <c r="V14" s="31">
        <f t="shared" si="4"/>
        <v>0.38865984193195285</v>
      </c>
      <c r="W14" s="31">
        <f t="shared" si="5"/>
        <v>0.38865984193195285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39">
        <v>2104250741.45</v>
      </c>
      <c r="P15" s="39">
        <v>106569258.55</v>
      </c>
      <c r="Q15" s="39">
        <v>1885724452.9200001</v>
      </c>
      <c r="R15" s="39">
        <v>859256951.74000001</v>
      </c>
      <c r="S15" s="18">
        <v>859256951.74000001</v>
      </c>
      <c r="T15" s="20">
        <f t="shared" si="2"/>
        <v>325095547.07999992</v>
      </c>
      <c r="U15" s="21">
        <f>+Q15/N15</f>
        <v>0.8529525031074443</v>
      </c>
      <c r="V15" s="21">
        <f t="shared" si="4"/>
        <v>0.38865984193195285</v>
      </c>
      <c r="W15" s="21">
        <f t="shared" si="5"/>
        <v>0.38865984193195285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4050000000</v>
      </c>
      <c r="J16" s="28">
        <f>+J17+J18</f>
        <v>0</v>
      </c>
      <c r="K16" s="28">
        <f>+K17+K18</f>
        <v>0</v>
      </c>
      <c r="L16" s="28">
        <f>+L17+L18</f>
        <v>4050000000</v>
      </c>
      <c r="M16" s="28">
        <f>+M17+M18</f>
        <v>0</v>
      </c>
      <c r="N16" s="29">
        <f t="shared" si="1"/>
        <v>4050000000</v>
      </c>
      <c r="O16" s="28">
        <f t="shared" ref="O16:R16" si="9">+O17+O18</f>
        <v>4050000000</v>
      </c>
      <c r="P16" s="28">
        <f t="shared" si="9"/>
        <v>0</v>
      </c>
      <c r="Q16" s="28">
        <f t="shared" si="9"/>
        <v>46283173</v>
      </c>
      <c r="R16" s="28">
        <f t="shared" si="9"/>
        <v>46283173</v>
      </c>
      <c r="S16" s="28">
        <f>+S17+S18</f>
        <v>46283173</v>
      </c>
      <c r="T16" s="30">
        <f t="shared" si="2"/>
        <v>4003716827</v>
      </c>
      <c r="U16" s="31">
        <f>+Q16/N16</f>
        <v>1.1427943950617284E-2</v>
      </c>
      <c r="V16" s="31">
        <f t="shared" si="4"/>
        <v>1.1427943950617284E-2</v>
      </c>
      <c r="W16" s="31">
        <f t="shared" si="5"/>
        <v>1.1427943950617284E-2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0</v>
      </c>
      <c r="N17" s="19">
        <f>+L17-M17</f>
        <v>4000000000</v>
      </c>
      <c r="O17" s="39">
        <v>4000000000</v>
      </c>
      <c r="P17" s="39">
        <v>0</v>
      </c>
      <c r="Q17" s="39">
        <v>0</v>
      </c>
      <c r="R17" s="39">
        <v>0</v>
      </c>
      <c r="S17" s="18">
        <v>0</v>
      </c>
      <c r="T17" s="20">
        <f>+N17-Q17</f>
        <v>4000000000</v>
      </c>
      <c r="U17" s="21">
        <f>IFERROR(+Q17/N17,0)</f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50000000</v>
      </c>
      <c r="J18" s="18">
        <v>0</v>
      </c>
      <c r="K18" s="18">
        <v>0</v>
      </c>
      <c r="L18" s="18">
        <v>50000000</v>
      </c>
      <c r="M18" s="18">
        <v>0</v>
      </c>
      <c r="N18" s="19">
        <f>+L18-M18</f>
        <v>50000000</v>
      </c>
      <c r="O18" s="39">
        <v>50000000</v>
      </c>
      <c r="P18" s="39">
        <v>0</v>
      </c>
      <c r="Q18" s="39">
        <v>46283173</v>
      </c>
      <c r="R18" s="39">
        <v>46283173</v>
      </c>
      <c r="S18" s="18">
        <v>46283173</v>
      </c>
      <c r="T18" s="20">
        <f t="shared" si="2"/>
        <v>3716827</v>
      </c>
      <c r="U18" s="21">
        <f>+Q18/N18</f>
        <v>0.92566345999999999</v>
      </c>
      <c r="V18" s="21">
        <f t="shared" si="4"/>
        <v>0.92566345999999999</v>
      </c>
      <c r="W18" s="21">
        <f t="shared" si="5"/>
        <v>0.92566345999999999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R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>+S20</f>
        <v>0</v>
      </c>
      <c r="T19" s="30">
        <f t="shared" si="2"/>
        <v>4642000</v>
      </c>
      <c r="U19" s="31">
        <f>+Q19/N19</f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>+Q20/N20</f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8873107136</v>
      </c>
      <c r="J21" s="14">
        <f t="shared" ref="J21:S21" si="11">+J22</f>
        <v>0</v>
      </c>
      <c r="K21" s="14">
        <f t="shared" si="11"/>
        <v>0</v>
      </c>
      <c r="L21" s="14">
        <f t="shared" si="11"/>
        <v>8873107136</v>
      </c>
      <c r="M21" s="14">
        <f t="shared" si="11"/>
        <v>0</v>
      </c>
      <c r="N21" s="14">
        <f t="shared" si="11"/>
        <v>8873107136</v>
      </c>
      <c r="O21" s="14">
        <f t="shared" si="11"/>
        <v>8617756203</v>
      </c>
      <c r="P21" s="14">
        <f t="shared" si="11"/>
        <v>255350933</v>
      </c>
      <c r="Q21" s="14">
        <f t="shared" si="11"/>
        <v>7864196601</v>
      </c>
      <c r="R21" s="14">
        <f t="shared" si="11"/>
        <v>2767851879</v>
      </c>
      <c r="S21" s="14">
        <f t="shared" si="11"/>
        <v>2762254879</v>
      </c>
      <c r="T21" s="14">
        <f>+T22</f>
        <v>1008910535</v>
      </c>
      <c r="U21" s="17">
        <f>+Q21/N21</f>
        <v>0.88629568881157261</v>
      </c>
      <c r="V21" s="17">
        <f t="shared" si="4"/>
        <v>0.31193716435252561</v>
      </c>
      <c r="W21" s="17">
        <f t="shared" si="5"/>
        <v>0.31130638193164267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8873107136</v>
      </c>
      <c r="J22" s="18">
        <v>0</v>
      </c>
      <c r="K22" s="18">
        <v>0</v>
      </c>
      <c r="L22" s="18">
        <v>8873107136</v>
      </c>
      <c r="M22" s="18">
        <v>0</v>
      </c>
      <c r="N22" s="19">
        <f>+L22-M22</f>
        <v>8873107136</v>
      </c>
      <c r="O22" s="18">
        <v>8617756203</v>
      </c>
      <c r="P22" s="18">
        <v>255350933</v>
      </c>
      <c r="Q22" s="18">
        <v>7864196601</v>
      </c>
      <c r="R22" s="18">
        <v>2767851879</v>
      </c>
      <c r="S22" s="18">
        <v>2762254879</v>
      </c>
      <c r="T22" s="20">
        <f>+N22-Q22</f>
        <v>1008910535</v>
      </c>
      <c r="U22" s="21">
        <f>+Q22/N22</f>
        <v>0.88629568881157261</v>
      </c>
      <c r="V22" s="21">
        <f t="shared" si="4"/>
        <v>0.31193716435252561</v>
      </c>
      <c r="W22" s="21">
        <f t="shared" si="5"/>
        <v>0.31130638193164267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34516814136</v>
      </c>
      <c r="J23" s="34">
        <f>+J8+J21</f>
        <v>0</v>
      </c>
      <c r="K23" s="34">
        <f>+K8+K21</f>
        <v>0</v>
      </c>
      <c r="L23" s="34">
        <f>+L8+L21</f>
        <v>34516814136</v>
      </c>
      <c r="M23" s="34">
        <f>+M8+M21</f>
        <v>975354000</v>
      </c>
      <c r="N23" s="35">
        <f>+L23-M23</f>
        <v>33541460136</v>
      </c>
      <c r="O23" s="34">
        <f>+O8+O21</f>
        <v>33174897944.450001</v>
      </c>
      <c r="P23" s="34">
        <f>+P8+P21</f>
        <v>366562191.55000001</v>
      </c>
      <c r="Q23" s="34">
        <f>+Q8+Q21</f>
        <v>15954929898.92</v>
      </c>
      <c r="R23" s="34">
        <f t="shared" ref="R23:S23" si="12">+R8+R21</f>
        <v>9832117675.7399998</v>
      </c>
      <c r="S23" s="34">
        <f t="shared" si="12"/>
        <v>9826520675.7399998</v>
      </c>
      <c r="T23" s="36">
        <f>+N23-Q23</f>
        <v>17586530237.080002</v>
      </c>
      <c r="U23" s="37">
        <f t="shared" si="3"/>
        <v>0.47567785761943016</v>
      </c>
      <c r="V23" s="37">
        <f t="shared" si="4"/>
        <v>0.29313326360491987</v>
      </c>
      <c r="W23" s="37">
        <f t="shared" si="5"/>
        <v>0.29296639549669484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58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59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/>
      <c r="B27" s="4"/>
    </row>
    <row r="28" spans="1:26" x14ac:dyDescent="0.25">
      <c r="A28" s="4"/>
      <c r="B28" s="4"/>
    </row>
    <row r="29" spans="1:26" x14ac:dyDescent="0.25">
      <c r="A29" s="4"/>
    </row>
    <row r="31" spans="1:26" x14ac:dyDescent="0.25"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ignoredErrors>
    <ignoredError sqref="U17 U13 T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2025-06-04T18:30:07Z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