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15075" windowHeight="94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/>
  <c r="L23" i="1"/>
  <c r="M23" i="1"/>
  <c r="N23" i="1"/>
  <c r="O23" i="1"/>
  <c r="P23" i="1"/>
  <c r="Q23" i="1"/>
  <c r="R23" i="1"/>
  <c r="S23" i="1"/>
  <c r="I23" i="1"/>
  <c r="U21" i="1" l="1"/>
  <c r="V21" i="1"/>
  <c r="W21" i="1"/>
  <c r="U22" i="1"/>
  <c r="V22" i="1"/>
  <c r="W22" i="1"/>
  <c r="T21" i="1"/>
  <c r="T22" i="1"/>
  <c r="T9" i="1" l="1"/>
  <c r="N17" i="1" l="1"/>
  <c r="I25" i="1"/>
  <c r="J17" i="1"/>
  <c r="K17" i="1"/>
  <c r="L17" i="1"/>
  <c r="M17" i="1"/>
  <c r="I17" i="1"/>
  <c r="I10" i="1"/>
  <c r="J10" i="1"/>
  <c r="K10" i="1"/>
  <c r="L10" i="1"/>
  <c r="M10" i="1"/>
  <c r="N10" i="1"/>
  <c r="O10" i="1"/>
  <c r="P10" i="1"/>
  <c r="Q10" i="1"/>
  <c r="R10" i="1"/>
  <c r="S10" i="1"/>
  <c r="T10" i="1" l="1"/>
  <c r="U9" i="1"/>
  <c r="V9" i="1"/>
  <c r="W9" i="1"/>
  <c r="U13" i="1" l="1"/>
  <c r="T11" i="1"/>
  <c r="U11" i="1"/>
  <c r="V11" i="1"/>
  <c r="T12" i="1"/>
  <c r="U12" i="1"/>
  <c r="V12" i="1"/>
  <c r="T13" i="1"/>
  <c r="T14" i="1"/>
  <c r="U14" i="1"/>
  <c r="V14" i="1"/>
  <c r="T15" i="1"/>
  <c r="U15" i="1"/>
  <c r="V15" i="1"/>
  <c r="V13" i="1" l="1"/>
  <c r="S25" i="1" l="1"/>
  <c r="R25" i="1"/>
  <c r="Q25" i="1"/>
  <c r="P25" i="1"/>
  <c r="O25" i="1"/>
  <c r="M25" i="1"/>
  <c r="L25" i="1"/>
  <c r="K25" i="1"/>
  <c r="J25" i="1"/>
  <c r="S17" i="1"/>
  <c r="R17" i="1"/>
  <c r="Q17" i="1"/>
  <c r="T17" i="1" s="1"/>
  <c r="P17" i="1"/>
  <c r="O17" i="1"/>
  <c r="O26" i="1" l="1"/>
  <c r="P26" i="1"/>
  <c r="J26" i="1"/>
  <c r="K26" i="1"/>
  <c r="L26" i="1"/>
  <c r="M26" i="1"/>
  <c r="R26" i="1"/>
  <c r="S26" i="1"/>
  <c r="I26" i="1"/>
  <c r="Q26" i="1"/>
  <c r="U24" i="1" l="1"/>
  <c r="N25" i="1"/>
  <c r="W24" i="1"/>
  <c r="V24" i="1"/>
  <c r="W8" i="1"/>
  <c r="U16" i="1"/>
  <c r="T16" i="1"/>
  <c r="W16" i="1"/>
  <c r="V16" i="1"/>
  <c r="U18" i="1"/>
  <c r="T18" i="1"/>
  <c r="W18" i="1"/>
  <c r="V18" i="1"/>
  <c r="W11" i="1"/>
  <c r="W19" i="1"/>
  <c r="V19" i="1"/>
  <c r="U19" i="1"/>
  <c r="T19" i="1"/>
  <c r="W12" i="1"/>
  <c r="U20" i="1"/>
  <c r="T20" i="1"/>
  <c r="W20" i="1"/>
  <c r="V20" i="1"/>
  <c r="W13" i="1"/>
  <c r="W14" i="1"/>
  <c r="W15" i="1"/>
  <c r="T8" i="1"/>
  <c r="U8" i="1"/>
  <c r="V8" i="1"/>
  <c r="T23" i="1" l="1"/>
  <c r="T25" i="1"/>
  <c r="W25" i="1"/>
  <c r="V25" i="1"/>
  <c r="U25" i="1"/>
  <c r="W23" i="1"/>
  <c r="V23" i="1"/>
  <c r="U23" i="1"/>
  <c r="N26" i="1"/>
  <c r="W10" i="1"/>
  <c r="U10" i="1"/>
  <c r="V10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<sst xmlns="http://schemas.openxmlformats.org/spreadsheetml/2006/main" count="167" uniqueCount="75">
  <si>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</si>
  <si>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</si>
  <si>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</si>
  <si>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</si>
  <si>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</si>
  <si>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</si>
  <si>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</si>
  <si>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</si>
  <si>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</si>
  <si>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</si>
  <si>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</si>
  <si>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</si>
  <si>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</si>
  <si>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</si>
  <si>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</si>
  <si>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</si>
  <si>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</si>
  <si>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</si>
  <si>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</si>
  <si>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</si>
  <si>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</si>
  <si>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</si>
  <si>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</si>
  <si>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</si>
  <si>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</si>
  <si>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</si>
  <si>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</si>
  <si>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</si>
  <si>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</si>
  <si>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</si>
  <si>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</si>
  <si>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</si>
  <si>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</si>
  <si>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</si>
  <si>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</si>
  <si>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</si>
  <si>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</si>
  <si>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</si>
  <si>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</si>
  <si>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</si>
  <si>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</si>
  <si>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</si>
  <si>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</si>
  <si>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</si>
  <si>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</si>
  <si>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</si>
  <si>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</si>
  <si>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</si>
  <si>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</si>
  <si>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</si>
  <si>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</si>
  <si>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</si>
  <si>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</si>
  <si>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</si>
  <si>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</si>
  <si>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</si>
  <si>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</si>
  <si>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</si>
  <si>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</si>
  <si>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</si>
  <si>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</si>
  <si>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</si>
  <si>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</si>
  <si>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</si>
  <si>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</si>
  <si>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</si>
  <si>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</si>
  <si>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</si>
  <si>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</si>
  <si>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</si>
  <si>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</si>
  <si>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</si>
  <si>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</si>
  <si>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 31 DE DICIEMBRE DE 2025</t>
  </si>
  <si>
    <t>FECHA DE ELABORACIÓN: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</si>
</sst>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574286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2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M10" sqref="M10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1" width="13" bestFit="1" customWidth="1"/>
    <col min="12" max="12" width="15.7109375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5.42578125" customWidth="1"/>
    <col min="19" max="19" width="14.8554687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6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17.25" customHeight="1" x14ac:dyDescent="0.25">
      <c r="A3" s="36" t="s">
        <v>73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7.25" customHeight="1" x14ac:dyDescent="0.25">
      <c r="A4" s="36" t="s">
        <v>69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ht="3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39" t="s">
        <v>74</v>
      </c>
      <c r="T6" s="40"/>
      <c r="U6" s="40"/>
      <c r="V6" s="40"/>
      <c r="W6" s="40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68</v>
      </c>
      <c r="L7" s="9" t="s">
        <v>11</v>
      </c>
      <c r="M7" s="9" t="s">
        <v>12</v>
      </c>
      <c r="N7" s="9" t="s">
        <v>57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56</v>
      </c>
      <c r="U7" s="10" t="s">
        <v>64</v>
      </c>
      <c r="V7" s="10" t="s">
        <v>65</v>
      </c>
      <c r="W7" s="10" t="s">
        <v>66</v>
      </c>
    </row>
    <row r="8" spans="1:23" ht="60" customHeight="1" thickTop="1" thickBot="1" x14ac:dyDescent="0.3">
      <c r="A8" s="29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5">
        <v>2891976929</v>
      </c>
      <c r="O8" s="14">
        <v>2225040809</v>
      </c>
      <c r="P8" s="14">
        <v>666936120</v>
      </c>
      <c r="Q8" s="14">
        <v>1781149840.75</v>
      </c>
      <c r="R8" s="14">
        <v>245568944</v>
      </c>
      <c r="S8" s="14">
        <v>245568944</v>
      </c>
      <c r="T8" s="16">
        <f>+N8-Q8</f>
        <v>1110827088.25</v>
      </c>
      <c r="U8" s="17">
        <f>+Q8/N8</f>
        <v>0.61589351660764924</v>
      </c>
      <c r="V8" s="17">
        <f>+R8/N8</f>
        <v>8.491386689067186E-2</v>
      </c>
      <c r="W8" s="17">
        <f>+S8/N8</f>
        <v>8.491386689067186E-2</v>
      </c>
    </row>
    <row r="9" spans="1:23" ht="60" customHeight="1" thickTop="1" thickBot="1" x14ac:dyDescent="0.3">
      <c r="A9" s="29" t="s">
        <v>21</v>
      </c>
      <c r="B9" s="12" t="s">
        <v>22</v>
      </c>
      <c r="C9" s="12" t="s">
        <v>23</v>
      </c>
      <c r="D9" s="12" t="s">
        <v>24</v>
      </c>
      <c r="E9" s="12" t="s">
        <v>54</v>
      </c>
      <c r="F9" s="12" t="s">
        <v>53</v>
      </c>
      <c r="G9" s="12" t="s">
        <v>20</v>
      </c>
      <c r="H9" s="13" t="s">
        <v>55</v>
      </c>
      <c r="I9" s="22">
        <v>8873107136</v>
      </c>
      <c r="J9" s="22">
        <v>0</v>
      </c>
      <c r="K9" s="22">
        <v>0</v>
      </c>
      <c r="L9" s="22">
        <v>8873107136</v>
      </c>
      <c r="M9" s="22">
        <v>0</v>
      </c>
      <c r="N9" s="23">
        <v>8873107136</v>
      </c>
      <c r="O9" s="22">
        <v>8832941584</v>
      </c>
      <c r="P9" s="22">
        <v>40165552</v>
      </c>
      <c r="Q9" s="22">
        <v>7806934601</v>
      </c>
      <c r="R9" s="22">
        <v>1235890876</v>
      </c>
      <c r="S9" s="22">
        <v>1161639344</v>
      </c>
      <c r="T9" s="16">
        <f>+N9-Q9</f>
        <v>1066172535</v>
      </c>
      <c r="U9" s="17">
        <f t="shared" ref="U9" si="0">+Q9/N9</f>
        <v>0.87984225608250333</v>
      </c>
      <c r="V9" s="17">
        <f t="shared" ref="V9" si="1">+R9/N9</f>
        <v>0.13928501674297827</v>
      </c>
      <c r="W9" s="17">
        <f t="shared" ref="W9" si="2">+S9/N9</f>
        <v>0.13091686217638385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60</v>
      </c>
      <c r="I10" s="21">
        <f t="shared" ref="I10:S10" si="3">SUM(I8:I9)</f>
        <v>11765084065</v>
      </c>
      <c r="J10" s="21">
        <f t="shared" si="3"/>
        <v>0</v>
      </c>
      <c r="K10" s="21">
        <f t="shared" si="3"/>
        <v>0</v>
      </c>
      <c r="L10" s="21">
        <f t="shared" si="3"/>
        <v>11765084065</v>
      </c>
      <c r="M10" s="21">
        <f t="shared" si="3"/>
        <v>0</v>
      </c>
      <c r="N10" s="21">
        <f t="shared" si="3"/>
        <v>11765084065</v>
      </c>
      <c r="O10" s="21">
        <f t="shared" si="3"/>
        <v>11057982393</v>
      </c>
      <c r="P10" s="21">
        <f t="shared" si="3"/>
        <v>707101672</v>
      </c>
      <c r="Q10" s="21">
        <f t="shared" si="3"/>
        <v>9588084441.75</v>
      </c>
      <c r="R10" s="21">
        <f t="shared" si="3"/>
        <v>1481459820</v>
      </c>
      <c r="S10" s="21">
        <f t="shared" si="3"/>
        <v>1407208288</v>
      </c>
      <c r="T10" s="19">
        <f>+N10-Q10</f>
        <v>2176999623.25</v>
      </c>
      <c r="U10" s="20">
        <f t="shared" ref="U10:U26" si="4">+Q10/N10</f>
        <v>0.81496098020018692</v>
      </c>
      <c r="V10" s="20">
        <f t="shared" ref="V10:V26" si="5">+R10/N10</f>
        <v>0.12592003693430473</v>
      </c>
      <c r="W10" s="20">
        <f t="shared" ref="W10:W26" si="6">+S10/N10</f>
        <v>0.11960885959041381</v>
      </c>
    </row>
    <row r="11" spans="1:23" ht="72.75" customHeight="1" thickTop="1" thickBot="1" x14ac:dyDescent="0.3">
      <c r="A11" s="29" t="s">
        <v>21</v>
      </c>
      <c r="B11" s="29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5">
        <v>20157100000</v>
      </c>
      <c r="J11" s="14">
        <v>0</v>
      </c>
      <c r="K11" s="14">
        <v>0</v>
      </c>
      <c r="L11" s="14">
        <v>20157100000</v>
      </c>
      <c r="M11" s="14">
        <v>0</v>
      </c>
      <c r="N11" s="15">
        <v>20157100000</v>
      </c>
      <c r="O11" s="14">
        <v>19849323835</v>
      </c>
      <c r="P11" s="14">
        <v>307776165</v>
      </c>
      <c r="Q11" s="14">
        <v>642652952</v>
      </c>
      <c r="R11" s="14">
        <v>64742481</v>
      </c>
      <c r="S11" s="14">
        <v>64742481</v>
      </c>
      <c r="T11" s="16">
        <f t="shared" ref="T11:T26" si="7">+N11-Q11</f>
        <v>19514447048</v>
      </c>
      <c r="U11" s="17">
        <f t="shared" si="4"/>
        <v>3.1882212818312161E-2</v>
      </c>
      <c r="V11" s="17">
        <f t="shared" si="5"/>
        <v>3.2118946177773586E-3</v>
      </c>
      <c r="W11" s="17">
        <f t="shared" si="6"/>
        <v>3.2118946177773586E-3</v>
      </c>
    </row>
    <row r="12" spans="1:23" ht="75.75" customHeight="1" thickTop="1" thickBot="1" x14ac:dyDescent="0.3">
      <c r="A12" s="29" t="s">
        <v>21</v>
      </c>
      <c r="B12" s="29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7767946797</v>
      </c>
      <c r="P12" s="14">
        <v>1232053203</v>
      </c>
      <c r="Q12" s="14">
        <v>745386400</v>
      </c>
      <c r="R12" s="14">
        <v>96052013</v>
      </c>
      <c r="S12" s="14">
        <v>85548680</v>
      </c>
      <c r="T12" s="16">
        <f t="shared" si="7"/>
        <v>8254613600</v>
      </c>
      <c r="U12" s="17">
        <f t="shared" si="4"/>
        <v>8.2820711111111112E-2</v>
      </c>
      <c r="V12" s="17">
        <f t="shared" si="5"/>
        <v>1.0672445888888889E-2</v>
      </c>
      <c r="W12" s="17">
        <f t="shared" si="6"/>
        <v>9.5054088888888895E-3</v>
      </c>
    </row>
    <row r="13" spans="1:23" ht="75.75" customHeight="1" thickTop="1" thickBot="1" x14ac:dyDescent="0.3">
      <c r="A13" s="29" t="s">
        <v>21</v>
      </c>
      <c r="B13" s="29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3500000000</v>
      </c>
      <c r="J13" s="14">
        <v>0</v>
      </c>
      <c r="K13" s="14">
        <v>0</v>
      </c>
      <c r="L13" s="14">
        <v>3500000000</v>
      </c>
      <c r="M13" s="14">
        <v>0</v>
      </c>
      <c r="N13" s="15">
        <v>3500000000</v>
      </c>
      <c r="O13" s="14">
        <v>1185379084</v>
      </c>
      <c r="P13" s="14">
        <v>2314620916</v>
      </c>
      <c r="Q13" s="14">
        <v>820516218</v>
      </c>
      <c r="R13" s="14">
        <v>103054634</v>
      </c>
      <c r="S13" s="14">
        <v>85976538</v>
      </c>
      <c r="T13" s="16">
        <f t="shared" si="7"/>
        <v>2679483782</v>
      </c>
      <c r="U13" s="17">
        <f t="shared" si="4"/>
        <v>0.23443320514285715</v>
      </c>
      <c r="V13" s="17">
        <f t="shared" si="5"/>
        <v>2.9444181142857143E-2</v>
      </c>
      <c r="W13" s="17">
        <f t="shared" si="6"/>
        <v>2.4564725142857142E-2</v>
      </c>
    </row>
    <row r="14" spans="1:23" ht="60" customHeight="1" thickTop="1" thickBot="1" x14ac:dyDescent="0.3">
      <c r="A14" s="29" t="s">
        <v>21</v>
      </c>
      <c r="B14" s="29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69000000000</v>
      </c>
      <c r="J14" s="14">
        <v>0</v>
      </c>
      <c r="K14" s="14">
        <v>0</v>
      </c>
      <c r="L14" s="14">
        <v>69000000000</v>
      </c>
      <c r="M14" s="14">
        <v>0</v>
      </c>
      <c r="N14" s="15">
        <v>69000000000</v>
      </c>
      <c r="O14" s="14">
        <v>45922319008</v>
      </c>
      <c r="P14" s="14">
        <v>23077680992</v>
      </c>
      <c r="Q14" s="14">
        <v>1601159091</v>
      </c>
      <c r="R14" s="14">
        <v>171407957.99000001</v>
      </c>
      <c r="S14" s="14">
        <v>130229020.98999999</v>
      </c>
      <c r="T14" s="16">
        <f t="shared" si="7"/>
        <v>67398840909</v>
      </c>
      <c r="U14" s="17">
        <f t="shared" si="4"/>
        <v>2.3205204217391303E-2</v>
      </c>
      <c r="V14" s="17">
        <f t="shared" si="5"/>
        <v>2.4841733042028987E-3</v>
      </c>
      <c r="W14" s="17">
        <f t="shared" si="6"/>
        <v>1.8873771157971013E-3</v>
      </c>
    </row>
    <row r="15" spans="1:23" ht="75" customHeight="1" thickTop="1" thickBot="1" x14ac:dyDescent="0.3">
      <c r="A15" s="29" t="s">
        <v>21</v>
      </c>
      <c r="B15" s="29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60000000000</v>
      </c>
      <c r="J15" s="14">
        <v>0</v>
      </c>
      <c r="K15" s="14">
        <v>0</v>
      </c>
      <c r="L15" s="14">
        <v>60000000000</v>
      </c>
      <c r="M15" s="14">
        <v>0</v>
      </c>
      <c r="N15" s="15">
        <v>60000000000</v>
      </c>
      <c r="O15" s="14">
        <v>59760056000</v>
      </c>
      <c r="P15" s="14">
        <v>239944000</v>
      </c>
      <c r="Q15" s="14">
        <v>2221660762.9000001</v>
      </c>
      <c r="R15" s="14">
        <v>285803035</v>
      </c>
      <c r="S15" s="14">
        <v>285803035</v>
      </c>
      <c r="T15" s="16">
        <f t="shared" si="7"/>
        <v>57778339237.099998</v>
      </c>
      <c r="U15" s="17">
        <f t="shared" si="4"/>
        <v>3.7027679381666671E-2</v>
      </c>
      <c r="V15" s="17">
        <f t="shared" si="5"/>
        <v>4.7633839166666666E-3</v>
      </c>
      <c r="W15" s="17">
        <f t="shared" si="6"/>
        <v>4.7633839166666666E-3</v>
      </c>
    </row>
    <row r="16" spans="1:23" ht="75.75" customHeight="1" thickTop="1" thickBot="1" x14ac:dyDescent="0.3">
      <c r="A16" s="29" t="s">
        <v>21</v>
      </c>
      <c r="B16" s="29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180000000</v>
      </c>
      <c r="J16" s="14">
        <v>0</v>
      </c>
      <c r="K16" s="14">
        <v>0</v>
      </c>
      <c r="L16" s="14">
        <v>180000000</v>
      </c>
      <c r="M16" s="14">
        <v>0</v>
      </c>
      <c r="N16" s="15">
        <v>180000000</v>
      </c>
      <c r="O16" s="14">
        <v>104090600</v>
      </c>
      <c r="P16" s="14">
        <v>75909400</v>
      </c>
      <c r="Q16" s="14">
        <v>81378000</v>
      </c>
      <c r="R16" s="14">
        <v>12083400</v>
      </c>
      <c r="S16" s="14">
        <v>12083400</v>
      </c>
      <c r="T16" s="16">
        <f t="shared" si="7"/>
        <v>98622000</v>
      </c>
      <c r="U16" s="17">
        <f t="shared" si="4"/>
        <v>0.4521</v>
      </c>
      <c r="V16" s="17">
        <f t="shared" si="5"/>
        <v>6.7129999999999995E-2</v>
      </c>
      <c r="W16" s="17">
        <f t="shared" si="6"/>
        <v>6.7129999999999995E-2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61</v>
      </c>
      <c r="I17" s="18">
        <f t="shared" ref="I17:S17" si="8">SUM(I11:I16)</f>
        <v>161837100000</v>
      </c>
      <c r="J17" s="18">
        <f t="shared" si="8"/>
        <v>0</v>
      </c>
      <c r="K17" s="18">
        <f t="shared" si="8"/>
        <v>0</v>
      </c>
      <c r="L17" s="18">
        <f t="shared" si="8"/>
        <v>161837100000</v>
      </c>
      <c r="M17" s="18">
        <f t="shared" si="8"/>
        <v>0</v>
      </c>
      <c r="N17" s="18">
        <f t="shared" si="8"/>
        <v>161837100000</v>
      </c>
      <c r="O17" s="18">
        <f t="shared" si="8"/>
        <v>134589115324</v>
      </c>
      <c r="P17" s="18">
        <f t="shared" si="8"/>
        <v>27247984676</v>
      </c>
      <c r="Q17" s="18">
        <f t="shared" si="8"/>
        <v>6112753423.8999996</v>
      </c>
      <c r="R17" s="18">
        <f t="shared" si="8"/>
        <v>733143520.99000001</v>
      </c>
      <c r="S17" s="18">
        <f t="shared" si="8"/>
        <v>664383154.99000001</v>
      </c>
      <c r="T17" s="19">
        <f>+N17-Q17</f>
        <v>155724346576.10001</v>
      </c>
      <c r="U17" s="20">
        <f t="shared" si="4"/>
        <v>3.7771026692272662E-2</v>
      </c>
      <c r="V17" s="20">
        <f t="shared" si="5"/>
        <v>4.5301325900550613E-3</v>
      </c>
      <c r="W17" s="20">
        <f t="shared" si="6"/>
        <v>4.1052586520025384E-3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6500000000</v>
      </c>
      <c r="J18" s="14">
        <v>0</v>
      </c>
      <c r="K18" s="14">
        <v>0</v>
      </c>
      <c r="L18" s="14">
        <v>6500000000</v>
      </c>
      <c r="M18" s="14">
        <v>0</v>
      </c>
      <c r="N18" s="15">
        <v>6500000000</v>
      </c>
      <c r="O18" s="14">
        <v>6383461557</v>
      </c>
      <c r="P18" s="14">
        <v>116538443</v>
      </c>
      <c r="Q18" s="14">
        <v>1276273662</v>
      </c>
      <c r="R18" s="14">
        <v>97776560.670000002</v>
      </c>
      <c r="S18" s="14">
        <v>97776560.670000002</v>
      </c>
      <c r="T18" s="16">
        <f t="shared" si="7"/>
        <v>5223726338</v>
      </c>
      <c r="U18" s="17">
        <f t="shared" si="4"/>
        <v>0.19634979415384615</v>
      </c>
      <c r="V18" s="17">
        <f t="shared" si="5"/>
        <v>1.5042547795384616E-2</v>
      </c>
      <c r="W18" s="17">
        <f t="shared" si="6"/>
        <v>1.5042547795384616E-2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4000000000</v>
      </c>
      <c r="J19" s="14">
        <v>0</v>
      </c>
      <c r="K19" s="14">
        <v>0</v>
      </c>
      <c r="L19" s="14">
        <v>4000000000</v>
      </c>
      <c r="M19" s="14">
        <v>0</v>
      </c>
      <c r="N19" s="15">
        <v>4000000000</v>
      </c>
      <c r="O19" s="14">
        <v>2811498645</v>
      </c>
      <c r="P19" s="14">
        <v>1188501355</v>
      </c>
      <c r="Q19" s="14">
        <v>1543900367</v>
      </c>
      <c r="R19" s="14">
        <v>90864281</v>
      </c>
      <c r="S19" s="14">
        <v>90864281</v>
      </c>
      <c r="T19" s="16">
        <f t="shared" si="7"/>
        <v>2456099633</v>
      </c>
      <c r="U19" s="17">
        <f t="shared" si="4"/>
        <v>0.38597509175</v>
      </c>
      <c r="V19" s="17">
        <f t="shared" si="5"/>
        <v>2.2716070250000001E-2</v>
      </c>
      <c r="W19" s="17">
        <f t="shared" si="6"/>
        <v>2.2716070250000001E-2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350000000</v>
      </c>
      <c r="J20" s="14">
        <v>0</v>
      </c>
      <c r="K20" s="14">
        <v>0</v>
      </c>
      <c r="L20" s="14">
        <v>350000000</v>
      </c>
      <c r="M20" s="14">
        <v>0</v>
      </c>
      <c r="N20" s="15">
        <v>350000000</v>
      </c>
      <c r="O20" s="14">
        <v>350000000</v>
      </c>
      <c r="P20" s="14">
        <v>0</v>
      </c>
      <c r="Q20" s="14">
        <v>0</v>
      </c>
      <c r="R20" s="14">
        <v>0</v>
      </c>
      <c r="S20" s="14">
        <v>0</v>
      </c>
      <c r="T20" s="16">
        <f t="shared" si="7"/>
        <v>350000000</v>
      </c>
      <c r="U20" s="17">
        <f t="shared" si="4"/>
        <v>0</v>
      </c>
      <c r="V20" s="17">
        <f t="shared" si="5"/>
        <v>0</v>
      </c>
      <c r="W20" s="17">
        <f t="shared" si="6"/>
        <v>0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50</v>
      </c>
      <c r="F21" s="12" t="s">
        <v>18</v>
      </c>
      <c r="G21" s="12" t="s">
        <v>19</v>
      </c>
      <c r="H21" s="13" t="s">
        <v>70</v>
      </c>
      <c r="I21" s="14">
        <v>400000000</v>
      </c>
      <c r="J21" s="14">
        <v>0</v>
      </c>
      <c r="K21" s="14">
        <v>0</v>
      </c>
      <c r="L21" s="14">
        <v>400000000</v>
      </c>
      <c r="M21" s="14">
        <v>0</v>
      </c>
      <c r="N21" s="15">
        <v>400000000</v>
      </c>
      <c r="O21" s="14">
        <v>396000000</v>
      </c>
      <c r="P21" s="14">
        <v>4000000</v>
      </c>
      <c r="Q21" s="14">
        <v>216000000</v>
      </c>
      <c r="R21" s="14">
        <v>47200000</v>
      </c>
      <c r="S21" s="14">
        <v>47200000</v>
      </c>
      <c r="T21" s="16">
        <f t="shared" si="7"/>
        <v>184000000</v>
      </c>
      <c r="U21" s="17">
        <f t="shared" ref="U21:U22" si="9">+Q21/N21</f>
        <v>0.54</v>
      </c>
      <c r="V21" s="17">
        <f t="shared" ref="V21:V22" si="10">+R21/N21</f>
        <v>0.11799999999999999</v>
      </c>
      <c r="W21" s="17">
        <f t="shared" ref="W21:W22" si="11">+S21/N21</f>
        <v>0.11799999999999999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7000000000</v>
      </c>
      <c r="J22" s="14">
        <v>0</v>
      </c>
      <c r="K22" s="14">
        <v>0</v>
      </c>
      <c r="L22" s="14">
        <v>7000000000</v>
      </c>
      <c r="M22" s="14">
        <v>0</v>
      </c>
      <c r="N22" s="15">
        <v>7000000000</v>
      </c>
      <c r="O22" s="14">
        <v>2579152000</v>
      </c>
      <c r="P22" s="14">
        <v>4420848000</v>
      </c>
      <c r="Q22" s="14">
        <v>0</v>
      </c>
      <c r="R22" s="14">
        <v>0</v>
      </c>
      <c r="S22" s="14">
        <v>0</v>
      </c>
      <c r="T22" s="16">
        <f t="shared" si="7"/>
        <v>7000000000</v>
      </c>
      <c r="U22" s="17">
        <f t="shared" si="9"/>
        <v>0</v>
      </c>
      <c r="V22" s="17">
        <f t="shared" si="10"/>
        <v>0</v>
      </c>
      <c r="W22" s="17">
        <f t="shared" si="11"/>
        <v>0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62</v>
      </c>
      <c r="I23" s="18">
        <f>SUM(I18:I22)</f>
        <v>18250000000</v>
      </c>
      <c r="J23" s="18">
        <f t="shared" ref="J23:S23" si="12">SUM(J18:J22)</f>
        <v>0</v>
      </c>
      <c r="K23" s="18">
        <f t="shared" si="12"/>
        <v>0</v>
      </c>
      <c r="L23" s="18">
        <f t="shared" si="12"/>
        <v>18250000000</v>
      </c>
      <c r="M23" s="18">
        <f t="shared" si="12"/>
        <v>0</v>
      </c>
      <c r="N23" s="18">
        <f t="shared" si="12"/>
        <v>18250000000</v>
      </c>
      <c r="O23" s="18">
        <f t="shared" si="12"/>
        <v>12520112202</v>
      </c>
      <c r="P23" s="18">
        <f t="shared" si="12"/>
        <v>5729887798</v>
      </c>
      <c r="Q23" s="18">
        <f t="shared" si="12"/>
        <v>3036174029</v>
      </c>
      <c r="R23" s="18">
        <f t="shared" si="12"/>
        <v>235840841.67000002</v>
      </c>
      <c r="S23" s="18">
        <f t="shared" si="12"/>
        <v>235840841.67000002</v>
      </c>
      <c r="T23" s="18">
        <f>SUM(T18:T22)</f>
        <v>15213825971</v>
      </c>
      <c r="U23" s="20">
        <f t="shared" si="4"/>
        <v>0.16636570021917807</v>
      </c>
      <c r="V23" s="20">
        <f t="shared" si="5"/>
        <v>1.2922785844931508E-2</v>
      </c>
      <c r="W23" s="20">
        <f t="shared" si="6"/>
        <v>1.2922785844931508E-2</v>
      </c>
    </row>
    <row r="24" spans="1:26" ht="60" customHeight="1" thickTop="1" thickBot="1" x14ac:dyDescent="0.3">
      <c r="A24" s="29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v>6500000000</v>
      </c>
      <c r="O24" s="14">
        <v>5820083156</v>
      </c>
      <c r="P24" s="14">
        <v>679916844</v>
      </c>
      <c r="Q24" s="14">
        <v>2197602739</v>
      </c>
      <c r="R24" s="14">
        <v>206282263</v>
      </c>
      <c r="S24" s="14">
        <v>193304263</v>
      </c>
      <c r="T24" s="16">
        <v>6500000000</v>
      </c>
      <c r="U24" s="17">
        <f t="shared" si="4"/>
        <v>0.33809272907692306</v>
      </c>
      <c r="V24" s="17">
        <f t="shared" si="5"/>
        <v>3.1735732769230772E-2</v>
      </c>
      <c r="W24" s="17">
        <f t="shared" si="6"/>
        <v>2.9739117384615384E-2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63</v>
      </c>
      <c r="I25" s="18">
        <f>+I24</f>
        <v>6500000000</v>
      </c>
      <c r="J25" s="18">
        <f t="shared" ref="J25:S25" si="13">+J24</f>
        <v>0</v>
      </c>
      <c r="K25" s="18">
        <f t="shared" si="13"/>
        <v>0</v>
      </c>
      <c r="L25" s="18">
        <f t="shared" si="13"/>
        <v>6500000000</v>
      </c>
      <c r="M25" s="18">
        <f t="shared" si="13"/>
        <v>0</v>
      </c>
      <c r="N25" s="18">
        <f t="shared" si="13"/>
        <v>6500000000</v>
      </c>
      <c r="O25" s="18">
        <f t="shared" si="13"/>
        <v>5820083156</v>
      </c>
      <c r="P25" s="18">
        <f t="shared" si="13"/>
        <v>679916844</v>
      </c>
      <c r="Q25" s="18">
        <f t="shared" si="13"/>
        <v>2197602739</v>
      </c>
      <c r="R25" s="18">
        <f t="shared" si="13"/>
        <v>206282263</v>
      </c>
      <c r="S25" s="18">
        <f t="shared" si="13"/>
        <v>193304263</v>
      </c>
      <c r="T25" s="19">
        <f t="shared" si="7"/>
        <v>4302397261</v>
      </c>
      <c r="U25" s="20">
        <f t="shared" si="4"/>
        <v>0.33809272907692306</v>
      </c>
      <c r="V25" s="20">
        <f t="shared" si="5"/>
        <v>3.1735732769230772E-2</v>
      </c>
      <c r="W25" s="20">
        <f t="shared" si="6"/>
        <v>2.9739117384615384E-2</v>
      </c>
    </row>
    <row r="26" spans="1:26" ht="24" customHeight="1" thickTop="1" thickBot="1" x14ac:dyDescent="0.3">
      <c r="A26" s="30" t="s">
        <v>21</v>
      </c>
      <c r="B26" s="30"/>
      <c r="C26" s="30"/>
      <c r="D26" s="30"/>
      <c r="E26" s="30"/>
      <c r="F26" s="30"/>
      <c r="G26" s="30"/>
      <c r="H26" s="31" t="s">
        <v>67</v>
      </c>
      <c r="I26" s="32">
        <f t="shared" ref="I26:S26" si="14">+I10+I17+I23+I25</f>
        <v>198352184065</v>
      </c>
      <c r="J26" s="32">
        <f t="shared" si="14"/>
        <v>0</v>
      </c>
      <c r="K26" s="32">
        <f t="shared" si="14"/>
        <v>0</v>
      </c>
      <c r="L26" s="32">
        <f t="shared" si="14"/>
        <v>198352184065</v>
      </c>
      <c r="M26" s="32">
        <f t="shared" si="14"/>
        <v>0</v>
      </c>
      <c r="N26" s="32">
        <f t="shared" si="14"/>
        <v>198352184065</v>
      </c>
      <c r="O26" s="32">
        <f t="shared" si="14"/>
        <v>163987293075</v>
      </c>
      <c r="P26" s="32">
        <f t="shared" si="14"/>
        <v>34364890990</v>
      </c>
      <c r="Q26" s="32">
        <f t="shared" si="14"/>
        <v>20934614633.650002</v>
      </c>
      <c r="R26" s="32">
        <f t="shared" si="14"/>
        <v>2656726445.6599998</v>
      </c>
      <c r="S26" s="32">
        <f t="shared" si="14"/>
        <v>2500736547.6599998</v>
      </c>
      <c r="T26" s="33">
        <f t="shared" si="7"/>
        <v>177417569431.35001</v>
      </c>
      <c r="U26" s="34">
        <f t="shared" si="4"/>
        <v>0.1055426474496985</v>
      </c>
      <c r="V26" s="34">
        <f t="shared" si="5"/>
        <v>1.3393986348995234E-2</v>
      </c>
      <c r="W26" s="34">
        <f t="shared" si="6"/>
        <v>1.2607557408294071E-2</v>
      </c>
    </row>
    <row r="27" spans="1:26" ht="15.75" thickTop="1" x14ac:dyDescent="0.25">
      <c r="A27" s="4" t="s">
        <v>59</v>
      </c>
      <c r="B27" s="4"/>
      <c r="C27" s="4"/>
      <c r="D27" s="4"/>
      <c r="E27" s="4"/>
      <c r="F27" s="24"/>
      <c r="G27" s="24"/>
      <c r="H27" s="5"/>
      <c r="I27" s="6"/>
      <c r="J27" s="6"/>
      <c r="K27" s="4"/>
      <c r="L27" s="4"/>
      <c r="M27" s="4"/>
      <c r="N27" s="28"/>
      <c r="O27" s="28"/>
      <c r="P27" s="24"/>
      <c r="Q27" s="24"/>
      <c r="R27" s="25"/>
      <c r="S27" s="6"/>
      <c r="T27" s="6"/>
      <c r="U27" s="6"/>
      <c r="V27" s="26"/>
      <c r="W27" s="26"/>
      <c r="X27" s="26"/>
      <c r="Y27" s="26"/>
      <c r="Z27" s="8"/>
    </row>
    <row r="28" spans="1:26" s="28" customFormat="1" ht="11.25" x14ac:dyDescent="0.2">
      <c r="A28" s="4" t="s">
        <v>71</v>
      </c>
      <c r="B28" s="4"/>
      <c r="C28" s="4"/>
      <c r="D28" s="4"/>
      <c r="E28" s="4"/>
      <c r="F28" s="24"/>
      <c r="G28" s="24"/>
      <c r="H28" s="5"/>
      <c r="I28" s="6"/>
      <c r="J28" s="6"/>
      <c r="K28" s="4"/>
      <c r="L28" s="4"/>
      <c r="M28" s="4"/>
      <c r="P28" s="24"/>
      <c r="Q28" s="24"/>
      <c r="R28" s="25"/>
      <c r="S28" s="6"/>
      <c r="T28" s="6"/>
      <c r="U28" s="6"/>
      <c r="V28" s="26"/>
      <c r="W28" s="26"/>
    </row>
    <row r="29" spans="1:26" s="28" customFormat="1" ht="11.25" x14ac:dyDescent="0.2">
      <c r="A29" s="4" t="s">
        <v>72</v>
      </c>
      <c r="B29" s="4"/>
      <c r="C29" s="4"/>
      <c r="D29" s="4"/>
      <c r="E29" s="4"/>
      <c r="F29" s="24"/>
      <c r="G29" s="24"/>
      <c r="H29" s="5"/>
      <c r="I29" s="6"/>
      <c r="J29" s="6"/>
      <c r="K29" s="4"/>
      <c r="L29" s="4"/>
      <c r="M29" s="4"/>
      <c r="P29" s="24"/>
      <c r="Q29" s="24"/>
      <c r="R29" s="25"/>
      <c r="S29" s="6"/>
      <c r="T29" s="6"/>
      <c r="U29" s="6"/>
      <c r="V29" s="26"/>
      <c r="W29" s="26"/>
    </row>
    <row r="30" spans="1:26" x14ac:dyDescent="0.25">
      <c r="A30" s="4"/>
      <c r="B30" s="4"/>
      <c r="C30" s="4"/>
      <c r="D30" s="4"/>
      <c r="E30" s="4"/>
      <c r="F30" s="24"/>
      <c r="G30" s="24"/>
      <c r="H30" s="5"/>
      <c r="I30" s="6"/>
      <c r="J30" s="6"/>
      <c r="K30" s="4"/>
      <c r="L30" s="4"/>
      <c r="M30" s="4"/>
      <c r="N30" s="28"/>
      <c r="O30" s="28"/>
      <c r="P30" s="24"/>
      <c r="Q30" s="24"/>
      <c r="R30" s="25"/>
      <c r="S30" s="6"/>
      <c r="T30" s="6"/>
      <c r="U30" s="6"/>
      <c r="V30" s="26"/>
      <c r="W30" s="26"/>
      <c r="X30" s="26"/>
      <c r="Y30" s="26"/>
      <c r="Z30" s="8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8"/>
      <c r="O31" s="28"/>
      <c r="P31" s="24"/>
      <c r="Q31" s="24"/>
      <c r="R31" s="25"/>
      <c r="S31" s="6"/>
      <c r="T31" s="6"/>
      <c r="U31" s="6"/>
      <c r="V31" s="26"/>
      <c r="W31" s="26"/>
      <c r="X31" s="26"/>
      <c r="Y31" s="26"/>
      <c r="Z31" s="8"/>
    </row>
    <row r="32" spans="1:26" x14ac:dyDescent="0.25">
      <c r="A32" s="4"/>
      <c r="B32" s="4"/>
      <c r="C32" s="4"/>
      <c r="D32" s="4"/>
      <c r="E32" s="4"/>
      <c r="F32" s="24"/>
      <c r="G32" s="24"/>
      <c r="H32" s="5"/>
      <c r="I32" s="6"/>
      <c r="J32" s="6"/>
      <c r="K32" s="4"/>
      <c r="L32" s="4"/>
      <c r="M32" s="4"/>
      <c r="N32" s="28"/>
      <c r="O32" s="28"/>
      <c r="P32" s="24"/>
      <c r="Q32" s="24"/>
      <c r="R32" s="25"/>
      <c r="S32" s="6"/>
      <c r="T32" s="6"/>
      <c r="U32" s="6"/>
      <c r="V32" s="26"/>
      <c r="W32" s="26"/>
      <c r="X32" s="26"/>
      <c r="Y32" s="26"/>
      <c r="Z32" s="8"/>
    </row>
    <row r="33" spans="1:26" x14ac:dyDescent="0.25">
      <c r="A33" s="4"/>
      <c r="B33" s="27"/>
      <c r="C33" s="27"/>
      <c r="D33" s="27"/>
      <c r="E33" s="27"/>
      <c r="F33" s="27"/>
      <c r="G33" s="27"/>
      <c r="H33" s="4"/>
      <c r="I33" s="4"/>
      <c r="J33" s="4"/>
      <c r="K33" s="4"/>
      <c r="L33" s="4"/>
      <c r="M33" s="4"/>
      <c r="N33" s="8"/>
      <c r="O33" s="8"/>
      <c r="P33" s="24"/>
      <c r="Q33" s="24"/>
      <c r="R33" s="25"/>
      <c r="S33" s="6"/>
      <c r="T33" s="6"/>
      <c r="U33" s="4"/>
      <c r="V33" s="4"/>
      <c r="W33" s="8"/>
      <c r="X33" s="8"/>
      <c r="Y33" s="8"/>
      <c r="Z33" s="8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8"/>
      <c r="O34" s="8"/>
      <c r="P34" s="24"/>
      <c r="Q34" s="24"/>
      <c r="R34" s="25"/>
      <c r="S34" s="4"/>
      <c r="T34" s="4"/>
      <c r="U34" s="8"/>
      <c r="V34" s="8"/>
      <c r="W34" s="8"/>
      <c r="X34" s="8"/>
      <c r="Y34" s="8"/>
      <c r="Z34" s="8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"/>
      <c r="T35" s="8"/>
      <c r="U35" s="7"/>
      <c r="V35" s="7"/>
      <c r="W35" s="7"/>
    </row>
    <row r="36" spans="1:2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7"/>
      <c r="V40" s="7"/>
      <c r="W40" s="7"/>
    </row>
    <row r="41" spans="1:2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7"/>
      <c r="V41" s="7"/>
      <c r="W41" s="7"/>
    </row>
    <row r="42" spans="1:2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U42" s="2"/>
      <c r="V42" s="2"/>
      <c r="W42" s="2"/>
    </row>
    <row r="43" spans="1:26" x14ac:dyDescent="0.25">
      <c r="U43" s="2"/>
      <c r="V43" s="2"/>
      <c r="W43" s="2"/>
    </row>
    <row r="44" spans="1:26" x14ac:dyDescent="0.25">
      <c r="U44" s="2"/>
      <c r="V44" s="2"/>
      <c r="W44" s="2"/>
    </row>
    <row r="45" spans="1:26" x14ac:dyDescent="0.25">
      <c r="U45" s="2"/>
      <c r="V45" s="2"/>
      <c r="W45" s="2"/>
    </row>
    <row r="46" spans="1:26" x14ac:dyDescent="0.25">
      <c r="U46" s="2"/>
      <c r="V46" s="2"/>
      <c r="W46" s="2"/>
    </row>
    <row r="52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2025-04-02T16:48:30Z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