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Información 28 febrero\Publicación\"/>
    </mc:Choice>
  </mc:AlternateContent>
  <bookViews>
    <workbookView xWindow="0" yWindow="0" windowWidth="15075" windowHeight="9405"/>
  </bookViews>
  <sheets>
    <sheet name="GESTION GENERAL" sheetId="1" r:id="rId1"/>
  </sheets>
  <definedNames>
    <definedName name="_xlnm.Print_Area" localSheetId="0">'GESTION GENERAL'!$A$1:$W$50</definedName>
    <definedName name="_xlnm.Print_Titles" localSheetId="0">'GESTION GENERAL'!$7:$7</definedName>
  </definedNames>
  <calcPr calcId="152511"/>
</workbook>
</file>

<file path=xl/calcChain.xml><?xml version="1.0" encoding="utf-8"?>
<calcChain xmlns="http://schemas.openxmlformats.org/spreadsheetml/2006/main">
  <c r="T46" i="1" l="1"/>
  <c r="T10" i="1"/>
  <c r="N10" i="1"/>
  <c r="N11" i="1" l="1"/>
  <c r="N12" i="1"/>
  <c r="N14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I29" i="1"/>
  <c r="J29" i="1"/>
  <c r="K29" i="1"/>
  <c r="L29" i="1"/>
  <c r="M29" i="1"/>
  <c r="N30" i="1"/>
  <c r="N31" i="1"/>
  <c r="N29" i="1" l="1"/>
  <c r="N39" i="1"/>
  <c r="V39" i="1" s="1"/>
  <c r="W39" i="1" l="1"/>
  <c r="T39" i="1"/>
  <c r="N45" i="1" l="1"/>
  <c r="T45" i="1" s="1"/>
  <c r="J32" i="1"/>
  <c r="K32" i="1"/>
  <c r="L32" i="1"/>
  <c r="M32" i="1"/>
  <c r="O32" i="1"/>
  <c r="P32" i="1"/>
  <c r="Q32" i="1"/>
  <c r="R32" i="1"/>
  <c r="S32" i="1"/>
  <c r="I32" i="1"/>
  <c r="N33" i="1" l="1"/>
  <c r="N44" i="1" l="1"/>
  <c r="T44" i="1" s="1"/>
  <c r="N43" i="1" l="1"/>
  <c r="W43" i="1" s="1"/>
  <c r="N42" i="1"/>
  <c r="T42" i="1" s="1"/>
  <c r="N41" i="1"/>
  <c r="W41" i="1" s="1"/>
  <c r="N40" i="1"/>
  <c r="V40" i="1" s="1"/>
  <c r="N38" i="1"/>
  <c r="W38" i="1" s="1"/>
  <c r="N37" i="1"/>
  <c r="U37" i="1" s="1"/>
  <c r="N36" i="1"/>
  <c r="W36" i="1" s="1"/>
  <c r="N35" i="1"/>
  <c r="W35" i="1" s="1"/>
  <c r="N34" i="1"/>
  <c r="V33" i="1"/>
  <c r="W31" i="1"/>
  <c r="W30" i="1"/>
  <c r="S29" i="1"/>
  <c r="R29" i="1"/>
  <c r="Q29" i="1"/>
  <c r="P29" i="1"/>
  <c r="O29" i="1"/>
  <c r="W28" i="1"/>
  <c r="W27" i="1"/>
  <c r="U26" i="1"/>
  <c r="V25" i="1"/>
  <c r="W24" i="1"/>
  <c r="T23" i="1"/>
  <c r="W22" i="1"/>
  <c r="T21" i="1"/>
  <c r="W20" i="1"/>
  <c r="T19" i="1"/>
  <c r="W18" i="1"/>
  <c r="T17" i="1"/>
  <c r="W16" i="1"/>
  <c r="S15" i="1"/>
  <c r="R15" i="1"/>
  <c r="Q15" i="1"/>
  <c r="P15" i="1"/>
  <c r="O15" i="1"/>
  <c r="M15" i="1"/>
  <c r="L15" i="1"/>
  <c r="K15" i="1"/>
  <c r="J15" i="1"/>
  <c r="I15" i="1"/>
  <c r="U14" i="1"/>
  <c r="S13" i="1"/>
  <c r="R13" i="1"/>
  <c r="Q13" i="1"/>
  <c r="P13" i="1"/>
  <c r="O13" i="1"/>
  <c r="M13" i="1"/>
  <c r="L13" i="1"/>
  <c r="K13" i="1"/>
  <c r="J13" i="1"/>
  <c r="I13" i="1"/>
  <c r="W12" i="1"/>
  <c r="U11" i="1"/>
  <c r="W10" i="1"/>
  <c r="S9" i="1"/>
  <c r="R9" i="1"/>
  <c r="Q9" i="1"/>
  <c r="P9" i="1"/>
  <c r="O9" i="1"/>
  <c r="M9" i="1"/>
  <c r="L9" i="1"/>
  <c r="K9" i="1"/>
  <c r="J9" i="1"/>
  <c r="I9" i="1"/>
  <c r="T34" i="1" l="1"/>
  <c r="N32" i="1"/>
  <c r="W32" i="1" s="1"/>
  <c r="T29" i="1"/>
  <c r="I8" i="1"/>
  <c r="I46" i="1" s="1"/>
  <c r="W33" i="1"/>
  <c r="O8" i="1"/>
  <c r="O46" i="1" s="1"/>
  <c r="P8" i="1"/>
  <c r="P46" i="1" s="1"/>
  <c r="Q8" i="1"/>
  <c r="Q46" i="1" s="1"/>
  <c r="R8" i="1"/>
  <c r="R46" i="1" s="1"/>
  <c r="S8" i="1"/>
  <c r="S46" i="1" s="1"/>
  <c r="V34" i="1"/>
  <c r="W34" i="1"/>
  <c r="W40" i="1"/>
  <c r="U33" i="1"/>
  <c r="T41" i="1"/>
  <c r="U42" i="1"/>
  <c r="T37" i="1"/>
  <c r="V42" i="1"/>
  <c r="V37" i="1"/>
  <c r="W42" i="1"/>
  <c r="U34" i="1"/>
  <c r="W37" i="1"/>
  <c r="U40" i="1"/>
  <c r="T36" i="1"/>
  <c r="V36" i="1"/>
  <c r="T38" i="1"/>
  <c r="U41" i="1"/>
  <c r="U36" i="1"/>
  <c r="T35" i="1"/>
  <c r="U38" i="1"/>
  <c r="V41" i="1"/>
  <c r="T43" i="1"/>
  <c r="T33" i="1"/>
  <c r="U35" i="1"/>
  <c r="V38" i="1"/>
  <c r="T40" i="1"/>
  <c r="U43" i="1"/>
  <c r="V35" i="1"/>
  <c r="V43" i="1"/>
  <c r="T30" i="1"/>
  <c r="T31" i="1"/>
  <c r="U31" i="1"/>
  <c r="U29" i="1"/>
  <c r="V31" i="1"/>
  <c r="W29" i="1"/>
  <c r="V29" i="1"/>
  <c r="U30" i="1"/>
  <c r="V30" i="1"/>
  <c r="N15" i="1"/>
  <c r="V15" i="1" s="1"/>
  <c r="J8" i="1"/>
  <c r="J46" i="1" s="1"/>
  <c r="W14" i="1"/>
  <c r="V14" i="1"/>
  <c r="U23" i="1"/>
  <c r="T28" i="1"/>
  <c r="W23" i="1"/>
  <c r="U28" i="1"/>
  <c r="V28" i="1"/>
  <c r="T20" i="1"/>
  <c r="V20" i="1"/>
  <c r="V26" i="1"/>
  <c r="U17" i="1"/>
  <c r="U20" i="1"/>
  <c r="W26" i="1"/>
  <c r="V17" i="1"/>
  <c r="L8" i="1"/>
  <c r="L46" i="1" s="1"/>
  <c r="W17" i="1"/>
  <c r="V23" i="1"/>
  <c r="T25" i="1"/>
  <c r="T16" i="1"/>
  <c r="U22" i="1"/>
  <c r="T27" i="1"/>
  <c r="V16" i="1"/>
  <c r="T18" i="1"/>
  <c r="V22" i="1"/>
  <c r="T24" i="1"/>
  <c r="W25" i="1"/>
  <c r="U27" i="1"/>
  <c r="T22" i="1"/>
  <c r="U25" i="1"/>
  <c r="U16" i="1"/>
  <c r="U18" i="1"/>
  <c r="U24" i="1"/>
  <c r="V27" i="1"/>
  <c r="V24" i="1"/>
  <c r="T26" i="1"/>
  <c r="V18" i="1"/>
  <c r="K8" i="1"/>
  <c r="K46" i="1" s="1"/>
  <c r="N13" i="1"/>
  <c r="M8" i="1"/>
  <c r="M46" i="1" s="1"/>
  <c r="T14" i="1"/>
  <c r="N9" i="1"/>
  <c r="T9" i="1" s="1"/>
  <c r="U10" i="1"/>
  <c r="W11" i="1"/>
  <c r="V11" i="1"/>
  <c r="V10" i="1"/>
  <c r="T12" i="1"/>
  <c r="U12" i="1"/>
  <c r="V12" i="1"/>
  <c r="T11" i="1"/>
  <c r="N46" i="1" l="1"/>
  <c r="T32" i="1"/>
  <c r="V32" i="1"/>
  <c r="U32" i="1"/>
  <c r="W15" i="1"/>
  <c r="U9" i="1"/>
  <c r="V9" i="1"/>
  <c r="W9" i="1"/>
  <c r="T15" i="1"/>
  <c r="U15" i="1"/>
  <c r="N8" i="1"/>
  <c r="T8" i="1" s="1"/>
  <c r="T13" i="1"/>
  <c r="W13" i="1"/>
  <c r="V13" i="1"/>
  <c r="U13" i="1"/>
  <c r="W46" i="1" l="1"/>
  <c r="V8" i="1"/>
  <c r="W8" i="1"/>
  <c r="U8" i="1"/>
  <c r="U46" i="1"/>
  <c r="V46" i="1"/>
</calcChain>
</file>

<file path=xl/sharedStrings.xml><?xml version="1.0" encoding="utf-8"?>
<sst xmlns="http://schemas.openxmlformats.org/spreadsheetml/2006/main" count="287" uniqueCount="110">
  <si>
    <t>TIPO</t>
  </si>
  <si>
    <t>CTA</t>
  </si>
  <si>
    <t>SUB
CTA</t>
  </si>
  <si>
    <t>OBJ</t>
  </si>
  <si>
    <t>ORD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</si>
  <si>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</si>
  <si>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</si>
  <si>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</si>
  <si>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</si>
  <si>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</si>
  <si>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</si>
  <si>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</si>
  <si>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</si>
  <si>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</si>
  <si>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</si>
  <si>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</si>
  <si>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</si>
  <si>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</si>
  <si>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</t>
  </si>
  <si>
    <t>01</t>
  </si>
  <si>
    <t>10</t>
  </si>
  <si>
    <t>CSF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</si>
  <si>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</si>
  <si>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</si>
  <si>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</si>
  <si>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</si>
  <si>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</si>
  <si>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</si>
  <si>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001</t>
  </si>
  <si>
    <t>TRANSFERENCIA DE RECURSOS AL PATRIMONIO AUTÓNOMO FIDEICOMISO DE PROMOCIÓN DE EXPORTACIONES - PROEXPORT. ARTÍCULO 33 LEY 1328 DE 2009</t>
  </si>
  <si>
    <t>002</t>
  </si>
  <si>
    <t>TRANSFERENCIA FONTUR ARTÍCULO 21 LEY 1558 DE 2012</t>
  </si>
  <si>
    <t>A ORGANIZACIONES INTERNACIONALES</t>
  </si>
  <si>
    <t>999</t>
  </si>
  <si>
    <t>OTRAS TRANSFERENCIAS - DISTRIBUCIÓN PREVIO CONCEPTO DGPPN</t>
  </si>
  <si>
    <t>04</t>
  </si>
  <si>
    <t>029</t>
  </si>
  <si>
    <t>RECURSOS AL FONDO FÍLMICO COLOMBIA (FFC) - LEY 1556 DE 2012</t>
  </si>
  <si>
    <t>058</t>
  </si>
  <si>
    <t>PROGRAMAS PARA EL APOYO A LAS MYPIMES LEY 590 DE 2000</t>
  </si>
  <si>
    <t>CUOTAS PARTES PENSIONALES (DE PENSIONES)</t>
  </si>
  <si>
    <t>004</t>
  </si>
  <si>
    <t>BONOS PENSIONALES (DE PENSIONES)</t>
  </si>
  <si>
    <t>012</t>
  </si>
  <si>
    <t>INCAPACIDADES Y LICENCIAS DE MATERNIDAD Y PATERNIDAD (NO DE PENSIONES)</t>
  </si>
  <si>
    <t>077</t>
  </si>
  <si>
    <t>MESADAS PENSIONALES - ZONAS FRANCAS (DE PENSIONES)</t>
  </si>
  <si>
    <t>078</t>
  </si>
  <si>
    <t>MESADAS PENSIONALES CONCESIÓN DE SALINAS (DE PENSIONES)</t>
  </si>
  <si>
    <t>SENTENCIAS Y CONCILIACIONES</t>
  </si>
  <si>
    <t>11</t>
  </si>
  <si>
    <t>09</t>
  </si>
  <si>
    <t>TRANSFERENCIA A ARTESANÍAS DE COLOMBIA S.A.</t>
  </si>
  <si>
    <t>08</t>
  </si>
  <si>
    <t>IMPUESTOS</t>
  </si>
  <si>
    <t>SSF</t>
  </si>
  <si>
    <t>CUOTA DE FISCALIZACIÓN Y AUDITAJE</t>
  </si>
  <si>
    <t>C</t>
  </si>
  <si>
    <t>3501</t>
  </si>
  <si>
    <t>0200</t>
  </si>
  <si>
    <t>2</t>
  </si>
  <si>
    <t>40401E</t>
  </si>
  <si>
    <t>4. TRANSFORMACIÓN PRODUCTIVA, INTERNACIONALIZACIÓN Y ACCIÓN CLÍMATICA / E. POLÍTICA DE INTERNACIONALIZACIÓN SOSTENIBLE</t>
  </si>
  <si>
    <t>3502</t>
  </si>
  <si>
    <t>21</t>
  </si>
  <si>
    <t>20307C</t>
  </si>
  <si>
    <t>2. SEGURIDAD HUMANA Y JUSTICIA SOCIAL / C. FOMENTO Y FORTALECIMIENTO A LA COMERCIALIZACIÓN, LOS CIRCUITOS CORTOS Y LOS MERCADOS LOCALES DE LA EP</t>
  </si>
  <si>
    <t>24</t>
  </si>
  <si>
    <t>40401C</t>
  </si>
  <si>
    <t>4. TRANSFORMACIÓN PRODUCTIVA, INTERNACIONALIZACIÓN Y ACCIÓN CLÍMATICA / C. POLÍTICAS DE COMPETENCIA, CONSUMIDOR E INFRAESTRUCTURA DE LA CALIDAD MODERNAS</t>
  </si>
  <si>
    <t>28</t>
  </si>
  <si>
    <t>30</t>
  </si>
  <si>
    <t>20308C</t>
  </si>
  <si>
    <t>2. SEGURIDAD HUMANA Y JUSTICIA SOCIAL / C. PROMOCIÓN DEL FORTALECIMIENTO DEL TEJIDO EMPRESARIAL A NIVEL REGIONAL</t>
  </si>
  <si>
    <t>31</t>
  </si>
  <si>
    <t>40401A</t>
  </si>
  <si>
    <t>4. TRANSFORMACIÓN PRODUCTIVA, INTERNACIONALIZACIÓN Y ACCIÓN CLÍMATICA / A. REINDUSTRIALIZACIÓN PARA LA SOSTENIBILIDAD, EL DESARROLLO ECONÓMICO Y SOCIAL</t>
  </si>
  <si>
    <t>40403B</t>
  </si>
  <si>
    <t>4. TRANSFORMACIÓN PRODUCTIVA, INTERNACIONALIZACIÓN Y ACCIÓN CLÍMATICA / B. TURISMO EN ARMONÍA CON LA VIDA</t>
  </si>
  <si>
    <t>3503</t>
  </si>
  <si>
    <t>6</t>
  </si>
  <si>
    <t>3599</t>
  </si>
  <si>
    <t>4</t>
  </si>
  <si>
    <t>53105D</t>
  </si>
  <si>
    <t>5. CONVERGENCIA REGIONAL / D. GOBIERNO DIGITAL PARA LA GENTE</t>
  </si>
  <si>
    <t>53105B</t>
  </si>
  <si>
    <t>5. CONVERGENCIA REGIONAL / B. ENTIDADES PÚBLICAS TERRITORIALES Y NACIONALES FORTALECIDAS</t>
  </si>
  <si>
    <t>7</t>
  </si>
  <si>
    <t>GASTOS DE FUNCIONAMIENTO</t>
  </si>
  <si>
    <t>GASTOS DE PERSONAL</t>
  </si>
  <si>
    <t>ADQUISICION DE BIENES Y SERVICIOS</t>
  </si>
  <si>
    <t>TRANSFERENCIAS CORRIENTES</t>
  </si>
  <si>
    <t>GASTOS POR TRIBUTOS, MULTAS, SANCIONES E INTERESES DE MORA</t>
  </si>
  <si>
    <t xml:space="preserve">GASTOS DE INVERSION </t>
  </si>
  <si>
    <t>TOTAL PRESUPUESTO A+C</t>
  </si>
  <si>
    <t>APROPIACION SIN COMPROMETER</t>
  </si>
  <si>
    <t>APR. VIGENTE DESPUES DE BLOQUEOS</t>
  </si>
  <si>
    <t>MINISTERIO DE COMERCIO INDUSTRIA Y TURISMO</t>
  </si>
  <si>
    <t>COMP/ APR</t>
  </si>
  <si>
    <t>OBLIG/ APR</t>
  </si>
  <si>
    <t>PAGO/ APR</t>
  </si>
  <si>
    <r>
      <rPr>
        <b/>
        <sz val="7"/>
        <rFont val="Arial"/>
        <family val="2"/>
      </rPr>
      <t>Fuente de Información</t>
    </r>
    <r>
      <rPr>
        <sz val="7"/>
        <rFont val="Arial"/>
        <family val="2"/>
      </rPr>
      <t xml:space="preserve">: SIIF Nación </t>
    </r>
  </si>
  <si>
    <t>8</t>
  </si>
  <si>
    <t>5. CONVERGENCIA REGIONAL / C. CALIDAD, EFECTIVIDAD, TRANSPARENCIA Y COHERENCIA DE LAS NORMAS</t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</si>
  <si>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Decreto No. 1523 del 18 de diciembre de 2024. Por medio del cual se decreta el presupuesto de rentas y recursos de capital y ley de apropiaciones para la vigencia fiscal del 1o. de enero al 31 de diciembre de 2025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</si>
  <si>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1621 del 30 de diciembre de 2024.  Por el cual se liquida el Presupuesto General de la Nación para la vigencia fiscal de 2025, se detallan las apropiaciones y se clasifican y definen los gastos. </t>
    </r>
  </si>
  <si>
    <t>UNIDAD EJECUTORA 350101 GESTIÓN GENERAL</t>
  </si>
  <si>
    <t>EJECUCIÓN PRESUPUESTAL ACUMULADA CON CORTE AL 28 DE FEBRERO DE 2025</t>
  </si>
  <si>
    <t>FECHA DE ELABORACIÓN : MARZO 03 DE 2025</t>
  </si>
  <si>
    <r>
      <rPr>
        <b/>
        <sz val="8"/>
        <rFont val="Arial"/>
        <family val="2"/>
      </rPr>
      <t>Nota 3</t>
    </r>
    <r>
      <rPr>
        <sz val="8"/>
        <rFont val="Arial"/>
        <family val="2"/>
      </rPr>
      <t>: Decreto No. 0069 del 24 de eneRo de 2025.  Por el cual se aplazan unas aporpiaciones en el Presupuesto General de la Nación de la vigencia fiscal de 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</si>
</sst>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20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8"/>
      <color theme="1" tint="4.9989318521683403E-2"/>
      <name val="Arial"/>
      <family val="2"/>
    </font>
    <font>
      <sz val="11"/>
      <name val="Calibri"/>
      <family val="2"/>
    </font>
    <font>
      <b/>
      <sz val="12"/>
      <color rgb="FF000000"/>
      <name val="Verdana"/>
      <family val="2"/>
    </font>
    <font>
      <sz val="12"/>
      <name val="Verdana"/>
      <family val="2"/>
    </font>
    <font>
      <b/>
      <sz val="7"/>
      <color theme="0"/>
      <name val="Arial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b/>
      <sz val="7"/>
      <color theme="1" tint="4.9989318521683403E-2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7"/>
      <name val="Calibri"/>
      <family val="2"/>
    </font>
    <font>
      <sz val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61">
    <xf numFmtId="0" fontId="1" fillId="0" borderId="0" xfId="0" applyFont="1"/>
    <xf numFmtId="0" fontId="2" fillId="2" borderId="1" xfId="0" applyFont="1" applyFill="1" applyBorder="1" applyAlignment="1">
      <alignment horizontal="left" vertical="center" wrapText="1" readingOrder="1"/>
    </xf>
    <xf numFmtId="10" fontId="1" fillId="0" borderId="0" xfId="0" applyNumberFormat="1" applyFont="1"/>
    <xf numFmtId="0" fontId="2" fillId="0" borderId="0" xfId="0" applyFont="1" applyAlignment="1">
      <alignment horizontal="center" vertical="center" wrapText="1" readingOrder="1"/>
    </xf>
    <xf numFmtId="0" fontId="4" fillId="0" borderId="0" xfId="0" applyFont="1"/>
    <xf numFmtId="7" fontId="4" fillId="0" borderId="0" xfId="0" applyNumberFormat="1" applyFont="1" applyAlignment="1">
      <alignment horizontal="right" vertical="center" wrapText="1"/>
    </xf>
    <xf numFmtId="10" fontId="4" fillId="0" borderId="0" xfId="0" applyNumberFormat="1" applyFont="1" applyAlignment="1">
      <alignment horizontal="right" vertical="center" wrapText="1"/>
    </xf>
    <xf numFmtId="10" fontId="9" fillId="0" borderId="0" xfId="0" applyNumberFormat="1" applyFont="1"/>
    <xf numFmtId="0" fontId="9" fillId="0" borderId="0" xfId="0" applyFont="1"/>
    <xf numFmtId="0" fontId="6" fillId="3" borderId="1" xfId="0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7" fontId="3" fillId="0" borderId="1" xfId="0" applyNumberFormat="1" applyFont="1" applyBorder="1" applyAlignment="1">
      <alignment horizontal="center" vertical="center" wrapText="1" readingOrder="1"/>
    </xf>
    <xf numFmtId="7" fontId="4" fillId="0" borderId="1" xfId="0" applyNumberFormat="1" applyFont="1" applyBorder="1" applyAlignment="1">
      <alignment horizontal="right" vertical="center" wrapText="1"/>
    </xf>
    <xf numFmtId="10" fontId="4" fillId="0" borderId="1" xfId="0" applyNumberFormat="1" applyFont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 readingOrder="1"/>
    </xf>
    <xf numFmtId="10" fontId="5" fillId="2" borderId="1" xfId="0" applyNumberFormat="1" applyFont="1" applyFill="1" applyBorder="1" applyAlignment="1">
      <alignment horizontal="right" vertical="center" wrapText="1"/>
    </xf>
    <xf numFmtId="164" fontId="3" fillId="0" borderId="0" xfId="0" applyNumberFormat="1" applyFont="1" applyAlignment="1">
      <alignment horizontal="right" vertical="center" wrapText="1" readingOrder="1"/>
    </xf>
    <xf numFmtId="7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/>
    </xf>
    <xf numFmtId="7" fontId="2" fillId="2" borderId="1" xfId="0" applyNumberFormat="1" applyFont="1" applyFill="1" applyBorder="1" applyAlignment="1">
      <alignment horizontal="right" vertical="center" wrapText="1" readingOrder="1"/>
    </xf>
    <xf numFmtId="7" fontId="5" fillId="2" borderId="1" xfId="0" applyNumberFormat="1" applyFont="1" applyFill="1" applyBorder="1" applyAlignment="1">
      <alignment horizontal="right" vertical="center" wrapText="1" readingOrder="1"/>
    </xf>
    <xf numFmtId="10" fontId="5" fillId="2" borderId="1" xfId="0" applyNumberFormat="1" applyFont="1" applyFill="1" applyBorder="1" applyAlignment="1">
      <alignment horizontal="right" vertical="center" wrapText="1" readingOrder="1"/>
    </xf>
    <xf numFmtId="0" fontId="12" fillId="3" borderId="1" xfId="0" applyFont="1" applyFill="1" applyBorder="1" applyAlignment="1">
      <alignment horizontal="center" vertical="center" wrapText="1" readingOrder="1"/>
    </xf>
    <xf numFmtId="0" fontId="13" fillId="2" borderId="1" xfId="0" applyFont="1" applyFill="1" applyBorder="1" applyAlignment="1">
      <alignment horizontal="center" vertical="center" wrapText="1" readingOrder="1"/>
    </xf>
    <xf numFmtId="0" fontId="14" fillId="0" borderId="1" xfId="0" applyFont="1" applyBorder="1" applyAlignment="1">
      <alignment horizontal="center" vertical="center" wrapText="1" readingOrder="1"/>
    </xf>
    <xf numFmtId="0" fontId="16" fillId="0" borderId="0" xfId="0" applyFont="1"/>
    <xf numFmtId="164" fontId="14" fillId="0" borderId="0" xfId="0" applyNumberFormat="1" applyFont="1" applyAlignment="1">
      <alignment horizontal="right" vertical="center" wrapText="1" readingOrder="1"/>
    </xf>
    <xf numFmtId="0" fontId="18" fillId="0" borderId="0" xfId="0" applyFont="1"/>
    <xf numFmtId="0" fontId="13" fillId="4" borderId="1" xfId="0" applyFont="1" applyFill="1" applyBorder="1" applyAlignment="1">
      <alignment horizontal="center" vertical="center" wrapText="1" readingOrder="1"/>
    </xf>
    <xf numFmtId="0" fontId="2" fillId="4" borderId="1" xfId="0" applyFont="1" applyFill="1" applyBorder="1" applyAlignment="1">
      <alignment horizontal="left" vertical="center" wrapText="1" readingOrder="1"/>
    </xf>
    <xf numFmtId="164" fontId="2" fillId="4" borderId="1" xfId="0" applyNumberFormat="1" applyFont="1" applyFill="1" applyBorder="1" applyAlignment="1">
      <alignment horizontal="right" vertical="center" wrapText="1" readingOrder="1"/>
    </xf>
    <xf numFmtId="7" fontId="2" fillId="4" borderId="1" xfId="0" applyNumberFormat="1" applyFont="1" applyFill="1" applyBorder="1" applyAlignment="1">
      <alignment horizontal="right" vertical="center" wrapText="1" readingOrder="1"/>
    </xf>
    <xf numFmtId="7" fontId="5" fillId="4" borderId="1" xfId="0" applyNumberFormat="1" applyFont="1" applyFill="1" applyBorder="1" applyAlignment="1">
      <alignment horizontal="right" vertical="center" wrapText="1" readingOrder="1"/>
    </xf>
    <xf numFmtId="10" fontId="5" fillId="4" borderId="1" xfId="0" applyNumberFormat="1" applyFont="1" applyFill="1" applyBorder="1" applyAlignment="1">
      <alignment horizontal="right" vertical="center" wrapText="1" readingOrder="1"/>
    </xf>
    <xf numFmtId="10" fontId="5" fillId="4" borderId="1" xfId="0" applyNumberFormat="1" applyFont="1" applyFill="1" applyBorder="1" applyAlignment="1">
      <alignment horizontal="right" vertical="center" wrapText="1"/>
    </xf>
    <xf numFmtId="7" fontId="2" fillId="4" borderId="1" xfId="0" applyNumberFormat="1" applyFont="1" applyFill="1" applyBorder="1" applyAlignment="1">
      <alignment horizontal="center" vertical="center" wrapText="1" readingOrder="1"/>
    </xf>
    <xf numFmtId="7" fontId="5" fillId="4" borderId="1" xfId="0" applyNumberFormat="1" applyFont="1" applyFill="1" applyBorder="1" applyAlignment="1">
      <alignment horizontal="right" vertical="center" wrapText="1"/>
    </xf>
    <xf numFmtId="0" fontId="15" fillId="4" borderId="1" xfId="0" applyFont="1" applyFill="1" applyBorder="1" applyAlignment="1">
      <alignment horizontal="center" vertical="center" wrapText="1" readingOrder="1"/>
    </xf>
    <xf numFmtId="0" fontId="8" fillId="4" borderId="1" xfId="0" applyFont="1" applyFill="1" applyBorder="1" applyAlignment="1">
      <alignment horizontal="left" vertical="center" wrapText="1" readingOrder="1"/>
    </xf>
    <xf numFmtId="164" fontId="8" fillId="4" borderId="1" xfId="0" applyNumberFormat="1" applyFont="1" applyFill="1" applyBorder="1" applyAlignment="1">
      <alignment horizontal="right" vertical="center" wrapText="1" readingOrder="1"/>
    </xf>
    <xf numFmtId="7" fontId="8" fillId="4" borderId="1" xfId="0" applyNumberFormat="1" applyFont="1" applyFill="1" applyBorder="1" applyAlignment="1">
      <alignment horizontal="center" vertical="center" wrapText="1" readingOrder="1"/>
    </xf>
    <xf numFmtId="7" fontId="8" fillId="4" borderId="1" xfId="0" applyNumberFormat="1" applyFont="1" applyFill="1" applyBorder="1" applyAlignment="1">
      <alignment horizontal="right" vertical="center" wrapText="1"/>
    </xf>
    <xf numFmtId="10" fontId="8" fillId="4" borderId="1" xfId="0" applyNumberFormat="1" applyFont="1" applyFill="1" applyBorder="1" applyAlignment="1">
      <alignment horizontal="right" vertical="center" wrapText="1"/>
    </xf>
    <xf numFmtId="0" fontId="13" fillId="5" borderId="1" xfId="0" applyFont="1" applyFill="1" applyBorder="1" applyAlignment="1">
      <alignment horizontal="center" vertical="center" wrapText="1" readingOrder="1"/>
    </xf>
    <xf numFmtId="0" fontId="2" fillId="5" borderId="1" xfId="0" applyFont="1" applyFill="1" applyBorder="1" applyAlignment="1">
      <alignment horizontal="left" vertical="center" wrapText="1" readingOrder="1"/>
    </xf>
    <xf numFmtId="164" fontId="2" fillId="5" borderId="1" xfId="0" applyNumberFormat="1" applyFont="1" applyFill="1" applyBorder="1" applyAlignment="1">
      <alignment horizontal="right" vertical="center" wrapText="1" readingOrder="1"/>
    </xf>
    <xf numFmtId="7" fontId="2" fillId="5" borderId="1" xfId="0" applyNumberFormat="1" applyFont="1" applyFill="1" applyBorder="1" applyAlignment="1">
      <alignment horizontal="center" vertical="center" wrapText="1" readingOrder="1"/>
    </xf>
    <xf numFmtId="7" fontId="5" fillId="5" borderId="1" xfId="0" applyNumberFormat="1" applyFont="1" applyFill="1" applyBorder="1" applyAlignment="1">
      <alignment horizontal="right" vertical="center" wrapText="1"/>
    </xf>
    <xf numFmtId="10" fontId="5" fillId="5" borderId="1" xfId="0" applyNumberFormat="1" applyFont="1" applyFill="1" applyBorder="1" applyAlignment="1">
      <alignment horizontal="right" vertical="center" wrapText="1"/>
    </xf>
    <xf numFmtId="7" fontId="1" fillId="0" borderId="0" xfId="0" applyNumberFormat="1" applyFont="1"/>
    <xf numFmtId="164" fontId="1" fillId="0" borderId="0" xfId="0" applyNumberFormat="1" applyFont="1"/>
    <xf numFmtId="0" fontId="14" fillId="6" borderId="1" xfId="0" applyFont="1" applyFill="1" applyBorder="1" applyAlignment="1">
      <alignment horizontal="center" vertical="center" wrapText="1" readingOrder="1"/>
    </xf>
    <xf numFmtId="0" fontId="19" fillId="0" borderId="0" xfId="0" applyFont="1"/>
    <xf numFmtId="7" fontId="9" fillId="0" borderId="0" xfId="0" applyNumberFormat="1" applyFont="1"/>
    <xf numFmtId="0" fontId="10" fillId="0" borderId="0" xfId="0" applyFont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 readingOrder="1"/>
    </xf>
    <xf numFmtId="0" fontId="1" fillId="0" borderId="2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874058</xdr:colOff>
      <xdr:row>0</xdr:row>
      <xdr:rowOff>100852</xdr:rowOff>
    </xdr:from>
    <xdr:to>
      <xdr:col>18</xdr:col>
      <xdr:colOff>667854</xdr:colOff>
      <xdr:row>5</xdr:row>
      <xdr:rowOff>133831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13110882" y="100852"/>
          <a:ext cx="2144790" cy="985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82"/>
  <sheetViews>
    <sheetView showGridLines="0" tabSelected="1" view="pageBreakPreview" zoomScaleNormal="100" zoomScaleSheetLayoutView="100" workbookViewId="0">
      <pane xSplit="8" ySplit="7" topLeftCell="I8" activePane="bottomRight" state="frozen"/>
      <selection pane="topRight" activeCell="I1" sqref="I1"/>
      <selection pane="bottomLeft" activeCell="A8" sqref="A8"/>
      <selection pane="bottomRight" activeCell="M45" sqref="M44:M45"/>
    </sheetView>
  </sheetViews>
  <sheetFormatPr baseColWidth="10" defaultRowHeight="15" x14ac:dyDescent="0.25"/>
  <cols>
    <col min="1" max="1" width="5.140625" customWidth="1"/>
    <col min="2" max="2" width="4.5703125" customWidth="1"/>
    <col min="3" max="3" width="4.42578125" customWidth="1"/>
    <col min="4" max="4" width="5" customWidth="1"/>
    <col min="5" max="5" width="5.28515625" customWidth="1"/>
    <col min="6" max="6" width="4.140625" customWidth="1"/>
    <col min="7" max="7" width="4.42578125" customWidth="1"/>
    <col min="8" max="8" width="24.28515625" customWidth="1"/>
    <col min="9" max="9" width="17.7109375" bestFit="1" customWidth="1"/>
    <col min="10" max="11" width="16.5703125" bestFit="1" customWidth="1"/>
    <col min="12" max="12" width="17.7109375" bestFit="1" customWidth="1"/>
    <col min="13" max="13" width="16.28515625" bestFit="1" customWidth="1"/>
    <col min="14" max="14" width="18.85546875" bestFit="1" customWidth="1"/>
    <col min="15" max="15" width="17.7109375" bestFit="1" customWidth="1"/>
    <col min="16" max="16" width="16.28515625" bestFit="1" customWidth="1"/>
    <col min="17" max="17" width="17.7109375" bestFit="1" customWidth="1"/>
    <col min="18" max="18" width="17.28515625" bestFit="1" customWidth="1"/>
    <col min="19" max="19" width="17.7109375" bestFit="1" customWidth="1"/>
    <col min="20" max="20" width="16.5703125" bestFit="1" customWidth="1"/>
    <col min="21" max="23" width="7.140625" bestFit="1" customWidth="1"/>
    <col min="24" max="24" width="18.85546875" bestFit="1" customWidth="1"/>
  </cols>
  <sheetData>
    <row r="2" spans="1:24" x14ac:dyDescent="0.25">
      <c r="A2" s="56" t="s">
        <v>97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</row>
    <row r="3" spans="1:24" x14ac:dyDescent="0.25">
      <c r="A3" s="56" t="s">
        <v>107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</row>
    <row r="4" spans="1:24" ht="15" customHeight="1" x14ac:dyDescent="0.25">
      <c r="A4" s="56" t="s">
        <v>106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</row>
    <row r="5" spans="1:24" x14ac:dyDescent="0.25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1"/>
    </row>
    <row r="6" spans="1:24" ht="15.75" thickBot="1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59" t="s">
        <v>108</v>
      </c>
      <c r="S6" s="60"/>
      <c r="T6" s="60"/>
      <c r="U6" s="60"/>
      <c r="V6" s="60"/>
      <c r="W6" s="60"/>
    </row>
    <row r="7" spans="1:24" ht="33" customHeight="1" thickTop="1" thickBot="1" x14ac:dyDescent="0.3">
      <c r="A7" s="24" t="s">
        <v>0</v>
      </c>
      <c r="B7" s="24" t="s">
        <v>1</v>
      </c>
      <c r="C7" s="24" t="s">
        <v>2</v>
      </c>
      <c r="D7" s="24" t="s">
        <v>3</v>
      </c>
      <c r="E7" s="24" t="s">
        <v>4</v>
      </c>
      <c r="F7" s="24" t="s">
        <v>5</v>
      </c>
      <c r="G7" s="24" t="s">
        <v>6</v>
      </c>
      <c r="H7" s="9" t="s">
        <v>7</v>
      </c>
      <c r="I7" s="9" t="s">
        <v>8</v>
      </c>
      <c r="J7" s="9" t="s">
        <v>9</v>
      </c>
      <c r="K7" s="9" t="s">
        <v>10</v>
      </c>
      <c r="L7" s="9" t="s">
        <v>11</v>
      </c>
      <c r="M7" s="9" t="s">
        <v>12</v>
      </c>
      <c r="N7" s="9" t="s">
        <v>96</v>
      </c>
      <c r="O7" s="9" t="s">
        <v>13</v>
      </c>
      <c r="P7" s="9" t="s">
        <v>14</v>
      </c>
      <c r="Q7" s="9" t="s">
        <v>15</v>
      </c>
      <c r="R7" s="9" t="s">
        <v>16</v>
      </c>
      <c r="S7" s="9" t="s">
        <v>17</v>
      </c>
      <c r="T7" s="10" t="s">
        <v>95</v>
      </c>
      <c r="U7" s="10" t="s">
        <v>98</v>
      </c>
      <c r="V7" s="10" t="s">
        <v>99</v>
      </c>
      <c r="W7" s="10" t="s">
        <v>100</v>
      </c>
    </row>
    <row r="8" spans="1:24" ht="33.75" customHeight="1" thickTop="1" thickBot="1" x14ac:dyDescent="0.3">
      <c r="A8" s="25" t="s">
        <v>18</v>
      </c>
      <c r="B8" s="25"/>
      <c r="C8" s="25"/>
      <c r="D8" s="25"/>
      <c r="E8" s="25"/>
      <c r="F8" s="25"/>
      <c r="G8" s="25"/>
      <c r="H8" s="1" t="s">
        <v>88</v>
      </c>
      <c r="I8" s="21">
        <f>+I9+I13+I15+I29</f>
        <v>634658520000</v>
      </c>
      <c r="J8" s="21">
        <f>+J9+J13+J15+J29</f>
        <v>0</v>
      </c>
      <c r="K8" s="21">
        <f>+K9+K13+K15+K29</f>
        <v>0</v>
      </c>
      <c r="L8" s="21">
        <f>+L9+L13+L15+L29</f>
        <v>634658520000</v>
      </c>
      <c r="M8" s="21">
        <f>+M9+M13+M15+M29</f>
        <v>44500000000</v>
      </c>
      <c r="N8" s="21">
        <f t="shared" ref="N8:N20" si="0">+L8-M8</f>
        <v>590158520000</v>
      </c>
      <c r="O8" s="21">
        <f>+O9+O13+O15+O29</f>
        <v>555972483592.5</v>
      </c>
      <c r="P8" s="21">
        <f>+P9+P13+P15+P29</f>
        <v>34186036407.5</v>
      </c>
      <c r="Q8" s="21">
        <f>+Q9+Q13+Q15+Q29</f>
        <v>457968213789.36005</v>
      </c>
      <c r="R8" s="21">
        <f>+R9+R13+R15+R29</f>
        <v>35745263560.029999</v>
      </c>
      <c r="S8" s="21">
        <f>+S9+S13+S15+S29</f>
        <v>32488548065.589996</v>
      </c>
      <c r="T8" s="22">
        <f>+N8-Q8</f>
        <v>132190306210.63995</v>
      </c>
      <c r="U8" s="23">
        <f>+Q8/N8</f>
        <v>0.77600881503728869</v>
      </c>
      <c r="V8" s="23">
        <f>+R8/N8</f>
        <v>6.0568918940677154E-2</v>
      </c>
      <c r="W8" s="23">
        <f>+S8/N8</f>
        <v>5.5050544835970508E-2</v>
      </c>
    </row>
    <row r="9" spans="1:24" ht="27" customHeight="1" thickTop="1" thickBot="1" x14ac:dyDescent="0.3">
      <c r="A9" s="30" t="s">
        <v>18</v>
      </c>
      <c r="B9" s="30" t="s">
        <v>19</v>
      </c>
      <c r="C9" s="30"/>
      <c r="D9" s="30"/>
      <c r="E9" s="30"/>
      <c r="F9" s="30"/>
      <c r="G9" s="30"/>
      <c r="H9" s="31" t="s">
        <v>89</v>
      </c>
      <c r="I9" s="32">
        <f>SUM(I10:I12)</f>
        <v>59939874000</v>
      </c>
      <c r="J9" s="32">
        <f>SUM(J10:J12)</f>
        <v>0</v>
      </c>
      <c r="K9" s="32">
        <f>SUM(K10:K12)</f>
        <v>0</v>
      </c>
      <c r="L9" s="32">
        <f>SUM(L10:L12)</f>
        <v>59939874000</v>
      </c>
      <c r="M9" s="32">
        <f>SUM(M10:M12)</f>
        <v>0</v>
      </c>
      <c r="N9" s="33">
        <f t="shared" si="0"/>
        <v>59939874000</v>
      </c>
      <c r="O9" s="32">
        <f>SUM(O10:O12)</f>
        <v>59864874000</v>
      </c>
      <c r="P9" s="32">
        <f>SUM(P10:P12)</f>
        <v>75000000</v>
      </c>
      <c r="Q9" s="32">
        <f>SUM(Q10:Q12)</f>
        <v>6822826435</v>
      </c>
      <c r="R9" s="32">
        <f>SUM(R10:R12)</f>
        <v>6315112337.6999998</v>
      </c>
      <c r="S9" s="32">
        <f>SUM(S10:S12)</f>
        <v>6315112337.6999998</v>
      </c>
      <c r="T9" s="34">
        <f>+N9-Q9</f>
        <v>53117047565</v>
      </c>
      <c r="U9" s="35">
        <f t="shared" ref="U9:U46" si="1">+Q9/N9</f>
        <v>0.11382784079592827</v>
      </c>
      <c r="V9" s="35">
        <f t="shared" ref="V9:V46" si="2">+R9/N9</f>
        <v>0.10535745099664373</v>
      </c>
      <c r="W9" s="35">
        <f t="shared" ref="W9:W46" si="3">+S9/N9</f>
        <v>0.10535745099664373</v>
      </c>
    </row>
    <row r="10" spans="1:24" ht="35.1" customHeight="1" thickTop="1" thickBot="1" x14ac:dyDescent="0.3">
      <c r="A10" s="26" t="s">
        <v>18</v>
      </c>
      <c r="B10" s="26" t="s">
        <v>19</v>
      </c>
      <c r="C10" s="26" t="s">
        <v>19</v>
      </c>
      <c r="D10" s="26" t="s">
        <v>19</v>
      </c>
      <c r="E10" s="26"/>
      <c r="F10" s="26" t="s">
        <v>20</v>
      </c>
      <c r="G10" s="26" t="s">
        <v>21</v>
      </c>
      <c r="H10" s="11" t="s">
        <v>22</v>
      </c>
      <c r="I10" s="12">
        <v>36755001000</v>
      </c>
      <c r="J10" s="12">
        <v>0</v>
      </c>
      <c r="K10" s="12">
        <v>0</v>
      </c>
      <c r="L10" s="12">
        <v>36755001000</v>
      </c>
      <c r="M10" s="12">
        <v>0</v>
      </c>
      <c r="N10" s="13">
        <f>+L10-M10</f>
        <v>36755001000</v>
      </c>
      <c r="O10" s="12">
        <v>36755001000</v>
      </c>
      <c r="P10" s="12">
        <v>0</v>
      </c>
      <c r="Q10" s="12">
        <v>3789478850</v>
      </c>
      <c r="R10" s="12">
        <v>3774165535</v>
      </c>
      <c r="S10" s="12">
        <v>3774165535</v>
      </c>
      <c r="T10" s="14">
        <f>+N10-Q10</f>
        <v>32965522150</v>
      </c>
      <c r="U10" s="15">
        <f>+Q10/N10</f>
        <v>0.10310104059036755</v>
      </c>
      <c r="V10" s="15">
        <f>+R10/N10</f>
        <v>0.102684408442813</v>
      </c>
      <c r="W10" s="15">
        <f>+S10/N10</f>
        <v>0.102684408442813</v>
      </c>
      <c r="X10" s="51"/>
    </row>
    <row r="11" spans="1:24" ht="35.1" customHeight="1" thickTop="1" thickBot="1" x14ac:dyDescent="0.3">
      <c r="A11" s="26" t="s">
        <v>18</v>
      </c>
      <c r="B11" s="26" t="s">
        <v>19</v>
      </c>
      <c r="C11" s="26" t="s">
        <v>19</v>
      </c>
      <c r="D11" s="26" t="s">
        <v>23</v>
      </c>
      <c r="E11" s="26"/>
      <c r="F11" s="26" t="s">
        <v>20</v>
      </c>
      <c r="G11" s="26" t="s">
        <v>21</v>
      </c>
      <c r="H11" s="11" t="s">
        <v>24</v>
      </c>
      <c r="I11" s="12">
        <v>12635743000</v>
      </c>
      <c r="J11" s="12">
        <v>0</v>
      </c>
      <c r="K11" s="12">
        <v>0</v>
      </c>
      <c r="L11" s="12">
        <v>12635743000</v>
      </c>
      <c r="M11" s="12">
        <v>0</v>
      </c>
      <c r="N11" s="13">
        <f>+L11-M11</f>
        <v>12635743000</v>
      </c>
      <c r="O11" s="12">
        <v>12635743000</v>
      </c>
      <c r="P11" s="12">
        <v>0</v>
      </c>
      <c r="Q11" s="12">
        <v>1984439277</v>
      </c>
      <c r="R11" s="12">
        <v>1499187261.7</v>
      </c>
      <c r="S11" s="12">
        <v>1499187261.7</v>
      </c>
      <c r="T11" s="14">
        <f>+N11-Q11</f>
        <v>10651303723</v>
      </c>
      <c r="U11" s="15">
        <f>+Q11/N11</f>
        <v>0.15704967068418532</v>
      </c>
      <c r="V11" s="15">
        <f>+R11/N11</f>
        <v>0.11864654588970353</v>
      </c>
      <c r="W11" s="15">
        <f>+S11/N11</f>
        <v>0.11864654588970353</v>
      </c>
    </row>
    <row r="12" spans="1:24" ht="35.1" customHeight="1" thickTop="1" thickBot="1" x14ac:dyDescent="0.3">
      <c r="A12" s="26" t="s">
        <v>18</v>
      </c>
      <c r="B12" s="26" t="s">
        <v>19</v>
      </c>
      <c r="C12" s="26" t="s">
        <v>19</v>
      </c>
      <c r="D12" s="26" t="s">
        <v>25</v>
      </c>
      <c r="E12" s="26"/>
      <c r="F12" s="26" t="s">
        <v>20</v>
      </c>
      <c r="G12" s="26" t="s">
        <v>21</v>
      </c>
      <c r="H12" s="11" t="s">
        <v>26</v>
      </c>
      <c r="I12" s="12">
        <v>10549130000</v>
      </c>
      <c r="J12" s="12">
        <v>0</v>
      </c>
      <c r="K12" s="12">
        <v>0</v>
      </c>
      <c r="L12" s="12">
        <v>10549130000</v>
      </c>
      <c r="M12" s="12">
        <v>0</v>
      </c>
      <c r="N12" s="13">
        <f>+L12-M12</f>
        <v>10549130000</v>
      </c>
      <c r="O12" s="12">
        <v>10474130000</v>
      </c>
      <c r="P12" s="12">
        <v>75000000</v>
      </c>
      <c r="Q12" s="12">
        <v>1048908308</v>
      </c>
      <c r="R12" s="12">
        <v>1041759541</v>
      </c>
      <c r="S12" s="12">
        <v>1041759541</v>
      </c>
      <c r="T12" s="14">
        <f>+N12-Q12</f>
        <v>9500221692</v>
      </c>
      <c r="U12" s="15">
        <f>+Q12/N12</f>
        <v>9.9430787941754445E-2</v>
      </c>
      <c r="V12" s="15">
        <f>+R12/N12</f>
        <v>9.8753123812105839E-2</v>
      </c>
      <c r="W12" s="15">
        <f>+S12/N12</f>
        <v>9.8753123812105839E-2</v>
      </c>
    </row>
    <row r="13" spans="1:24" ht="35.1" customHeight="1" thickTop="1" thickBot="1" x14ac:dyDescent="0.3">
      <c r="A13" s="30" t="s">
        <v>18</v>
      </c>
      <c r="B13" s="30" t="s">
        <v>23</v>
      </c>
      <c r="C13" s="30"/>
      <c r="D13" s="30"/>
      <c r="E13" s="30"/>
      <c r="F13" s="30"/>
      <c r="G13" s="30"/>
      <c r="H13" s="31" t="s">
        <v>90</v>
      </c>
      <c r="I13" s="32">
        <f>+I14</f>
        <v>22407835000</v>
      </c>
      <c r="J13" s="32">
        <f t="shared" ref="J13:S13" si="4">+J14</f>
        <v>0</v>
      </c>
      <c r="K13" s="32">
        <f t="shared" si="4"/>
        <v>0</v>
      </c>
      <c r="L13" s="32">
        <f t="shared" si="4"/>
        <v>22407835000</v>
      </c>
      <c r="M13" s="32">
        <f t="shared" si="4"/>
        <v>0</v>
      </c>
      <c r="N13" s="37">
        <f t="shared" si="0"/>
        <v>22407835000</v>
      </c>
      <c r="O13" s="32">
        <f t="shared" si="4"/>
        <v>21066043975.360001</v>
      </c>
      <c r="P13" s="32">
        <f t="shared" si="4"/>
        <v>1341791024.6400001</v>
      </c>
      <c r="Q13" s="32">
        <f t="shared" si="4"/>
        <v>14832203856.549999</v>
      </c>
      <c r="R13" s="32">
        <f t="shared" si="4"/>
        <v>3949785405.3400002</v>
      </c>
      <c r="S13" s="32">
        <f t="shared" si="4"/>
        <v>3901505629.9000001</v>
      </c>
      <c r="T13" s="38">
        <f t="shared" ref="T13:T45" si="5">+N13-Q13</f>
        <v>7575631143.4500008</v>
      </c>
      <c r="U13" s="36">
        <f t="shared" si="1"/>
        <v>0.66192043348007512</v>
      </c>
      <c r="V13" s="36">
        <f t="shared" si="2"/>
        <v>0.17626805112318972</v>
      </c>
      <c r="W13" s="36">
        <f t="shared" si="3"/>
        <v>0.17411345763211841</v>
      </c>
    </row>
    <row r="14" spans="1:24" ht="35.1" customHeight="1" thickTop="1" thickBot="1" x14ac:dyDescent="0.3">
      <c r="A14" s="26" t="s">
        <v>18</v>
      </c>
      <c r="B14" s="26" t="s">
        <v>23</v>
      </c>
      <c r="C14" s="26"/>
      <c r="D14" s="26"/>
      <c r="E14" s="26"/>
      <c r="F14" s="26" t="s">
        <v>20</v>
      </c>
      <c r="G14" s="26" t="s">
        <v>21</v>
      </c>
      <c r="H14" s="11" t="s">
        <v>27</v>
      </c>
      <c r="I14" s="12">
        <v>22407835000</v>
      </c>
      <c r="J14" s="12">
        <v>0</v>
      </c>
      <c r="K14" s="12">
        <v>0</v>
      </c>
      <c r="L14" s="12">
        <v>22407835000</v>
      </c>
      <c r="M14" s="12">
        <v>0</v>
      </c>
      <c r="N14" s="13">
        <f>+L14-M14</f>
        <v>22407835000</v>
      </c>
      <c r="O14" s="12">
        <v>21066043975.360001</v>
      </c>
      <c r="P14" s="12">
        <v>1341791024.6400001</v>
      </c>
      <c r="Q14" s="12">
        <v>14832203856.549999</v>
      </c>
      <c r="R14" s="12">
        <v>3949785405.3400002</v>
      </c>
      <c r="S14" s="12">
        <v>3901505629.9000001</v>
      </c>
      <c r="T14" s="14">
        <f t="shared" si="5"/>
        <v>7575631143.4500008</v>
      </c>
      <c r="U14" s="15">
        <f>+Q14/N14</f>
        <v>0.66192043348007512</v>
      </c>
      <c r="V14" s="15">
        <f>+R14/N14</f>
        <v>0.17626805112318972</v>
      </c>
      <c r="W14" s="15">
        <f>+S14/N14</f>
        <v>0.17411345763211841</v>
      </c>
    </row>
    <row r="15" spans="1:24" ht="35.1" customHeight="1" thickTop="1" thickBot="1" x14ac:dyDescent="0.3">
      <c r="A15" s="30" t="s">
        <v>18</v>
      </c>
      <c r="B15" s="30" t="s">
        <v>25</v>
      </c>
      <c r="C15" s="39"/>
      <c r="D15" s="39"/>
      <c r="E15" s="39"/>
      <c r="F15" s="39"/>
      <c r="G15" s="39"/>
      <c r="H15" s="40" t="s">
        <v>91</v>
      </c>
      <c r="I15" s="41">
        <f>SUM(I16:I28)</f>
        <v>529498811000</v>
      </c>
      <c r="J15" s="41">
        <f>SUM(J16:J28)</f>
        <v>0</v>
      </c>
      <c r="K15" s="41">
        <f>SUM(K16:K28)</f>
        <v>0</v>
      </c>
      <c r="L15" s="41">
        <f>SUM(L16:L28)</f>
        <v>529498811000</v>
      </c>
      <c r="M15" s="41">
        <f>SUM(M16:M28)</f>
        <v>44500000000</v>
      </c>
      <c r="N15" s="42">
        <f t="shared" si="0"/>
        <v>484998811000</v>
      </c>
      <c r="O15" s="41">
        <f>SUM(O16:O28)</f>
        <v>454325565617.14001</v>
      </c>
      <c r="P15" s="41">
        <f>SUM(P16:P28)</f>
        <v>30673245382.860001</v>
      </c>
      <c r="Q15" s="41">
        <f>SUM(Q16:Q28)</f>
        <v>433030647629.81006</v>
      </c>
      <c r="R15" s="41">
        <f>SUM(R16:R28)</f>
        <v>22197829948.989998</v>
      </c>
      <c r="S15" s="41">
        <f>SUM(S16:S28)</f>
        <v>21988205948.989998</v>
      </c>
      <c r="T15" s="43">
        <f t="shared" si="5"/>
        <v>51968163370.189941</v>
      </c>
      <c r="U15" s="44">
        <f t="shared" si="1"/>
        <v>0.89284888500440063</v>
      </c>
      <c r="V15" s="44">
        <f t="shared" si="2"/>
        <v>4.5768833748728505E-2</v>
      </c>
      <c r="W15" s="44">
        <f t="shared" si="3"/>
        <v>4.5336618256142484E-2</v>
      </c>
    </row>
    <row r="16" spans="1:24" ht="69" customHeight="1" thickTop="1" thickBot="1" x14ac:dyDescent="0.3">
      <c r="A16" s="26" t="s">
        <v>18</v>
      </c>
      <c r="B16" s="26" t="s">
        <v>25</v>
      </c>
      <c r="C16" s="26" t="s">
        <v>19</v>
      </c>
      <c r="D16" s="26" t="s">
        <v>19</v>
      </c>
      <c r="E16" s="26" t="s">
        <v>28</v>
      </c>
      <c r="F16" s="26" t="s">
        <v>20</v>
      </c>
      <c r="G16" s="26" t="s">
        <v>21</v>
      </c>
      <c r="H16" s="11" t="s">
        <v>29</v>
      </c>
      <c r="I16" s="12">
        <v>166201053000</v>
      </c>
      <c r="J16" s="12">
        <v>0</v>
      </c>
      <c r="K16" s="12">
        <v>0</v>
      </c>
      <c r="L16" s="12">
        <v>166201053000</v>
      </c>
      <c r="M16" s="12">
        <v>6000000000</v>
      </c>
      <c r="N16" s="13">
        <f t="shared" si="0"/>
        <v>160201053000</v>
      </c>
      <c r="O16" s="12">
        <v>160201053000</v>
      </c>
      <c r="P16" s="12">
        <v>0</v>
      </c>
      <c r="Q16" s="12">
        <v>160201053000</v>
      </c>
      <c r="R16" s="12">
        <v>14563732000</v>
      </c>
      <c r="S16" s="12">
        <v>14563732000</v>
      </c>
      <c r="T16" s="14">
        <f t="shared" si="5"/>
        <v>0</v>
      </c>
      <c r="U16" s="15">
        <f t="shared" si="1"/>
        <v>1</v>
      </c>
      <c r="V16" s="15">
        <f t="shared" si="2"/>
        <v>9.0909090341622159E-2</v>
      </c>
      <c r="W16" s="15">
        <f t="shared" si="3"/>
        <v>9.0909090341622159E-2</v>
      </c>
      <c r="X16" s="52"/>
    </row>
    <row r="17" spans="1:24" ht="39.950000000000003" customHeight="1" thickTop="1" thickBot="1" x14ac:dyDescent="0.3">
      <c r="A17" s="26" t="s">
        <v>18</v>
      </c>
      <c r="B17" s="26" t="s">
        <v>25</v>
      </c>
      <c r="C17" s="26" t="s">
        <v>19</v>
      </c>
      <c r="D17" s="26" t="s">
        <v>19</v>
      </c>
      <c r="E17" s="26" t="s">
        <v>30</v>
      </c>
      <c r="F17" s="26" t="s">
        <v>20</v>
      </c>
      <c r="G17" s="26" t="s">
        <v>21</v>
      </c>
      <c r="H17" s="11" t="s">
        <v>31</v>
      </c>
      <c r="I17" s="12">
        <v>213156718000</v>
      </c>
      <c r="J17" s="12">
        <v>0</v>
      </c>
      <c r="K17" s="12">
        <v>0</v>
      </c>
      <c r="L17" s="12">
        <v>213156718000</v>
      </c>
      <c r="M17" s="12">
        <v>0</v>
      </c>
      <c r="N17" s="13">
        <f t="shared" si="0"/>
        <v>213156718000</v>
      </c>
      <c r="O17" s="12">
        <v>213156718000</v>
      </c>
      <c r="P17" s="12">
        <v>0</v>
      </c>
      <c r="Q17" s="12">
        <v>213156718000</v>
      </c>
      <c r="R17" s="12">
        <v>0</v>
      </c>
      <c r="S17" s="12">
        <v>0</v>
      </c>
      <c r="T17" s="14">
        <f t="shared" si="5"/>
        <v>0</v>
      </c>
      <c r="U17" s="15">
        <f t="shared" si="1"/>
        <v>1</v>
      </c>
      <c r="V17" s="15">
        <f t="shared" si="2"/>
        <v>0</v>
      </c>
      <c r="W17" s="15">
        <f t="shared" si="3"/>
        <v>0</v>
      </c>
      <c r="X17" s="51"/>
    </row>
    <row r="18" spans="1:24" ht="39.950000000000003" customHeight="1" thickTop="1" thickBot="1" x14ac:dyDescent="0.3">
      <c r="A18" s="26" t="s">
        <v>18</v>
      </c>
      <c r="B18" s="26" t="s">
        <v>25</v>
      </c>
      <c r="C18" s="26" t="s">
        <v>23</v>
      </c>
      <c r="D18" s="26" t="s">
        <v>23</v>
      </c>
      <c r="E18" s="26"/>
      <c r="F18" s="26" t="s">
        <v>20</v>
      </c>
      <c r="G18" s="26" t="s">
        <v>21</v>
      </c>
      <c r="H18" s="11" t="s">
        <v>32</v>
      </c>
      <c r="I18" s="12">
        <v>14688438000</v>
      </c>
      <c r="J18" s="12">
        <v>0</v>
      </c>
      <c r="K18" s="12">
        <v>0</v>
      </c>
      <c r="L18" s="12">
        <v>14688438000</v>
      </c>
      <c r="M18" s="12">
        <v>0</v>
      </c>
      <c r="N18" s="13">
        <f t="shared" si="0"/>
        <v>14688438000</v>
      </c>
      <c r="O18" s="12">
        <v>14688438000</v>
      </c>
      <c r="P18" s="12">
        <v>0</v>
      </c>
      <c r="Q18" s="12">
        <v>13404708308</v>
      </c>
      <c r="R18" s="12">
        <v>0</v>
      </c>
      <c r="S18" s="12">
        <v>0</v>
      </c>
      <c r="T18" s="14">
        <f t="shared" si="5"/>
        <v>1283729692</v>
      </c>
      <c r="U18" s="15">
        <f t="shared" si="1"/>
        <v>0.91260270887891548</v>
      </c>
      <c r="V18" s="15">
        <f t="shared" si="2"/>
        <v>0</v>
      </c>
      <c r="W18" s="15">
        <f t="shared" si="3"/>
        <v>0</v>
      </c>
    </row>
    <row r="19" spans="1:24" ht="39.950000000000003" customHeight="1" thickTop="1" thickBot="1" x14ac:dyDescent="0.3">
      <c r="A19" s="26" t="s">
        <v>18</v>
      </c>
      <c r="B19" s="26" t="s">
        <v>25</v>
      </c>
      <c r="C19" s="26" t="s">
        <v>25</v>
      </c>
      <c r="D19" s="26" t="s">
        <v>19</v>
      </c>
      <c r="E19" s="26" t="s">
        <v>33</v>
      </c>
      <c r="F19" s="26" t="s">
        <v>20</v>
      </c>
      <c r="G19" s="26" t="s">
        <v>21</v>
      </c>
      <c r="H19" s="11" t="s">
        <v>34</v>
      </c>
      <c r="I19" s="12">
        <v>10000000000</v>
      </c>
      <c r="J19" s="12">
        <v>0</v>
      </c>
      <c r="K19" s="12">
        <v>0</v>
      </c>
      <c r="L19" s="12">
        <v>10000000000</v>
      </c>
      <c r="M19" s="12">
        <v>10000000000</v>
      </c>
      <c r="N19" s="13">
        <f t="shared" si="0"/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4">
        <f t="shared" si="5"/>
        <v>0</v>
      </c>
      <c r="U19" s="15">
        <v>0</v>
      </c>
      <c r="V19" s="15">
        <v>0</v>
      </c>
      <c r="W19" s="15">
        <v>0</v>
      </c>
    </row>
    <row r="20" spans="1:24" ht="39.950000000000003" customHeight="1" thickTop="1" thickBot="1" x14ac:dyDescent="0.3">
      <c r="A20" s="26" t="s">
        <v>18</v>
      </c>
      <c r="B20" s="26" t="s">
        <v>25</v>
      </c>
      <c r="C20" s="26" t="s">
        <v>25</v>
      </c>
      <c r="D20" s="26" t="s">
        <v>35</v>
      </c>
      <c r="E20" s="26" t="s">
        <v>36</v>
      </c>
      <c r="F20" s="26" t="s">
        <v>20</v>
      </c>
      <c r="G20" s="26" t="s">
        <v>21</v>
      </c>
      <c r="H20" s="11" t="s">
        <v>37</v>
      </c>
      <c r="I20" s="12">
        <v>6680393000</v>
      </c>
      <c r="J20" s="12">
        <v>0</v>
      </c>
      <c r="K20" s="12">
        <v>0</v>
      </c>
      <c r="L20" s="12">
        <v>6680393000</v>
      </c>
      <c r="M20" s="12">
        <v>0</v>
      </c>
      <c r="N20" s="13">
        <f t="shared" si="0"/>
        <v>6680393000</v>
      </c>
      <c r="O20" s="12">
        <v>6680393000</v>
      </c>
      <c r="P20" s="12">
        <v>0</v>
      </c>
      <c r="Q20" s="12">
        <v>0</v>
      </c>
      <c r="R20" s="12">
        <v>0</v>
      </c>
      <c r="S20" s="12">
        <v>0</v>
      </c>
      <c r="T20" s="14">
        <f t="shared" si="5"/>
        <v>6680393000</v>
      </c>
      <c r="U20" s="15">
        <f t="shared" si="1"/>
        <v>0</v>
      </c>
      <c r="V20" s="15">
        <f t="shared" si="2"/>
        <v>0</v>
      </c>
      <c r="W20" s="15">
        <f t="shared" si="3"/>
        <v>0</v>
      </c>
    </row>
    <row r="21" spans="1:24" ht="39.950000000000003" customHeight="1" thickTop="1" thickBot="1" x14ac:dyDescent="0.3">
      <c r="A21" s="26" t="s">
        <v>18</v>
      </c>
      <c r="B21" s="26" t="s">
        <v>25</v>
      </c>
      <c r="C21" s="26" t="s">
        <v>25</v>
      </c>
      <c r="D21" s="26" t="s">
        <v>35</v>
      </c>
      <c r="E21" s="26" t="s">
        <v>38</v>
      </c>
      <c r="F21" s="26" t="s">
        <v>20</v>
      </c>
      <c r="G21" s="26" t="s">
        <v>21</v>
      </c>
      <c r="H21" s="11" t="s">
        <v>39</v>
      </c>
      <c r="I21" s="12">
        <v>28500000000</v>
      </c>
      <c r="J21" s="12">
        <v>0</v>
      </c>
      <c r="K21" s="12">
        <v>0</v>
      </c>
      <c r="L21" s="12">
        <v>28500000000</v>
      </c>
      <c r="M21" s="12">
        <v>28500000000</v>
      </c>
      <c r="N21" s="13">
        <f t="shared" ref="N21:N28" si="6">+L21-M21</f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4">
        <f>+N21-Q21</f>
        <v>0</v>
      </c>
      <c r="U21" s="15">
        <v>0</v>
      </c>
      <c r="V21" s="15">
        <v>0</v>
      </c>
      <c r="W21" s="15">
        <v>0</v>
      </c>
    </row>
    <row r="22" spans="1:24" ht="24" thickTop="1" thickBot="1" x14ac:dyDescent="0.3">
      <c r="A22" s="26" t="s">
        <v>18</v>
      </c>
      <c r="B22" s="26" t="s">
        <v>25</v>
      </c>
      <c r="C22" s="26" t="s">
        <v>35</v>
      </c>
      <c r="D22" s="26" t="s">
        <v>23</v>
      </c>
      <c r="E22" s="26" t="s">
        <v>30</v>
      </c>
      <c r="F22" s="26" t="s">
        <v>20</v>
      </c>
      <c r="G22" s="26" t="s">
        <v>21</v>
      </c>
      <c r="H22" s="11" t="s">
        <v>40</v>
      </c>
      <c r="I22" s="12">
        <v>684928000</v>
      </c>
      <c r="J22" s="12">
        <v>0</v>
      </c>
      <c r="K22" s="12">
        <v>0</v>
      </c>
      <c r="L22" s="12">
        <v>684928000</v>
      </c>
      <c r="M22" s="12">
        <v>0</v>
      </c>
      <c r="N22" s="13">
        <f t="shared" si="6"/>
        <v>684928000</v>
      </c>
      <c r="O22" s="12">
        <v>32235321.780000001</v>
      </c>
      <c r="P22" s="12">
        <v>652692678.22000003</v>
      </c>
      <c r="Q22" s="12">
        <v>32235321.780000001</v>
      </c>
      <c r="R22" s="12">
        <v>12104219.960000001</v>
      </c>
      <c r="S22" s="12">
        <v>12104219.960000001</v>
      </c>
      <c r="T22" s="14">
        <f t="shared" si="5"/>
        <v>652692678.22000003</v>
      </c>
      <c r="U22" s="15">
        <f t="shared" si="1"/>
        <v>4.7063810765511124E-2</v>
      </c>
      <c r="V22" s="15">
        <f t="shared" si="2"/>
        <v>1.7672251623528312E-2</v>
      </c>
      <c r="W22" s="15">
        <f t="shared" si="3"/>
        <v>1.7672251623528312E-2</v>
      </c>
      <c r="X22" s="51"/>
    </row>
    <row r="23" spans="1:24" ht="24" thickTop="1" thickBot="1" x14ac:dyDescent="0.3">
      <c r="A23" s="26" t="s">
        <v>18</v>
      </c>
      <c r="B23" s="26" t="s">
        <v>25</v>
      </c>
      <c r="C23" s="26" t="s">
        <v>35</v>
      </c>
      <c r="D23" s="26" t="s">
        <v>23</v>
      </c>
      <c r="E23" s="26" t="s">
        <v>41</v>
      </c>
      <c r="F23" s="26" t="s">
        <v>20</v>
      </c>
      <c r="G23" s="26" t="s">
        <v>21</v>
      </c>
      <c r="H23" s="11" t="s">
        <v>42</v>
      </c>
      <c r="I23" s="12">
        <v>6075382000</v>
      </c>
      <c r="J23" s="12">
        <v>0</v>
      </c>
      <c r="K23" s="12">
        <v>0</v>
      </c>
      <c r="L23" s="12">
        <v>6075382000</v>
      </c>
      <c r="M23" s="12">
        <v>0</v>
      </c>
      <c r="N23" s="13">
        <f t="shared" si="6"/>
        <v>6075382000</v>
      </c>
      <c r="O23" s="12">
        <v>209624000</v>
      </c>
      <c r="P23" s="12">
        <v>5865758000</v>
      </c>
      <c r="Q23" s="12">
        <v>209624000</v>
      </c>
      <c r="R23" s="12">
        <v>209624000</v>
      </c>
      <c r="S23" s="12">
        <v>0</v>
      </c>
      <c r="T23" s="14">
        <f t="shared" si="5"/>
        <v>5865758000</v>
      </c>
      <c r="U23" s="15">
        <f t="shared" si="1"/>
        <v>3.4503838606362532E-2</v>
      </c>
      <c r="V23" s="15">
        <f t="shared" si="2"/>
        <v>3.4503838606362532E-2</v>
      </c>
      <c r="W23" s="15">
        <f t="shared" si="3"/>
        <v>0</v>
      </c>
    </row>
    <row r="24" spans="1:24" ht="35.25" thickTop="1" thickBot="1" x14ac:dyDescent="0.3">
      <c r="A24" s="26" t="s">
        <v>18</v>
      </c>
      <c r="B24" s="26" t="s">
        <v>25</v>
      </c>
      <c r="C24" s="26" t="s">
        <v>35</v>
      </c>
      <c r="D24" s="26" t="s">
        <v>23</v>
      </c>
      <c r="E24" s="26" t="s">
        <v>43</v>
      </c>
      <c r="F24" s="26" t="s">
        <v>20</v>
      </c>
      <c r="G24" s="26" t="s">
        <v>21</v>
      </c>
      <c r="H24" s="11" t="s">
        <v>44</v>
      </c>
      <c r="I24" s="12">
        <v>288793000</v>
      </c>
      <c r="J24" s="12">
        <v>0</v>
      </c>
      <c r="K24" s="12">
        <v>0</v>
      </c>
      <c r="L24" s="12">
        <v>288793000</v>
      </c>
      <c r="M24" s="12">
        <v>0</v>
      </c>
      <c r="N24" s="13">
        <f t="shared" si="6"/>
        <v>288793000</v>
      </c>
      <c r="O24" s="12">
        <v>288793000</v>
      </c>
      <c r="P24" s="12">
        <v>0</v>
      </c>
      <c r="Q24" s="12">
        <v>29430488</v>
      </c>
      <c r="R24" s="12">
        <v>29430488</v>
      </c>
      <c r="S24" s="12">
        <v>29430488</v>
      </c>
      <c r="T24" s="14">
        <f t="shared" si="5"/>
        <v>259362512</v>
      </c>
      <c r="U24" s="15">
        <f t="shared" si="1"/>
        <v>0.10190859196725682</v>
      </c>
      <c r="V24" s="15">
        <f t="shared" si="2"/>
        <v>0.10190859196725682</v>
      </c>
      <c r="W24" s="15">
        <f t="shared" si="3"/>
        <v>0.10190859196725682</v>
      </c>
    </row>
    <row r="25" spans="1:24" ht="35.25" thickTop="1" thickBot="1" x14ac:dyDescent="0.3">
      <c r="A25" s="26" t="s">
        <v>18</v>
      </c>
      <c r="B25" s="26" t="s">
        <v>25</v>
      </c>
      <c r="C25" s="26" t="s">
        <v>35</v>
      </c>
      <c r="D25" s="26" t="s">
        <v>23</v>
      </c>
      <c r="E25" s="26" t="s">
        <v>45</v>
      </c>
      <c r="F25" s="26" t="s">
        <v>20</v>
      </c>
      <c r="G25" s="26" t="s">
        <v>21</v>
      </c>
      <c r="H25" s="11" t="s">
        <v>46</v>
      </c>
      <c r="I25" s="12">
        <v>5536000</v>
      </c>
      <c r="J25" s="12">
        <v>0</v>
      </c>
      <c r="K25" s="12">
        <v>0</v>
      </c>
      <c r="L25" s="12">
        <v>5536000</v>
      </c>
      <c r="M25" s="12">
        <v>0</v>
      </c>
      <c r="N25" s="13">
        <f t="shared" si="6"/>
        <v>5536000</v>
      </c>
      <c r="O25" s="12">
        <v>5536000</v>
      </c>
      <c r="P25" s="12">
        <v>0</v>
      </c>
      <c r="Q25" s="12">
        <v>683400</v>
      </c>
      <c r="R25" s="12">
        <v>683400</v>
      </c>
      <c r="S25" s="12">
        <v>683400</v>
      </c>
      <c r="T25" s="14">
        <f t="shared" si="5"/>
        <v>4852600</v>
      </c>
      <c r="U25" s="15">
        <f t="shared" si="1"/>
        <v>0.12344653179190751</v>
      </c>
      <c r="V25" s="15">
        <f t="shared" si="2"/>
        <v>0.12344653179190751</v>
      </c>
      <c r="W25" s="15">
        <f t="shared" si="3"/>
        <v>0.12344653179190751</v>
      </c>
    </row>
    <row r="26" spans="1:24" ht="39.950000000000003" customHeight="1" thickTop="1" thickBot="1" x14ac:dyDescent="0.3">
      <c r="A26" s="26" t="s">
        <v>18</v>
      </c>
      <c r="B26" s="26" t="s">
        <v>25</v>
      </c>
      <c r="C26" s="26" t="s">
        <v>35</v>
      </c>
      <c r="D26" s="26" t="s">
        <v>23</v>
      </c>
      <c r="E26" s="26" t="s">
        <v>47</v>
      </c>
      <c r="F26" s="26" t="s">
        <v>20</v>
      </c>
      <c r="G26" s="26" t="s">
        <v>21</v>
      </c>
      <c r="H26" s="11" t="s">
        <v>48</v>
      </c>
      <c r="I26" s="12">
        <v>35409570000</v>
      </c>
      <c r="J26" s="12">
        <v>0</v>
      </c>
      <c r="K26" s="12">
        <v>0</v>
      </c>
      <c r="L26" s="12">
        <v>35409570000</v>
      </c>
      <c r="M26" s="12">
        <v>0</v>
      </c>
      <c r="N26" s="13">
        <f t="shared" si="6"/>
        <v>35409570000</v>
      </c>
      <c r="O26" s="12">
        <v>16714775295.360001</v>
      </c>
      <c r="P26" s="12">
        <v>18694794704.639999</v>
      </c>
      <c r="Q26" s="12">
        <v>3648195112.0300002</v>
      </c>
      <c r="R26" s="12">
        <v>3648195112.0300002</v>
      </c>
      <c r="S26" s="12">
        <v>3648195112.0300002</v>
      </c>
      <c r="T26" s="14">
        <f t="shared" si="5"/>
        <v>31761374887.970001</v>
      </c>
      <c r="U26" s="15">
        <f t="shared" si="1"/>
        <v>0.10302850647522691</v>
      </c>
      <c r="V26" s="15">
        <f t="shared" si="2"/>
        <v>0.10302850647522691</v>
      </c>
      <c r="W26" s="15">
        <f t="shared" si="3"/>
        <v>0.10302850647522691</v>
      </c>
    </row>
    <row r="27" spans="1:24" ht="39.950000000000003" customHeight="1" thickTop="1" thickBot="1" x14ac:dyDescent="0.3">
      <c r="A27" s="26" t="s">
        <v>18</v>
      </c>
      <c r="B27" s="26" t="s">
        <v>25</v>
      </c>
      <c r="C27" s="26" t="s">
        <v>20</v>
      </c>
      <c r="D27" s="26"/>
      <c r="E27" s="26"/>
      <c r="F27" s="26" t="s">
        <v>20</v>
      </c>
      <c r="G27" s="26" t="s">
        <v>21</v>
      </c>
      <c r="H27" s="11" t="s">
        <v>49</v>
      </c>
      <c r="I27" s="12">
        <v>5460000000</v>
      </c>
      <c r="J27" s="12">
        <v>0</v>
      </c>
      <c r="K27" s="12">
        <v>0</v>
      </c>
      <c r="L27" s="12">
        <v>5460000000</v>
      </c>
      <c r="M27" s="12">
        <v>0</v>
      </c>
      <c r="N27" s="13">
        <f t="shared" si="6"/>
        <v>5460000000</v>
      </c>
      <c r="O27" s="12">
        <v>0</v>
      </c>
      <c r="P27" s="12">
        <v>5460000000</v>
      </c>
      <c r="Q27" s="12">
        <v>0</v>
      </c>
      <c r="R27" s="12">
        <v>0</v>
      </c>
      <c r="S27" s="12">
        <v>0</v>
      </c>
      <c r="T27" s="14">
        <f t="shared" si="5"/>
        <v>5460000000</v>
      </c>
      <c r="U27" s="15">
        <f t="shared" si="1"/>
        <v>0</v>
      </c>
      <c r="V27" s="15">
        <f t="shared" si="2"/>
        <v>0</v>
      </c>
      <c r="W27" s="15">
        <f t="shared" si="3"/>
        <v>0</v>
      </c>
    </row>
    <row r="28" spans="1:24" ht="39.950000000000003" customHeight="1" thickTop="1" thickBot="1" x14ac:dyDescent="0.3">
      <c r="A28" s="26" t="s">
        <v>18</v>
      </c>
      <c r="B28" s="26" t="s">
        <v>25</v>
      </c>
      <c r="C28" s="26" t="s">
        <v>50</v>
      </c>
      <c r="D28" s="26" t="s">
        <v>51</v>
      </c>
      <c r="E28" s="26" t="s">
        <v>28</v>
      </c>
      <c r="F28" s="26" t="s">
        <v>20</v>
      </c>
      <c r="G28" s="26" t="s">
        <v>21</v>
      </c>
      <c r="H28" s="11" t="s">
        <v>52</v>
      </c>
      <c r="I28" s="12">
        <v>42348000000</v>
      </c>
      <c r="J28" s="12">
        <v>0</v>
      </c>
      <c r="K28" s="12">
        <v>0</v>
      </c>
      <c r="L28" s="12">
        <v>42348000000</v>
      </c>
      <c r="M28" s="12">
        <v>0</v>
      </c>
      <c r="N28" s="13">
        <f t="shared" si="6"/>
        <v>42348000000</v>
      </c>
      <c r="O28" s="12">
        <v>42348000000</v>
      </c>
      <c r="P28" s="12">
        <v>0</v>
      </c>
      <c r="Q28" s="12">
        <v>42348000000</v>
      </c>
      <c r="R28" s="12">
        <v>3734060729</v>
      </c>
      <c r="S28" s="12">
        <v>3734060729</v>
      </c>
      <c r="T28" s="14">
        <f t="shared" si="5"/>
        <v>0</v>
      </c>
      <c r="U28" s="15">
        <f t="shared" si="1"/>
        <v>1</v>
      </c>
      <c r="V28" s="15">
        <f t="shared" si="2"/>
        <v>8.8175609922546513E-2</v>
      </c>
      <c r="W28" s="15">
        <f t="shared" si="3"/>
        <v>8.8175609922546513E-2</v>
      </c>
    </row>
    <row r="29" spans="1:24" ht="35.25" thickTop="1" thickBot="1" x14ac:dyDescent="0.3">
      <c r="A29" s="30" t="s">
        <v>18</v>
      </c>
      <c r="B29" s="30" t="s">
        <v>53</v>
      </c>
      <c r="C29" s="30"/>
      <c r="D29" s="30"/>
      <c r="E29" s="30"/>
      <c r="F29" s="30"/>
      <c r="G29" s="30"/>
      <c r="H29" s="31" t="s">
        <v>92</v>
      </c>
      <c r="I29" s="32">
        <f>+I30+I31</f>
        <v>22812000000</v>
      </c>
      <c r="J29" s="32">
        <f t="shared" ref="J29:S29" si="7">+J30+J31</f>
        <v>0</v>
      </c>
      <c r="K29" s="32">
        <f t="shared" si="7"/>
        <v>0</v>
      </c>
      <c r="L29" s="32">
        <f t="shared" si="7"/>
        <v>22812000000</v>
      </c>
      <c r="M29" s="32">
        <f t="shared" si="7"/>
        <v>0</v>
      </c>
      <c r="N29" s="37">
        <f t="shared" ref="N29:N45" si="8">+L29-M29</f>
        <v>22812000000</v>
      </c>
      <c r="O29" s="32">
        <f t="shared" si="7"/>
        <v>20716000000</v>
      </c>
      <c r="P29" s="32">
        <f t="shared" si="7"/>
        <v>2096000000</v>
      </c>
      <c r="Q29" s="32">
        <f t="shared" si="7"/>
        <v>3282535868</v>
      </c>
      <c r="R29" s="32">
        <f t="shared" si="7"/>
        <v>3282535868</v>
      </c>
      <c r="S29" s="32">
        <f t="shared" si="7"/>
        <v>283724149</v>
      </c>
      <c r="T29" s="38">
        <f t="shared" si="5"/>
        <v>19529464132</v>
      </c>
      <c r="U29" s="36">
        <f t="shared" si="1"/>
        <v>0.14389513712081362</v>
      </c>
      <c r="V29" s="36">
        <f t="shared" si="2"/>
        <v>0.14389513712081362</v>
      </c>
      <c r="W29" s="36">
        <f t="shared" si="3"/>
        <v>1.2437495572505699E-2</v>
      </c>
    </row>
    <row r="30" spans="1:24" ht="24" customHeight="1" thickTop="1" thickBot="1" x14ac:dyDescent="0.3">
      <c r="A30" s="26" t="s">
        <v>18</v>
      </c>
      <c r="B30" s="26" t="s">
        <v>53</v>
      </c>
      <c r="C30" s="26" t="s">
        <v>19</v>
      </c>
      <c r="D30" s="26"/>
      <c r="E30" s="26"/>
      <c r="F30" s="26" t="s">
        <v>20</v>
      </c>
      <c r="G30" s="26" t="s">
        <v>21</v>
      </c>
      <c r="H30" s="11" t="s">
        <v>54</v>
      </c>
      <c r="I30" s="12">
        <v>20716000000</v>
      </c>
      <c r="J30" s="12">
        <v>0</v>
      </c>
      <c r="K30" s="12">
        <v>0</v>
      </c>
      <c r="L30" s="12">
        <v>20716000000</v>
      </c>
      <c r="M30" s="12">
        <v>0</v>
      </c>
      <c r="N30" s="12">
        <f t="shared" si="8"/>
        <v>20716000000</v>
      </c>
      <c r="O30" s="12">
        <v>20716000000</v>
      </c>
      <c r="P30" s="12">
        <v>0</v>
      </c>
      <c r="Q30" s="12">
        <v>3282535868</v>
      </c>
      <c r="R30" s="12">
        <v>3282535868</v>
      </c>
      <c r="S30" s="12">
        <v>283724149</v>
      </c>
      <c r="T30" s="12">
        <f>+N30-Q30</f>
        <v>17433464132</v>
      </c>
      <c r="U30" s="15">
        <f t="shared" si="1"/>
        <v>0.15845413535431552</v>
      </c>
      <c r="V30" s="15">
        <f t="shared" si="2"/>
        <v>0.15845413535431552</v>
      </c>
      <c r="W30" s="15">
        <f t="shared" si="3"/>
        <v>1.3695894429426531E-2</v>
      </c>
    </row>
    <row r="31" spans="1:24" ht="34.5" customHeight="1" thickTop="1" thickBot="1" x14ac:dyDescent="0.3">
      <c r="A31" s="26" t="s">
        <v>18</v>
      </c>
      <c r="B31" s="26" t="s">
        <v>53</v>
      </c>
      <c r="C31" s="26" t="s">
        <v>35</v>
      </c>
      <c r="D31" s="26" t="s">
        <v>19</v>
      </c>
      <c r="E31" s="26"/>
      <c r="F31" s="26" t="s">
        <v>50</v>
      </c>
      <c r="G31" s="26" t="s">
        <v>55</v>
      </c>
      <c r="H31" s="11" t="s">
        <v>56</v>
      </c>
      <c r="I31" s="12">
        <v>2096000000</v>
      </c>
      <c r="J31" s="12">
        <v>0</v>
      </c>
      <c r="K31" s="12">
        <v>0</v>
      </c>
      <c r="L31" s="12">
        <v>2096000000</v>
      </c>
      <c r="M31" s="12">
        <v>0</v>
      </c>
      <c r="N31" s="12">
        <f t="shared" si="8"/>
        <v>2096000000</v>
      </c>
      <c r="O31" s="12">
        <v>0</v>
      </c>
      <c r="P31" s="12">
        <v>2096000000</v>
      </c>
      <c r="Q31" s="12">
        <v>0</v>
      </c>
      <c r="R31" s="12">
        <v>0</v>
      </c>
      <c r="S31" s="12">
        <v>0</v>
      </c>
      <c r="T31" s="12">
        <f>+N31-Q31</f>
        <v>2096000000</v>
      </c>
      <c r="U31" s="15">
        <f t="shared" si="1"/>
        <v>0</v>
      </c>
      <c r="V31" s="15">
        <f t="shared" si="2"/>
        <v>0</v>
      </c>
      <c r="W31" s="15">
        <f t="shared" si="3"/>
        <v>0</v>
      </c>
      <c r="X31" s="51"/>
    </row>
    <row r="32" spans="1:24" ht="26.25" customHeight="1" thickTop="1" thickBot="1" x14ac:dyDescent="0.3">
      <c r="A32" s="25" t="s">
        <v>57</v>
      </c>
      <c r="B32" s="25"/>
      <c r="C32" s="25"/>
      <c r="D32" s="25"/>
      <c r="E32" s="25"/>
      <c r="F32" s="25"/>
      <c r="G32" s="25"/>
      <c r="H32" s="1" t="s">
        <v>93</v>
      </c>
      <c r="I32" s="16">
        <f>SUM(I33:I45)</f>
        <v>189479076929</v>
      </c>
      <c r="J32" s="16">
        <f t="shared" ref="J32:S32" si="9">SUM(J33:J45)</f>
        <v>0</v>
      </c>
      <c r="K32" s="16">
        <f t="shared" si="9"/>
        <v>0</v>
      </c>
      <c r="L32" s="16">
        <f t="shared" si="9"/>
        <v>189479076929</v>
      </c>
      <c r="M32" s="16">
        <f t="shared" si="9"/>
        <v>0</v>
      </c>
      <c r="N32" s="16">
        <f t="shared" si="9"/>
        <v>189479076929</v>
      </c>
      <c r="O32" s="16">
        <f t="shared" si="9"/>
        <v>141240842879</v>
      </c>
      <c r="P32" s="16">
        <f t="shared" si="9"/>
        <v>48238234050</v>
      </c>
      <c r="Q32" s="16">
        <f t="shared" si="9"/>
        <v>12172645720</v>
      </c>
      <c r="R32" s="16">
        <f t="shared" si="9"/>
        <v>406580687.66000003</v>
      </c>
      <c r="S32" s="16">
        <f t="shared" si="9"/>
        <v>396213620.66000003</v>
      </c>
      <c r="T32" s="16">
        <f>SUM(T33:T45)</f>
        <v>177306431209</v>
      </c>
      <c r="U32" s="17">
        <f t="shared" si="1"/>
        <v>6.424269062995927E-2</v>
      </c>
      <c r="V32" s="17">
        <f t="shared" si="2"/>
        <v>2.1457814458973245E-3</v>
      </c>
      <c r="W32" s="17">
        <f t="shared" si="3"/>
        <v>2.0910679272966156E-3</v>
      </c>
    </row>
    <row r="33" spans="1:24" ht="81" customHeight="1" thickTop="1" thickBot="1" x14ac:dyDescent="0.3">
      <c r="A33" s="53" t="s">
        <v>57</v>
      </c>
      <c r="B33" s="26" t="s">
        <v>58</v>
      </c>
      <c r="C33" s="26" t="s">
        <v>59</v>
      </c>
      <c r="D33" s="26" t="s">
        <v>60</v>
      </c>
      <c r="E33" s="26" t="s">
        <v>61</v>
      </c>
      <c r="F33" s="26" t="s">
        <v>20</v>
      </c>
      <c r="G33" s="26" t="s">
        <v>21</v>
      </c>
      <c r="H33" s="11" t="s">
        <v>62</v>
      </c>
      <c r="I33" s="12">
        <v>2891976929</v>
      </c>
      <c r="J33" s="12">
        <v>0</v>
      </c>
      <c r="K33" s="12">
        <v>0</v>
      </c>
      <c r="L33" s="12">
        <v>2891976929</v>
      </c>
      <c r="M33" s="12">
        <v>0</v>
      </c>
      <c r="N33" s="13">
        <f>+L33-M33</f>
        <v>2891976929</v>
      </c>
      <c r="O33" s="12">
        <v>2200040809</v>
      </c>
      <c r="P33" s="12">
        <v>691936120</v>
      </c>
      <c r="Q33" s="12">
        <v>1722637650</v>
      </c>
      <c r="R33" s="12">
        <v>71302406</v>
      </c>
      <c r="S33" s="12">
        <v>71302406</v>
      </c>
      <c r="T33" s="14">
        <f t="shared" si="5"/>
        <v>1169339279</v>
      </c>
      <c r="U33" s="15">
        <f t="shared" si="1"/>
        <v>0.59566092409860993</v>
      </c>
      <c r="V33" s="15">
        <f t="shared" si="2"/>
        <v>2.4655247171925139E-2</v>
      </c>
      <c r="W33" s="15">
        <f t="shared" si="3"/>
        <v>2.4655247171925139E-2</v>
      </c>
      <c r="X33" s="51"/>
    </row>
    <row r="34" spans="1:24" ht="69" thickTop="1" thickBot="1" x14ac:dyDescent="0.3">
      <c r="A34" s="53" t="s">
        <v>57</v>
      </c>
      <c r="B34" s="26" t="s">
        <v>63</v>
      </c>
      <c r="C34" s="26" t="s">
        <v>59</v>
      </c>
      <c r="D34" s="26" t="s">
        <v>64</v>
      </c>
      <c r="E34" s="26" t="s">
        <v>65</v>
      </c>
      <c r="F34" s="26" t="s">
        <v>20</v>
      </c>
      <c r="G34" s="26" t="s">
        <v>21</v>
      </c>
      <c r="H34" s="11" t="s">
        <v>66</v>
      </c>
      <c r="I34" s="12">
        <v>20157100000</v>
      </c>
      <c r="J34" s="12">
        <v>0</v>
      </c>
      <c r="K34" s="12">
        <v>0</v>
      </c>
      <c r="L34" s="12">
        <v>20157100000</v>
      </c>
      <c r="M34" s="12">
        <v>0</v>
      </c>
      <c r="N34" s="13">
        <f t="shared" si="8"/>
        <v>20157100000</v>
      </c>
      <c r="O34" s="12">
        <v>19849323835</v>
      </c>
      <c r="P34" s="12">
        <v>307776165</v>
      </c>
      <c r="Q34" s="12">
        <v>642652952</v>
      </c>
      <c r="R34" s="12">
        <v>18960492</v>
      </c>
      <c r="S34" s="12">
        <v>18960492</v>
      </c>
      <c r="T34" s="14">
        <f t="shared" si="5"/>
        <v>19514447048</v>
      </c>
      <c r="U34" s="15">
        <f t="shared" si="1"/>
        <v>3.1882212818312161E-2</v>
      </c>
      <c r="V34" s="15">
        <f t="shared" si="2"/>
        <v>9.4063590496648824E-4</v>
      </c>
      <c r="W34" s="15">
        <f t="shared" si="3"/>
        <v>9.4063590496648824E-4</v>
      </c>
    </row>
    <row r="35" spans="1:24" ht="91.5" thickTop="1" thickBot="1" x14ac:dyDescent="0.3">
      <c r="A35" s="53" t="s">
        <v>57</v>
      </c>
      <c r="B35" s="26" t="s">
        <v>63</v>
      </c>
      <c r="C35" s="26" t="s">
        <v>59</v>
      </c>
      <c r="D35" s="26" t="s">
        <v>67</v>
      </c>
      <c r="E35" s="26" t="s">
        <v>68</v>
      </c>
      <c r="F35" s="26" t="s">
        <v>20</v>
      </c>
      <c r="G35" s="26" t="s">
        <v>21</v>
      </c>
      <c r="H35" s="11" t="s">
        <v>69</v>
      </c>
      <c r="I35" s="12">
        <v>9000000000</v>
      </c>
      <c r="J35" s="12">
        <v>0</v>
      </c>
      <c r="K35" s="12">
        <v>0</v>
      </c>
      <c r="L35" s="12">
        <v>9000000000</v>
      </c>
      <c r="M35" s="12">
        <v>0</v>
      </c>
      <c r="N35" s="13">
        <f t="shared" si="8"/>
        <v>9000000000</v>
      </c>
      <c r="O35" s="12">
        <v>7767946797</v>
      </c>
      <c r="P35" s="12">
        <v>1232053203</v>
      </c>
      <c r="Q35" s="12">
        <v>745386400</v>
      </c>
      <c r="R35" s="12">
        <v>52060247</v>
      </c>
      <c r="S35" s="12">
        <v>52060247</v>
      </c>
      <c r="T35" s="14">
        <f t="shared" si="5"/>
        <v>8254613600</v>
      </c>
      <c r="U35" s="15">
        <f t="shared" si="1"/>
        <v>8.2820711111111112E-2</v>
      </c>
      <c r="V35" s="15">
        <f t="shared" si="2"/>
        <v>5.7844718888888889E-3</v>
      </c>
      <c r="W35" s="15">
        <f t="shared" si="3"/>
        <v>5.7844718888888889E-3</v>
      </c>
    </row>
    <row r="36" spans="1:24" ht="91.5" thickTop="1" thickBot="1" x14ac:dyDescent="0.3">
      <c r="A36" s="53" t="s">
        <v>57</v>
      </c>
      <c r="B36" s="26" t="s">
        <v>63</v>
      </c>
      <c r="C36" s="26" t="s">
        <v>59</v>
      </c>
      <c r="D36" s="26" t="s">
        <v>70</v>
      </c>
      <c r="E36" s="26" t="s">
        <v>68</v>
      </c>
      <c r="F36" s="26" t="s">
        <v>20</v>
      </c>
      <c r="G36" s="26" t="s">
        <v>21</v>
      </c>
      <c r="H36" s="11" t="s">
        <v>69</v>
      </c>
      <c r="I36" s="12">
        <v>3500000000</v>
      </c>
      <c r="J36" s="12">
        <v>0</v>
      </c>
      <c r="K36" s="12">
        <v>0</v>
      </c>
      <c r="L36" s="12">
        <v>3500000000</v>
      </c>
      <c r="M36" s="12">
        <v>0</v>
      </c>
      <c r="N36" s="13">
        <f t="shared" si="8"/>
        <v>3500000000</v>
      </c>
      <c r="O36" s="12">
        <v>1185379084</v>
      </c>
      <c r="P36" s="12">
        <v>2314620916</v>
      </c>
      <c r="Q36" s="12">
        <v>820516218</v>
      </c>
      <c r="R36" s="12">
        <v>34132967</v>
      </c>
      <c r="S36" s="12">
        <v>34132967</v>
      </c>
      <c r="T36" s="14">
        <f t="shared" si="5"/>
        <v>2679483782</v>
      </c>
      <c r="U36" s="15">
        <f t="shared" si="1"/>
        <v>0.23443320514285715</v>
      </c>
      <c r="V36" s="15">
        <f t="shared" si="2"/>
        <v>9.7522762857142863E-3</v>
      </c>
      <c r="W36" s="15">
        <f t="shared" si="3"/>
        <v>9.7522762857142863E-3</v>
      </c>
    </row>
    <row r="37" spans="1:24" ht="69" thickTop="1" thickBot="1" x14ac:dyDescent="0.3">
      <c r="A37" s="53" t="s">
        <v>57</v>
      </c>
      <c r="B37" s="26" t="s">
        <v>63</v>
      </c>
      <c r="C37" s="26" t="s">
        <v>59</v>
      </c>
      <c r="D37" s="26" t="s">
        <v>71</v>
      </c>
      <c r="E37" s="26" t="s">
        <v>72</v>
      </c>
      <c r="F37" s="26" t="s">
        <v>20</v>
      </c>
      <c r="G37" s="26" t="s">
        <v>21</v>
      </c>
      <c r="H37" s="11" t="s">
        <v>73</v>
      </c>
      <c r="I37" s="12">
        <v>69000000000</v>
      </c>
      <c r="J37" s="12">
        <v>0</v>
      </c>
      <c r="K37" s="12">
        <v>0</v>
      </c>
      <c r="L37" s="12">
        <v>69000000000</v>
      </c>
      <c r="M37" s="12">
        <v>0</v>
      </c>
      <c r="N37" s="13">
        <f t="shared" si="8"/>
        <v>69000000000</v>
      </c>
      <c r="O37" s="12">
        <v>33822319008</v>
      </c>
      <c r="P37" s="12">
        <v>35177680992</v>
      </c>
      <c r="Q37" s="12">
        <v>1600624789</v>
      </c>
      <c r="R37" s="12">
        <v>43941650.990000002</v>
      </c>
      <c r="S37" s="12">
        <v>43941650.990000002</v>
      </c>
      <c r="T37" s="14">
        <f t="shared" si="5"/>
        <v>67399375211</v>
      </c>
      <c r="U37" s="15">
        <f t="shared" si="1"/>
        <v>2.3197460710144929E-2</v>
      </c>
      <c r="V37" s="15">
        <f t="shared" si="2"/>
        <v>6.3683552159420293E-4</v>
      </c>
      <c r="W37" s="15">
        <f t="shared" si="3"/>
        <v>6.3683552159420293E-4</v>
      </c>
    </row>
    <row r="38" spans="1:24" ht="91.5" thickTop="1" thickBot="1" x14ac:dyDescent="0.3">
      <c r="A38" s="53" t="s">
        <v>57</v>
      </c>
      <c r="B38" s="26" t="s">
        <v>63</v>
      </c>
      <c r="C38" s="26" t="s">
        <v>59</v>
      </c>
      <c r="D38" s="26" t="s">
        <v>74</v>
      </c>
      <c r="E38" s="26" t="s">
        <v>75</v>
      </c>
      <c r="F38" s="26" t="s">
        <v>20</v>
      </c>
      <c r="G38" s="26" t="s">
        <v>21</v>
      </c>
      <c r="H38" s="11" t="s">
        <v>76</v>
      </c>
      <c r="I38" s="12">
        <v>60000000000</v>
      </c>
      <c r="J38" s="12">
        <v>0</v>
      </c>
      <c r="K38" s="12">
        <v>0</v>
      </c>
      <c r="L38" s="12">
        <v>60000000000</v>
      </c>
      <c r="M38" s="12">
        <v>0</v>
      </c>
      <c r="N38" s="13">
        <f t="shared" si="8"/>
        <v>60000000000</v>
      </c>
      <c r="O38" s="12">
        <v>58644427160</v>
      </c>
      <c r="P38" s="12">
        <v>1355572840</v>
      </c>
      <c r="Q38" s="12">
        <v>2167289660</v>
      </c>
      <c r="R38" s="12">
        <v>97390001</v>
      </c>
      <c r="S38" s="12">
        <v>87022934</v>
      </c>
      <c r="T38" s="14">
        <f t="shared" si="5"/>
        <v>57832710340</v>
      </c>
      <c r="U38" s="15">
        <f t="shared" si="1"/>
        <v>3.612149433333333E-2</v>
      </c>
      <c r="V38" s="15">
        <f t="shared" si="2"/>
        <v>1.6231666833333334E-3</v>
      </c>
      <c r="W38" s="15">
        <f t="shared" si="3"/>
        <v>1.4503822333333334E-3</v>
      </c>
    </row>
    <row r="39" spans="1:24" ht="69" thickTop="1" thickBot="1" x14ac:dyDescent="0.3">
      <c r="A39" s="53" t="s">
        <v>57</v>
      </c>
      <c r="B39" s="53">
        <v>3502</v>
      </c>
      <c r="C39" s="26" t="s">
        <v>59</v>
      </c>
      <c r="D39" s="26">
        <v>32</v>
      </c>
      <c r="E39" s="26" t="s">
        <v>77</v>
      </c>
      <c r="F39" s="26" t="s">
        <v>20</v>
      </c>
      <c r="G39" s="26" t="s">
        <v>21</v>
      </c>
      <c r="H39" s="11" t="s">
        <v>78</v>
      </c>
      <c r="I39" s="12">
        <v>6500000000</v>
      </c>
      <c r="J39" s="12">
        <v>0</v>
      </c>
      <c r="K39" s="12">
        <v>0</v>
      </c>
      <c r="L39" s="12">
        <v>6500000000</v>
      </c>
      <c r="M39" s="12">
        <v>0</v>
      </c>
      <c r="N39" s="13">
        <f>+L39-M39</f>
        <v>6500000000</v>
      </c>
      <c r="O39" s="12">
        <v>5048957156</v>
      </c>
      <c r="P39" s="12">
        <v>1451042844</v>
      </c>
      <c r="Q39" s="12">
        <v>2097107339</v>
      </c>
      <c r="R39" s="12">
        <v>39698599</v>
      </c>
      <c r="S39" s="12">
        <v>39698599</v>
      </c>
      <c r="T39" s="14">
        <f>+N39-Q39</f>
        <v>4402892661</v>
      </c>
      <c r="U39" s="15"/>
      <c r="V39" s="15">
        <f>+R39/N39</f>
        <v>6.1074767692307691E-3</v>
      </c>
      <c r="W39" s="15">
        <f>+S39/N39</f>
        <v>6.1074767692307691E-3</v>
      </c>
    </row>
    <row r="40" spans="1:24" ht="91.5" thickTop="1" thickBot="1" x14ac:dyDescent="0.3">
      <c r="A40" s="53" t="s">
        <v>57</v>
      </c>
      <c r="B40" s="53" t="s">
        <v>79</v>
      </c>
      <c r="C40" s="26" t="s">
        <v>59</v>
      </c>
      <c r="D40" s="26" t="s">
        <v>80</v>
      </c>
      <c r="E40" s="26" t="s">
        <v>68</v>
      </c>
      <c r="F40" s="26" t="s">
        <v>20</v>
      </c>
      <c r="G40" s="26" t="s">
        <v>21</v>
      </c>
      <c r="H40" s="11" t="s">
        <v>69</v>
      </c>
      <c r="I40" s="12">
        <v>180000000</v>
      </c>
      <c r="J40" s="12">
        <v>0</v>
      </c>
      <c r="K40" s="12">
        <v>0</v>
      </c>
      <c r="L40" s="12">
        <v>180000000</v>
      </c>
      <c r="M40" s="12">
        <v>0</v>
      </c>
      <c r="N40" s="13">
        <f t="shared" si="8"/>
        <v>180000000</v>
      </c>
      <c r="O40" s="12">
        <v>104090600</v>
      </c>
      <c r="P40" s="12">
        <v>75909400</v>
      </c>
      <c r="Q40" s="12">
        <v>81378000</v>
      </c>
      <c r="R40" s="12">
        <v>0</v>
      </c>
      <c r="S40" s="12">
        <v>0</v>
      </c>
      <c r="T40" s="14">
        <f t="shared" si="5"/>
        <v>98622000</v>
      </c>
      <c r="U40" s="15">
        <f t="shared" si="1"/>
        <v>0.4521</v>
      </c>
      <c r="V40" s="15">
        <f t="shared" si="2"/>
        <v>0</v>
      </c>
      <c r="W40" s="15">
        <f t="shared" si="3"/>
        <v>0</v>
      </c>
    </row>
    <row r="41" spans="1:24" ht="35.25" thickTop="1" thickBot="1" x14ac:dyDescent="0.3">
      <c r="A41" s="53" t="s">
        <v>57</v>
      </c>
      <c r="B41" s="53" t="s">
        <v>81</v>
      </c>
      <c r="C41" s="26" t="s">
        <v>59</v>
      </c>
      <c r="D41" s="26" t="s">
        <v>82</v>
      </c>
      <c r="E41" s="26" t="s">
        <v>83</v>
      </c>
      <c r="F41" s="26" t="s">
        <v>20</v>
      </c>
      <c r="G41" s="26" t="s">
        <v>21</v>
      </c>
      <c r="H41" s="11" t="s">
        <v>84</v>
      </c>
      <c r="I41" s="12">
        <v>6500000000</v>
      </c>
      <c r="J41" s="12">
        <v>0</v>
      </c>
      <c r="K41" s="12">
        <v>0</v>
      </c>
      <c r="L41" s="12">
        <v>6500000000</v>
      </c>
      <c r="M41" s="12">
        <v>0</v>
      </c>
      <c r="N41" s="13">
        <f t="shared" si="8"/>
        <v>6500000000</v>
      </c>
      <c r="O41" s="12">
        <v>6385753785</v>
      </c>
      <c r="P41" s="12">
        <v>114246215</v>
      </c>
      <c r="Q41" s="12">
        <v>1276273662</v>
      </c>
      <c r="R41" s="12">
        <v>11824325.67</v>
      </c>
      <c r="S41" s="12">
        <v>11824325.67</v>
      </c>
      <c r="T41" s="14">
        <f t="shared" si="5"/>
        <v>5223726338</v>
      </c>
      <c r="U41" s="15">
        <f t="shared" si="1"/>
        <v>0.19634979415384615</v>
      </c>
      <c r="V41" s="15">
        <f t="shared" si="2"/>
        <v>1.819127026153846E-3</v>
      </c>
      <c r="W41" s="15">
        <f t="shared" si="3"/>
        <v>1.819127026153846E-3</v>
      </c>
    </row>
    <row r="42" spans="1:24" ht="46.5" thickTop="1" thickBot="1" x14ac:dyDescent="0.3">
      <c r="A42" s="53" t="s">
        <v>57</v>
      </c>
      <c r="B42" s="53" t="s">
        <v>81</v>
      </c>
      <c r="C42" s="26" t="s">
        <v>59</v>
      </c>
      <c r="D42" s="26" t="s">
        <v>80</v>
      </c>
      <c r="E42" s="26" t="s">
        <v>85</v>
      </c>
      <c r="F42" s="26" t="s">
        <v>20</v>
      </c>
      <c r="G42" s="26" t="s">
        <v>21</v>
      </c>
      <c r="H42" s="11" t="s">
        <v>86</v>
      </c>
      <c r="I42" s="12">
        <v>4000000000</v>
      </c>
      <c r="J42" s="12">
        <v>0</v>
      </c>
      <c r="K42" s="12">
        <v>0</v>
      </c>
      <c r="L42" s="12">
        <v>4000000000</v>
      </c>
      <c r="M42" s="12">
        <v>0</v>
      </c>
      <c r="N42" s="13">
        <f t="shared" si="8"/>
        <v>4000000000</v>
      </c>
      <c r="O42" s="12">
        <v>2811498645</v>
      </c>
      <c r="P42" s="12">
        <v>1188501355</v>
      </c>
      <c r="Q42" s="12">
        <v>802779050</v>
      </c>
      <c r="R42" s="12">
        <v>26069999</v>
      </c>
      <c r="S42" s="12">
        <v>26069999</v>
      </c>
      <c r="T42" s="14">
        <f t="shared" si="5"/>
        <v>3197220950</v>
      </c>
      <c r="U42" s="15">
        <f t="shared" si="1"/>
        <v>0.20069476250000001</v>
      </c>
      <c r="V42" s="15">
        <f t="shared" si="2"/>
        <v>6.51749975E-3</v>
      </c>
      <c r="W42" s="15">
        <f t="shared" si="3"/>
        <v>6.51749975E-3</v>
      </c>
    </row>
    <row r="43" spans="1:24" ht="46.5" thickTop="1" thickBot="1" x14ac:dyDescent="0.3">
      <c r="A43" s="53" t="s">
        <v>57</v>
      </c>
      <c r="B43" s="26" t="s">
        <v>81</v>
      </c>
      <c r="C43" s="26" t="s">
        <v>59</v>
      </c>
      <c r="D43" s="26" t="s">
        <v>87</v>
      </c>
      <c r="E43" s="26" t="s">
        <v>85</v>
      </c>
      <c r="F43" s="26" t="s">
        <v>20</v>
      </c>
      <c r="G43" s="26" t="s">
        <v>21</v>
      </c>
      <c r="H43" s="11" t="s">
        <v>86</v>
      </c>
      <c r="I43" s="12">
        <v>350000000</v>
      </c>
      <c r="J43" s="12">
        <v>0</v>
      </c>
      <c r="K43" s="12">
        <v>0</v>
      </c>
      <c r="L43" s="12">
        <v>350000000</v>
      </c>
      <c r="M43" s="12">
        <v>0</v>
      </c>
      <c r="N43" s="13">
        <f t="shared" si="8"/>
        <v>350000000</v>
      </c>
      <c r="O43" s="12">
        <v>350000000</v>
      </c>
      <c r="P43" s="12">
        <v>0</v>
      </c>
      <c r="Q43" s="12">
        <v>0</v>
      </c>
      <c r="R43" s="12">
        <v>0</v>
      </c>
      <c r="S43" s="12">
        <v>0</v>
      </c>
      <c r="T43" s="14">
        <f t="shared" si="5"/>
        <v>350000000</v>
      </c>
      <c r="U43" s="15">
        <f t="shared" si="1"/>
        <v>0</v>
      </c>
      <c r="V43" s="15">
        <f t="shared" si="2"/>
        <v>0</v>
      </c>
      <c r="W43" s="15">
        <f t="shared" si="3"/>
        <v>0</v>
      </c>
    </row>
    <row r="44" spans="1:24" ht="45.75" customHeight="1" thickTop="1" thickBot="1" x14ac:dyDescent="0.3">
      <c r="A44" s="53" t="s">
        <v>57</v>
      </c>
      <c r="B44" s="26" t="s">
        <v>81</v>
      </c>
      <c r="C44" s="26" t="s">
        <v>59</v>
      </c>
      <c r="D44" s="26" t="s">
        <v>102</v>
      </c>
      <c r="E44" s="26" t="s">
        <v>85</v>
      </c>
      <c r="F44" s="26">
        <v>10</v>
      </c>
      <c r="G44" s="26" t="s">
        <v>21</v>
      </c>
      <c r="H44" s="11" t="s">
        <v>103</v>
      </c>
      <c r="I44" s="12">
        <v>400000000</v>
      </c>
      <c r="J44" s="12">
        <v>0</v>
      </c>
      <c r="K44" s="12">
        <v>0</v>
      </c>
      <c r="L44" s="12">
        <v>400000000</v>
      </c>
      <c r="M44" s="12">
        <v>0</v>
      </c>
      <c r="N44" s="13">
        <f t="shared" si="8"/>
        <v>400000000</v>
      </c>
      <c r="O44" s="12">
        <v>396000000</v>
      </c>
      <c r="P44" s="12">
        <v>4000000</v>
      </c>
      <c r="Q44" s="12">
        <v>216000000</v>
      </c>
      <c r="R44" s="12">
        <v>11200000</v>
      </c>
      <c r="S44" s="12">
        <v>11200000</v>
      </c>
      <c r="T44" s="14">
        <f t="shared" si="5"/>
        <v>184000000</v>
      </c>
      <c r="U44" s="15">
        <v>0</v>
      </c>
      <c r="V44" s="15">
        <v>0</v>
      </c>
      <c r="W44" s="15">
        <v>0</v>
      </c>
    </row>
    <row r="45" spans="1:24" ht="80.25" thickTop="1" thickBot="1" x14ac:dyDescent="0.3">
      <c r="A45" s="53" t="s">
        <v>57</v>
      </c>
      <c r="B45" s="26" t="s">
        <v>81</v>
      </c>
      <c r="C45" s="26" t="s">
        <v>59</v>
      </c>
      <c r="D45" s="26">
        <v>9</v>
      </c>
      <c r="E45" s="26" t="s">
        <v>61</v>
      </c>
      <c r="F45" s="26">
        <v>10</v>
      </c>
      <c r="G45" s="26" t="s">
        <v>21</v>
      </c>
      <c r="H45" s="11" t="s">
        <v>62</v>
      </c>
      <c r="I45" s="12">
        <v>7000000000</v>
      </c>
      <c r="J45" s="12">
        <v>0</v>
      </c>
      <c r="K45" s="12">
        <v>0</v>
      </c>
      <c r="L45" s="12">
        <v>7000000000</v>
      </c>
      <c r="M45" s="12">
        <v>0</v>
      </c>
      <c r="N45" s="13">
        <f t="shared" si="8"/>
        <v>7000000000</v>
      </c>
      <c r="O45" s="12">
        <v>2675106000</v>
      </c>
      <c r="P45" s="12">
        <v>4324894000</v>
      </c>
      <c r="Q45" s="12">
        <v>0</v>
      </c>
      <c r="R45" s="12">
        <v>0</v>
      </c>
      <c r="S45" s="12">
        <v>0</v>
      </c>
      <c r="T45" s="14">
        <f t="shared" si="5"/>
        <v>7000000000</v>
      </c>
      <c r="U45" s="15">
        <v>0</v>
      </c>
      <c r="V45" s="15">
        <v>0</v>
      </c>
      <c r="W45" s="15">
        <v>0</v>
      </c>
    </row>
    <row r="46" spans="1:24" ht="24" customHeight="1" thickTop="1" thickBot="1" x14ac:dyDescent="0.3">
      <c r="A46" s="45"/>
      <c r="B46" s="45"/>
      <c r="C46" s="45"/>
      <c r="D46" s="45"/>
      <c r="E46" s="45"/>
      <c r="F46" s="45"/>
      <c r="G46" s="45"/>
      <c r="H46" s="46" t="s">
        <v>94</v>
      </c>
      <c r="I46" s="47">
        <f>+I8+I32</f>
        <v>824137596929</v>
      </c>
      <c r="J46" s="47">
        <f>+J8+J32</f>
        <v>0</v>
      </c>
      <c r="K46" s="47">
        <f>+K8+K32</f>
        <v>0</v>
      </c>
      <c r="L46" s="47">
        <f>+L8+L32</f>
        <v>824137596929</v>
      </c>
      <c r="M46" s="47">
        <f>+M8+M32</f>
        <v>44500000000</v>
      </c>
      <c r="N46" s="48">
        <f>+L46-M46</f>
        <v>779637596929</v>
      </c>
      <c r="O46" s="47">
        <f>+O8+O32</f>
        <v>697213326471.5</v>
      </c>
      <c r="P46" s="47">
        <f>+P8+P32</f>
        <v>82424270457.5</v>
      </c>
      <c r="Q46" s="47">
        <f>+Q8+Q32</f>
        <v>470140859509.36005</v>
      </c>
      <c r="R46" s="47">
        <f>+R8+R32</f>
        <v>36151844247.690002</v>
      </c>
      <c r="S46" s="47">
        <f>+S8+S32</f>
        <v>32884761686.249996</v>
      </c>
      <c r="T46" s="49">
        <f>+N46-Q46</f>
        <v>309496737419.63995</v>
      </c>
      <c r="U46" s="50">
        <f t="shared" si="1"/>
        <v>0.60302486868418026</v>
      </c>
      <c r="V46" s="50">
        <f t="shared" si="2"/>
        <v>4.6370062693349402E-2</v>
      </c>
      <c r="W46" s="50">
        <f t="shared" si="3"/>
        <v>4.2179548312938457E-2</v>
      </c>
    </row>
    <row r="47" spans="1:24" ht="15.75" thickTop="1" x14ac:dyDescent="0.25">
      <c r="A47" s="27" t="s">
        <v>101</v>
      </c>
      <c r="B47" s="27"/>
      <c r="C47" s="27"/>
      <c r="D47" s="27"/>
      <c r="E47" s="27"/>
      <c r="F47" s="28"/>
      <c r="G47" s="28"/>
      <c r="H47" s="5"/>
      <c r="I47" s="6"/>
      <c r="J47" s="6"/>
      <c r="K47" s="4"/>
      <c r="L47" s="4"/>
      <c r="M47" s="4"/>
      <c r="N47" s="55"/>
      <c r="O47" s="8"/>
      <c r="P47" s="18"/>
      <c r="Q47" s="18"/>
      <c r="R47" s="19"/>
      <c r="S47" s="6"/>
      <c r="T47" s="6"/>
      <c r="U47" s="6"/>
      <c r="V47" s="20"/>
      <c r="W47" s="20"/>
    </row>
    <row r="48" spans="1:24" s="54" customFormat="1" ht="11.25" x14ac:dyDescent="0.2">
      <c r="A48" s="4" t="s">
        <v>104</v>
      </c>
      <c r="B48" s="4"/>
      <c r="C48" s="4"/>
      <c r="D48" s="4"/>
      <c r="E48" s="4"/>
      <c r="F48" s="18"/>
      <c r="G48" s="18"/>
      <c r="H48" s="5"/>
      <c r="I48" s="6"/>
      <c r="J48" s="6"/>
      <c r="K48" s="4"/>
      <c r="L48" s="4"/>
      <c r="M48" s="4"/>
      <c r="P48" s="18"/>
      <c r="Q48" s="18"/>
      <c r="R48" s="19"/>
      <c r="S48" s="6"/>
      <c r="T48" s="6"/>
      <c r="U48" s="6"/>
      <c r="V48" s="20"/>
      <c r="W48" s="20"/>
    </row>
    <row r="49" spans="1:23" s="54" customFormat="1" ht="11.25" x14ac:dyDescent="0.2">
      <c r="A49" s="4" t="s">
        <v>105</v>
      </c>
      <c r="B49" s="4"/>
      <c r="C49" s="4"/>
      <c r="D49" s="4"/>
      <c r="E49" s="4"/>
      <c r="F49" s="18"/>
      <c r="G49" s="18"/>
      <c r="H49" s="5"/>
      <c r="I49" s="6"/>
      <c r="J49" s="6"/>
      <c r="K49" s="4"/>
      <c r="L49" s="4"/>
      <c r="M49" s="4"/>
      <c r="P49" s="18"/>
      <c r="Q49" s="18"/>
      <c r="R49" s="19"/>
      <c r="S49" s="6"/>
      <c r="T49" s="6"/>
      <c r="U49" s="6"/>
      <c r="V49" s="20"/>
      <c r="W49" s="20"/>
    </row>
    <row r="50" spans="1:23" x14ac:dyDescent="0.25">
      <c r="A50" s="4" t="s">
        <v>109</v>
      </c>
      <c r="B50" s="29"/>
      <c r="C50" s="29"/>
      <c r="D50" s="29"/>
      <c r="E50" s="29"/>
      <c r="F50" s="29"/>
      <c r="G50" s="29"/>
    </row>
    <row r="51" spans="1:23" x14ac:dyDescent="0.25">
      <c r="A51" s="29"/>
      <c r="B51" s="29"/>
      <c r="C51" s="29"/>
      <c r="D51" s="29"/>
      <c r="E51" s="29"/>
      <c r="F51" s="29"/>
      <c r="G51" s="29"/>
    </row>
    <row r="52" spans="1:23" x14ac:dyDescent="0.25">
      <c r="A52" s="29"/>
      <c r="B52" s="29"/>
      <c r="C52" s="29"/>
      <c r="D52" s="29"/>
      <c r="E52" s="29"/>
      <c r="F52" s="29"/>
      <c r="G52" s="29"/>
    </row>
    <row r="53" spans="1:23" x14ac:dyDescent="0.25">
      <c r="A53" s="29"/>
      <c r="B53" s="29"/>
      <c r="C53" s="29"/>
      <c r="D53" s="29"/>
      <c r="E53" s="29"/>
      <c r="F53" s="29"/>
      <c r="G53" s="29"/>
    </row>
    <row r="72" spans="1:23" x14ac:dyDescent="0.25">
      <c r="V72" s="7"/>
      <c r="W72" s="7"/>
    </row>
    <row r="73" spans="1:23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7"/>
      <c r="V73" s="7"/>
      <c r="W73" s="7"/>
    </row>
    <row r="74" spans="1:23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7"/>
      <c r="V74" s="7"/>
      <c r="W74" s="7"/>
    </row>
    <row r="75" spans="1:23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7"/>
      <c r="V75" s="7"/>
      <c r="W75" s="7"/>
    </row>
    <row r="76" spans="1:23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7"/>
      <c r="V76" s="7"/>
      <c r="W76" s="7"/>
    </row>
    <row r="77" spans="1:23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7"/>
      <c r="V77" s="2"/>
      <c r="W77" s="2"/>
    </row>
    <row r="78" spans="1:23" x14ac:dyDescent="0.25">
      <c r="U78" s="2"/>
      <c r="V78" s="2"/>
      <c r="W78" s="2"/>
    </row>
    <row r="79" spans="1:23" x14ac:dyDescent="0.25">
      <c r="U79" s="2"/>
      <c r="V79" s="2"/>
      <c r="W79" s="2"/>
    </row>
    <row r="80" spans="1:23" x14ac:dyDescent="0.25">
      <c r="U80" s="2"/>
      <c r="V80" s="2"/>
      <c r="W80" s="2"/>
    </row>
    <row r="81" spans="21:23" x14ac:dyDescent="0.25">
      <c r="U81" s="2"/>
      <c r="V81" s="2"/>
      <c r="W81" s="2"/>
    </row>
    <row r="82" spans="21:23" x14ac:dyDescent="0.25">
      <c r="U82" s="2"/>
    </row>
  </sheetData>
  <mergeCells count="4">
    <mergeCell ref="A2:W2"/>
    <mergeCell ref="A3:W3"/>
    <mergeCell ref="R6:W6"/>
    <mergeCell ref="A4:W5"/>
  </mergeCells>
  <printOptions horizontalCentered="1"/>
  <pageMargins left="0" right="0" top="0.78740157480314965" bottom="0.78740157480314965" header="0.78740157480314965" footer="0.78740157480314965"/>
  <pageSetup paperSize="14" scale="53" orientation="landscape" r:id="rId1"/>
  <headerFooter alignWithMargins="0"/>
  <rowBreaks count="1" manualBreakCount="1">
    <brk id="2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GESTION GENERAL</vt:lpstr>
      <vt:lpstr>'GESTION GENERAL'!Área_de_impresión</vt:lpstr>
      <vt:lpstr>'GESTION GENERAL'!Títulos_a_imprimir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2024-07-05T15:06:23Z</cp:lastPrinted>
  <dcterms:created xsi:type="dcterms:W3CDTF">2024-07-01T22:52:35Z</dcterms:created>
  <dcterms:modified xsi:type="dcterms:W3CDTF">2025-03-03T18:43:21Z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