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15075" windowHeight="94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J21" i="1" l="1"/>
  <c r="K21" i="1"/>
  <c r="L21" i="1"/>
  <c r="M21" i="1"/>
  <c r="O21" i="1"/>
  <c r="P21" i="1"/>
  <c r="Q21" i="1"/>
  <c r="R21" i="1"/>
  <c r="S21" i="1"/>
  <c r="I21" i="1"/>
  <c r="N10" i="1" l="1"/>
  <c r="N20" i="1" l="1"/>
  <c r="N15" i="1" l="1"/>
  <c r="O14" i="1" l="1"/>
  <c r="P14" i="1"/>
  <c r="Q14" i="1"/>
  <c r="R14" i="1"/>
  <c r="S14" i="1"/>
  <c r="N22" i="1" l="1"/>
  <c r="N21" i="1" s="1"/>
  <c r="N18" i="1"/>
  <c r="N17" i="1"/>
  <c r="N11" i="1"/>
  <c r="N12" i="1"/>
  <c r="N13" i="1"/>
  <c r="T10" i="1"/>
  <c r="T22" i="1" l="1"/>
  <c r="T21" i="1" s="1"/>
  <c r="T12" i="1"/>
  <c r="T11" i="1"/>
  <c r="S9" i="1"/>
  <c r="R9" i="1"/>
  <c r="Q9" i="1"/>
  <c r="O9" i="1"/>
  <c r="M9" i="1"/>
  <c r="L9" i="1"/>
  <c r="I9" i="1"/>
  <c r="N9" i="1" l="1"/>
  <c r="U22" i="1"/>
  <c r="W20" i="1"/>
  <c r="W18" i="1"/>
  <c r="T17" i="1"/>
  <c r="T15" i="1"/>
  <c r="T13" i="1"/>
  <c r="U12" i="1"/>
  <c r="W11" i="1"/>
  <c r="V10" i="1"/>
  <c r="S19" i="1"/>
  <c r="R19" i="1"/>
  <c r="Q19" i="1"/>
  <c r="P19" i="1"/>
  <c r="O19" i="1"/>
  <c r="M19" i="1"/>
  <c r="L19" i="1"/>
  <c r="K19" i="1"/>
  <c r="J19" i="1"/>
  <c r="I19" i="1"/>
  <c r="S16" i="1"/>
  <c r="R16" i="1"/>
  <c r="Q16" i="1"/>
  <c r="P16" i="1"/>
  <c r="O16" i="1"/>
  <c r="M16" i="1"/>
  <c r="L16" i="1"/>
  <c r="K16" i="1"/>
  <c r="J16" i="1"/>
  <c r="I16" i="1"/>
  <c r="M14" i="1"/>
  <c r="L14" i="1"/>
  <c r="K14" i="1"/>
  <c r="J14" i="1"/>
  <c r="I14" i="1"/>
  <c r="P9" i="1"/>
  <c r="K9" i="1"/>
  <c r="J9" i="1"/>
  <c r="N19" i="1" l="1"/>
  <c r="T19" i="1" s="1"/>
  <c r="V18" i="1"/>
  <c r="V12" i="1"/>
  <c r="I8" i="1"/>
  <c r="I23" i="1" s="1"/>
  <c r="R8" i="1"/>
  <c r="R23" i="1" s="1"/>
  <c r="P8" i="1"/>
  <c r="P23" i="1" s="1"/>
  <c r="U10" i="1"/>
  <c r="U9" i="1"/>
  <c r="V21" i="1"/>
  <c r="W10" i="1"/>
  <c r="N14" i="1"/>
  <c r="V14" i="1" s="1"/>
  <c r="U15" i="1"/>
  <c r="T18" i="1"/>
  <c r="U18" i="1"/>
  <c r="N16" i="1"/>
  <c r="T16" i="1" s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L23" i="1" s="1"/>
  <c r="W15" i="1"/>
  <c r="V22" i="1"/>
  <c r="U11" i="1"/>
  <c r="W22" i="1"/>
  <c r="V11" i="1"/>
  <c r="S8" i="1"/>
  <c r="V15" i="1"/>
  <c r="T23" i="1" l="1"/>
  <c r="W21" i="1"/>
  <c r="W19" i="1"/>
  <c r="U19" i="1"/>
  <c r="V19" i="1"/>
  <c r="W9" i="1"/>
  <c r="U21" i="1"/>
  <c r="V9" i="1"/>
  <c r="T9" i="1"/>
  <c r="U14" i="1"/>
  <c r="W14" i="1"/>
  <c r="T14" i="1"/>
  <c r="U16" i="1"/>
  <c r="V16" i="1"/>
  <c r="W16" i="1"/>
  <c r="S23" i="1"/>
  <c r="N8" i="1"/>
  <c r="W8" i="1" s="1"/>
  <c r="V23" i="1" l="1"/>
  <c r="W23" i="1"/>
  <c r="T8" i="1"/>
  <c r="V8" i="1"/>
  <c r="U8" i="1"/>
  <c r="U23" i="1"/>
</calcChain>
</file>

<file path=xl/sharedStrings.xml><?xml version="1.0" encoding="utf-8"?>
<sst xmlns="http://schemas.openxmlformats.org/spreadsheetml/2006/main" count="126" uniqueCount="62">
  <si>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</si>
  <si>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</si>
  <si>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</si>
  <si>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</si>
  <si>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</si>
  <si>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</si>
  <si>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</si>
  <si>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</si>
  <si>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</si>
  <si>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</si>
  <si>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</si>
  <si>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</si>
  <si>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</si>
  <si>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</si>
  <si>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</si>
  <si>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</si>
  <si>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</si>
  <si>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</si>
  <si>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</si>
  <si>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</si>
  <si>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</si>
  <si>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</si>
  <si>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</si>
  <si>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</si>
  <si>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</si>
  <si>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</si>
  <si>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</si>
  <si>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</si>
  <si>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</si>
  <si>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</si>
  <si>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</si>
  <si>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</si>
  <si>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</si>
  <si>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</si>
  <si>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</si>
  <si>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</si>
  <si>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</si>
  <si>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</si>
  <si>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</si>
  <si>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</si>
  <si>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</si>
  <si>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</si>
  <si>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</si>
  <si>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</si>
  <si>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</si>
  <si>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</si>
  <si>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</si>
  <si>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</si>
  <si>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</si>
  <si>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</si>
  <si>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</si>
  <si>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</si>
  <si>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</si>
  <si>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</si>
  <si>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COMP/ APR</t>
  </si>
  <si>
    <t>OBLIG/ APR</t>
  </si>
  <si>
    <t>PAGO/ APR</t>
  </si>
  <si>
    <t>Nota 1: Decreto No. 1523 del 18 de diciembre de 2024. Por medio del cual se decreta el presupuesto de rentas y recursos de capital y ley de apropiaciones para la vigencia fiscal del 1o. de enero al 31 de diciembre de 2025</t>
  </si>
  <si>
    <t xml:space="preserve">Nota 2: Decreto No. 1621 del 30 de diciembre de 2024.  Por el cual se liquida el Presupuesto General de la Nación para la vigencia fiscal de 2025, se detallan las apropiaciones y se clasifican y definen los gastos. </t>
  </si>
  <si>
    <t>EJECUCION PRESUPUESTAL ACUMULADA CON CORTE AL 31 DE ENERO DE 2025</t>
  </si>
  <si>
    <t>FECHA DE ELABORACIÓN : FEBRERO 03 DE 2025</t>
  </si>
  <si>
    <t>UNIDAD EJECUTORA 350102 DIRECCIÓN GENERAL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</si>
</sst>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4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7" fontId="11" fillId="0" borderId="0" xfId="0" applyNumberFormat="1" applyFont="1"/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ySplit="7" topLeftCell="A8" activePane="bottomLeft" state="frozen"/>
      <selection pane="bottomLeft" activeCell="S9" sqref="S9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 x14ac:dyDescent="0.25">
      <c r="A2" s="39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4" x14ac:dyDescent="0.25">
      <c r="A3" s="39" t="s">
        <v>59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x14ac:dyDescent="0.25">
      <c r="A4" s="39" t="s">
        <v>61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4" ht="10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4" ht="15.75" customHeight="1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2" t="s">
        <v>60</v>
      </c>
      <c r="S6" s="43"/>
      <c r="T6" s="43"/>
      <c r="U6" s="43"/>
      <c r="V6" s="43"/>
      <c r="W6" s="43"/>
    </row>
    <row r="7" spans="1:24" ht="36.75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54</v>
      </c>
      <c r="V7" s="10" t="s">
        <v>55</v>
      </c>
      <c r="W7" s="10" t="s">
        <v>56</v>
      </c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25643707000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25643707000</v>
      </c>
      <c r="M8" s="14">
        <f t="shared" si="0"/>
        <v>975354000</v>
      </c>
      <c r="N8" s="15">
        <f t="shared" ref="N8:N19" si="1">+L8-M8</f>
        <v>24668353000</v>
      </c>
      <c r="O8" s="14">
        <f t="shared" si="0"/>
        <v>20462317768.75</v>
      </c>
      <c r="P8" s="14">
        <f t="shared" si="0"/>
        <v>4206035231.25</v>
      </c>
      <c r="Q8" s="14">
        <f t="shared" si="0"/>
        <v>2793873798.54</v>
      </c>
      <c r="R8" s="14">
        <f t="shared" si="0"/>
        <v>1162591072.79</v>
      </c>
      <c r="S8" s="14">
        <f t="shared" si="0"/>
        <v>1151691736.46</v>
      </c>
      <c r="T8" s="16">
        <f t="shared" ref="T8:T20" si="2">+N8-Q8</f>
        <v>21874479201.459999</v>
      </c>
      <c r="U8" s="17">
        <f t="shared" ref="U8:U23" si="3">+Q8/N8</f>
        <v>0.11325741116725548</v>
      </c>
      <c r="V8" s="17">
        <f t="shared" ref="V8:V23" si="4">+R8/N8</f>
        <v>4.7128848561150391E-2</v>
      </c>
      <c r="W8" s="17">
        <f t="shared" ref="W8:W23" si="5">+S8/N8</f>
        <v>4.6687013780774098E-2</v>
      </c>
    </row>
    <row r="9" spans="1:24" ht="35.1" customHeight="1" thickTop="1" thickBot="1" x14ac:dyDescent="0.3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19378245000</v>
      </c>
      <c r="J9" s="28">
        <f t="shared" ref="J9:P9" si="6">SUM(J10:J13)</f>
        <v>0</v>
      </c>
      <c r="K9" s="28">
        <f t="shared" si="6"/>
        <v>0</v>
      </c>
      <c r="L9" s="28">
        <f>SUM(L10:L13)</f>
        <v>19378245000</v>
      </c>
      <c r="M9" s="28">
        <f>SUM(M10:M13)</f>
        <v>975354000</v>
      </c>
      <c r="N9" s="29">
        <f>+L9-M9</f>
        <v>18402891000</v>
      </c>
      <c r="O9" s="28">
        <f>SUM(O10:O13)</f>
        <v>18402891000</v>
      </c>
      <c r="P9" s="28">
        <f t="shared" si="6"/>
        <v>0</v>
      </c>
      <c r="Q9" s="28">
        <f>SUM(Q10:Q13)</f>
        <v>1118399803</v>
      </c>
      <c r="R9" s="28">
        <f>SUM(R10:R13)</f>
        <v>1118399803</v>
      </c>
      <c r="S9" s="28">
        <f>SUM(S10:S13)</f>
        <v>1118399803</v>
      </c>
      <c r="T9" s="30">
        <f t="shared" si="2"/>
        <v>17284491197</v>
      </c>
      <c r="U9" s="31">
        <f t="shared" si="3"/>
        <v>6.0773049354038995E-2</v>
      </c>
      <c r="V9" s="31">
        <f t="shared" si="4"/>
        <v>6.0773049354038995E-2</v>
      </c>
      <c r="W9" s="31">
        <f t="shared" si="5"/>
        <v>6.0773049354038995E-2</v>
      </c>
    </row>
    <row r="10" spans="1:24" ht="35.1" customHeight="1" thickTop="1" thickBot="1" x14ac:dyDescent="0.3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12210172000</v>
      </c>
      <c r="J10" s="18">
        <v>0</v>
      </c>
      <c r="K10" s="18">
        <v>0</v>
      </c>
      <c r="L10" s="18">
        <v>12210172000</v>
      </c>
      <c r="M10" s="18">
        <v>0</v>
      </c>
      <c r="N10" s="19">
        <f>+L10-M10</f>
        <v>12210172000</v>
      </c>
      <c r="O10" s="18">
        <v>12210172000</v>
      </c>
      <c r="P10" s="18">
        <v>0</v>
      </c>
      <c r="Q10" s="18">
        <v>706314793</v>
      </c>
      <c r="R10" s="18">
        <v>706314793</v>
      </c>
      <c r="S10" s="18">
        <v>706314793</v>
      </c>
      <c r="T10" s="20">
        <f>+N10-Q10</f>
        <v>11503857207</v>
      </c>
      <c r="U10" s="21">
        <f t="shared" si="3"/>
        <v>5.7846424522111563E-2</v>
      </c>
      <c r="V10" s="21">
        <f t="shared" si="4"/>
        <v>5.7846424522111563E-2</v>
      </c>
      <c r="W10" s="21">
        <f t="shared" si="5"/>
        <v>5.7846424522111563E-2</v>
      </c>
      <c r="X10" s="25"/>
    </row>
    <row r="11" spans="1:24" ht="35.1" customHeight="1" thickTop="1" thickBot="1" x14ac:dyDescent="0.3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4517854000</v>
      </c>
      <c r="J11" s="18">
        <v>0</v>
      </c>
      <c r="K11" s="18">
        <v>0</v>
      </c>
      <c r="L11" s="18">
        <v>4517854000</v>
      </c>
      <c r="M11" s="18">
        <v>0</v>
      </c>
      <c r="N11" s="19">
        <f t="shared" ref="N11:N13" si="7">+L11-M11</f>
        <v>4517854000</v>
      </c>
      <c r="O11" s="18">
        <v>4517854000</v>
      </c>
      <c r="P11" s="18">
        <v>0</v>
      </c>
      <c r="Q11" s="18">
        <v>304355573</v>
      </c>
      <c r="R11" s="18">
        <v>304355573</v>
      </c>
      <c r="S11" s="18">
        <v>304355573</v>
      </c>
      <c r="T11" s="20">
        <f>+N11-Q11</f>
        <v>4213498427</v>
      </c>
      <c r="U11" s="21">
        <f t="shared" si="3"/>
        <v>6.7367288318746027E-2</v>
      </c>
      <c r="V11" s="21">
        <f t="shared" si="4"/>
        <v>6.7367288318746027E-2</v>
      </c>
      <c r="W11" s="21">
        <f t="shared" si="5"/>
        <v>6.7367288318746027E-2</v>
      </c>
    </row>
    <row r="12" spans="1:24" ht="35.1" customHeight="1" thickTop="1" thickBot="1" x14ac:dyDescent="0.3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1674865000</v>
      </c>
      <c r="J12" s="18">
        <v>0</v>
      </c>
      <c r="K12" s="18">
        <v>0</v>
      </c>
      <c r="L12" s="18">
        <v>1674865000</v>
      </c>
      <c r="M12" s="18">
        <v>0</v>
      </c>
      <c r="N12" s="19">
        <f t="shared" si="7"/>
        <v>1674865000</v>
      </c>
      <c r="O12" s="18">
        <v>1674865000</v>
      </c>
      <c r="P12" s="18">
        <v>0</v>
      </c>
      <c r="Q12" s="18">
        <v>107729437</v>
      </c>
      <c r="R12" s="18">
        <v>107729437</v>
      </c>
      <c r="S12" s="18">
        <v>107729437</v>
      </c>
      <c r="T12" s="20">
        <f>+N12-Q12</f>
        <v>1567135563</v>
      </c>
      <c r="U12" s="21">
        <f t="shared" si="3"/>
        <v>6.432126589307198E-2</v>
      </c>
      <c r="V12" s="21">
        <f t="shared" si="4"/>
        <v>6.432126589307198E-2</v>
      </c>
      <c r="W12" s="21">
        <f t="shared" si="5"/>
        <v>6.432126589307198E-2</v>
      </c>
    </row>
    <row r="13" spans="1:24" ht="35.1" customHeight="1" thickTop="1" thickBot="1" x14ac:dyDescent="0.3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975354000</v>
      </c>
      <c r="J13" s="18">
        <v>0</v>
      </c>
      <c r="K13" s="18">
        <v>0</v>
      </c>
      <c r="L13" s="18">
        <v>975354000</v>
      </c>
      <c r="M13" s="18">
        <v>975354000</v>
      </c>
      <c r="N13" s="19">
        <f t="shared" si="7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si="2"/>
        <v>0</v>
      </c>
      <c r="U13" s="21">
        <v>0</v>
      </c>
      <c r="V13" s="21">
        <v>0</v>
      </c>
      <c r="W13" s="21">
        <v>0</v>
      </c>
      <c r="X13" s="25"/>
    </row>
    <row r="14" spans="1:24" ht="35.1" customHeight="1" thickTop="1" thickBot="1" x14ac:dyDescent="0.3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 t="shared" ref="J14:S14" si="8">+J15</f>
        <v>0</v>
      </c>
      <c r="K14" s="28">
        <f t="shared" si="8"/>
        <v>0</v>
      </c>
      <c r="L14" s="28">
        <f t="shared" si="8"/>
        <v>2210820000</v>
      </c>
      <c r="M14" s="28">
        <f t="shared" si="8"/>
        <v>0</v>
      </c>
      <c r="N14" s="29">
        <f t="shared" si="1"/>
        <v>2210820000</v>
      </c>
      <c r="O14" s="28">
        <f t="shared" si="8"/>
        <v>2009426768.75</v>
      </c>
      <c r="P14" s="28">
        <f t="shared" si="8"/>
        <v>201393231.25</v>
      </c>
      <c r="Q14" s="28">
        <f t="shared" si="8"/>
        <v>1671735301.54</v>
      </c>
      <c r="R14" s="28">
        <f t="shared" si="8"/>
        <v>40452575.789999999</v>
      </c>
      <c r="S14" s="28">
        <f t="shared" si="8"/>
        <v>29553239.460000001</v>
      </c>
      <c r="T14" s="30">
        <f t="shared" si="2"/>
        <v>539084698.46000004</v>
      </c>
      <c r="U14" s="31">
        <f t="shared" si="3"/>
        <v>0.7561607464832053</v>
      </c>
      <c r="V14" s="31">
        <f t="shared" si="4"/>
        <v>1.829754380275192E-2</v>
      </c>
      <c r="W14" s="31">
        <f t="shared" si="5"/>
        <v>1.3367546638803702E-2</v>
      </c>
    </row>
    <row r="15" spans="1:24" ht="35.1" customHeight="1" thickTop="1" thickBot="1" x14ac:dyDescent="0.3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18">
        <v>0</v>
      </c>
      <c r="K15" s="18">
        <v>0</v>
      </c>
      <c r="L15" s="18">
        <v>2210820000</v>
      </c>
      <c r="M15" s="18">
        <v>0</v>
      </c>
      <c r="N15" s="19">
        <f>+L15-M15</f>
        <v>2210820000</v>
      </c>
      <c r="O15" s="18">
        <v>2009426768.75</v>
      </c>
      <c r="P15" s="18">
        <v>201393231.25</v>
      </c>
      <c r="Q15" s="18">
        <v>1671735301.54</v>
      </c>
      <c r="R15" s="18">
        <v>40452575.789999999</v>
      </c>
      <c r="S15" s="18">
        <v>29553239.460000001</v>
      </c>
      <c r="T15" s="20">
        <f t="shared" si="2"/>
        <v>539084698.46000004</v>
      </c>
      <c r="U15" s="21">
        <f t="shared" si="3"/>
        <v>0.7561607464832053</v>
      </c>
      <c r="V15" s="21">
        <f t="shared" si="4"/>
        <v>1.829754380275192E-2</v>
      </c>
      <c r="W15" s="21">
        <f t="shared" si="5"/>
        <v>1.3367546638803702E-2</v>
      </c>
    </row>
    <row r="16" spans="1:24" ht="35.1" customHeight="1" thickTop="1" thickBot="1" x14ac:dyDescent="0.3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4050000000</v>
      </c>
      <c r="J16" s="28">
        <f>+J17+J18</f>
        <v>0</v>
      </c>
      <c r="K16" s="28">
        <f>+K17+K18</f>
        <v>0</v>
      </c>
      <c r="L16" s="28">
        <f>+L17+L18</f>
        <v>4050000000</v>
      </c>
      <c r="M16" s="28">
        <f>+M17+M18</f>
        <v>0</v>
      </c>
      <c r="N16" s="29">
        <f t="shared" si="1"/>
        <v>4050000000</v>
      </c>
      <c r="O16" s="28">
        <f t="shared" ref="O16:S16" si="9">+O17+O18</f>
        <v>50000000</v>
      </c>
      <c r="P16" s="28">
        <f t="shared" si="9"/>
        <v>4000000000</v>
      </c>
      <c r="Q16" s="28">
        <f t="shared" si="9"/>
        <v>3738694</v>
      </c>
      <c r="R16" s="28">
        <f t="shared" si="9"/>
        <v>3738694</v>
      </c>
      <c r="S16" s="28">
        <f t="shared" si="9"/>
        <v>3738694</v>
      </c>
      <c r="T16" s="30">
        <f t="shared" si="2"/>
        <v>4046261306</v>
      </c>
      <c r="U16" s="31">
        <f t="shared" si="3"/>
        <v>9.2313432098765436E-4</v>
      </c>
      <c r="V16" s="31">
        <f t="shared" si="4"/>
        <v>9.2313432098765436E-4</v>
      </c>
      <c r="W16" s="31">
        <f t="shared" si="5"/>
        <v>9.2313432098765436E-4</v>
      </c>
    </row>
    <row r="17" spans="1:26" ht="42" customHeight="1" thickTop="1" thickBot="1" x14ac:dyDescent="0.3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18">
        <v>4000000000</v>
      </c>
      <c r="J17" s="18">
        <v>0</v>
      </c>
      <c r="K17" s="18">
        <v>0</v>
      </c>
      <c r="L17" s="18">
        <v>4000000000</v>
      </c>
      <c r="M17" s="18">
        <v>0</v>
      </c>
      <c r="N17" s="19">
        <f>+L17-M17</f>
        <v>4000000000</v>
      </c>
      <c r="O17" s="18">
        <v>0</v>
      </c>
      <c r="P17" s="18">
        <v>4000000000</v>
      </c>
      <c r="Q17" s="18">
        <v>0</v>
      </c>
      <c r="R17" s="18">
        <v>0</v>
      </c>
      <c r="S17" s="18">
        <v>0</v>
      </c>
      <c r="T17" s="20">
        <f t="shared" si="2"/>
        <v>4000000000</v>
      </c>
      <c r="U17" s="21">
        <v>0</v>
      </c>
      <c r="V17" s="21">
        <v>0</v>
      </c>
      <c r="W17" s="21">
        <v>0</v>
      </c>
    </row>
    <row r="18" spans="1:26" ht="43.5" customHeight="1" thickTop="1" thickBot="1" x14ac:dyDescent="0.3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50000000</v>
      </c>
      <c r="J18" s="18">
        <v>0</v>
      </c>
      <c r="K18" s="18">
        <v>0</v>
      </c>
      <c r="L18" s="18">
        <v>50000000</v>
      </c>
      <c r="M18" s="18">
        <v>0</v>
      </c>
      <c r="N18" s="19">
        <f>+L18-M18</f>
        <v>50000000</v>
      </c>
      <c r="O18" s="18">
        <v>50000000</v>
      </c>
      <c r="P18" s="18">
        <v>0</v>
      </c>
      <c r="Q18" s="18">
        <v>3738694</v>
      </c>
      <c r="R18" s="18">
        <v>3738694</v>
      </c>
      <c r="S18" s="18">
        <v>3738694</v>
      </c>
      <c r="T18" s="20">
        <f t="shared" si="2"/>
        <v>46261306</v>
      </c>
      <c r="U18" s="21">
        <f t="shared" si="3"/>
        <v>7.4773880000000001E-2</v>
      </c>
      <c r="V18" s="21">
        <f t="shared" si="4"/>
        <v>7.4773880000000001E-2</v>
      </c>
      <c r="W18" s="21">
        <f t="shared" si="5"/>
        <v>7.4773880000000001E-2</v>
      </c>
    </row>
    <row r="19" spans="1:26" ht="35.1" customHeight="1" thickTop="1" thickBot="1" x14ac:dyDescent="0.3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4642000</v>
      </c>
      <c r="J19" s="28">
        <f t="shared" ref="J19:S19" si="10">+J20</f>
        <v>0</v>
      </c>
      <c r="K19" s="28">
        <f t="shared" si="10"/>
        <v>0</v>
      </c>
      <c r="L19" s="28">
        <f t="shared" si="10"/>
        <v>4642000</v>
      </c>
      <c r="M19" s="28">
        <f t="shared" si="10"/>
        <v>0</v>
      </c>
      <c r="N19" s="29">
        <f t="shared" si="1"/>
        <v>4642000</v>
      </c>
      <c r="O19" s="28">
        <f t="shared" si="10"/>
        <v>0</v>
      </c>
      <c r="P19" s="28">
        <f t="shared" si="10"/>
        <v>4642000</v>
      </c>
      <c r="Q19" s="28">
        <f t="shared" si="10"/>
        <v>0</v>
      </c>
      <c r="R19" s="28">
        <f t="shared" si="10"/>
        <v>0</v>
      </c>
      <c r="S19" s="28">
        <f t="shared" si="10"/>
        <v>0</v>
      </c>
      <c r="T19" s="30">
        <f t="shared" si="2"/>
        <v>4642000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 x14ac:dyDescent="0.3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4642000</v>
      </c>
      <c r="J20" s="18">
        <v>0</v>
      </c>
      <c r="K20" s="18">
        <v>0</v>
      </c>
      <c r="L20" s="18">
        <v>4642000</v>
      </c>
      <c r="M20" s="18">
        <v>0</v>
      </c>
      <c r="N20" s="19">
        <f>+L20-M20</f>
        <v>4642000</v>
      </c>
      <c r="O20" s="18">
        <v>0</v>
      </c>
      <c r="P20" s="18">
        <v>4642000</v>
      </c>
      <c r="Q20" s="18">
        <v>0</v>
      </c>
      <c r="R20" s="18">
        <v>0</v>
      </c>
      <c r="S20" s="18">
        <v>0</v>
      </c>
      <c r="T20" s="20">
        <f t="shared" si="2"/>
        <v>4642000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 x14ac:dyDescent="0.3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8873107136</v>
      </c>
      <c r="J21" s="14">
        <f t="shared" ref="J21:T21" si="11">+J22</f>
        <v>0</v>
      </c>
      <c r="K21" s="14">
        <f t="shared" si="11"/>
        <v>0</v>
      </c>
      <c r="L21" s="14">
        <f t="shared" si="11"/>
        <v>8873107136</v>
      </c>
      <c r="M21" s="14">
        <f t="shared" si="11"/>
        <v>0</v>
      </c>
      <c r="N21" s="14">
        <f t="shared" si="11"/>
        <v>8873107136</v>
      </c>
      <c r="O21" s="14">
        <f t="shared" si="11"/>
        <v>8832941584</v>
      </c>
      <c r="P21" s="14">
        <f t="shared" si="11"/>
        <v>40165552</v>
      </c>
      <c r="Q21" s="14">
        <f t="shared" si="11"/>
        <v>6785476223</v>
      </c>
      <c r="R21" s="14">
        <f t="shared" si="11"/>
        <v>0</v>
      </c>
      <c r="S21" s="14">
        <f t="shared" si="11"/>
        <v>0</v>
      </c>
      <c r="T21" s="14">
        <f t="shared" si="11"/>
        <v>2087630913</v>
      </c>
      <c r="U21" s="17">
        <f t="shared" si="3"/>
        <v>0.76472380182021504</v>
      </c>
      <c r="V21" s="17">
        <f t="shared" si="4"/>
        <v>0</v>
      </c>
      <c r="W21" s="17">
        <f t="shared" si="5"/>
        <v>0</v>
      </c>
    </row>
    <row r="22" spans="1:26" ht="89.25" customHeight="1" thickTop="1" thickBot="1" x14ac:dyDescent="0.3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8873107136</v>
      </c>
      <c r="J22" s="18">
        <v>0</v>
      </c>
      <c r="K22" s="18">
        <v>0</v>
      </c>
      <c r="L22" s="18">
        <v>8873107136</v>
      </c>
      <c r="M22" s="18">
        <v>0</v>
      </c>
      <c r="N22" s="19">
        <f>+L22-M22</f>
        <v>8873107136</v>
      </c>
      <c r="O22" s="18">
        <v>8832941584</v>
      </c>
      <c r="P22" s="18">
        <v>40165552</v>
      </c>
      <c r="Q22" s="18">
        <v>6785476223</v>
      </c>
      <c r="R22" s="18">
        <v>0</v>
      </c>
      <c r="S22" s="18">
        <v>0</v>
      </c>
      <c r="T22" s="20">
        <f>+N22-Q22</f>
        <v>2087630913</v>
      </c>
      <c r="U22" s="21">
        <f t="shared" si="3"/>
        <v>0.76472380182021504</v>
      </c>
      <c r="V22" s="21">
        <f t="shared" si="4"/>
        <v>0</v>
      </c>
      <c r="W22" s="21">
        <f t="shared" si="5"/>
        <v>0</v>
      </c>
    </row>
    <row r="23" spans="1:26" ht="35.1" customHeight="1" thickTop="1" thickBot="1" x14ac:dyDescent="0.3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34516814136</v>
      </c>
      <c r="J23" s="34">
        <f>+J8+J21</f>
        <v>0</v>
      </c>
      <c r="K23" s="34">
        <f>+K8+K21</f>
        <v>0</v>
      </c>
      <c r="L23" s="34">
        <f>+L8+L21</f>
        <v>34516814136</v>
      </c>
      <c r="M23" s="34">
        <f>+M8+M21</f>
        <v>975354000</v>
      </c>
      <c r="N23" s="35">
        <f>+L23-M23</f>
        <v>33541460136</v>
      </c>
      <c r="O23" s="34">
        <f>+O8+O21</f>
        <v>29295259352.75</v>
      </c>
      <c r="P23" s="34">
        <f>+P8+P21</f>
        <v>4246200783.25</v>
      </c>
      <c r="Q23" s="34">
        <f>+Q8+Q21</f>
        <v>9579350021.5400009</v>
      </c>
      <c r="R23" s="34">
        <f t="shared" ref="R23:S23" si="12">+R8+R21</f>
        <v>1162591072.79</v>
      </c>
      <c r="S23" s="34">
        <f t="shared" si="12"/>
        <v>1151691736.46</v>
      </c>
      <c r="T23" s="36">
        <f>+N23-Q23</f>
        <v>23962110114.459999</v>
      </c>
      <c r="U23" s="37">
        <f t="shared" si="3"/>
        <v>0.28559728713952137</v>
      </c>
      <c r="V23" s="37">
        <f t="shared" si="4"/>
        <v>3.466131373160445E-2</v>
      </c>
      <c r="W23" s="37">
        <f t="shared" si="5"/>
        <v>3.4336362573073882E-2</v>
      </c>
    </row>
    <row r="24" spans="1:26" ht="15.75" thickTop="1" x14ac:dyDescent="0.25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38"/>
      <c r="O24" s="8"/>
      <c r="P24" s="22"/>
      <c r="Q24" s="22"/>
      <c r="R24" s="23"/>
      <c r="S24" s="6"/>
      <c r="T24" s="5"/>
      <c r="U24" s="6"/>
      <c r="V24" s="24"/>
      <c r="W24" s="24"/>
      <c r="X24" s="24"/>
    </row>
    <row r="25" spans="1:26" x14ac:dyDescent="0.25">
      <c r="A25" s="4" t="s">
        <v>57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 x14ac:dyDescent="0.25">
      <c r="A26" s="4" t="s">
        <v>58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 x14ac:dyDescent="0.25">
      <c r="A27" s="4"/>
      <c r="B27" s="4"/>
    </row>
    <row r="28" spans="1:26" x14ac:dyDescent="0.25">
      <c r="A28" s="4"/>
      <c r="B28" s="4"/>
    </row>
    <row r="29" spans="1:26" x14ac:dyDescent="0.25">
      <c r="A29" s="4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U38" s="2"/>
      <c r="V38" s="2"/>
      <c r="W38" s="2"/>
    </row>
    <row r="39" spans="1:23" x14ac:dyDescent="0.25">
      <c r="U39" s="2"/>
      <c r="V39" s="2"/>
      <c r="W39" s="2"/>
    </row>
    <row r="40" spans="1:23" x14ac:dyDescent="0.25"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50" ht="12" customHeight="1" x14ac:dyDescent="0.25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2025-02-05T17:46:52Z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