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5075" windowHeight="940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F44" i="5"/>
  <c r="F40" i="5" l="1"/>
  <c r="F42" i="5" l="1"/>
  <c r="L27" i="5" l="1"/>
  <c r="L25" i="5"/>
  <c r="L24" i="5"/>
  <c r="L38" i="5"/>
  <c r="L39" i="5"/>
  <c r="L41" i="5"/>
  <c r="L40" i="5"/>
  <c r="F39" i="5" l="1"/>
  <c r="F38" i="5"/>
  <c r="F25" i="5" l="1"/>
  <c r="C13" i="5" l="1"/>
  <c r="C11" i="5"/>
  <c r="C10" i="5"/>
  <c r="J37" i="5"/>
  <c r="H37" i="5"/>
  <c r="I37" i="5"/>
  <c r="G10" i="5" l="1"/>
  <c r="G13" i="5"/>
  <c r="G11" i="5"/>
  <c r="I10" i="5" l="1"/>
  <c r="G37" i="5"/>
  <c r="L37" i="5" s="1"/>
  <c r="F24" i="5"/>
  <c r="K24" i="5" s="1"/>
  <c r="O25" i="5"/>
  <c r="F27" i="5"/>
  <c r="O27" i="5" s="1"/>
  <c r="M38" i="5"/>
  <c r="D10" i="5"/>
  <c r="D11" i="5"/>
  <c r="F41" i="5"/>
  <c r="N41" i="5" s="1"/>
  <c r="N40" i="5"/>
  <c r="K39" i="5"/>
  <c r="J13" i="5"/>
  <c r="I13" i="5"/>
  <c r="H13" i="5"/>
  <c r="L13" i="5" s="1"/>
  <c r="E13" i="5"/>
  <c r="D13" i="5"/>
  <c r="J11" i="5"/>
  <c r="I11" i="5"/>
  <c r="H11" i="5"/>
  <c r="L11" i="5" s="1"/>
  <c r="J10" i="5"/>
  <c r="E10" i="5"/>
  <c r="D37" i="5"/>
  <c r="C37" i="5"/>
  <c r="C44" i="5" s="1"/>
  <c r="E37" i="5"/>
  <c r="H10" i="5"/>
  <c r="K38" i="5"/>
  <c r="O38" i="5"/>
  <c r="E11" i="5"/>
  <c r="E44" i="5" l="1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F11" i="5"/>
  <c r="M11" i="5" s="1"/>
  <c r="O41" i="5"/>
  <c r="F13" i="5"/>
  <c r="M13" i="5" s="1"/>
  <c r="O39" i="5"/>
  <c r="N39" i="5"/>
  <c r="M41" i="5"/>
  <c r="O10" i="5" l="1"/>
  <c r="K10" i="5"/>
  <c r="N10" i="5"/>
  <c r="N37" i="5"/>
  <c r="K37" i="5"/>
  <c r="O37" i="5"/>
  <c r="M37" i="5"/>
  <c r="K11" i="5"/>
  <c r="O11" i="5"/>
  <c r="N11" i="5"/>
  <c r="N13" i="5"/>
  <c r="K13" i="5"/>
  <c r="O13" i="5"/>
  <c r="D44" i="5" l="1"/>
  <c r="D12" i="5" l="1"/>
  <c r="D9" i="5" s="1"/>
  <c r="D23" i="5"/>
  <c r="F26" i="5" l="1"/>
  <c r="E12" i="5"/>
  <c r="E9" i="5" s="1"/>
  <c r="E23" i="5"/>
  <c r="F23" i="5" l="1"/>
  <c r="F12" i="5"/>
  <c r="F9" i="5" l="1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12" i="5" l="1"/>
  <c r="C9" i="5" s="1"/>
  <c r="C23" i="5"/>
  <c r="C14" i="5" l="1"/>
  <c r="C30" i="5"/>
  <c r="C16" i="5" s="1"/>
  <c r="D14" i="5"/>
  <c r="F28" i="5"/>
  <c r="D30" i="5"/>
  <c r="D16" i="5" s="1"/>
  <c r="F30" i="5" l="1"/>
  <c r="F14" i="5"/>
  <c r="F16" i="5"/>
  <c r="G23" i="5" l="1"/>
  <c r="G12" i="5"/>
  <c r="G9" i="5" l="1"/>
  <c r="N26" i="5"/>
  <c r="M26" i="5"/>
  <c r="K26" i="5"/>
  <c r="L26" i="5"/>
  <c r="H12" i="5"/>
  <c r="M12" i="5" s="1"/>
  <c r="H23" i="5"/>
  <c r="K23" i="5" s="1"/>
  <c r="M23" i="5"/>
  <c r="I12" i="5"/>
  <c r="I9" i="5" s="1"/>
  <c r="N9" i="5" s="1"/>
  <c r="O26" i="5"/>
  <c r="J12" i="5"/>
  <c r="O12" i="5" s="1"/>
  <c r="J23" i="5"/>
  <c r="I23" i="5"/>
  <c r="N23" i="5" s="1"/>
  <c r="N12" i="5" l="1"/>
  <c r="L23" i="5"/>
  <c r="H9" i="5"/>
  <c r="L9" i="5"/>
  <c r="L12" i="5"/>
  <c r="K12" i="5"/>
  <c r="O23" i="5"/>
  <c r="J9" i="5"/>
  <c r="O9" i="5" s="1"/>
  <c r="M9" i="5" l="1"/>
  <c r="K9" i="5"/>
  <c r="G14" i="5"/>
  <c r="G30" i="5"/>
  <c r="G16" i="5" s="1"/>
  <c r="N28" i="5"/>
  <c r="M28" i="5"/>
  <c r="L28" i="5"/>
  <c r="K28" i="5"/>
  <c r="O28" i="5"/>
  <c r="H14" i="5"/>
  <c r="M14" i="5" s="1"/>
  <c r="H30" i="5"/>
  <c r="M30" i="5" s="1"/>
  <c r="H16" i="5"/>
  <c r="M16" i="5" s="1"/>
  <c r="N30" i="5"/>
  <c r="J14" i="5"/>
  <c r="O14" i="5" s="1"/>
  <c r="I30" i="5"/>
  <c r="I16" i="5" s="1"/>
  <c r="N16" i="5" s="1"/>
  <c r="I14" i="5"/>
  <c r="N14" i="5" s="1"/>
  <c r="J30" i="5"/>
  <c r="O30" i="5" s="1"/>
  <c r="J16" i="5"/>
  <c r="O16" i="5" s="1"/>
  <c r="L16" i="5" l="1"/>
  <c r="K14" i="5"/>
  <c r="L30" i="5"/>
  <c r="L14" i="5"/>
  <c r="K30" i="5"/>
  <c r="K16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<sst xmlns="http://schemas.openxmlformats.org/spreadsheetml/2006/main" count="80" uniqueCount="32">
  <si>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</si>
  <si>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</si>
  <si>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</si>
  <si>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</si>
  <si>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</si>
  <si>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</si>
  <si>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</si>
  <si>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</si>
  <si>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</si>
  <si>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</si>
  <si>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</si>
  <si>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</si>
  <si>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</si>
  <si>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</si>
  <si>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</si>
  <si>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</si>
  <si>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</si>
  <si>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</si>
  <si>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</si>
  <si>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</si>
  <si>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</si>
  <si>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</si>
  <si>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</si>
  <si>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</si>
  <si>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</si>
  <si>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</si>
  <si>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</si>
  <si>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INFORME DE EJECUCIÓN PRESUPUESTAL ACUMULADA AL 31 DE ENERO DE 2025</t>
  </si>
  <si>
    <t>FECHA DE ELABORACIÓN: FEBRERO 03 DE 2025</t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</si>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</sst>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9" fillId="2" borderId="0" xfId="0" applyFont="1" applyFill="1" applyAlignment="1">
      <alignment vertical="center" wrapText="1"/>
    </xf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0</xdr:rowOff>
    </xdr:from>
    <xdr:to>
      <xdr:col>9</xdr:col>
      <xdr:colOff>1019175</xdr:colOff>
      <xdr:row>5</xdr:row>
      <xdr:rowOff>200025</xdr:rowOff>
    </xdr:to>
    <xdr:pic>
      <xdr:nvPicPr>
        <xdr:cNvPr id="3774" name="Imagen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01050" y="0"/>
          <a:ext cx="1800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="115" zoomScaleNormal="115" workbookViewId="0">
      <selection activeCell="K35" sqref="K35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x14ac:dyDescent="0.2">
      <c r="A2" s="118" t="s">
        <v>29</v>
      </c>
      <c r="B2" s="118"/>
      <c r="C2" s="118"/>
      <c r="D2" s="118"/>
      <c r="E2" s="118"/>
      <c r="F2" s="118"/>
      <c r="G2" s="118"/>
      <c r="H2" s="118"/>
      <c r="I2" s="118"/>
      <c r="J2" s="118"/>
      <c r="K2" s="54"/>
      <c r="L2" s="54"/>
    </row>
    <row r="3" spans="1:17" s="53" customFormat="1" ht="6.7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55"/>
      <c r="L3" s="55"/>
      <c r="M3" s="55"/>
      <c r="N3" s="55"/>
      <c r="O3" s="55"/>
    </row>
    <row r="4" spans="1:17" s="53" customFormat="1" ht="11.25" customHeight="1" x14ac:dyDescent="0.2">
      <c r="A4" s="118" t="s">
        <v>27</v>
      </c>
      <c r="B4" s="118"/>
      <c r="C4" s="118"/>
      <c r="D4" s="118"/>
      <c r="E4" s="118"/>
      <c r="F4" s="118"/>
      <c r="G4" s="118"/>
      <c r="H4" s="118"/>
      <c r="I4" s="118"/>
      <c r="J4" s="118"/>
      <c r="K4" s="55"/>
      <c r="L4" s="55"/>
      <c r="M4" s="55"/>
      <c r="N4" s="55"/>
      <c r="O4" s="55"/>
    </row>
    <row r="5" spans="1:17" s="53" customFormat="1" ht="6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55"/>
      <c r="L5" s="55"/>
      <c r="M5" s="55"/>
      <c r="N5" s="55"/>
      <c r="O5" s="55"/>
    </row>
    <row r="6" spans="1:17" s="53" customFormat="1" ht="19.5" customHeight="1" thickBot="1" x14ac:dyDescent="0.35">
      <c r="A6" s="56"/>
      <c r="B6" s="56"/>
      <c r="C6" s="57"/>
      <c r="D6" s="57"/>
      <c r="E6" s="57"/>
      <c r="F6" s="57"/>
      <c r="G6" s="57"/>
      <c r="H6" s="57"/>
      <c r="I6" s="57"/>
      <c r="J6" s="119" t="s">
        <v>28</v>
      </c>
      <c r="K6" s="119"/>
      <c r="L6" s="119"/>
      <c r="M6" s="119"/>
      <c r="N6" s="119"/>
      <c r="O6" s="119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5" t="s">
        <v>11</v>
      </c>
      <c r="F7" s="16" t="s">
        <v>12</v>
      </c>
      <c r="G7" s="106" t="s">
        <v>22</v>
      </c>
      <c r="H7" s="106" t="s">
        <v>20</v>
      </c>
      <c r="I7" s="17" t="s">
        <v>19</v>
      </c>
      <c r="J7" s="17" t="s">
        <v>21</v>
      </c>
      <c r="K7" s="35" t="s">
        <v>6</v>
      </c>
      <c r="L7" s="115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1"/>
      <c r="M8" s="1"/>
      <c r="N8" s="1"/>
      <c r="O8" s="19"/>
    </row>
    <row r="9" spans="1:17" ht="18" customHeight="1" x14ac:dyDescent="0.2">
      <c r="A9" s="20" t="s">
        <v>14</v>
      </c>
      <c r="B9" s="72" t="s">
        <v>0</v>
      </c>
      <c r="C9" s="73">
        <f>SUM(C10:C13)</f>
        <v>660302227000</v>
      </c>
      <c r="D9" s="73">
        <f t="shared" ref="D9:J9" si="0">SUM(D10:D13)</f>
        <v>660302227000</v>
      </c>
      <c r="E9" s="73">
        <f t="shared" si="0"/>
        <v>45475354000</v>
      </c>
      <c r="F9" s="73">
        <f t="shared" si="0"/>
        <v>614826873000</v>
      </c>
      <c r="G9" s="73">
        <f t="shared" si="0"/>
        <v>556618927109.70996</v>
      </c>
      <c r="H9" s="73">
        <f t="shared" si="0"/>
        <v>225344137171.31</v>
      </c>
      <c r="I9" s="73">
        <f t="shared" si="0"/>
        <v>7896224430.0799999</v>
      </c>
      <c r="J9" s="73">
        <f t="shared" si="0"/>
        <v>7885325093.75</v>
      </c>
      <c r="K9" s="74">
        <f t="shared" ref="K9:K14" si="1">+F9-H9</f>
        <v>389482735828.69</v>
      </c>
      <c r="L9" s="112">
        <f>+G9-I9</f>
        <v>548722702679.62994</v>
      </c>
      <c r="M9" s="75">
        <f t="shared" ref="M9:M14" si="2">+H9/F9</f>
        <v>0.3665164082236041</v>
      </c>
      <c r="N9" s="75">
        <f t="shared" ref="N9:N14" si="3">+I9/F9</f>
        <v>1.2843004717004294E-2</v>
      </c>
      <c r="O9" s="76">
        <f t="shared" ref="O9:O14" si="4">+J9/F9</f>
        <v>1.2825277228489003E-2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79318119000</v>
      </c>
      <c r="E10" s="6">
        <f t="shared" si="5"/>
        <v>975354000</v>
      </c>
      <c r="F10" s="6">
        <f t="shared" si="5"/>
        <v>78342765000</v>
      </c>
      <c r="G10" s="6">
        <f>+G24+G38</f>
        <v>78267765000</v>
      </c>
      <c r="H10" s="6">
        <f t="shared" si="5"/>
        <v>4595884333</v>
      </c>
      <c r="I10" s="6">
        <f t="shared" si="5"/>
        <v>4064712185</v>
      </c>
      <c r="J10" s="6">
        <f t="shared" si="5"/>
        <v>4064712185</v>
      </c>
      <c r="K10" s="42">
        <f>+F10-H10</f>
        <v>73746880667</v>
      </c>
      <c r="L10" s="113">
        <f>+G10-H10</f>
        <v>73671880667</v>
      </c>
      <c r="M10" s="43">
        <f t="shared" si="2"/>
        <v>5.8663800454324018E-2</v>
      </c>
      <c r="N10" s="43">
        <f t="shared" si="3"/>
        <v>5.1883695769481715E-2</v>
      </c>
      <c r="O10" s="33">
        <f t="shared" si="4"/>
        <v>5.1883695769481715E-2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24618655000</v>
      </c>
      <c r="E11" s="6">
        <f t="shared" si="5"/>
        <v>0</v>
      </c>
      <c r="F11" s="6">
        <f t="shared" si="5"/>
        <v>24618655000</v>
      </c>
      <c r="G11" s="6">
        <f>+G25+G39</f>
        <v>22678159118.389999</v>
      </c>
      <c r="H11" s="6">
        <f t="shared" si="5"/>
        <v>14435842666.32</v>
      </c>
      <c r="I11" s="107">
        <f t="shared" si="5"/>
        <v>637518420.08999991</v>
      </c>
      <c r="J11" s="6">
        <f t="shared" si="5"/>
        <v>626619083.75999999</v>
      </c>
      <c r="K11" s="42">
        <f t="shared" si="1"/>
        <v>10182812333.68</v>
      </c>
      <c r="L11" s="113">
        <f>+G11-H11</f>
        <v>8242316452.0699997</v>
      </c>
      <c r="M11" s="43">
        <f t="shared" si="2"/>
        <v>0.58637820247775518</v>
      </c>
      <c r="N11" s="43">
        <f t="shared" si="3"/>
        <v>2.5895745323617391E-2</v>
      </c>
      <c r="O11" s="33">
        <f t="shared" si="4"/>
        <v>2.5453018605606195E-2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533548811000</v>
      </c>
      <c r="E12" s="6">
        <f t="shared" si="5"/>
        <v>44500000000</v>
      </c>
      <c r="F12" s="6">
        <f t="shared" si="5"/>
        <v>489048811000</v>
      </c>
      <c r="G12" s="6">
        <f>+G26+G40</f>
        <v>434957002991.32001</v>
      </c>
      <c r="H12" s="6">
        <f t="shared" si="5"/>
        <v>206312410171.98999</v>
      </c>
      <c r="I12" s="6">
        <f t="shared" si="5"/>
        <v>3193993824.9899998</v>
      </c>
      <c r="J12" s="6">
        <f t="shared" si="5"/>
        <v>3193993824.9899998</v>
      </c>
      <c r="K12" s="42">
        <f t="shared" si="1"/>
        <v>282736400828.01001</v>
      </c>
      <c r="L12" s="113">
        <f>+G12-H12</f>
        <v>228644592819.33002</v>
      </c>
      <c r="M12" s="43">
        <f t="shared" si="2"/>
        <v>0.42186465958300834</v>
      </c>
      <c r="N12" s="43">
        <f t="shared" si="3"/>
        <v>6.5310327990757552E-3</v>
      </c>
      <c r="O12" s="33">
        <f t="shared" si="4"/>
        <v>6.5310327990757552E-3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22816642000</v>
      </c>
      <c r="E13" s="6">
        <f t="shared" si="5"/>
        <v>0</v>
      </c>
      <c r="F13" s="6">
        <f t="shared" si="5"/>
        <v>22816642000</v>
      </c>
      <c r="G13" s="6">
        <f>+G27+G41</f>
        <v>20716000000</v>
      </c>
      <c r="H13" s="6">
        <f t="shared" si="5"/>
        <v>0</v>
      </c>
      <c r="I13" s="6">
        <f t="shared" si="5"/>
        <v>0</v>
      </c>
      <c r="J13" s="6">
        <f t="shared" si="5"/>
        <v>0</v>
      </c>
      <c r="K13" s="42">
        <f t="shared" si="1"/>
        <v>22816642000</v>
      </c>
      <c r="L13" s="113">
        <f>+G13-H13</f>
        <v>20716000000</v>
      </c>
      <c r="M13" s="43">
        <f t="shared" si="2"/>
        <v>0</v>
      </c>
      <c r="N13" s="43">
        <f t="shared" si="3"/>
        <v>0</v>
      </c>
      <c r="O13" s="33">
        <f t="shared" si="4"/>
        <v>0</v>
      </c>
    </row>
    <row r="14" spans="1:17" ht="23.25" customHeight="1" x14ac:dyDescent="0.2">
      <c r="A14" s="77" t="s">
        <v>15</v>
      </c>
      <c r="B14" s="72" t="s">
        <v>2</v>
      </c>
      <c r="C14" s="73">
        <f t="shared" ref="C14:J14" si="6">+C28+C42</f>
        <v>198352184065</v>
      </c>
      <c r="D14" s="73">
        <f t="shared" si="6"/>
        <v>198352184065</v>
      </c>
      <c r="E14" s="73">
        <f t="shared" si="6"/>
        <v>0</v>
      </c>
      <c r="F14" s="73">
        <f t="shared" si="6"/>
        <v>198352184065</v>
      </c>
      <c r="G14" s="73">
        <f>+G28+G42</f>
        <v>145659565842</v>
      </c>
      <c r="H14" s="73">
        <f t="shared" si="6"/>
        <v>13492919797</v>
      </c>
      <c r="I14" s="73">
        <f t="shared" si="6"/>
        <v>0</v>
      </c>
      <c r="J14" s="73">
        <f t="shared" si="6"/>
        <v>0</v>
      </c>
      <c r="K14" s="74">
        <f t="shared" si="1"/>
        <v>184859264268</v>
      </c>
      <c r="L14" s="112">
        <f>+G14-H14</f>
        <v>132166646045</v>
      </c>
      <c r="M14" s="75">
        <f t="shared" si="2"/>
        <v>6.8025062898114455E-2</v>
      </c>
      <c r="N14" s="75">
        <f t="shared" si="3"/>
        <v>0</v>
      </c>
      <c r="O14" s="76">
        <f t="shared" si="4"/>
        <v>0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3"/>
      <c r="M15" s="40"/>
      <c r="N15" s="40"/>
      <c r="O15" s="34"/>
    </row>
    <row r="16" spans="1:17" ht="24" customHeight="1" thickBot="1" x14ac:dyDescent="0.25">
      <c r="A16" s="90"/>
      <c r="B16" s="78" t="s">
        <v>16</v>
      </c>
      <c r="C16" s="79">
        <f t="shared" ref="C16:J16" si="7">+C30+C44</f>
        <v>858654411065</v>
      </c>
      <c r="D16" s="79">
        <f t="shared" si="7"/>
        <v>858654411065</v>
      </c>
      <c r="E16" s="79">
        <f t="shared" si="7"/>
        <v>45475354000</v>
      </c>
      <c r="F16" s="79">
        <f>+F30+F44</f>
        <v>813179057065</v>
      </c>
      <c r="G16" s="79">
        <f t="shared" si="7"/>
        <v>702278492951.70996</v>
      </c>
      <c r="H16" s="79">
        <f t="shared" si="7"/>
        <v>238837056968.31</v>
      </c>
      <c r="I16" s="79">
        <f t="shared" si="7"/>
        <v>7896224430.0799999</v>
      </c>
      <c r="J16" s="79">
        <f t="shared" si="7"/>
        <v>7885325093.75</v>
      </c>
      <c r="K16" s="80">
        <f>+F16-H16</f>
        <v>574342000096.68994</v>
      </c>
      <c r="L16" s="114">
        <f>+G16-H16</f>
        <v>463441435983.39996</v>
      </c>
      <c r="M16" s="81">
        <f>+H16/F16</f>
        <v>0.2937078308808671</v>
      </c>
      <c r="N16" s="81">
        <f>+I16/F16</f>
        <v>9.710314550622802E-3</v>
      </c>
      <c r="O16" s="82">
        <f>+J16/F16</f>
        <v>9.6969111848630666E-3</v>
      </c>
      <c r="Q16" s="54"/>
    </row>
    <row r="17" spans="1:17" s="53" customFormat="1" ht="13.5" thickTop="1" x14ac:dyDescent="0.2">
      <c r="A17" s="59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7" s="53" customFormat="1" ht="15" customHeight="1" x14ac:dyDescent="0.2">
      <c r="A18" s="118" t="s">
        <v>30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7" s="53" customFormat="1" ht="16.5" customHeight="1" x14ac:dyDescent="0.2">
      <c r="A19" s="118" t="s">
        <v>27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17" s="53" customFormat="1" ht="5.25" customHeight="1" thickBot="1" x14ac:dyDescent="0.25">
      <c r="A20" s="59"/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5" t="s">
        <v>11</v>
      </c>
      <c r="F21" s="16" t="s">
        <v>12</v>
      </c>
      <c r="G21" s="106" t="s">
        <v>22</v>
      </c>
      <c r="H21" s="106" t="s">
        <v>20</v>
      </c>
      <c r="I21" s="17" t="s">
        <v>19</v>
      </c>
      <c r="J21" s="17" t="s">
        <v>21</v>
      </c>
      <c r="K21" s="110" t="s">
        <v>6</v>
      </c>
      <c r="L21" s="115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1"/>
      <c r="L22" s="111"/>
      <c r="M22" s="3"/>
      <c r="N22" s="3"/>
      <c r="O22" s="52"/>
    </row>
    <row r="23" spans="1:17" ht="23.25" customHeight="1" x14ac:dyDescent="0.2">
      <c r="A23" s="83" t="s">
        <v>14</v>
      </c>
      <c r="B23" s="84" t="s">
        <v>0</v>
      </c>
      <c r="C23" s="73">
        <f t="shared" ref="C23:J23" si="8">SUM(C24:C27)</f>
        <v>634658520000</v>
      </c>
      <c r="D23" s="73">
        <f>SUM(D24:D27)</f>
        <v>634658520000</v>
      </c>
      <c r="E23" s="73">
        <f t="shared" si="8"/>
        <v>44500000000</v>
      </c>
      <c r="F23" s="73">
        <f t="shared" si="8"/>
        <v>590158520000</v>
      </c>
      <c r="G23" s="85">
        <f t="shared" si="8"/>
        <v>536156609340.96002</v>
      </c>
      <c r="H23" s="85">
        <f t="shared" si="8"/>
        <v>222550263372.76999</v>
      </c>
      <c r="I23" s="85">
        <f t="shared" si="8"/>
        <v>6733633357.29</v>
      </c>
      <c r="J23" s="85">
        <f t="shared" si="8"/>
        <v>6733633357.29</v>
      </c>
      <c r="K23" s="112">
        <f t="shared" ref="K23:K28" si="9">+F23-H23</f>
        <v>367608256627.22998</v>
      </c>
      <c r="L23" s="112">
        <f>+G23-I23</f>
        <v>529422975983.67004</v>
      </c>
      <c r="M23" s="86">
        <f t="shared" ref="M23:M28" si="10">+H23/F23</f>
        <v>0.3771025170877309</v>
      </c>
      <c r="N23" s="86">
        <f t="shared" ref="N23:N28" si="11">+I23/F23</f>
        <v>1.1409872312425481E-2</v>
      </c>
      <c r="O23" s="76">
        <f t="shared" ref="O23:O28" si="12">+J23/F23</f>
        <v>1.1409872312425481E-2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59864874000</v>
      </c>
      <c r="H24" s="44">
        <v>3477484530</v>
      </c>
      <c r="I24" s="44">
        <v>2946312382</v>
      </c>
      <c r="J24" s="44">
        <v>2946312382</v>
      </c>
      <c r="K24" s="113">
        <f t="shared" si="9"/>
        <v>56462389470</v>
      </c>
      <c r="L24" s="113">
        <f>+G24-H24</f>
        <v>56387389470</v>
      </c>
      <c r="M24" s="5">
        <f t="shared" si="10"/>
        <v>5.8016213547596049E-2</v>
      </c>
      <c r="N24" s="5">
        <f t="shared" si="11"/>
        <v>4.9154464055096277E-2</v>
      </c>
      <c r="O24" s="33">
        <f t="shared" si="12"/>
        <v>4.9154464055096277E-2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22407835000</v>
      </c>
      <c r="E25" s="48">
        <v>0</v>
      </c>
      <c r="F25" s="6">
        <f>+D25-E25</f>
        <v>22407835000</v>
      </c>
      <c r="G25" s="6">
        <v>20668732349.639999</v>
      </c>
      <c r="H25" s="44">
        <v>12764107364.780001</v>
      </c>
      <c r="I25" s="44">
        <v>597065844.29999995</v>
      </c>
      <c r="J25" s="44">
        <v>597065844.29999995</v>
      </c>
      <c r="K25" s="113">
        <f t="shared" si="9"/>
        <v>9643727635.2199993</v>
      </c>
      <c r="L25" s="113">
        <f t="shared" ref="L25:L27" si="13">+G25-H25</f>
        <v>7904624984.8599987</v>
      </c>
      <c r="M25" s="5">
        <f t="shared" si="10"/>
        <v>0.56962697934807183</v>
      </c>
      <c r="N25" s="5">
        <f t="shared" si="11"/>
        <v>2.6645405247762665E-2</v>
      </c>
      <c r="O25" s="33">
        <f t="shared" si="12"/>
        <v>2.6645405247762665E-2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529498811000</v>
      </c>
      <c r="E26" s="47">
        <v>44500000000</v>
      </c>
      <c r="F26" s="6">
        <f>+D26-E26</f>
        <v>484998811000</v>
      </c>
      <c r="G26" s="6">
        <v>434907002991.32001</v>
      </c>
      <c r="H26" s="49">
        <v>206308671477.98999</v>
      </c>
      <c r="I26" s="49">
        <v>3190255130.9899998</v>
      </c>
      <c r="J26" s="49">
        <v>3190255130.9899998</v>
      </c>
      <c r="K26" s="113">
        <f t="shared" si="9"/>
        <v>278690139522.01001</v>
      </c>
      <c r="L26" s="113">
        <f t="shared" si="13"/>
        <v>228598331513.33002</v>
      </c>
      <c r="M26" s="5">
        <f t="shared" si="10"/>
        <v>0.42537974691651353</v>
      </c>
      <c r="N26" s="5">
        <f t="shared" si="11"/>
        <v>6.5778617568404713E-3</v>
      </c>
      <c r="O26" s="33">
        <f t="shared" si="12"/>
        <v>6.5778617568404713E-3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22812000000</v>
      </c>
      <c r="E27" s="6">
        <v>0</v>
      </c>
      <c r="F27" s="6">
        <f>+D27-E27</f>
        <v>22812000000</v>
      </c>
      <c r="G27" s="6">
        <v>20716000000</v>
      </c>
      <c r="H27" s="50">
        <v>0</v>
      </c>
      <c r="I27" s="50">
        <v>0</v>
      </c>
      <c r="J27" s="50">
        <v>0</v>
      </c>
      <c r="K27" s="113">
        <f t="shared" si="9"/>
        <v>22812000000</v>
      </c>
      <c r="L27" s="113">
        <f t="shared" si="13"/>
        <v>20716000000</v>
      </c>
      <c r="M27" s="5">
        <f t="shared" si="10"/>
        <v>0</v>
      </c>
      <c r="N27" s="5">
        <f t="shared" si="11"/>
        <v>0</v>
      </c>
      <c r="O27" s="33">
        <f t="shared" si="12"/>
        <v>0</v>
      </c>
    </row>
    <row r="28" spans="1:17" ht="24.75" customHeight="1" x14ac:dyDescent="0.2">
      <c r="A28" s="77" t="s">
        <v>15</v>
      </c>
      <c r="B28" s="87" t="s">
        <v>2</v>
      </c>
      <c r="C28" s="73">
        <v>189479076929</v>
      </c>
      <c r="D28" s="73">
        <v>189479076929</v>
      </c>
      <c r="E28" s="88">
        <v>0</v>
      </c>
      <c r="F28" s="73">
        <f>+D28-E28</f>
        <v>189479076929</v>
      </c>
      <c r="G28" s="73">
        <v>136826624258</v>
      </c>
      <c r="H28" s="89">
        <v>6707443574</v>
      </c>
      <c r="I28" s="89">
        <v>0</v>
      </c>
      <c r="J28" s="89">
        <v>0</v>
      </c>
      <c r="K28" s="112">
        <f t="shared" si="9"/>
        <v>182771633355</v>
      </c>
      <c r="L28" s="112">
        <f>+G28-H28</f>
        <v>130119180684</v>
      </c>
      <c r="M28" s="86">
        <f t="shared" si="10"/>
        <v>3.5399389118374036E-2</v>
      </c>
      <c r="N28" s="86">
        <f t="shared" si="11"/>
        <v>0</v>
      </c>
      <c r="O28" s="76">
        <f t="shared" si="12"/>
        <v>0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3"/>
      <c r="L29" s="113"/>
      <c r="M29" s="5"/>
      <c r="N29" s="5"/>
      <c r="O29" s="33"/>
    </row>
    <row r="30" spans="1:17" ht="21" customHeight="1" thickBot="1" x14ac:dyDescent="0.25">
      <c r="A30" s="90"/>
      <c r="B30" s="91" t="s">
        <v>16</v>
      </c>
      <c r="C30" s="79">
        <f>+C23+C28</f>
        <v>824137596929</v>
      </c>
      <c r="D30" s="79">
        <f t="shared" ref="D30:J30" si="14">+D23+D28</f>
        <v>824137596929</v>
      </c>
      <c r="E30" s="79">
        <f t="shared" si="14"/>
        <v>44500000000</v>
      </c>
      <c r="F30" s="79">
        <f>+F23+F28</f>
        <v>779637596929</v>
      </c>
      <c r="G30" s="79">
        <f>+G23+G28</f>
        <v>672983233598.95996</v>
      </c>
      <c r="H30" s="79">
        <f t="shared" si="14"/>
        <v>229257706946.76999</v>
      </c>
      <c r="I30" s="79">
        <f>+I23+I28</f>
        <v>6733633357.29</v>
      </c>
      <c r="J30" s="79">
        <f t="shared" si="14"/>
        <v>6733633357.29</v>
      </c>
      <c r="K30" s="114">
        <f>+F30-H30</f>
        <v>550379889982.22998</v>
      </c>
      <c r="L30" s="114">
        <f>+G30-H30</f>
        <v>443725526652.18994</v>
      </c>
      <c r="M30" s="92">
        <f>+H30/F30</f>
        <v>0.29405676156437083</v>
      </c>
      <c r="N30" s="92">
        <f>+I30/F30</f>
        <v>8.6368761381106374E-3</v>
      </c>
      <c r="O30" s="82">
        <f>+J30/F30</f>
        <v>8.6368761381106374E-3</v>
      </c>
    </row>
    <row r="31" spans="1:17" s="53" customFormat="1" ht="12.75" customHeight="1" thickTop="1" x14ac:dyDescent="0.2">
      <c r="A31" s="61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13"/>
      <c r="N31" s="13"/>
      <c r="O31" s="13"/>
    </row>
    <row r="32" spans="1:17" s="53" customFormat="1" ht="27" customHeight="1" x14ac:dyDescent="0.2">
      <c r="A32" s="118" t="s">
        <v>31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</row>
    <row r="33" spans="1:21" s="53" customFormat="1" ht="18.75" customHeight="1" x14ac:dyDescent="0.2">
      <c r="A33" s="118" t="s">
        <v>27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</row>
    <row r="34" spans="1:21" s="53" customFormat="1" ht="9" customHeight="1" thickBot="1" x14ac:dyDescent="0.25">
      <c r="A34" s="64"/>
      <c r="B34" s="64"/>
      <c r="C34" s="65"/>
      <c r="D34" s="65"/>
      <c r="E34" s="65"/>
      <c r="F34" s="65"/>
      <c r="G34" s="65"/>
      <c r="H34" s="65"/>
      <c r="I34" s="65"/>
      <c r="J34" s="65"/>
      <c r="K34" s="66"/>
      <c r="L34" s="66"/>
      <c r="M34" s="65"/>
      <c r="N34" s="65"/>
      <c r="O34" s="65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5" t="s">
        <v>11</v>
      </c>
      <c r="F35" s="16" t="s">
        <v>12</v>
      </c>
      <c r="G35" s="106" t="s">
        <v>22</v>
      </c>
      <c r="H35" s="106" t="s">
        <v>20</v>
      </c>
      <c r="I35" s="17" t="s">
        <v>19</v>
      </c>
      <c r="J35" s="17" t="s">
        <v>21</v>
      </c>
      <c r="K35" s="108" t="s">
        <v>6</v>
      </c>
      <c r="L35" s="115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1"/>
      <c r="M36" s="3"/>
      <c r="N36" s="3"/>
      <c r="O36" s="24"/>
    </row>
    <row r="37" spans="1:21" ht="27" customHeight="1" x14ac:dyDescent="0.2">
      <c r="A37" s="93" t="s">
        <v>14</v>
      </c>
      <c r="B37" s="87" t="s">
        <v>0</v>
      </c>
      <c r="C37" s="73">
        <f t="shared" ref="C37:J37" si="15">SUM(C38:C41)</f>
        <v>25643707000</v>
      </c>
      <c r="D37" s="73">
        <f t="shared" si="15"/>
        <v>25643707000</v>
      </c>
      <c r="E37" s="73">
        <f t="shared" si="15"/>
        <v>975354000</v>
      </c>
      <c r="F37" s="73">
        <f>+D37-E37</f>
        <v>24668353000</v>
      </c>
      <c r="G37" s="73">
        <f>SUM(G38:G41)</f>
        <v>20462317768.75</v>
      </c>
      <c r="H37" s="73">
        <f>SUM(H38:H41)</f>
        <v>2793873798.54</v>
      </c>
      <c r="I37" s="73">
        <f t="shared" si="15"/>
        <v>1162591072.79</v>
      </c>
      <c r="J37" s="73">
        <f t="shared" si="15"/>
        <v>1151691736.46</v>
      </c>
      <c r="K37" s="73">
        <f t="shared" ref="K37:K42" si="16">+F37-H37</f>
        <v>21874479201.459999</v>
      </c>
      <c r="L37" s="112">
        <f>+G37-I37</f>
        <v>19299726695.959999</v>
      </c>
      <c r="M37" s="86">
        <f t="shared" ref="M37:M42" si="17">+H37/F37</f>
        <v>0.11325741116725548</v>
      </c>
      <c r="N37" s="86">
        <f t="shared" ref="N37:N42" si="18">+I37/F37</f>
        <v>4.7128848561150391E-2</v>
      </c>
      <c r="O37" s="94">
        <f t="shared" ref="O37:O42" si="19">+J37/F37</f>
        <v>4.6687013780774098E-2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19378245000</v>
      </c>
      <c r="E38" s="4">
        <v>975354000</v>
      </c>
      <c r="F38" s="6">
        <f>+D38-E38</f>
        <v>18402891000</v>
      </c>
      <c r="G38" s="6">
        <v>18402891000</v>
      </c>
      <c r="H38" s="4">
        <v>1118399803</v>
      </c>
      <c r="I38" s="4">
        <v>1118399803</v>
      </c>
      <c r="J38" s="4">
        <v>1118399803</v>
      </c>
      <c r="K38" s="6">
        <f t="shared" si="16"/>
        <v>17284491197</v>
      </c>
      <c r="L38" s="113">
        <f>+G38-H38</f>
        <v>17284491197</v>
      </c>
      <c r="M38" s="5">
        <f t="shared" si="17"/>
        <v>6.0773049354038995E-2</v>
      </c>
      <c r="N38" s="5">
        <f t="shared" si="18"/>
        <v>6.0773049354038995E-2</v>
      </c>
      <c r="O38" s="25">
        <f t="shared" si="19"/>
        <v>6.0773049354038995E-2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>+D39-E39</f>
        <v>2210820000</v>
      </c>
      <c r="G39" s="6">
        <v>2009426768.75</v>
      </c>
      <c r="H39" s="6">
        <v>1671735301.54</v>
      </c>
      <c r="I39" s="51">
        <v>40452575.789999999</v>
      </c>
      <c r="J39" s="51">
        <v>29553239.460000001</v>
      </c>
      <c r="K39" s="6">
        <f t="shared" si="16"/>
        <v>539084698.46000004</v>
      </c>
      <c r="L39" s="113">
        <f>+G39-H39</f>
        <v>337691467.21000004</v>
      </c>
      <c r="M39" s="5">
        <f t="shared" si="17"/>
        <v>0.7561607464832053</v>
      </c>
      <c r="N39" s="5">
        <f t="shared" si="18"/>
        <v>1.829754380275192E-2</v>
      </c>
      <c r="O39" s="25">
        <f t="shared" si="19"/>
        <v>1.3367546638803702E-2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4050000000</v>
      </c>
      <c r="E40" s="6">
        <v>0</v>
      </c>
      <c r="F40" s="6">
        <f>+D40-E40</f>
        <v>4050000000</v>
      </c>
      <c r="G40" s="6">
        <v>50000000</v>
      </c>
      <c r="H40" s="44">
        <v>3738694</v>
      </c>
      <c r="I40" s="44">
        <v>3738694</v>
      </c>
      <c r="J40" s="44">
        <v>3738694</v>
      </c>
      <c r="K40" s="6">
        <f t="shared" si="16"/>
        <v>4046261306</v>
      </c>
      <c r="L40" s="113">
        <f>+G40-H40</f>
        <v>46261306</v>
      </c>
      <c r="M40" s="5">
        <f t="shared" si="17"/>
        <v>9.2313432098765436E-4</v>
      </c>
      <c r="N40" s="5">
        <f t="shared" si="18"/>
        <v>9.2313432098765436E-4</v>
      </c>
      <c r="O40" s="25">
        <f t="shared" si="19"/>
        <v>9.2313432098765436E-4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ref="F41" si="20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3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5" t="s">
        <v>15</v>
      </c>
      <c r="B42" s="96" t="s">
        <v>2</v>
      </c>
      <c r="C42" s="97">
        <v>8873107136</v>
      </c>
      <c r="D42" s="97">
        <v>8873107136</v>
      </c>
      <c r="E42" s="97">
        <v>0</v>
      </c>
      <c r="F42" s="97">
        <f>+D42-E42</f>
        <v>8873107136</v>
      </c>
      <c r="G42" s="97">
        <v>8832941584</v>
      </c>
      <c r="H42" s="98">
        <v>6785476223</v>
      </c>
      <c r="I42" s="98">
        <v>0</v>
      </c>
      <c r="J42" s="98">
        <v>0</v>
      </c>
      <c r="K42" s="97">
        <f t="shared" si="16"/>
        <v>2087630913</v>
      </c>
      <c r="L42" s="112">
        <f>+G42-H42</f>
        <v>2047465361</v>
      </c>
      <c r="M42" s="75">
        <f t="shared" si="17"/>
        <v>0.76472380182021504</v>
      </c>
      <c r="N42" s="75">
        <f t="shared" si="18"/>
        <v>0</v>
      </c>
      <c r="O42" s="99">
        <f t="shared" si="19"/>
        <v>0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3"/>
      <c r="L43" s="113"/>
      <c r="M43" s="13"/>
      <c r="N43" s="13"/>
      <c r="O43" s="26"/>
    </row>
    <row r="44" spans="1:21" ht="21.75" customHeight="1" thickBot="1" x14ac:dyDescent="0.25">
      <c r="A44" s="100"/>
      <c r="B44" s="101" t="s">
        <v>16</v>
      </c>
      <c r="C44" s="102">
        <f>+C37+C42</f>
        <v>34516814136</v>
      </c>
      <c r="D44" s="102">
        <f t="shared" ref="D44:J44" si="21">+D37+D42</f>
        <v>34516814136</v>
      </c>
      <c r="E44" s="102">
        <f t="shared" si="21"/>
        <v>975354000</v>
      </c>
      <c r="F44" s="102">
        <f>+F37+F42</f>
        <v>33541460136</v>
      </c>
      <c r="G44" s="102">
        <f t="shared" si="21"/>
        <v>29295259352.75</v>
      </c>
      <c r="H44" s="102">
        <f t="shared" si="21"/>
        <v>9579350021.5400009</v>
      </c>
      <c r="I44" s="102">
        <f t="shared" si="21"/>
        <v>1162591072.79</v>
      </c>
      <c r="J44" s="102">
        <f t="shared" si="21"/>
        <v>1151691736.46</v>
      </c>
      <c r="K44" s="102">
        <f>+F44-H44</f>
        <v>23962110114.459999</v>
      </c>
      <c r="L44" s="114">
        <f>+G44-H44</f>
        <v>19715909331.209999</v>
      </c>
      <c r="M44" s="103">
        <f>+H44/F44</f>
        <v>0.28559728713952137</v>
      </c>
      <c r="N44" s="103">
        <f>+I44/F44</f>
        <v>3.466131373160445E-2</v>
      </c>
      <c r="O44" s="104">
        <f>+J44/F44</f>
        <v>3.4336362573073882E-2</v>
      </c>
    </row>
    <row r="45" spans="1:21" s="53" customFormat="1" ht="5.25" customHeight="1" thickTop="1" x14ac:dyDescent="0.2">
      <c r="A45" s="59"/>
      <c r="B45" s="59"/>
      <c r="C45" s="60"/>
      <c r="D45" s="60"/>
      <c r="E45" s="60"/>
      <c r="F45" s="67"/>
      <c r="G45" s="67"/>
      <c r="H45" s="68"/>
      <c r="I45" s="68"/>
      <c r="J45" s="68"/>
      <c r="K45" s="68"/>
      <c r="L45" s="68"/>
      <c r="M45" s="60"/>
      <c r="N45" s="60"/>
      <c r="O45" s="60"/>
    </row>
    <row r="46" spans="1:21" s="53" customFormat="1" x14ac:dyDescent="0.2">
      <c r="A46" s="59"/>
      <c r="B46" s="58" t="s">
        <v>17</v>
      </c>
      <c r="C46" s="58"/>
      <c r="D46" s="58"/>
      <c r="E46" s="58"/>
      <c r="F46" s="58"/>
      <c r="G46" s="58"/>
      <c r="H46" s="69"/>
      <c r="I46" s="70"/>
      <c r="J46" s="58"/>
      <c r="K46" s="58"/>
      <c r="L46" s="58"/>
      <c r="M46" s="58"/>
      <c r="N46" s="58"/>
      <c r="O46" s="58"/>
      <c r="P46" s="58"/>
    </row>
    <row r="47" spans="1:21" s="58" customFormat="1" ht="11.25" x14ac:dyDescent="0.2">
      <c r="B47" s="58" t="s">
        <v>25</v>
      </c>
      <c r="F47" s="116"/>
      <c r="G47" s="116"/>
      <c r="H47" s="69"/>
      <c r="I47" s="117"/>
      <c r="J47" s="117"/>
      <c r="P47" s="116"/>
      <c r="Q47" s="116"/>
      <c r="R47" s="69"/>
      <c r="S47" s="117"/>
      <c r="T47" s="117"/>
      <c r="U47" s="117"/>
    </row>
    <row r="48" spans="1:21" s="58" customFormat="1" ht="11.25" x14ac:dyDescent="0.2">
      <c r="B48" s="58" t="s">
        <v>26</v>
      </c>
      <c r="F48" s="116"/>
      <c r="G48" s="116"/>
      <c r="H48" s="69"/>
      <c r="I48" s="117"/>
      <c r="J48" s="117"/>
      <c r="P48" s="116"/>
      <c r="Q48" s="116"/>
      <c r="R48" s="69"/>
      <c r="S48" s="117"/>
      <c r="T48" s="117"/>
      <c r="U48" s="117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1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9" t="s">
        <v>23</v>
      </c>
      <c r="L51" s="109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J3"/>
    <mergeCell ref="A4:J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2025-02-05T17:47:29Z</dcterms:modified>
</cp:coreProperties>
</file>