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Diciembre 2025\Información 31 de diciembre definitiva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5" l="1"/>
  <c r="N41" i="5"/>
  <c r="M41" i="5"/>
  <c r="L16" i="5"/>
  <c r="L9" i="5"/>
  <c r="L14" i="5"/>
  <c r="L11" i="5"/>
  <c r="L12" i="5"/>
  <c r="L13" i="5"/>
  <c r="L10" i="5"/>
  <c r="L44" i="5" l="1"/>
  <c r="L42" i="5"/>
  <c r="L37" i="5"/>
  <c r="L39" i="5"/>
  <c r="L40" i="5"/>
  <c r="L41" i="5"/>
  <c r="L38" i="5"/>
  <c r="L30" i="5"/>
  <c r="L23" i="5"/>
  <c r="L28" i="5"/>
  <c r="L25" i="5"/>
  <c r="L26" i="5"/>
  <c r="L27" i="5"/>
  <c r="L24" i="5"/>
  <c r="K23" i="5" l="1"/>
  <c r="F24" i="5"/>
  <c r="F25" i="5"/>
  <c r="F26" i="5"/>
  <c r="F27" i="5"/>
  <c r="F28" i="5"/>
  <c r="F38" i="5" l="1"/>
  <c r="D37" i="5"/>
  <c r="C37" i="5"/>
  <c r="C23" i="5" l="1"/>
  <c r="F41" i="5" l="1"/>
  <c r="F40" i="5"/>
  <c r="F39" i="5"/>
  <c r="K24" i="5" l="1"/>
  <c r="G13" i="5" l="1"/>
  <c r="G11" i="5"/>
  <c r="G10" i="5"/>
  <c r="I10" i="5"/>
  <c r="J10" i="5"/>
  <c r="H10" i="5"/>
  <c r="H11" i="5"/>
  <c r="I11" i="5"/>
  <c r="J11" i="5"/>
  <c r="C13" i="5" l="1"/>
  <c r="C12" i="5"/>
  <c r="C11" i="5"/>
  <c r="C10" i="5"/>
  <c r="F11" i="5" l="1"/>
  <c r="J37" i="5" l="1"/>
  <c r="H37" i="5"/>
  <c r="I37" i="5"/>
  <c r="G37" i="5" l="1"/>
  <c r="O25" i="5"/>
  <c r="O27" i="5"/>
  <c r="M38" i="5"/>
  <c r="D10" i="5"/>
  <c r="D11" i="5"/>
  <c r="N40" i="5"/>
  <c r="K39" i="5"/>
  <c r="J13" i="5"/>
  <c r="I13" i="5"/>
  <c r="H13" i="5"/>
  <c r="E13" i="5"/>
  <c r="D13" i="5"/>
  <c r="E10" i="5"/>
  <c r="C44" i="5"/>
  <c r="E37" i="5"/>
  <c r="F37" i="5" s="1"/>
  <c r="K38" i="5"/>
  <c r="O38" i="5"/>
  <c r="E11" i="5"/>
  <c r="E44" i="5" l="1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M11" i="5"/>
  <c r="F13" i="5"/>
  <c r="M13" i="5" s="1"/>
  <c r="O39" i="5"/>
  <c r="N39" i="5"/>
  <c r="K37" i="5" l="1"/>
  <c r="O10" i="5"/>
  <c r="K10" i="5"/>
  <c r="N10" i="5"/>
  <c r="N37" i="5"/>
  <c r="O37" i="5"/>
  <c r="M37" i="5"/>
  <c r="K11" i="5"/>
  <c r="O11" i="5"/>
  <c r="N11" i="5"/>
  <c r="N13" i="5"/>
  <c r="K13" i="5"/>
  <c r="O13" i="5"/>
  <c r="E12" i="5" l="1"/>
  <c r="E9" i="5" s="1"/>
  <c r="E23" i="5"/>
  <c r="E14" i="5" l="1"/>
  <c r="E30" i="5"/>
  <c r="E16" i="5" s="1"/>
  <c r="C9" i="5" l="1"/>
  <c r="C14" i="5" l="1"/>
  <c r="C30" i="5"/>
  <c r="C16" i="5" s="1"/>
  <c r="D12" i="5" l="1"/>
  <c r="D9" i="5"/>
  <c r="D23" i="5"/>
  <c r="D30" i="5" l="1"/>
  <c r="F12" i="5" l="1"/>
  <c r="F9" i="5" s="1"/>
  <c r="F23" i="5"/>
  <c r="F30" i="5" l="1"/>
  <c r="G12" i="5" l="1"/>
  <c r="G23" i="5"/>
  <c r="G9" i="5" l="1"/>
  <c r="G30" i="5"/>
  <c r="N26" i="5" l="1"/>
  <c r="O26" i="5"/>
  <c r="I12" i="5"/>
  <c r="N12" i="5" s="1"/>
  <c r="J12" i="5"/>
  <c r="O12" i="5" s="1"/>
  <c r="H12" i="5"/>
  <c r="M12" i="5" s="1"/>
  <c r="K26" i="5"/>
  <c r="M26" i="5"/>
  <c r="H23" i="5"/>
  <c r="I23" i="5"/>
  <c r="J23" i="5"/>
  <c r="H9" i="5" l="1"/>
  <c r="M9" i="5" s="1"/>
  <c r="K12" i="5"/>
  <c r="I9" i="5"/>
  <c r="J9" i="5"/>
  <c r="O9" i="5" s="1"/>
  <c r="N23" i="5"/>
  <c r="O23" i="5"/>
  <c r="K9" i="5"/>
  <c r="M23" i="5"/>
  <c r="N28" i="5"/>
  <c r="O28" i="5"/>
  <c r="K28" i="5"/>
  <c r="M28" i="5"/>
  <c r="J30" i="5"/>
  <c r="H30" i="5"/>
  <c r="K30" i="5" s="1"/>
  <c r="I30" i="5"/>
  <c r="N30" i="5" s="1"/>
  <c r="N9" i="5" l="1"/>
  <c r="O30" i="5"/>
  <c r="M30" i="5"/>
  <c r="D14" i="5" l="1"/>
  <c r="D44" i="5"/>
  <c r="D16" i="5" s="1"/>
  <c r="F42" i="5"/>
  <c r="F44" i="5" s="1"/>
  <c r="F16" i="5" l="1"/>
  <c r="F14" i="5"/>
  <c r="G14" i="5" l="1"/>
  <c r="G44" i="5"/>
  <c r="G16" i="5" l="1"/>
  <c r="N42" i="5"/>
  <c r="H14" i="5"/>
  <c r="K14" i="5" s="1"/>
  <c r="K42" i="5"/>
  <c r="M42" i="5"/>
  <c r="O42" i="5"/>
  <c r="H44" i="5"/>
  <c r="K44" i="5" s="1"/>
  <c r="H16" i="5"/>
  <c r="I44" i="5"/>
  <c r="N44" i="5" s="1"/>
  <c r="I14" i="5"/>
  <c r="N14" i="5" s="1"/>
  <c r="J14" i="5"/>
  <c r="O14" i="5" s="1"/>
  <c r="J44" i="5"/>
  <c r="O44" i="5" s="1"/>
  <c r="M14" i="5" l="1"/>
  <c r="I16" i="5"/>
  <c r="N16" i="5" s="1"/>
  <c r="J16" i="5"/>
  <c r="O16" i="5" s="1"/>
  <c r="M16" i="5"/>
  <c r="K16" i="5"/>
  <c r="M44" i="5"/>
</calcChain>
</file>

<file path=xl/sharedStrings.xml><?xml version="1.0" encoding="utf-8"?>
<sst xmlns="http://schemas.openxmlformats.org/spreadsheetml/2006/main" count="82" uniqueCount="32">
  <si>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</si>
  <si>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</si>
  <si>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</si>
  <si>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</si>
  <si>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</si>
  <si>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</si>
  <si>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</si>
  <si>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</si>
  <si>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</si>
  <si>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</si>
  <si>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</si>
  <si>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</si>
  <si>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</si>
  <si>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</si>
  <si>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</si>
  <si>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</si>
  <si>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</si>
  <si>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</si>
  <si>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</si>
  <si>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</si>
  <si>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</si>
  <si>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</si>
  <si>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</si>
  <si>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</si>
  <si>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</si>
  <si>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</si>
  <si>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</si>
  <si>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</si>
  <si>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</si>
  <si>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31 DE DICIEMBRE DE 2025</t>
  </si>
  <si>
    <t>FECHA DE ELABORACIÓN: ENERO 21 DE 2026</t>
  </si>
  <si>
    <t>RESERVAS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</si>
</sst>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8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4" fontId="20" fillId="2" borderId="0" xfId="0" applyNumberFormat="1" applyFont="1" applyFill="1"/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20" fillId="2" borderId="0" xfId="0" applyFont="1" applyFill="1"/>
    <xf numFmtId="0" fontId="21" fillId="8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Normal="100" workbookViewId="0">
      <selection activeCell="O24" sqref="O24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2.7109375" style="53" bestFit="1" customWidth="1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ht="12.75" customHeight="1" x14ac:dyDescent="0.2">
      <c r="A2" s="116" t="s">
        <v>26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7" s="53" customFormat="1" ht="6.75" customHeight="1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7" s="53" customFormat="1" ht="11.25" customHeight="1" x14ac:dyDescent="0.2">
      <c r="A4" s="116" t="s">
        <v>29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</row>
    <row r="5" spans="1:17" s="53" customFormat="1" ht="6" customHeight="1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17" s="53" customFormat="1" ht="19.5" customHeight="1" thickBot="1" x14ac:dyDescent="0.35">
      <c r="A6" s="55"/>
      <c r="B6" s="55" t="s">
        <v>23</v>
      </c>
      <c r="C6" s="56"/>
      <c r="D6" s="56"/>
      <c r="E6" s="56"/>
      <c r="F6" s="56"/>
      <c r="G6" s="56"/>
      <c r="H6" s="56"/>
      <c r="I6" s="56"/>
      <c r="J6" s="117" t="s">
        <v>30</v>
      </c>
      <c r="K6" s="117"/>
      <c r="L6" s="117"/>
      <c r="M6" s="117"/>
      <c r="N6" s="117"/>
      <c r="O6" s="117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5" t="s">
        <v>31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08"/>
      <c r="M8" s="1"/>
      <c r="N8" s="1"/>
      <c r="O8" s="19"/>
    </row>
    <row r="9" spans="1:17" ht="18" customHeight="1" x14ac:dyDescent="0.2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668816982746</v>
      </c>
      <c r="E9" s="72">
        <f t="shared" si="0"/>
        <v>975354000</v>
      </c>
      <c r="F9" s="72">
        <f t="shared" si="0"/>
        <v>667841628746</v>
      </c>
      <c r="G9" s="72">
        <f t="shared" si="0"/>
        <v>660107916632.17004</v>
      </c>
      <c r="H9" s="72">
        <f t="shared" si="0"/>
        <v>660107916632.17004</v>
      </c>
      <c r="I9" s="72">
        <f t="shared" si="0"/>
        <v>597900942066.42004</v>
      </c>
      <c r="J9" s="72">
        <f t="shared" si="0"/>
        <v>597767750529.01001</v>
      </c>
      <c r="K9" s="73">
        <f t="shared" ref="K9:K14" si="1">+F9-H9</f>
        <v>7733712113.8299561</v>
      </c>
      <c r="L9" s="109">
        <f>SUM(L10:L13)</f>
        <v>62206974565.75</v>
      </c>
      <c r="M9" s="74">
        <f t="shared" ref="M9:M14" si="2">+H9/F9</f>
        <v>0.98841984120044823</v>
      </c>
      <c r="N9" s="74">
        <f t="shared" ref="N9:N14" si="3">+I9/F9</f>
        <v>0.89527354440167661</v>
      </c>
      <c r="O9" s="75">
        <f t="shared" ref="O9:O14" si="4">+J9/F9</f>
        <v>0.89507410858983583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68701706733</v>
      </c>
      <c r="E10" s="6">
        <f t="shared" si="5"/>
        <v>975354000</v>
      </c>
      <c r="F10" s="6">
        <f t="shared" si="5"/>
        <v>67726352733</v>
      </c>
      <c r="G10" s="6">
        <f>+G24+G38</f>
        <v>64070128192.599998</v>
      </c>
      <c r="H10" s="6">
        <f>+H24+H38</f>
        <v>64070128192.599998</v>
      </c>
      <c r="I10" s="6">
        <f t="shared" si="5"/>
        <v>63926359805.599998</v>
      </c>
      <c r="J10" s="6">
        <f t="shared" si="5"/>
        <v>63848402244.599998</v>
      </c>
      <c r="K10" s="42">
        <f>+F10-H10</f>
        <v>3656224540.4000015</v>
      </c>
      <c r="L10" s="110">
        <f>+H10-I10</f>
        <v>143768387</v>
      </c>
      <c r="M10" s="43">
        <f t="shared" si="2"/>
        <v>0.94601474325933266</v>
      </c>
      <c r="N10" s="43">
        <f t="shared" si="3"/>
        <v>0.94389195971646589</v>
      </c>
      <c r="O10" s="33">
        <f t="shared" si="4"/>
        <v>0.94274089284435292</v>
      </c>
      <c r="P10" s="54"/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35584655000</v>
      </c>
      <c r="E11" s="6">
        <f t="shared" si="5"/>
        <v>0</v>
      </c>
      <c r="F11" s="6">
        <f t="shared" si="5"/>
        <v>35584655000</v>
      </c>
      <c r="G11" s="6">
        <f>+G25+G39</f>
        <v>33406045474.68</v>
      </c>
      <c r="H11" s="6">
        <f>+H25+H39</f>
        <v>33406045474.68</v>
      </c>
      <c r="I11" s="106">
        <f t="shared" si="5"/>
        <v>28148147295.93</v>
      </c>
      <c r="J11" s="6">
        <f t="shared" si="5"/>
        <v>28092913319.52</v>
      </c>
      <c r="K11" s="42">
        <f t="shared" si="1"/>
        <v>2178609525.3199997</v>
      </c>
      <c r="L11" s="110">
        <f t="shared" ref="L11:L13" si="6">+H11-I11</f>
        <v>5257898178.75</v>
      </c>
      <c r="M11" s="43">
        <f t="shared" si="2"/>
        <v>0.93877671357724279</v>
      </c>
      <c r="N11" s="43">
        <f t="shared" si="3"/>
        <v>0.79101925523599992</v>
      </c>
      <c r="O11" s="33">
        <f t="shared" si="4"/>
        <v>0.78946706999182659</v>
      </c>
      <c r="P11" s="54"/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545659674570</v>
      </c>
      <c r="E12" s="6">
        <f t="shared" si="5"/>
        <v>0</v>
      </c>
      <c r="F12" s="6">
        <f t="shared" si="5"/>
        <v>545659674570</v>
      </c>
      <c r="G12" s="6">
        <f>+G26+G40</f>
        <v>543761153637.89001</v>
      </c>
      <c r="H12" s="6">
        <f t="shared" si="5"/>
        <v>543761153637.89001</v>
      </c>
      <c r="I12" s="6">
        <f t="shared" si="5"/>
        <v>486955845637.89001</v>
      </c>
      <c r="J12" s="6">
        <f t="shared" si="5"/>
        <v>486955845637.89001</v>
      </c>
      <c r="K12" s="42">
        <f t="shared" si="1"/>
        <v>1898520932.1099854</v>
      </c>
      <c r="L12" s="110">
        <f t="shared" si="6"/>
        <v>56805308000</v>
      </c>
      <c r="M12" s="43">
        <f t="shared" si="2"/>
        <v>0.99652068675661976</v>
      </c>
      <c r="N12" s="43">
        <f t="shared" si="3"/>
        <v>0.89241677245368967</v>
      </c>
      <c r="O12" s="33">
        <f t="shared" si="4"/>
        <v>0.89241677245368967</v>
      </c>
      <c r="P12" s="54"/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18870946443</v>
      </c>
      <c r="E13" s="6">
        <f t="shared" si="5"/>
        <v>0</v>
      </c>
      <c r="F13" s="6">
        <f t="shared" si="5"/>
        <v>18870946443</v>
      </c>
      <c r="G13" s="6">
        <f>+G27+G41</f>
        <v>18870589327</v>
      </c>
      <c r="H13" s="6">
        <f t="shared" si="5"/>
        <v>18870589327</v>
      </c>
      <c r="I13" s="6">
        <f t="shared" si="5"/>
        <v>18870589327</v>
      </c>
      <c r="J13" s="6">
        <f t="shared" si="5"/>
        <v>18870589327</v>
      </c>
      <c r="K13" s="42">
        <f t="shared" si="1"/>
        <v>357116</v>
      </c>
      <c r="L13" s="110">
        <f t="shared" si="6"/>
        <v>0</v>
      </c>
      <c r="M13" s="43">
        <f t="shared" si="2"/>
        <v>0.99998107588291463</v>
      </c>
      <c r="N13" s="43">
        <f t="shared" si="3"/>
        <v>0.99998107588291463</v>
      </c>
      <c r="O13" s="33">
        <f t="shared" si="4"/>
        <v>0.99998107588291463</v>
      </c>
      <c r="P13" s="54"/>
    </row>
    <row r="14" spans="1:17" ht="23.25" customHeight="1" x14ac:dyDescent="0.2">
      <c r="A14" s="76" t="s">
        <v>15</v>
      </c>
      <c r="B14" s="71" t="s">
        <v>2</v>
      </c>
      <c r="C14" s="72">
        <f t="shared" ref="C14:J14" si="7">+C28+C42</f>
        <v>198352184065</v>
      </c>
      <c r="D14" s="72">
        <f t="shared" si="7"/>
        <v>213703470198</v>
      </c>
      <c r="E14" s="72">
        <f t="shared" si="7"/>
        <v>0</v>
      </c>
      <c r="F14" s="72">
        <f t="shared" si="7"/>
        <v>213703470198</v>
      </c>
      <c r="G14" s="72">
        <f>+G28+G42</f>
        <v>211605036374.69998</v>
      </c>
      <c r="H14" s="72">
        <f t="shared" si="7"/>
        <v>211605036374.69998</v>
      </c>
      <c r="I14" s="72">
        <f t="shared" si="7"/>
        <v>148674807126.70001</v>
      </c>
      <c r="J14" s="72">
        <f t="shared" si="7"/>
        <v>148674807126.70001</v>
      </c>
      <c r="K14" s="73">
        <f t="shared" si="1"/>
        <v>2098433823.3000183</v>
      </c>
      <c r="L14" s="109">
        <f>+H14-I14</f>
        <v>62930229247.999969</v>
      </c>
      <c r="M14" s="74">
        <f t="shared" si="2"/>
        <v>0.99018062822585062</v>
      </c>
      <c r="N14" s="74">
        <f t="shared" si="3"/>
        <v>0.69570609681232698</v>
      </c>
      <c r="O14" s="75">
        <f t="shared" si="4"/>
        <v>0.69570609681232698</v>
      </c>
      <c r="P14" s="54"/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0"/>
      <c r="M15" s="40"/>
      <c r="N15" s="40"/>
      <c r="O15" s="34"/>
    </row>
    <row r="16" spans="1:17" ht="24" customHeight="1" thickBot="1" x14ac:dyDescent="0.25">
      <c r="A16" s="89"/>
      <c r="B16" s="77" t="s">
        <v>16</v>
      </c>
      <c r="C16" s="78">
        <f t="shared" ref="C16:J16" si="8">+C30+C44</f>
        <v>858654411065</v>
      </c>
      <c r="D16" s="78">
        <f t="shared" si="8"/>
        <v>882520452944</v>
      </c>
      <c r="E16" s="78">
        <f t="shared" si="8"/>
        <v>975354000</v>
      </c>
      <c r="F16" s="78">
        <f>+F30+F44</f>
        <v>881545098944</v>
      </c>
      <c r="G16" s="78">
        <f t="shared" si="8"/>
        <v>871712953006.87</v>
      </c>
      <c r="H16" s="78">
        <f t="shared" si="8"/>
        <v>871712953006.87</v>
      </c>
      <c r="I16" s="78">
        <f t="shared" si="8"/>
        <v>746575749193.12</v>
      </c>
      <c r="J16" s="78">
        <f t="shared" si="8"/>
        <v>746442557655.71008</v>
      </c>
      <c r="K16" s="79">
        <f>+F16-H16</f>
        <v>9832145937.1300049</v>
      </c>
      <c r="L16" s="111">
        <f>+L9+L14</f>
        <v>125137203813.74997</v>
      </c>
      <c r="M16" s="80">
        <f>+H16/F16</f>
        <v>0.98884668980758006</v>
      </c>
      <c r="N16" s="80">
        <f>+I16/F16</f>
        <v>0.84689456057034473</v>
      </c>
      <c r="O16" s="81">
        <f>+J16/F16</f>
        <v>0.84674347183130072</v>
      </c>
      <c r="Q16" s="54"/>
    </row>
    <row r="17" spans="1:17" s="53" customFormat="1" ht="13.5" thickTop="1" x14ac:dyDescent="0.2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">
      <c r="A18" s="116" t="s">
        <v>27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7" s="53" customFormat="1" ht="16.5" customHeight="1" x14ac:dyDescent="0.2">
      <c r="A19" s="116" t="s">
        <v>29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7" s="53" customFormat="1" ht="5.25" customHeight="1" thickBot="1" x14ac:dyDescent="0.25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35" t="s">
        <v>6</v>
      </c>
      <c r="L21" s="115" t="s">
        <v>31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08"/>
      <c r="L22" s="108"/>
      <c r="M22" s="3"/>
      <c r="N22" s="3"/>
      <c r="O22" s="52"/>
    </row>
    <row r="23" spans="1:17" ht="23.25" customHeight="1" x14ac:dyDescent="0.2">
      <c r="A23" s="82" t="s">
        <v>14</v>
      </c>
      <c r="B23" s="83" t="s">
        <v>0</v>
      </c>
      <c r="C23" s="72">
        <f>SUM(C24:C27)</f>
        <v>634658520000</v>
      </c>
      <c r="D23" s="72">
        <f>SUM(D24:D27)</f>
        <v>643610071815</v>
      </c>
      <c r="E23" s="72">
        <f t="shared" ref="E23" si="9">SUM(E24:E27)</f>
        <v>0</v>
      </c>
      <c r="F23" s="72">
        <f>SUM(F24:F27)</f>
        <v>643610071815</v>
      </c>
      <c r="G23" s="84">
        <f>SUM(G24:G27)</f>
        <v>636703038027.04004</v>
      </c>
      <c r="H23" s="84">
        <f>SUM(H24:H27)</f>
        <v>636703038027.04004</v>
      </c>
      <c r="I23" s="84">
        <f>SUM(I24:I27)</f>
        <v>576006666286.48999</v>
      </c>
      <c r="J23" s="84">
        <f>SUM(J24:J27)</f>
        <v>575873474749.08008</v>
      </c>
      <c r="K23" s="109">
        <f>+F23-H23</f>
        <v>6907033787.9599609</v>
      </c>
      <c r="L23" s="109">
        <f>SUM(L24:L27)</f>
        <v>60696371740.550003</v>
      </c>
      <c r="M23" s="85">
        <f t="shared" ref="M23:M28" si="10">+H23/F23</f>
        <v>0.98926829443721742</v>
      </c>
      <c r="N23" s="85">
        <f t="shared" ref="N23:N28" si="11">+I23/F23</f>
        <v>0.89496216965985886</v>
      </c>
      <c r="O23" s="75">
        <f t="shared" ref="O23:O28" si="12">+J23/F23</f>
        <v>0.89475522520196016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49784755315</v>
      </c>
      <c r="E24" s="4">
        <v>0</v>
      </c>
      <c r="F24" s="6">
        <f>+D24-E24</f>
        <v>49784755315</v>
      </c>
      <c r="G24" s="6">
        <v>46595228768.599998</v>
      </c>
      <c r="H24" s="44">
        <v>46595228768.599998</v>
      </c>
      <c r="I24" s="44">
        <v>46451460381.599998</v>
      </c>
      <c r="J24" s="44">
        <v>46373502820.599998</v>
      </c>
      <c r="K24" s="110">
        <f>+F24-H24</f>
        <v>3189526546.4000015</v>
      </c>
      <c r="L24" s="110">
        <f>+H24-I24</f>
        <v>143768387</v>
      </c>
      <c r="M24" s="5">
        <f t="shared" si="10"/>
        <v>0.93593367033303454</v>
      </c>
      <c r="N24" s="5">
        <f t="shared" si="11"/>
        <v>0.93304587092354974</v>
      </c>
      <c r="O24" s="33">
        <f t="shared" si="12"/>
        <v>0.9314799787039989</v>
      </c>
      <c r="P24" s="54"/>
    </row>
    <row r="25" spans="1:17" ht="21" customHeight="1" x14ac:dyDescent="0.2">
      <c r="A25" s="21"/>
      <c r="B25" s="9" t="s">
        <v>10</v>
      </c>
      <c r="C25" s="6">
        <v>22407835000</v>
      </c>
      <c r="D25" s="6">
        <v>29373835000</v>
      </c>
      <c r="E25" s="48">
        <v>0</v>
      </c>
      <c r="F25" s="6">
        <f>+D25-E25</f>
        <v>29373835000</v>
      </c>
      <c r="G25" s="6">
        <v>27544333048.549999</v>
      </c>
      <c r="H25" s="44">
        <v>27544333048.549999</v>
      </c>
      <c r="I25" s="44">
        <v>23797037695</v>
      </c>
      <c r="J25" s="44">
        <v>23741803718.59</v>
      </c>
      <c r="K25" s="110">
        <f t="shared" ref="K25:K27" si="13">+F25-H25</f>
        <v>1829501951.4500008</v>
      </c>
      <c r="L25" s="110">
        <f t="shared" ref="L25:L27" si="14">+H25-I25</f>
        <v>3747295353.5499992</v>
      </c>
      <c r="M25" s="5">
        <f t="shared" si="10"/>
        <v>0.93771661237117998</v>
      </c>
      <c r="N25" s="5">
        <f t="shared" si="11"/>
        <v>0.81014405150025526</v>
      </c>
      <c r="O25" s="33">
        <f t="shared" si="12"/>
        <v>0.80826367134526356</v>
      </c>
      <c r="P25" s="54"/>
    </row>
    <row r="26" spans="1:17" ht="30.75" customHeight="1" x14ac:dyDescent="0.2">
      <c r="A26" s="21"/>
      <c r="B26" s="9" t="s">
        <v>4</v>
      </c>
      <c r="C26" s="6">
        <v>529498811000</v>
      </c>
      <c r="D26" s="6">
        <v>545580535057</v>
      </c>
      <c r="E26" s="47">
        <v>0</v>
      </c>
      <c r="F26" s="6">
        <f>+D26-E26</f>
        <v>545580535057</v>
      </c>
      <c r="G26" s="6">
        <v>543692886882.89001</v>
      </c>
      <c r="H26" s="49">
        <v>543692886882.89001</v>
      </c>
      <c r="I26" s="49">
        <v>486887578882.89001</v>
      </c>
      <c r="J26" s="49">
        <v>486887578882.89001</v>
      </c>
      <c r="K26" s="110">
        <f t="shared" si="13"/>
        <v>1887648174.1099854</v>
      </c>
      <c r="L26" s="110">
        <f t="shared" si="14"/>
        <v>56805308000</v>
      </c>
      <c r="M26" s="5">
        <f t="shared" si="10"/>
        <v>0.99654011084923921</v>
      </c>
      <c r="N26" s="5">
        <f t="shared" si="11"/>
        <v>0.89242109569034023</v>
      </c>
      <c r="O26" s="33">
        <f t="shared" si="12"/>
        <v>0.89242109569034023</v>
      </c>
      <c r="P26" s="54"/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18870946443</v>
      </c>
      <c r="E27" s="6">
        <v>0</v>
      </c>
      <c r="F27" s="6">
        <f>+D27-E27</f>
        <v>18870946443</v>
      </c>
      <c r="G27" s="6">
        <v>18870589327</v>
      </c>
      <c r="H27" s="6">
        <v>18870589327</v>
      </c>
      <c r="I27" s="50">
        <v>18870589327</v>
      </c>
      <c r="J27" s="50">
        <v>18870589327</v>
      </c>
      <c r="K27" s="110">
        <f t="shared" si="13"/>
        <v>357116</v>
      </c>
      <c r="L27" s="110">
        <f t="shared" si="14"/>
        <v>0</v>
      </c>
      <c r="M27" s="5">
        <f t="shared" si="10"/>
        <v>0.99998107588291463</v>
      </c>
      <c r="N27" s="5">
        <f t="shared" si="11"/>
        <v>0.99998107588291463</v>
      </c>
      <c r="O27" s="33">
        <f t="shared" si="12"/>
        <v>0.99998107588291463</v>
      </c>
      <c r="P27" s="54"/>
    </row>
    <row r="28" spans="1:17" ht="24.75" customHeight="1" x14ac:dyDescent="0.2">
      <c r="A28" s="76" t="s">
        <v>15</v>
      </c>
      <c r="B28" s="86" t="s">
        <v>2</v>
      </c>
      <c r="C28" s="72">
        <v>189479076929</v>
      </c>
      <c r="D28" s="72">
        <v>204069441256</v>
      </c>
      <c r="E28" s="87">
        <v>0</v>
      </c>
      <c r="F28" s="72">
        <f>+D28-E28</f>
        <v>204069441256</v>
      </c>
      <c r="G28" s="87">
        <v>202068582470.25998</v>
      </c>
      <c r="H28" s="88">
        <v>202068582470.25998</v>
      </c>
      <c r="I28" s="88">
        <v>139541718425.26001</v>
      </c>
      <c r="J28" s="88">
        <v>139541718425.26001</v>
      </c>
      <c r="K28" s="109">
        <f>+F28-H28</f>
        <v>2000858785.7400208</v>
      </c>
      <c r="L28" s="109">
        <f>+H28-I28</f>
        <v>62526864044.999969</v>
      </c>
      <c r="M28" s="85">
        <f t="shared" si="10"/>
        <v>0.9901952062326177</v>
      </c>
      <c r="N28" s="85">
        <f t="shared" si="11"/>
        <v>0.68379526873995999</v>
      </c>
      <c r="O28" s="75">
        <f t="shared" si="12"/>
        <v>0.68379526873995999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0"/>
      <c r="L29" s="110"/>
      <c r="M29" s="5"/>
      <c r="N29" s="5"/>
      <c r="O29" s="33"/>
    </row>
    <row r="30" spans="1:17" ht="21" customHeight="1" thickBot="1" x14ac:dyDescent="0.25">
      <c r="A30" s="89"/>
      <c r="B30" s="90" t="s">
        <v>16</v>
      </c>
      <c r="C30" s="78">
        <f>+C23+C28</f>
        <v>824137596929</v>
      </c>
      <c r="D30" s="78">
        <f t="shared" ref="D30:E30" si="15">+D23+D28</f>
        <v>847679513071</v>
      </c>
      <c r="E30" s="78">
        <f t="shared" si="15"/>
        <v>0</v>
      </c>
      <c r="F30" s="78">
        <f>+F23+F28</f>
        <v>847679513071</v>
      </c>
      <c r="G30" s="78">
        <f>+G23+G28</f>
        <v>838771620497.30005</v>
      </c>
      <c r="H30" s="78">
        <f>+H23+H28</f>
        <v>838771620497.30005</v>
      </c>
      <c r="I30" s="78">
        <f>+I23+I28</f>
        <v>715548384711.75</v>
      </c>
      <c r="J30" s="78">
        <f>+J23+J28</f>
        <v>715415193174.34009</v>
      </c>
      <c r="K30" s="111">
        <f>+F30-H30</f>
        <v>8907892573.6999512</v>
      </c>
      <c r="L30" s="111">
        <f>+L23+L28</f>
        <v>123223235785.54997</v>
      </c>
      <c r="M30" s="91">
        <f>+H30/F30</f>
        <v>0.98949143817168805</v>
      </c>
      <c r="N30" s="91">
        <f>+I30/F30</f>
        <v>0.84412608029116898</v>
      </c>
      <c r="O30" s="81">
        <f>+J30/F30</f>
        <v>0.84396895541631223</v>
      </c>
      <c r="Q30" s="54"/>
    </row>
    <row r="31" spans="1:17" s="53" customFormat="1" ht="12.75" customHeight="1" thickTop="1" x14ac:dyDescent="0.2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">
      <c r="A32" s="116" t="s">
        <v>28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21" s="53" customFormat="1" ht="18.75" customHeight="1" x14ac:dyDescent="0.2">
      <c r="A33" s="116" t="s">
        <v>29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</row>
    <row r="34" spans="1:21" s="53" customFormat="1" ht="9" customHeight="1" thickBot="1" x14ac:dyDescent="0.25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35" t="s">
        <v>6</v>
      </c>
      <c r="L35" s="115" t="s">
        <v>31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08"/>
      <c r="M36" s="3"/>
      <c r="N36" s="3"/>
      <c r="O36" s="24"/>
    </row>
    <row r="37" spans="1:21" ht="27" customHeight="1" x14ac:dyDescent="0.2">
      <c r="A37" s="92" t="s">
        <v>14</v>
      </c>
      <c r="B37" s="86" t="s">
        <v>0</v>
      </c>
      <c r="C37" s="72">
        <f>SUM(C38:C41)</f>
        <v>25643707000</v>
      </c>
      <c r="D37" s="72">
        <f>SUM(D38:D41)</f>
        <v>25206910931</v>
      </c>
      <c r="E37" s="72">
        <f t="shared" ref="E37:J37" si="16">SUM(E38:E41)</f>
        <v>975354000</v>
      </c>
      <c r="F37" s="72">
        <f>+D37-E37</f>
        <v>24231556931</v>
      </c>
      <c r="G37" s="72">
        <f>SUM(G38:G41)</f>
        <v>23404878605.130001</v>
      </c>
      <c r="H37" s="72">
        <f>SUM(H38:H41)</f>
        <v>23404878605.130001</v>
      </c>
      <c r="I37" s="72">
        <f t="shared" si="16"/>
        <v>21894275779.93</v>
      </c>
      <c r="J37" s="72">
        <f t="shared" si="16"/>
        <v>21894275779.93</v>
      </c>
      <c r="K37" s="72">
        <f t="shared" ref="K37:K42" si="17">+F37-H37</f>
        <v>826678325.86999893</v>
      </c>
      <c r="L37" s="109">
        <f>SUM(L38:L41)</f>
        <v>1510602825.1999998</v>
      </c>
      <c r="M37" s="85">
        <f t="shared" ref="M37:M42" si="18">+H37/F37</f>
        <v>0.96588422575470545</v>
      </c>
      <c r="N37" s="85">
        <f t="shared" ref="N37:N42" si="19">+I37/F37</f>
        <v>0.90354391351222418</v>
      </c>
      <c r="O37" s="93">
        <f t="shared" ref="O37:O42" si="20">+J37/F37</f>
        <v>0.90354391351222418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18916951418</v>
      </c>
      <c r="E38" s="4">
        <v>975354000</v>
      </c>
      <c r="F38" s="6">
        <f>+D38-E38</f>
        <v>17941597418</v>
      </c>
      <c r="G38" s="6">
        <v>17474899424</v>
      </c>
      <c r="H38" s="4">
        <v>17474899424</v>
      </c>
      <c r="I38" s="4">
        <v>17474899424</v>
      </c>
      <c r="J38" s="4">
        <v>17474899424</v>
      </c>
      <c r="K38" s="6">
        <f t="shared" si="17"/>
        <v>466697994</v>
      </c>
      <c r="L38" s="110">
        <f>+H38-I38</f>
        <v>0</v>
      </c>
      <c r="M38" s="5">
        <f t="shared" si="18"/>
        <v>0.97398793523636962</v>
      </c>
      <c r="N38" s="5">
        <f t="shared" si="19"/>
        <v>0.97398793523636962</v>
      </c>
      <c r="O38" s="25">
        <f t="shared" si="20"/>
        <v>0.97398793523636962</v>
      </c>
      <c r="P38" s="54"/>
    </row>
    <row r="39" spans="1:21" ht="21" customHeight="1" x14ac:dyDescent="0.2">
      <c r="A39" s="30"/>
      <c r="B39" s="9" t="s">
        <v>10</v>
      </c>
      <c r="C39" s="6">
        <v>2210820000</v>
      </c>
      <c r="D39" s="6">
        <v>6210820000</v>
      </c>
      <c r="E39" s="6">
        <v>0</v>
      </c>
      <c r="F39" s="6">
        <f t="shared" ref="F39:F42" si="21">+D39-E39</f>
        <v>6210820000</v>
      </c>
      <c r="G39" s="6">
        <v>5861712426.1300001</v>
      </c>
      <c r="H39" s="6">
        <v>5861712426.1300001</v>
      </c>
      <c r="I39" s="51">
        <v>4351109600.9300003</v>
      </c>
      <c r="J39" s="51">
        <v>4351109600.9300003</v>
      </c>
      <c r="K39" s="6">
        <f t="shared" si="17"/>
        <v>349107573.86999989</v>
      </c>
      <c r="L39" s="110">
        <f t="shared" ref="L39:L41" si="22">+H39-I39</f>
        <v>1510602825.1999998</v>
      </c>
      <c r="M39" s="5">
        <f t="shared" si="18"/>
        <v>0.94379042157557302</v>
      </c>
      <c r="N39" s="5">
        <f t="shared" si="19"/>
        <v>0.70056926475570058</v>
      </c>
      <c r="O39" s="25">
        <f t="shared" si="20"/>
        <v>0.70056926475570058</v>
      </c>
      <c r="P39" s="54"/>
    </row>
    <row r="40" spans="1:21" ht="24.75" customHeight="1" x14ac:dyDescent="0.2">
      <c r="A40" s="30"/>
      <c r="B40" s="8" t="s">
        <v>4</v>
      </c>
      <c r="C40" s="6">
        <v>4050000000</v>
      </c>
      <c r="D40" s="6">
        <v>79139513</v>
      </c>
      <c r="E40" s="6">
        <v>0</v>
      </c>
      <c r="F40" s="6">
        <f t="shared" si="21"/>
        <v>79139513</v>
      </c>
      <c r="G40" s="6">
        <v>68266755</v>
      </c>
      <c r="H40" s="44">
        <v>68266755</v>
      </c>
      <c r="I40" s="44">
        <v>68266755</v>
      </c>
      <c r="J40" s="44">
        <v>68266755</v>
      </c>
      <c r="K40" s="6">
        <f t="shared" si="17"/>
        <v>10872758</v>
      </c>
      <c r="L40" s="110">
        <f t="shared" si="22"/>
        <v>0</v>
      </c>
      <c r="M40" s="5">
        <f t="shared" si="18"/>
        <v>0.86261277599724429</v>
      </c>
      <c r="N40" s="5">
        <f t="shared" si="19"/>
        <v>0.86261277599724429</v>
      </c>
      <c r="O40" s="25">
        <f t="shared" si="20"/>
        <v>0.86261277599724429</v>
      </c>
      <c r="P40" s="54"/>
    </row>
    <row r="41" spans="1:21" ht="21" customHeight="1" x14ac:dyDescent="0.2">
      <c r="A41" s="29"/>
      <c r="B41" s="10" t="s">
        <v>13</v>
      </c>
      <c r="C41" s="6">
        <v>4642000</v>
      </c>
      <c r="D41" s="6">
        <v>0</v>
      </c>
      <c r="E41" s="6">
        <v>0</v>
      </c>
      <c r="F41" s="6">
        <f t="shared" si="21"/>
        <v>0</v>
      </c>
      <c r="G41" s="6">
        <v>0</v>
      </c>
      <c r="H41" s="6">
        <v>0</v>
      </c>
      <c r="I41" s="6">
        <v>0</v>
      </c>
      <c r="J41" s="6">
        <v>0</v>
      </c>
      <c r="K41" s="6">
        <f t="shared" si="17"/>
        <v>0</v>
      </c>
      <c r="L41" s="110">
        <f t="shared" si="22"/>
        <v>0</v>
      </c>
      <c r="M41" s="5">
        <f>IFERROR((+H41/F41),0)</f>
        <v>0</v>
      </c>
      <c r="N41" s="5">
        <f>+IFERROR((I41/F41),0)</f>
        <v>0</v>
      </c>
      <c r="O41" s="25">
        <f>+IFERROR((J41/F41),0)</f>
        <v>0</v>
      </c>
      <c r="P41" s="54"/>
    </row>
    <row r="42" spans="1:21" ht="29.25" customHeight="1" x14ac:dyDescent="0.2">
      <c r="A42" s="94" t="s">
        <v>15</v>
      </c>
      <c r="B42" s="95" t="s">
        <v>2</v>
      </c>
      <c r="C42" s="96">
        <v>8873107136</v>
      </c>
      <c r="D42" s="96">
        <v>9634028942</v>
      </c>
      <c r="E42" s="96">
        <v>0</v>
      </c>
      <c r="F42" s="96">
        <f t="shared" si="21"/>
        <v>9634028942</v>
      </c>
      <c r="G42" s="96">
        <v>9536453904.4400005</v>
      </c>
      <c r="H42" s="97">
        <v>9536453904.4400005</v>
      </c>
      <c r="I42" s="97">
        <v>9133088701.4400005</v>
      </c>
      <c r="J42" s="97">
        <v>9133088701.4400005</v>
      </c>
      <c r="K42" s="96">
        <f t="shared" si="17"/>
        <v>97575037.559999466</v>
      </c>
      <c r="L42" s="109">
        <f>+H42-I42</f>
        <v>403365203</v>
      </c>
      <c r="M42" s="74">
        <f t="shared" si="18"/>
        <v>0.98987183470722029</v>
      </c>
      <c r="N42" s="74">
        <f t="shared" si="19"/>
        <v>0.94800303761013971</v>
      </c>
      <c r="O42" s="98">
        <f t="shared" si="20"/>
        <v>0.94800303761013971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0"/>
      <c r="M43" s="13"/>
      <c r="N43" s="13"/>
      <c r="O43" s="26"/>
    </row>
    <row r="44" spans="1:21" ht="21.75" customHeight="1" thickBot="1" x14ac:dyDescent="0.25">
      <c r="A44" s="99"/>
      <c r="B44" s="100" t="s">
        <v>16</v>
      </c>
      <c r="C44" s="101">
        <f>+C37+C42</f>
        <v>34516814136</v>
      </c>
      <c r="D44" s="101">
        <f t="shared" ref="D44:J44" si="23">+D37+D42</f>
        <v>34840939873</v>
      </c>
      <c r="E44" s="101">
        <f t="shared" si="23"/>
        <v>975354000</v>
      </c>
      <c r="F44" s="101">
        <f>+F37+F42</f>
        <v>33865585873</v>
      </c>
      <c r="G44" s="101">
        <f t="shared" si="23"/>
        <v>32941332509.57</v>
      </c>
      <c r="H44" s="101">
        <f t="shared" si="23"/>
        <v>32941332509.57</v>
      </c>
      <c r="I44" s="101">
        <f t="shared" si="23"/>
        <v>31027364481.370003</v>
      </c>
      <c r="J44" s="101">
        <f t="shared" si="23"/>
        <v>31027364481.370003</v>
      </c>
      <c r="K44" s="101">
        <f>+F44-H44</f>
        <v>924253363.43000031</v>
      </c>
      <c r="L44" s="111">
        <f>+L37+L42</f>
        <v>1913968028.1999998</v>
      </c>
      <c r="M44" s="102">
        <f>+H44/F44</f>
        <v>0.97270818326025543</v>
      </c>
      <c r="N44" s="102">
        <f>+I44/F44</f>
        <v>0.91619157565223686</v>
      </c>
      <c r="O44" s="103">
        <f>+J44/F44</f>
        <v>0.91619157565223686</v>
      </c>
    </row>
    <row r="45" spans="1:21" s="53" customFormat="1" ht="5.25" customHeight="1" thickTop="1" x14ac:dyDescent="0.2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1.25" x14ac:dyDescent="0.2">
      <c r="B47" s="57" t="s">
        <v>24</v>
      </c>
      <c r="F47" s="112"/>
      <c r="G47" s="112"/>
      <c r="H47" s="68"/>
      <c r="I47" s="113"/>
      <c r="J47" s="113"/>
      <c r="P47" s="112"/>
      <c r="Q47" s="112"/>
      <c r="R47" s="68"/>
      <c r="S47" s="113"/>
      <c r="T47" s="113"/>
      <c r="U47" s="113"/>
    </row>
    <row r="48" spans="1:21" s="57" customFormat="1" ht="11.25" x14ac:dyDescent="0.2">
      <c r="B48" s="57" t="s">
        <v>25</v>
      </c>
      <c r="F48" s="112"/>
      <c r="G48" s="112"/>
      <c r="H48" s="68"/>
      <c r="I48" s="113"/>
      <c r="J48" s="113"/>
      <c r="P48" s="112"/>
      <c r="Q48" s="112"/>
      <c r="R48" s="68"/>
      <c r="S48" s="113"/>
      <c r="T48" s="113"/>
      <c r="U48" s="113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7" t="s">
        <v>23</v>
      </c>
      <c r="L51" s="107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>
      <c r="K56" s="114" t="s">
        <v>23</v>
      </c>
    </row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2026-01-21T19:28:03Z</dcterms:modified>
</cp:coreProperties>
</file>