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31 de Agosto\Publicación\"/>
    </mc:Choice>
  </mc:AlternateContent>
  <bookViews>
    <workbookView showSheetTabs="0" xWindow="0" yWindow="0" windowWidth="14370" windowHeight="11295"/>
  </bookViews>
  <sheets>
    <sheet name="GESTION GENERAL" sheetId="1" r:id="rId1"/>
  </sheets>
  <definedNames>
    <definedName name="_xlnm.Print_Area" localSheetId="0">'GESTION GENERAL'!$A$1:$W$53</definedName>
    <definedName name="_xlnm.Print_Titles" localSheetId="0">'GESTION GENERAL'!$7:$7</definedName>
  </definedNames>
  <calcPr calcId="152511"/>
</workbook>
</file>

<file path=xl/calcChain.xml><?xml version="1.0" encoding="utf-8"?>
<calcChain xmlns="http://schemas.openxmlformats.org/spreadsheetml/2006/main">
  <c r="N10" i="1" l="1"/>
  <c r="N9" i="1"/>
  <c r="N8" i="1"/>
  <c r="M8" i="1"/>
  <c r="L8" i="1"/>
  <c r="L33" i="1"/>
  <c r="L30" i="1"/>
  <c r="L15" i="1"/>
  <c r="L13" i="1"/>
  <c r="L9" i="1"/>
  <c r="K33" i="1"/>
  <c r="K30" i="1"/>
  <c r="K15" i="1"/>
  <c r="K13" i="1"/>
  <c r="K9" i="1"/>
  <c r="J33" i="1"/>
  <c r="J30" i="1"/>
  <c r="J15" i="1"/>
  <c r="J13" i="1"/>
  <c r="J9" i="1"/>
  <c r="J8" i="1"/>
  <c r="I8" i="1"/>
  <c r="I33" i="1"/>
  <c r="I30" i="1"/>
  <c r="I15" i="1"/>
  <c r="I13" i="1"/>
  <c r="I9" i="1"/>
  <c r="P30" i="1" l="1"/>
  <c r="Q30" i="1"/>
  <c r="R30" i="1"/>
  <c r="S30" i="1"/>
  <c r="O30" i="1"/>
  <c r="N30" i="1"/>
  <c r="M30" i="1"/>
  <c r="N29" i="1"/>
  <c r="N31" i="1"/>
  <c r="M15" i="1"/>
  <c r="N15" i="1"/>
  <c r="N20" i="1"/>
  <c r="W20" i="1" s="1"/>
  <c r="N14" i="1"/>
  <c r="O13" i="1"/>
  <c r="P13" i="1"/>
  <c r="Q13" i="1"/>
  <c r="R13" i="1"/>
  <c r="S13" i="1"/>
  <c r="N12" i="1"/>
  <c r="N11" i="1"/>
  <c r="U20" i="1" l="1"/>
  <c r="V20" i="1"/>
  <c r="T20" i="1"/>
  <c r="M9" i="1"/>
  <c r="N16" i="1" l="1"/>
  <c r="T16" i="1" s="1"/>
  <c r="T14" i="1" l="1"/>
  <c r="T11" i="1"/>
  <c r="T10" i="1"/>
  <c r="N17" i="1" l="1"/>
  <c r="T17" i="1" s="1"/>
  <c r="N18" i="1"/>
  <c r="T18" i="1" s="1"/>
  <c r="N19" i="1"/>
  <c r="T19" i="1" s="1"/>
  <c r="N21" i="1"/>
  <c r="T21" i="1" s="1"/>
  <c r="N22" i="1"/>
  <c r="T22" i="1" s="1"/>
  <c r="N23" i="1"/>
  <c r="T23" i="1" s="1"/>
  <c r="N24" i="1"/>
  <c r="T24" i="1" s="1"/>
  <c r="N25" i="1"/>
  <c r="T25" i="1" s="1"/>
  <c r="N26" i="1"/>
  <c r="T26" i="1" s="1"/>
  <c r="N27" i="1"/>
  <c r="T27" i="1" s="1"/>
  <c r="N28" i="1"/>
  <c r="T28" i="1" s="1"/>
  <c r="T29" i="1"/>
  <c r="N32" i="1"/>
  <c r="N40" i="1" l="1"/>
  <c r="V40" i="1" s="1"/>
  <c r="W40" i="1" l="1"/>
  <c r="T40" i="1"/>
  <c r="N46" i="1" l="1"/>
  <c r="T46" i="1" s="1"/>
  <c r="M33" i="1"/>
  <c r="O33" i="1"/>
  <c r="P33" i="1"/>
  <c r="Q33" i="1"/>
  <c r="R33" i="1"/>
  <c r="S33" i="1"/>
  <c r="N34" i="1" l="1"/>
  <c r="N45" i="1" l="1"/>
  <c r="T45" i="1" s="1"/>
  <c r="N44" i="1" l="1"/>
  <c r="W44" i="1" s="1"/>
  <c r="N43" i="1"/>
  <c r="T43" i="1" s="1"/>
  <c r="N42" i="1"/>
  <c r="W42" i="1" s="1"/>
  <c r="N41" i="1"/>
  <c r="V41" i="1" s="1"/>
  <c r="N39" i="1"/>
  <c r="W39" i="1" s="1"/>
  <c r="N38" i="1"/>
  <c r="U38" i="1" s="1"/>
  <c r="N37" i="1"/>
  <c r="W37" i="1" s="1"/>
  <c r="N36" i="1"/>
  <c r="W36" i="1" s="1"/>
  <c r="N35" i="1"/>
  <c r="V34" i="1"/>
  <c r="W32" i="1"/>
  <c r="W31" i="1"/>
  <c r="W29" i="1"/>
  <c r="W28" i="1"/>
  <c r="U27" i="1"/>
  <c r="V26" i="1"/>
  <c r="W25" i="1"/>
  <c r="W23" i="1"/>
  <c r="W21" i="1"/>
  <c r="W18" i="1"/>
  <c r="W16" i="1"/>
  <c r="S15" i="1"/>
  <c r="R15" i="1"/>
  <c r="Q15" i="1"/>
  <c r="P15" i="1"/>
  <c r="O15" i="1"/>
  <c r="U14" i="1"/>
  <c r="M13" i="1"/>
  <c r="W12" i="1"/>
  <c r="U11" i="1"/>
  <c r="W10" i="1"/>
  <c r="S9" i="1"/>
  <c r="R9" i="1"/>
  <c r="Q9" i="1"/>
  <c r="P9" i="1"/>
  <c r="O9" i="1"/>
  <c r="T35" i="1" l="1"/>
  <c r="N33" i="1"/>
  <c r="W33" i="1" s="1"/>
  <c r="T30" i="1"/>
  <c r="I47" i="1"/>
  <c r="W34" i="1"/>
  <c r="O8" i="1"/>
  <c r="O47" i="1" s="1"/>
  <c r="P8" i="1"/>
  <c r="P47" i="1" s="1"/>
  <c r="Q8" i="1"/>
  <c r="Q47" i="1" s="1"/>
  <c r="R8" i="1"/>
  <c r="R47" i="1" s="1"/>
  <c r="S8" i="1"/>
  <c r="S47" i="1" s="1"/>
  <c r="V35" i="1"/>
  <c r="W35" i="1"/>
  <c r="W41" i="1"/>
  <c r="U34" i="1"/>
  <c r="T42" i="1"/>
  <c r="U43" i="1"/>
  <c r="T38" i="1"/>
  <c r="V43" i="1"/>
  <c r="V38" i="1"/>
  <c r="W43" i="1"/>
  <c r="U35" i="1"/>
  <c r="W38" i="1"/>
  <c r="U41" i="1"/>
  <c r="T37" i="1"/>
  <c r="V37" i="1"/>
  <c r="T39" i="1"/>
  <c r="U42" i="1"/>
  <c r="U37" i="1"/>
  <c r="T36" i="1"/>
  <c r="U39" i="1"/>
  <c r="V42" i="1"/>
  <c r="T44" i="1"/>
  <c r="T34" i="1"/>
  <c r="U36" i="1"/>
  <c r="V39" i="1"/>
  <c r="T41" i="1"/>
  <c r="U44" i="1"/>
  <c r="V36" i="1"/>
  <c r="V44" i="1"/>
  <c r="T31" i="1"/>
  <c r="T32" i="1"/>
  <c r="U32" i="1"/>
  <c r="U30" i="1"/>
  <c r="V32" i="1"/>
  <c r="W30" i="1"/>
  <c r="V30" i="1"/>
  <c r="U31" i="1"/>
  <c r="V31" i="1"/>
  <c r="V15" i="1"/>
  <c r="J47" i="1"/>
  <c r="W14" i="1"/>
  <c r="V14" i="1"/>
  <c r="U24" i="1"/>
  <c r="W24" i="1"/>
  <c r="U29" i="1"/>
  <c r="V29" i="1"/>
  <c r="V21" i="1"/>
  <c r="V27" i="1"/>
  <c r="U17" i="1"/>
  <c r="U21" i="1"/>
  <c r="W27" i="1"/>
  <c r="V17" i="1"/>
  <c r="L47" i="1"/>
  <c r="W17" i="1"/>
  <c r="V24" i="1"/>
  <c r="U23" i="1"/>
  <c r="V16" i="1"/>
  <c r="V23" i="1"/>
  <c r="W26" i="1"/>
  <c r="U28" i="1"/>
  <c r="U26" i="1"/>
  <c r="U16" i="1"/>
  <c r="U18" i="1"/>
  <c r="U25" i="1"/>
  <c r="V28" i="1"/>
  <c r="V25" i="1"/>
  <c r="V18" i="1"/>
  <c r="K8" i="1"/>
  <c r="K47" i="1" s="1"/>
  <c r="N13" i="1"/>
  <c r="M47" i="1"/>
  <c r="T9" i="1"/>
  <c r="U10" i="1"/>
  <c r="W11" i="1"/>
  <c r="V11" i="1"/>
  <c r="V10" i="1"/>
  <c r="T12" i="1"/>
  <c r="U12" i="1"/>
  <c r="V12" i="1"/>
  <c r="N47" i="1" l="1"/>
  <c r="T47" i="1" s="1"/>
  <c r="T33" i="1"/>
  <c r="V33" i="1"/>
  <c r="U33" i="1"/>
  <c r="W15" i="1"/>
  <c r="U9" i="1"/>
  <c r="V9" i="1"/>
  <c r="W9" i="1"/>
  <c r="T15" i="1"/>
  <c r="U15" i="1"/>
  <c r="T8" i="1"/>
  <c r="T13" i="1"/>
  <c r="W13" i="1"/>
  <c r="V13" i="1"/>
  <c r="U13" i="1"/>
  <c r="W47" i="1" l="1"/>
  <c r="V8" i="1"/>
  <c r="W8" i="1"/>
  <c r="U8" i="1"/>
  <c r="U47" i="1"/>
  <c r="V47" i="1"/>
</calcChain>
</file>

<file path=xl/sharedStrings.xml><?xml version="1.0" encoding="utf-8"?>
<sst xmlns="http://schemas.openxmlformats.org/spreadsheetml/2006/main" count="298" uniqueCount="115">
  <si>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</si>
  <si>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</si>
  <si>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</si>
  <si>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</si>
  <si>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</si>
  <si>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</si>
  <si>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</si>
  <si>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</si>
  <si>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</si>
  <si>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</si>
  <si>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</si>
  <si>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</si>
  <si>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</si>
  <si>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</si>
  <si>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</si>
  <si>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</si>
  <si>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</si>
  <si>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</si>
  <si>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</si>
  <si>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</si>
  <si>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</si>
  <si>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</si>
  <si>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</si>
  <si>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</si>
  <si>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</si>
  <si>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</si>
  <si>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</si>
  <si>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</si>
  <si>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</si>
  <si>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</si>
  <si>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</si>
  <si>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</si>
  <si>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</si>
  <si>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</si>
  <si>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</si>
  <si>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</si>
  <si>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</si>
  <si>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</si>
  <si>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</si>
  <si>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</si>
  <si>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</si>
  <si>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</si>
  <si>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</si>
  <si>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</si>
  <si>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</si>
  <si>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</si>
  <si>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</si>
  <si>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</si>
  <si>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</si>
  <si>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</si>
  <si>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</si>
  <si>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</si>
  <si>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</si>
  <si>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</si>
  <si>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</si>
  <si>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</si>
  <si>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</si>
  <si>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</si>
  <si>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</si>
  <si>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</si>
  <si>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</si>
  <si>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</si>
  <si>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</si>
  <si>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</si>
  <si>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</si>
  <si>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</si>
  <si>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</si>
  <si>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</si>
  <si>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</si>
  <si>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</si>
  <si>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</si>
  <si>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</si>
  <si>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</si>
  <si>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</si>
  <si>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</si>
  <si>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</si>
  <si>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</si>
  <si>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</si>
  <si>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</si>
  <si>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</si>
  <si>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</si>
  <si>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</si>
  <si>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</si>
  <si>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</si>
  <si>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</si>
  <si>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</si>
  <si>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</si>
  <si>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</si>
  <si>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</si>
  <si>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</si>
  <si>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</si>
  <si>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</si>
  <si>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</si>
  <si>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</si>
  <si>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</si>
  <si>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</si>
  <si>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</si>
  <si>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</si>
  <si>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</si>
  <si>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</si>
  <si>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</si>
  <si>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</si>
  <si>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</si>
  <si>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</si>
  <si>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</si>
  <si>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</si>
  <si>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</si>
  <si>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</si>
  <si>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</si>
  <si>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 xml:space="preserve"> </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</si>
  <si>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</si>
  <si>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</si>
  <si>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t>028</t>
  </si>
  <si>
    <t>EJECUCIÓN PRESUPUESTAL ACUMULADA CON CORTE AL 31 DE AGOSTO DE 2025</t>
  </si>
  <si>
    <t>FECHA DE ELABORACIÓN : SEPTIEMBRE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</si>
</sst>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164" fontId="19" fillId="0" borderId="3" xfId="0" applyNumberFormat="1" applyFont="1" applyFill="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190981</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4"/>
  <sheetViews>
    <sheetView showGridLines="0" tabSelected="1" view="pageBreakPreview" zoomScaleNormal="100" zoomScaleSheetLayoutView="100" workbookViewId="0">
      <pane xSplit="8" ySplit="7" topLeftCell="K8" activePane="bottomRight" state="frozen"/>
      <selection pane="topRight" activeCell="I1" sqref="I1"/>
      <selection pane="bottomLeft" activeCell="A8" sqref="A8"/>
      <selection pane="bottomRight" activeCell="N13" sqref="N13"/>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60" t="s">
        <v>97</v>
      </c>
      <c r="B2" s="61"/>
      <c r="C2" s="61"/>
      <c r="D2" s="61"/>
      <c r="E2" s="61"/>
      <c r="F2" s="61"/>
      <c r="G2" s="61"/>
      <c r="H2" s="61"/>
      <c r="I2" s="61"/>
      <c r="J2" s="61"/>
      <c r="K2" s="61"/>
      <c r="L2" s="61"/>
      <c r="M2" s="61"/>
      <c r="N2" s="61"/>
      <c r="O2" s="61"/>
      <c r="P2" s="61"/>
      <c r="Q2" s="61"/>
      <c r="R2" s="61"/>
      <c r="S2" s="61"/>
      <c r="T2" s="61"/>
      <c r="U2" s="61"/>
      <c r="V2" s="61"/>
      <c r="W2" s="61"/>
    </row>
    <row r="3" spans="1:24" x14ac:dyDescent="0.25">
      <c r="A3" s="60" t="s">
        <v>113</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106</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1"/>
    </row>
    <row r="6" spans="1:24" ht="15.75" thickBot="1" x14ac:dyDescent="0.3">
      <c r="A6" s="3"/>
      <c r="B6" s="3"/>
      <c r="C6" s="3"/>
      <c r="D6" s="3"/>
      <c r="E6" s="3"/>
      <c r="F6" s="3" t="s">
        <v>109</v>
      </c>
      <c r="G6" s="3"/>
      <c r="H6" s="3"/>
      <c r="I6" s="3"/>
      <c r="J6" s="3"/>
      <c r="K6" s="3"/>
      <c r="L6" s="3"/>
      <c r="M6" s="3"/>
      <c r="N6" s="58"/>
      <c r="O6" s="3"/>
      <c r="P6" s="3"/>
      <c r="Q6" s="3"/>
      <c r="R6" s="63" t="s">
        <v>114</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+I9+I13+I15+I30</f>
        <v>634658520000</v>
      </c>
      <c r="J8" s="21">
        <f>+J9+J13+J15+J30</f>
        <v>46966000000</v>
      </c>
      <c r="K8" s="21">
        <f>+K9+K13+K15+K30</f>
        <v>6966000000</v>
      </c>
      <c r="L8" s="21">
        <f>+L9+L13+L15+L30</f>
        <v>674658520000</v>
      </c>
      <c r="M8" s="21">
        <f>+M9+M13+M15+M30</f>
        <v>44500000000</v>
      </c>
      <c r="N8" s="21">
        <f>+L8-M8</f>
        <v>630158520000</v>
      </c>
      <c r="O8" s="21">
        <f>+O9+O13+O15+O30</f>
        <v>588681673068.71997</v>
      </c>
      <c r="P8" s="21">
        <f>+P9+P13+P15+P30</f>
        <v>41476846931.279999</v>
      </c>
      <c r="Q8" s="21">
        <f>+Q9+Q13+Q15+Q30</f>
        <v>550066792604.15991</v>
      </c>
      <c r="R8" s="21">
        <f>+R9+R13+R15+R30</f>
        <v>394692190394.70996</v>
      </c>
      <c r="S8" s="21">
        <f>+S9+S13+S15+S30</f>
        <v>394637715069.70996</v>
      </c>
      <c r="T8" s="22">
        <f>+N8-Q8</f>
        <v>80091727395.840088</v>
      </c>
      <c r="U8" s="23">
        <f>+Q8/N8</f>
        <v>0.87290225418861256</v>
      </c>
      <c r="V8" s="23">
        <f>+R8/N8</f>
        <v>0.62633794175267199</v>
      </c>
      <c r="W8" s="23">
        <f>+S8/N8</f>
        <v>0.626251494734547</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+L9-M9</f>
        <v>59939874000</v>
      </c>
      <c r="O9" s="32">
        <f>SUM(O10:O12)</f>
        <v>59939874000</v>
      </c>
      <c r="P9" s="32">
        <f>SUM(P10:P12)</f>
        <v>0</v>
      </c>
      <c r="Q9" s="32">
        <f>SUM(Q10:Q12)</f>
        <v>29295429757</v>
      </c>
      <c r="R9" s="32">
        <f>SUM(R10:R12)</f>
        <v>28927856901.349998</v>
      </c>
      <c r="S9" s="32">
        <f>SUM(S10:S12)</f>
        <v>28927856901.349998</v>
      </c>
      <c r="T9" s="34">
        <f>+N9-Q9</f>
        <v>30644444243</v>
      </c>
      <c r="U9" s="35">
        <f t="shared" ref="U9:U47" si="0">+Q9/N9</f>
        <v>0.48874693592115326</v>
      </c>
      <c r="V9" s="35">
        <f t="shared" ref="V9:V47" si="1">+R9/N9</f>
        <v>0.48261457642286665</v>
      </c>
      <c r="W9" s="35">
        <f t="shared" ref="W9:W47" si="2">+S9/N9</f>
        <v>0.48261457642286665</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16986251904</v>
      </c>
      <c r="R10" s="12">
        <v>16986251904</v>
      </c>
      <c r="S10" s="12">
        <v>16986251904</v>
      </c>
      <c r="T10" s="14">
        <f>+N10-Q10</f>
        <v>19768749096</v>
      </c>
      <c r="U10" s="15">
        <f>+Q10/N10</f>
        <v>0.46214804630259704</v>
      </c>
      <c r="V10" s="15">
        <f>+R10/N10</f>
        <v>0.46214804630259704</v>
      </c>
      <c r="W10" s="15">
        <f>+S10/N10</f>
        <v>0.46214804630259704</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6317386381</v>
      </c>
      <c r="R11" s="12">
        <v>5949813525.3500004</v>
      </c>
      <c r="S11" s="12">
        <v>5949813525.3500004</v>
      </c>
      <c r="T11" s="14">
        <f>+N11-Q11</f>
        <v>6318356619</v>
      </c>
      <c r="U11" s="15">
        <f>+Q11/N11</f>
        <v>0.49996160740211321</v>
      </c>
      <c r="V11" s="15">
        <f>+R11/N11</f>
        <v>0.47087167927916868</v>
      </c>
      <c r="W11" s="15">
        <f>+S11/N11</f>
        <v>0.47087167927916868</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10549130000</v>
      </c>
      <c r="P12" s="12">
        <v>0</v>
      </c>
      <c r="Q12" s="12">
        <v>5991791472</v>
      </c>
      <c r="R12" s="12">
        <v>5991791472</v>
      </c>
      <c r="S12" s="12">
        <v>5991791472</v>
      </c>
      <c r="T12" s="14">
        <f>+N12-Q12</f>
        <v>4557338528</v>
      </c>
      <c r="U12" s="15">
        <f>+Q12/N12</f>
        <v>0.5679891585372443</v>
      </c>
      <c r="V12" s="15">
        <f>+R12/N12</f>
        <v>0.5679891585372443</v>
      </c>
      <c r="W12" s="15">
        <f>+S12/N12</f>
        <v>0.5679891585372443</v>
      </c>
    </row>
    <row r="13" spans="1:24" ht="35.1" customHeight="1" thickTop="1" thickBot="1" x14ac:dyDescent="0.3">
      <c r="A13" s="30" t="s">
        <v>18</v>
      </c>
      <c r="B13" s="30" t="s">
        <v>23</v>
      </c>
      <c r="C13" s="30"/>
      <c r="D13" s="30"/>
      <c r="E13" s="30"/>
      <c r="F13" s="30"/>
      <c r="G13" s="30"/>
      <c r="H13" s="31" t="s">
        <v>90</v>
      </c>
      <c r="I13" s="32">
        <f>+I14</f>
        <v>22407835000</v>
      </c>
      <c r="J13" s="32">
        <f>+J14</f>
        <v>6966000000</v>
      </c>
      <c r="K13" s="32">
        <f>+K14</f>
        <v>0</v>
      </c>
      <c r="L13" s="32">
        <f>+L14</f>
        <v>29373835000</v>
      </c>
      <c r="M13" s="32">
        <f t="shared" ref="M13:S13" si="3">+M14</f>
        <v>0</v>
      </c>
      <c r="N13" s="37">
        <f t="shared" ref="N13:N21" si="4">+L13-M13</f>
        <v>29373835000</v>
      </c>
      <c r="O13" s="32">
        <f t="shared" si="3"/>
        <v>28909872983.939999</v>
      </c>
      <c r="P13" s="32">
        <f t="shared" si="3"/>
        <v>463962016.06</v>
      </c>
      <c r="Q13" s="32">
        <f t="shared" si="3"/>
        <v>22082136818.919998</v>
      </c>
      <c r="R13" s="32">
        <f t="shared" si="3"/>
        <v>14727039744.120001</v>
      </c>
      <c r="S13" s="32">
        <f t="shared" si="3"/>
        <v>14672564419.120001</v>
      </c>
      <c r="T13" s="38">
        <f t="shared" ref="T13:T46" si="5">+N13-Q13</f>
        <v>7291698181.0800018</v>
      </c>
      <c r="U13" s="36">
        <f t="shared" si="0"/>
        <v>0.75176213180607843</v>
      </c>
      <c r="V13" s="36">
        <f t="shared" si="1"/>
        <v>0.50136591780133577</v>
      </c>
      <c r="W13" s="36">
        <f t="shared" si="2"/>
        <v>0.49951136510162875</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28909872983.939999</v>
      </c>
      <c r="P14" s="12">
        <v>463962016.06</v>
      </c>
      <c r="Q14" s="12">
        <v>22082136818.919998</v>
      </c>
      <c r="R14" s="12">
        <v>14727039744.120001</v>
      </c>
      <c r="S14" s="12">
        <v>14672564419.120001</v>
      </c>
      <c r="T14" s="14">
        <f>+N14-Q14</f>
        <v>7291698181.0800018</v>
      </c>
      <c r="U14" s="15">
        <f>+Q14/N14</f>
        <v>0.75176213180607843</v>
      </c>
      <c r="V14" s="15">
        <f>+R14/N14</f>
        <v>0.50136591780133577</v>
      </c>
      <c r="W14" s="15">
        <f>+S14/N14</f>
        <v>0.49951136510162875</v>
      </c>
    </row>
    <row r="15" spans="1:24" ht="35.1" customHeight="1" thickTop="1" thickBot="1" x14ac:dyDescent="0.3">
      <c r="A15" s="30" t="s">
        <v>18</v>
      </c>
      <c r="B15" s="30" t="s">
        <v>25</v>
      </c>
      <c r="C15" s="39"/>
      <c r="D15" s="39"/>
      <c r="E15" s="39"/>
      <c r="F15" s="39"/>
      <c r="G15" s="39"/>
      <c r="H15" s="40" t="s">
        <v>91</v>
      </c>
      <c r="I15" s="41">
        <f>SUM(I16:I29)</f>
        <v>529498811000</v>
      </c>
      <c r="J15" s="41">
        <f>SUM(J16:J29)</f>
        <v>40000000000</v>
      </c>
      <c r="K15" s="41">
        <f>SUM(K16:K29)</f>
        <v>3500000000</v>
      </c>
      <c r="L15" s="41">
        <f>SUM(L16:L29)</f>
        <v>565998811000</v>
      </c>
      <c r="M15" s="41">
        <f>SUM(M16:M29)</f>
        <v>44500000000</v>
      </c>
      <c r="N15" s="42">
        <f>+L15-M15</f>
        <v>521498811000</v>
      </c>
      <c r="O15" s="41">
        <f>SUM(O16:O29)</f>
        <v>482581926084.77997</v>
      </c>
      <c r="P15" s="41">
        <f>SUM(P16:P29)</f>
        <v>38916884915.220001</v>
      </c>
      <c r="Q15" s="41">
        <f>SUM(Q16:Q29)</f>
        <v>481444249144.23999</v>
      </c>
      <c r="R15" s="41">
        <f>SUM(R16:R29)</f>
        <v>333792316865.23993</v>
      </c>
      <c r="S15" s="41">
        <f>SUM(S16:S29)</f>
        <v>333792316865.23993</v>
      </c>
      <c r="T15" s="43">
        <f t="shared" si="5"/>
        <v>40054561855.76001</v>
      </c>
      <c r="U15" s="44">
        <f t="shared" si="0"/>
        <v>0.92319337837232385</v>
      </c>
      <c r="V15" s="44">
        <f t="shared" si="1"/>
        <v>0.64006342838093244</v>
      </c>
      <c r="W15" s="44">
        <f t="shared" si="2"/>
        <v>0.64006342838093244</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101946124000</v>
      </c>
      <c r="S16" s="12">
        <v>101946124000</v>
      </c>
      <c r="T16" s="12">
        <f t="shared" si="5"/>
        <v>0</v>
      </c>
      <c r="U16" s="15">
        <f t="shared" si="0"/>
        <v>1</v>
      </c>
      <c r="V16" s="15">
        <f t="shared" si="1"/>
        <v>0.63636363239135518</v>
      </c>
      <c r="W16" s="15">
        <f t="shared" si="2"/>
        <v>0.63636363239135518</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4"/>
        <v>213156718000</v>
      </c>
      <c r="O17" s="12">
        <v>213156718000</v>
      </c>
      <c r="P17" s="12">
        <v>0</v>
      </c>
      <c r="Q17" s="12">
        <v>213156718000</v>
      </c>
      <c r="R17" s="12">
        <v>154051481000</v>
      </c>
      <c r="S17" s="12">
        <v>154051481000</v>
      </c>
      <c r="T17" s="12">
        <f t="shared" si="5"/>
        <v>0</v>
      </c>
      <c r="U17" s="15">
        <f t="shared" si="0"/>
        <v>1</v>
      </c>
      <c r="V17" s="15">
        <f t="shared" si="1"/>
        <v>0.72271464134665464</v>
      </c>
      <c r="W17" s="15">
        <f t="shared" si="2"/>
        <v>0.72271464134665464</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4"/>
        <v>14688438000</v>
      </c>
      <c r="O18" s="12">
        <v>14688438000</v>
      </c>
      <c r="P18" s="12">
        <v>0</v>
      </c>
      <c r="Q18" s="12">
        <v>13851707995.459999</v>
      </c>
      <c r="R18" s="12">
        <v>13851707995.459999</v>
      </c>
      <c r="S18" s="12">
        <v>13851707995.459999</v>
      </c>
      <c r="T18" s="12">
        <f t="shared" si="5"/>
        <v>836730004.54000092</v>
      </c>
      <c r="U18" s="15">
        <f t="shared" si="0"/>
        <v>0.9430347866437534</v>
      </c>
      <c r="V18" s="15">
        <f t="shared" si="1"/>
        <v>0.9430347866437534</v>
      </c>
      <c r="W18" s="15">
        <f t="shared" si="2"/>
        <v>0.9430347866437534</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4"/>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59" t="s">
        <v>112</v>
      </c>
      <c r="F20" s="26" t="s">
        <v>20</v>
      </c>
      <c r="G20" s="26" t="s">
        <v>21</v>
      </c>
      <c r="H20" s="11" t="s">
        <v>110</v>
      </c>
      <c r="I20" s="12">
        <v>0</v>
      </c>
      <c r="J20" s="12">
        <v>40000000000</v>
      </c>
      <c r="K20" s="12">
        <v>0</v>
      </c>
      <c r="L20" s="12">
        <v>40000000000</v>
      </c>
      <c r="M20" s="12">
        <v>0</v>
      </c>
      <c r="N20" s="12">
        <f t="shared" ref="N20" si="6">+L20-M20</f>
        <v>40000000000</v>
      </c>
      <c r="O20" s="12">
        <v>24012000000</v>
      </c>
      <c r="P20" s="12">
        <v>15988000000</v>
      </c>
      <c r="Q20" s="12">
        <v>24012000000</v>
      </c>
      <c r="R20" s="12">
        <v>16176000000</v>
      </c>
      <c r="S20" s="12">
        <v>16176000000</v>
      </c>
      <c r="T20" s="12">
        <f t="shared" ref="T20" si="7">+N20-Q20</f>
        <v>15988000000</v>
      </c>
      <c r="U20" s="15">
        <f t="shared" ref="U20" si="8">+Q20/N20</f>
        <v>0.60029999999999994</v>
      </c>
      <c r="V20" s="15">
        <f t="shared" ref="V20" si="9">+R20/N20</f>
        <v>0.40439999999999998</v>
      </c>
      <c r="W20" s="15">
        <f t="shared" ref="W20" si="10">+S20/N20</f>
        <v>0.40439999999999998</v>
      </c>
    </row>
    <row r="21" spans="1:24" ht="39.950000000000003" customHeight="1" thickTop="1" thickBot="1" x14ac:dyDescent="0.3">
      <c r="A21" s="26" t="s">
        <v>18</v>
      </c>
      <c r="B21" s="26" t="s">
        <v>25</v>
      </c>
      <c r="C21" s="26" t="s">
        <v>25</v>
      </c>
      <c r="D21" s="26" t="s">
        <v>35</v>
      </c>
      <c r="E21" s="26" t="s">
        <v>36</v>
      </c>
      <c r="F21" s="26" t="s">
        <v>20</v>
      </c>
      <c r="G21" s="26" t="s">
        <v>21</v>
      </c>
      <c r="H21" s="11" t="s">
        <v>37</v>
      </c>
      <c r="I21" s="12">
        <v>6680393000</v>
      </c>
      <c r="J21" s="12">
        <v>0</v>
      </c>
      <c r="K21" s="12">
        <v>0</v>
      </c>
      <c r="L21" s="12">
        <v>6680393000</v>
      </c>
      <c r="M21" s="12">
        <v>0</v>
      </c>
      <c r="N21" s="12">
        <f t="shared" si="4"/>
        <v>6680393000</v>
      </c>
      <c r="O21" s="12">
        <v>6680393000</v>
      </c>
      <c r="P21" s="12">
        <v>0</v>
      </c>
      <c r="Q21" s="12">
        <v>6680393000</v>
      </c>
      <c r="R21" s="12">
        <v>3480393000</v>
      </c>
      <c r="S21" s="12">
        <v>3480393000</v>
      </c>
      <c r="T21" s="12">
        <f t="shared" si="5"/>
        <v>0</v>
      </c>
      <c r="U21" s="15">
        <f t="shared" si="0"/>
        <v>1</v>
      </c>
      <c r="V21" s="15">
        <f t="shared" si="1"/>
        <v>0.52098626532900083</v>
      </c>
      <c r="W21" s="15">
        <f t="shared" si="2"/>
        <v>0.52098626532900083</v>
      </c>
    </row>
    <row r="22" spans="1:24" ht="39.950000000000003" customHeight="1" thickTop="1" thickBot="1" x14ac:dyDescent="0.3">
      <c r="A22" s="26" t="s">
        <v>18</v>
      </c>
      <c r="B22" s="26" t="s">
        <v>25</v>
      </c>
      <c r="C22" s="26" t="s">
        <v>25</v>
      </c>
      <c r="D22" s="26" t="s">
        <v>35</v>
      </c>
      <c r="E22" s="26" t="s">
        <v>38</v>
      </c>
      <c r="F22" s="26" t="s">
        <v>20</v>
      </c>
      <c r="G22" s="26" t="s">
        <v>21</v>
      </c>
      <c r="H22" s="11" t="s">
        <v>39</v>
      </c>
      <c r="I22" s="12">
        <v>28500000000</v>
      </c>
      <c r="J22" s="12">
        <v>0</v>
      </c>
      <c r="K22" s="12">
        <v>0</v>
      </c>
      <c r="L22" s="12">
        <v>28500000000</v>
      </c>
      <c r="M22" s="12">
        <v>28500000000</v>
      </c>
      <c r="N22" s="12">
        <f t="shared" ref="N22:N28" si="11">+L22-M22</f>
        <v>0</v>
      </c>
      <c r="O22" s="12">
        <v>0</v>
      </c>
      <c r="P22" s="12">
        <v>0</v>
      </c>
      <c r="Q22" s="12">
        <v>0</v>
      </c>
      <c r="R22" s="12">
        <v>0</v>
      </c>
      <c r="S22" s="12">
        <v>0</v>
      </c>
      <c r="T22" s="12">
        <f>+N22-Q22</f>
        <v>0</v>
      </c>
      <c r="U22" s="15">
        <v>0</v>
      </c>
      <c r="V22" s="15">
        <v>0</v>
      </c>
      <c r="W22" s="15">
        <v>0</v>
      </c>
    </row>
    <row r="23" spans="1:24" ht="24" thickTop="1" thickBot="1" x14ac:dyDescent="0.3">
      <c r="A23" s="26" t="s">
        <v>18</v>
      </c>
      <c r="B23" s="26" t="s">
        <v>25</v>
      </c>
      <c r="C23" s="26" t="s">
        <v>35</v>
      </c>
      <c r="D23" s="26" t="s">
        <v>23</v>
      </c>
      <c r="E23" s="26" t="s">
        <v>30</v>
      </c>
      <c r="F23" s="26" t="s">
        <v>20</v>
      </c>
      <c r="G23" s="26" t="s">
        <v>21</v>
      </c>
      <c r="H23" s="11" t="s">
        <v>40</v>
      </c>
      <c r="I23" s="12">
        <v>684928000</v>
      </c>
      <c r="J23" s="12">
        <v>0</v>
      </c>
      <c r="K23" s="12">
        <v>0</v>
      </c>
      <c r="L23" s="12">
        <v>684928000</v>
      </c>
      <c r="M23" s="12">
        <v>0</v>
      </c>
      <c r="N23" s="12">
        <f t="shared" si="11"/>
        <v>684928000</v>
      </c>
      <c r="O23" s="12">
        <v>147207786.41999999</v>
      </c>
      <c r="P23" s="12">
        <v>537720213.58000004</v>
      </c>
      <c r="Q23" s="12">
        <v>147207786.41999999</v>
      </c>
      <c r="R23" s="12">
        <v>137799504.41999999</v>
      </c>
      <c r="S23" s="12">
        <v>137799504.41999999</v>
      </c>
      <c r="T23" s="12">
        <f t="shared" si="5"/>
        <v>537720213.58000004</v>
      </c>
      <c r="U23" s="15">
        <f t="shared" si="0"/>
        <v>0.21492446858647915</v>
      </c>
      <c r="V23" s="15">
        <f t="shared" si="1"/>
        <v>0.20118830653732944</v>
      </c>
      <c r="W23" s="15">
        <f t="shared" si="2"/>
        <v>0.20118830653732944</v>
      </c>
      <c r="X23" s="51"/>
    </row>
    <row r="24" spans="1:24" ht="24" thickTop="1" thickBot="1" x14ac:dyDescent="0.3">
      <c r="A24" s="26" t="s">
        <v>18</v>
      </c>
      <c r="B24" s="26" t="s">
        <v>25</v>
      </c>
      <c r="C24" s="26" t="s">
        <v>35</v>
      </c>
      <c r="D24" s="26" t="s">
        <v>23</v>
      </c>
      <c r="E24" s="26" t="s">
        <v>41</v>
      </c>
      <c r="F24" s="26" t="s">
        <v>20</v>
      </c>
      <c r="G24" s="26" t="s">
        <v>21</v>
      </c>
      <c r="H24" s="11" t="s">
        <v>42</v>
      </c>
      <c r="I24" s="12">
        <v>6075382000</v>
      </c>
      <c r="J24" s="12">
        <v>0</v>
      </c>
      <c r="K24" s="12">
        <v>0</v>
      </c>
      <c r="L24" s="12">
        <v>6075382000</v>
      </c>
      <c r="M24" s="12">
        <v>0</v>
      </c>
      <c r="N24" s="12">
        <f t="shared" si="11"/>
        <v>6075382000</v>
      </c>
      <c r="O24" s="12">
        <v>1947841000</v>
      </c>
      <c r="P24" s="12">
        <v>4127541000</v>
      </c>
      <c r="Q24" s="12">
        <v>1947841000</v>
      </c>
      <c r="R24" s="12">
        <v>1947841000</v>
      </c>
      <c r="S24" s="12">
        <v>1947841000</v>
      </c>
      <c r="T24" s="12">
        <f t="shared" si="5"/>
        <v>4127541000</v>
      </c>
      <c r="U24" s="15">
        <f t="shared" si="0"/>
        <v>0.32061210307434168</v>
      </c>
      <c r="V24" s="15">
        <f t="shared" si="1"/>
        <v>0.32061210307434168</v>
      </c>
      <c r="W24" s="15">
        <f t="shared" si="2"/>
        <v>0.32061210307434168</v>
      </c>
    </row>
    <row r="25" spans="1:24" ht="35.25" thickTop="1" thickBot="1" x14ac:dyDescent="0.3">
      <c r="A25" s="26" t="s">
        <v>18</v>
      </c>
      <c r="B25" s="26" t="s">
        <v>25</v>
      </c>
      <c r="C25" s="26" t="s">
        <v>35</v>
      </c>
      <c r="D25" s="26" t="s">
        <v>23</v>
      </c>
      <c r="E25" s="26" t="s">
        <v>43</v>
      </c>
      <c r="F25" s="26" t="s">
        <v>20</v>
      </c>
      <c r="G25" s="26" t="s">
        <v>21</v>
      </c>
      <c r="H25" s="11" t="s">
        <v>44</v>
      </c>
      <c r="I25" s="12">
        <v>288793000</v>
      </c>
      <c r="J25" s="12">
        <v>0</v>
      </c>
      <c r="K25" s="12">
        <v>0</v>
      </c>
      <c r="L25" s="12">
        <v>288793000</v>
      </c>
      <c r="M25" s="12">
        <v>0</v>
      </c>
      <c r="N25" s="12">
        <f t="shared" si="11"/>
        <v>288793000</v>
      </c>
      <c r="O25" s="12">
        <v>288793000</v>
      </c>
      <c r="P25" s="12">
        <v>0</v>
      </c>
      <c r="Q25" s="12">
        <v>77505439</v>
      </c>
      <c r="R25" s="12">
        <v>77505439</v>
      </c>
      <c r="S25" s="12">
        <v>77505439</v>
      </c>
      <c r="T25" s="12">
        <f t="shared" si="5"/>
        <v>211287561</v>
      </c>
      <c r="U25" s="15">
        <f t="shared" si="0"/>
        <v>0.26837713864255713</v>
      </c>
      <c r="V25" s="15">
        <f t="shared" si="1"/>
        <v>0.26837713864255713</v>
      </c>
      <c r="W25" s="15">
        <f t="shared" si="2"/>
        <v>0.26837713864255713</v>
      </c>
    </row>
    <row r="26" spans="1:24" ht="35.25" thickTop="1" thickBot="1" x14ac:dyDescent="0.3">
      <c r="A26" s="26" t="s">
        <v>18</v>
      </c>
      <c r="B26" s="26" t="s">
        <v>25</v>
      </c>
      <c r="C26" s="26" t="s">
        <v>35</v>
      </c>
      <c r="D26" s="26" t="s">
        <v>23</v>
      </c>
      <c r="E26" s="26" t="s">
        <v>45</v>
      </c>
      <c r="F26" s="26" t="s">
        <v>20</v>
      </c>
      <c r="G26" s="26" t="s">
        <v>21</v>
      </c>
      <c r="H26" s="11" t="s">
        <v>46</v>
      </c>
      <c r="I26" s="12">
        <v>5536000</v>
      </c>
      <c r="J26" s="12">
        <v>0</v>
      </c>
      <c r="K26" s="12">
        <v>0</v>
      </c>
      <c r="L26" s="12">
        <v>5536000</v>
      </c>
      <c r="M26" s="12">
        <v>0</v>
      </c>
      <c r="N26" s="12">
        <f t="shared" si="11"/>
        <v>5536000</v>
      </c>
      <c r="O26" s="12">
        <v>5536000</v>
      </c>
      <c r="P26" s="12">
        <v>0</v>
      </c>
      <c r="Q26" s="12">
        <v>1822400</v>
      </c>
      <c r="R26" s="12">
        <v>1822400</v>
      </c>
      <c r="S26" s="12">
        <v>1822400</v>
      </c>
      <c r="T26" s="12">
        <f t="shared" si="5"/>
        <v>3713600</v>
      </c>
      <c r="U26" s="15">
        <f t="shared" si="0"/>
        <v>0.32919075144508669</v>
      </c>
      <c r="V26" s="15">
        <f t="shared" si="1"/>
        <v>0.32919075144508669</v>
      </c>
      <c r="W26" s="15">
        <f t="shared" si="2"/>
        <v>0.32919075144508669</v>
      </c>
    </row>
    <row r="27" spans="1:24" ht="39.950000000000003" customHeight="1" thickTop="1" thickBot="1" x14ac:dyDescent="0.3">
      <c r="A27" s="26" t="s">
        <v>18</v>
      </c>
      <c r="B27" s="26" t="s">
        <v>25</v>
      </c>
      <c r="C27" s="26" t="s">
        <v>35</v>
      </c>
      <c r="D27" s="26" t="s">
        <v>23</v>
      </c>
      <c r="E27" s="26" t="s">
        <v>47</v>
      </c>
      <c r="F27" s="26" t="s">
        <v>20</v>
      </c>
      <c r="G27" s="26" t="s">
        <v>21</v>
      </c>
      <c r="H27" s="11" t="s">
        <v>48</v>
      </c>
      <c r="I27" s="12">
        <v>35409570000</v>
      </c>
      <c r="J27" s="12">
        <v>0</v>
      </c>
      <c r="K27" s="12">
        <v>3500000000</v>
      </c>
      <c r="L27" s="12">
        <v>31909570000</v>
      </c>
      <c r="M27" s="12">
        <v>0</v>
      </c>
      <c r="N27" s="12">
        <f t="shared" si="11"/>
        <v>31909570000</v>
      </c>
      <c r="O27" s="12">
        <v>19091189783.360001</v>
      </c>
      <c r="P27" s="12">
        <v>12818380216.639999</v>
      </c>
      <c r="Q27" s="12">
        <v>19020000523.360001</v>
      </c>
      <c r="R27" s="12">
        <v>19020000523.360001</v>
      </c>
      <c r="S27" s="12">
        <v>19020000523.360001</v>
      </c>
      <c r="T27" s="12">
        <f t="shared" si="5"/>
        <v>12889569476.639999</v>
      </c>
      <c r="U27" s="15">
        <f t="shared" si="0"/>
        <v>0.59605944308744996</v>
      </c>
      <c r="V27" s="15">
        <f t="shared" si="1"/>
        <v>0.59605944308744996</v>
      </c>
      <c r="W27" s="15">
        <f t="shared" si="2"/>
        <v>0.59605944308744996</v>
      </c>
    </row>
    <row r="28" spans="1:24" ht="39.950000000000003" customHeight="1" thickTop="1" thickBot="1" x14ac:dyDescent="0.3">
      <c r="A28" s="26" t="s">
        <v>18</v>
      </c>
      <c r="B28" s="26" t="s">
        <v>25</v>
      </c>
      <c r="C28" s="26" t="s">
        <v>20</v>
      </c>
      <c r="D28" s="26"/>
      <c r="E28" s="26"/>
      <c r="F28" s="26" t="s">
        <v>20</v>
      </c>
      <c r="G28" s="26" t="s">
        <v>21</v>
      </c>
      <c r="H28" s="11" t="s">
        <v>49</v>
      </c>
      <c r="I28" s="12">
        <v>5460000000</v>
      </c>
      <c r="J28" s="12">
        <v>0</v>
      </c>
      <c r="K28" s="12">
        <v>0</v>
      </c>
      <c r="L28" s="12">
        <v>5460000000</v>
      </c>
      <c r="M28" s="12">
        <v>0</v>
      </c>
      <c r="N28" s="12">
        <f t="shared" si="11"/>
        <v>5460000000</v>
      </c>
      <c r="O28" s="12">
        <v>14756515</v>
      </c>
      <c r="P28" s="12">
        <v>5445243485</v>
      </c>
      <c r="Q28" s="12">
        <v>0</v>
      </c>
      <c r="R28" s="12">
        <v>0</v>
      </c>
      <c r="S28" s="12">
        <v>0</v>
      </c>
      <c r="T28" s="12">
        <f t="shared" si="5"/>
        <v>5460000000</v>
      </c>
      <c r="U28" s="15">
        <f t="shared" si="0"/>
        <v>0</v>
      </c>
      <c r="V28" s="15">
        <f t="shared" si="1"/>
        <v>0</v>
      </c>
      <c r="W28" s="15">
        <f t="shared" si="2"/>
        <v>0</v>
      </c>
    </row>
    <row r="29" spans="1:24" ht="39.950000000000003" customHeight="1" thickTop="1" thickBot="1" x14ac:dyDescent="0.3">
      <c r="A29" s="26" t="s">
        <v>18</v>
      </c>
      <c r="B29" s="26" t="s">
        <v>25</v>
      </c>
      <c r="C29" s="26" t="s">
        <v>50</v>
      </c>
      <c r="D29" s="26" t="s">
        <v>51</v>
      </c>
      <c r="E29" s="26" t="s">
        <v>28</v>
      </c>
      <c r="F29" s="26" t="s">
        <v>20</v>
      </c>
      <c r="G29" s="26" t="s">
        <v>21</v>
      </c>
      <c r="H29" s="11" t="s">
        <v>52</v>
      </c>
      <c r="I29" s="12">
        <v>42348000000</v>
      </c>
      <c r="J29" s="12">
        <v>0</v>
      </c>
      <c r="K29" s="12">
        <v>0</v>
      </c>
      <c r="L29" s="12">
        <v>42348000000</v>
      </c>
      <c r="M29" s="12">
        <v>0</v>
      </c>
      <c r="N29" s="13">
        <f>+L29-M29</f>
        <v>42348000000</v>
      </c>
      <c r="O29" s="12">
        <v>42348000000</v>
      </c>
      <c r="P29" s="12">
        <v>0</v>
      </c>
      <c r="Q29" s="12">
        <v>42348000000</v>
      </c>
      <c r="R29" s="57">
        <v>23101642003</v>
      </c>
      <c r="S29" s="57">
        <v>23101642003</v>
      </c>
      <c r="T29" s="14">
        <f t="shared" si="5"/>
        <v>0</v>
      </c>
      <c r="U29" s="15">
        <f t="shared" si="0"/>
        <v>1</v>
      </c>
      <c r="V29" s="15">
        <f t="shared" si="1"/>
        <v>0.5455190800746198</v>
      </c>
      <c r="W29" s="15">
        <f t="shared" si="2"/>
        <v>0.5455190800746198</v>
      </c>
    </row>
    <row r="30" spans="1:24" ht="35.25" thickTop="1" thickBot="1" x14ac:dyDescent="0.3">
      <c r="A30" s="30" t="s">
        <v>18</v>
      </c>
      <c r="B30" s="30" t="s">
        <v>53</v>
      </c>
      <c r="C30" s="30"/>
      <c r="D30" s="30"/>
      <c r="E30" s="30"/>
      <c r="F30" s="30"/>
      <c r="G30" s="30"/>
      <c r="H30" s="31" t="s">
        <v>92</v>
      </c>
      <c r="I30" s="32">
        <f>SUM(I31:I32)</f>
        <v>22812000000</v>
      </c>
      <c r="J30" s="32">
        <f>SUM(J31:J32)</f>
        <v>0</v>
      </c>
      <c r="K30" s="32">
        <f>SUM(K31:K32)</f>
        <v>3466000000</v>
      </c>
      <c r="L30" s="32">
        <f>SUM(L31:L32)</f>
        <v>19346000000</v>
      </c>
      <c r="M30" s="32">
        <f t="shared" ref="M30" si="12">SUM(M31:M32)</f>
        <v>0</v>
      </c>
      <c r="N30" s="37">
        <f>+L30-M30</f>
        <v>19346000000</v>
      </c>
      <c r="O30" s="32">
        <f>SUM(O31:O32)</f>
        <v>17250000000</v>
      </c>
      <c r="P30" s="32">
        <f t="shared" ref="P30:S30" si="13">SUM(P31:P32)</f>
        <v>2096000000</v>
      </c>
      <c r="Q30" s="32">
        <f t="shared" si="13"/>
        <v>17244976884</v>
      </c>
      <c r="R30" s="32">
        <f t="shared" si="13"/>
        <v>17244976884</v>
      </c>
      <c r="S30" s="32">
        <f t="shared" si="13"/>
        <v>17244976884</v>
      </c>
      <c r="T30" s="38">
        <f t="shared" si="5"/>
        <v>2101023116</v>
      </c>
      <c r="U30" s="36">
        <f t="shared" si="0"/>
        <v>0.89139754388504089</v>
      </c>
      <c r="V30" s="36">
        <f t="shared" si="1"/>
        <v>0.89139754388504089</v>
      </c>
      <c r="W30" s="36">
        <f t="shared" si="2"/>
        <v>0.89139754388504089</v>
      </c>
    </row>
    <row r="31" spans="1:24" ht="24" customHeight="1" thickTop="1" thickBot="1" x14ac:dyDescent="0.3">
      <c r="A31" s="26" t="s">
        <v>18</v>
      </c>
      <c r="B31" s="26" t="s">
        <v>53</v>
      </c>
      <c r="C31" s="26" t="s">
        <v>19</v>
      </c>
      <c r="D31" s="26"/>
      <c r="E31" s="26"/>
      <c r="F31" s="26" t="s">
        <v>20</v>
      </c>
      <c r="G31" s="26" t="s">
        <v>21</v>
      </c>
      <c r="H31" s="11" t="s">
        <v>54</v>
      </c>
      <c r="I31" s="12">
        <v>20716000000</v>
      </c>
      <c r="J31" s="12">
        <v>0</v>
      </c>
      <c r="K31" s="12">
        <v>3466000000</v>
      </c>
      <c r="L31" s="12">
        <v>17250000000</v>
      </c>
      <c r="M31" s="12">
        <v>0</v>
      </c>
      <c r="N31" s="12">
        <f>+L31-M31</f>
        <v>17250000000</v>
      </c>
      <c r="O31" s="12">
        <v>17250000000</v>
      </c>
      <c r="P31" s="12">
        <v>0</v>
      </c>
      <c r="Q31" s="12">
        <v>17244976884</v>
      </c>
      <c r="R31" s="12">
        <v>17244976884</v>
      </c>
      <c r="S31" s="12">
        <v>17244976884</v>
      </c>
      <c r="T31" s="12">
        <f>+N31-Q31</f>
        <v>5023116</v>
      </c>
      <c r="U31" s="15">
        <f t="shared" si="0"/>
        <v>0.99970880486956526</v>
      </c>
      <c r="V31" s="15">
        <f t="shared" si="1"/>
        <v>0.99970880486956526</v>
      </c>
      <c r="W31" s="15">
        <f t="shared" si="2"/>
        <v>0.99970880486956526</v>
      </c>
    </row>
    <row r="32" spans="1:24" ht="34.5" customHeight="1" thickTop="1" thickBot="1" x14ac:dyDescent="0.3">
      <c r="A32" s="26" t="s">
        <v>18</v>
      </c>
      <c r="B32" s="26" t="s">
        <v>53</v>
      </c>
      <c r="C32" s="26" t="s">
        <v>35</v>
      </c>
      <c r="D32" s="26" t="s">
        <v>19</v>
      </c>
      <c r="E32" s="26"/>
      <c r="F32" s="26" t="s">
        <v>50</v>
      </c>
      <c r="G32" s="26" t="s">
        <v>55</v>
      </c>
      <c r="H32" s="11" t="s">
        <v>56</v>
      </c>
      <c r="I32" s="12">
        <v>2096000000</v>
      </c>
      <c r="J32" s="12">
        <v>0</v>
      </c>
      <c r="K32" s="12">
        <v>0</v>
      </c>
      <c r="L32" s="12">
        <v>2096000000</v>
      </c>
      <c r="M32" s="12">
        <v>0</v>
      </c>
      <c r="N32" s="12">
        <f t="shared" ref="N32:N46" si="14">+L32-M32</f>
        <v>2096000000</v>
      </c>
      <c r="O32" s="12">
        <v>0</v>
      </c>
      <c r="P32" s="12">
        <v>2096000000</v>
      </c>
      <c r="Q32" s="12">
        <v>0</v>
      </c>
      <c r="R32" s="12">
        <v>0</v>
      </c>
      <c r="S32" s="12">
        <v>0</v>
      </c>
      <c r="T32" s="12">
        <f>+N32-Q32</f>
        <v>2096000000</v>
      </c>
      <c r="U32" s="15">
        <f t="shared" si="0"/>
        <v>0</v>
      </c>
      <c r="V32" s="15">
        <f t="shared" si="1"/>
        <v>0</v>
      </c>
      <c r="W32" s="15">
        <f t="shared" si="2"/>
        <v>0</v>
      </c>
      <c r="X32" s="51"/>
    </row>
    <row r="33" spans="1:24" ht="26.25" customHeight="1" thickTop="1" thickBot="1" x14ac:dyDescent="0.3">
      <c r="A33" s="25" t="s">
        <v>57</v>
      </c>
      <c r="B33" s="25"/>
      <c r="C33" s="25"/>
      <c r="D33" s="25"/>
      <c r="E33" s="25"/>
      <c r="F33" s="25"/>
      <c r="G33" s="25"/>
      <c r="H33" s="1" t="s">
        <v>93</v>
      </c>
      <c r="I33" s="16">
        <f>SUM(I34:I46)</f>
        <v>189479076929</v>
      </c>
      <c r="J33" s="16">
        <f>SUM(J34:J46)</f>
        <v>0</v>
      </c>
      <c r="K33" s="16">
        <f>SUM(K34:K46)</f>
        <v>0</v>
      </c>
      <c r="L33" s="16">
        <f>SUM(L34:L46)</f>
        <v>189479076929</v>
      </c>
      <c r="M33" s="16">
        <f t="shared" ref="M33:S33" si="15">SUM(M34:M46)</f>
        <v>0</v>
      </c>
      <c r="N33" s="16">
        <f t="shared" si="15"/>
        <v>189479076929</v>
      </c>
      <c r="O33" s="16">
        <f t="shared" si="15"/>
        <v>153207657698.41003</v>
      </c>
      <c r="P33" s="16">
        <f t="shared" si="15"/>
        <v>36271419230.589996</v>
      </c>
      <c r="Q33" s="16">
        <f t="shared" si="15"/>
        <v>134116236978.13</v>
      </c>
      <c r="R33" s="16">
        <f t="shared" si="15"/>
        <v>11446676209.25</v>
      </c>
      <c r="S33" s="16">
        <f t="shared" si="15"/>
        <v>11446676209.25</v>
      </c>
      <c r="T33" s="16">
        <f>SUM(T34:T46)</f>
        <v>55362839950.870003</v>
      </c>
      <c r="U33" s="17">
        <f t="shared" si="0"/>
        <v>0.70781554962073678</v>
      </c>
      <c r="V33" s="17">
        <f t="shared" si="1"/>
        <v>6.0411293926343125E-2</v>
      </c>
      <c r="W33" s="17">
        <f t="shared" si="2"/>
        <v>6.0411293926343125E-2</v>
      </c>
    </row>
    <row r="34" spans="1:24" ht="81" customHeight="1" thickTop="1" thickBot="1" x14ac:dyDescent="0.3">
      <c r="A34" s="53" t="s">
        <v>57</v>
      </c>
      <c r="B34" s="26" t="s">
        <v>58</v>
      </c>
      <c r="C34" s="26" t="s">
        <v>59</v>
      </c>
      <c r="D34" s="26" t="s">
        <v>60</v>
      </c>
      <c r="E34" s="26" t="s">
        <v>61</v>
      </c>
      <c r="F34" s="26" t="s">
        <v>20</v>
      </c>
      <c r="G34" s="26" t="s">
        <v>21</v>
      </c>
      <c r="H34" s="11" t="s">
        <v>62</v>
      </c>
      <c r="I34" s="12">
        <v>2891976929</v>
      </c>
      <c r="J34" s="12">
        <v>0</v>
      </c>
      <c r="K34" s="12">
        <v>0</v>
      </c>
      <c r="L34" s="12">
        <v>2891976929</v>
      </c>
      <c r="M34" s="12">
        <v>0</v>
      </c>
      <c r="N34" s="13">
        <f>+L34-M34</f>
        <v>2891976929</v>
      </c>
      <c r="O34" s="13">
        <v>2530581450.75</v>
      </c>
      <c r="P34" s="13">
        <v>361395478.25</v>
      </c>
      <c r="Q34" s="13">
        <v>2378445401.5900002</v>
      </c>
      <c r="R34" s="13">
        <v>1258631328.26</v>
      </c>
      <c r="S34" s="12">
        <v>1258631328.26</v>
      </c>
      <c r="T34" s="14">
        <f t="shared" si="5"/>
        <v>513531527.40999985</v>
      </c>
      <c r="U34" s="15">
        <f t="shared" si="0"/>
        <v>0.82242889897895177</v>
      </c>
      <c r="V34" s="15">
        <f t="shared" si="1"/>
        <v>0.43521485791908265</v>
      </c>
      <c r="W34" s="15">
        <f t="shared" si="2"/>
        <v>0.43521485791908265</v>
      </c>
      <c r="X34" s="51"/>
    </row>
    <row r="35" spans="1:24" ht="69" thickTop="1" thickBot="1" x14ac:dyDescent="0.3">
      <c r="A35" s="53" t="s">
        <v>57</v>
      </c>
      <c r="B35" s="26" t="s">
        <v>63</v>
      </c>
      <c r="C35" s="26" t="s">
        <v>59</v>
      </c>
      <c r="D35" s="26" t="s">
        <v>64</v>
      </c>
      <c r="E35" s="26" t="s">
        <v>65</v>
      </c>
      <c r="F35" s="26" t="s">
        <v>20</v>
      </c>
      <c r="G35" s="26" t="s">
        <v>21</v>
      </c>
      <c r="H35" s="11" t="s">
        <v>66</v>
      </c>
      <c r="I35" s="12">
        <v>20157100000</v>
      </c>
      <c r="J35" s="12">
        <v>0</v>
      </c>
      <c r="K35" s="12">
        <v>0</v>
      </c>
      <c r="L35" s="12">
        <v>20157100000</v>
      </c>
      <c r="M35" s="12">
        <v>0</v>
      </c>
      <c r="N35" s="13">
        <f t="shared" si="14"/>
        <v>20157100000</v>
      </c>
      <c r="O35" s="13">
        <v>19891206608</v>
      </c>
      <c r="P35" s="13">
        <v>265893392</v>
      </c>
      <c r="Q35" s="13">
        <v>19891206608</v>
      </c>
      <c r="R35" s="13">
        <v>929880606</v>
      </c>
      <c r="S35" s="12">
        <v>929880606</v>
      </c>
      <c r="T35" s="14">
        <f t="shared" si="5"/>
        <v>265893392</v>
      </c>
      <c r="U35" s="15">
        <f t="shared" si="0"/>
        <v>0.98680894612816328</v>
      </c>
      <c r="V35" s="15">
        <f t="shared" si="1"/>
        <v>4.6131666063074547E-2</v>
      </c>
      <c r="W35" s="15">
        <f t="shared" si="2"/>
        <v>4.6131666063074547E-2</v>
      </c>
    </row>
    <row r="36" spans="1:24" ht="91.5" thickTop="1" thickBot="1" x14ac:dyDescent="0.3">
      <c r="A36" s="53" t="s">
        <v>57</v>
      </c>
      <c r="B36" s="26" t="s">
        <v>63</v>
      </c>
      <c r="C36" s="26" t="s">
        <v>59</v>
      </c>
      <c r="D36" s="26" t="s">
        <v>67</v>
      </c>
      <c r="E36" s="26" t="s">
        <v>68</v>
      </c>
      <c r="F36" s="26" t="s">
        <v>20</v>
      </c>
      <c r="G36" s="26" t="s">
        <v>21</v>
      </c>
      <c r="H36" s="11" t="s">
        <v>69</v>
      </c>
      <c r="I36" s="12">
        <v>9000000000</v>
      </c>
      <c r="J36" s="12">
        <v>0</v>
      </c>
      <c r="K36" s="12">
        <v>0</v>
      </c>
      <c r="L36" s="12">
        <v>9000000000</v>
      </c>
      <c r="M36" s="12">
        <v>0</v>
      </c>
      <c r="N36" s="13">
        <f t="shared" si="14"/>
        <v>9000000000</v>
      </c>
      <c r="O36" s="13">
        <v>8599099048.25</v>
      </c>
      <c r="P36" s="13">
        <v>400900951.75</v>
      </c>
      <c r="Q36" s="13">
        <v>1601538651.25</v>
      </c>
      <c r="R36" s="13">
        <v>468651131.25</v>
      </c>
      <c r="S36" s="12">
        <v>468651131.25</v>
      </c>
      <c r="T36" s="14">
        <f t="shared" si="5"/>
        <v>7398461348.75</v>
      </c>
      <c r="U36" s="15">
        <f t="shared" si="0"/>
        <v>0.17794873902777777</v>
      </c>
      <c r="V36" s="15">
        <f t="shared" si="1"/>
        <v>5.2072347916666664E-2</v>
      </c>
      <c r="W36" s="15">
        <f t="shared" si="2"/>
        <v>5.2072347916666664E-2</v>
      </c>
    </row>
    <row r="37" spans="1:24" ht="91.5" thickTop="1" thickBot="1" x14ac:dyDescent="0.3">
      <c r="A37" s="53" t="s">
        <v>57</v>
      </c>
      <c r="B37" s="26" t="s">
        <v>63</v>
      </c>
      <c r="C37" s="26" t="s">
        <v>59</v>
      </c>
      <c r="D37" s="26" t="s">
        <v>70</v>
      </c>
      <c r="E37" s="26" t="s">
        <v>68</v>
      </c>
      <c r="F37" s="26" t="s">
        <v>20</v>
      </c>
      <c r="G37" s="26" t="s">
        <v>21</v>
      </c>
      <c r="H37" s="11" t="s">
        <v>69</v>
      </c>
      <c r="I37" s="12">
        <v>3500000000</v>
      </c>
      <c r="J37" s="12">
        <v>0</v>
      </c>
      <c r="K37" s="12">
        <v>0</v>
      </c>
      <c r="L37" s="12">
        <v>3500000000</v>
      </c>
      <c r="M37" s="12">
        <v>0</v>
      </c>
      <c r="N37" s="13">
        <f t="shared" si="14"/>
        <v>3500000000</v>
      </c>
      <c r="O37" s="13">
        <v>1927501145</v>
      </c>
      <c r="P37" s="13">
        <v>1572498855</v>
      </c>
      <c r="Q37" s="13">
        <v>1363106218</v>
      </c>
      <c r="R37" s="13">
        <v>684370368</v>
      </c>
      <c r="S37" s="12">
        <v>684370368</v>
      </c>
      <c r="T37" s="14">
        <f t="shared" si="5"/>
        <v>2136893782</v>
      </c>
      <c r="U37" s="15">
        <f t="shared" si="0"/>
        <v>0.38945891942857142</v>
      </c>
      <c r="V37" s="15">
        <f t="shared" si="1"/>
        <v>0.19553439085714286</v>
      </c>
      <c r="W37" s="15">
        <f t="shared" si="2"/>
        <v>0.19553439085714286</v>
      </c>
    </row>
    <row r="38" spans="1:24" ht="69" thickTop="1" thickBot="1" x14ac:dyDescent="0.3">
      <c r="A38" s="53" t="s">
        <v>57</v>
      </c>
      <c r="B38" s="26" t="s">
        <v>63</v>
      </c>
      <c r="C38" s="26" t="s">
        <v>59</v>
      </c>
      <c r="D38" s="26" t="s">
        <v>71</v>
      </c>
      <c r="E38" s="26" t="s">
        <v>72</v>
      </c>
      <c r="F38" s="26" t="s">
        <v>20</v>
      </c>
      <c r="G38" s="26" t="s">
        <v>21</v>
      </c>
      <c r="H38" s="11" t="s">
        <v>73</v>
      </c>
      <c r="I38" s="12">
        <v>69000000000</v>
      </c>
      <c r="J38" s="12">
        <v>0</v>
      </c>
      <c r="K38" s="12">
        <v>0</v>
      </c>
      <c r="L38" s="12">
        <v>69000000000</v>
      </c>
      <c r="M38" s="12">
        <v>0</v>
      </c>
      <c r="N38" s="13">
        <f t="shared" si="14"/>
        <v>69000000000</v>
      </c>
      <c r="O38" s="13">
        <v>45646190828.099998</v>
      </c>
      <c r="P38" s="13">
        <v>23353809171.900002</v>
      </c>
      <c r="Q38" s="13">
        <v>42600695745.989998</v>
      </c>
      <c r="R38" s="13">
        <v>1067841204.6900001</v>
      </c>
      <c r="S38" s="12">
        <v>1067841204.6900001</v>
      </c>
      <c r="T38" s="14">
        <f t="shared" si="5"/>
        <v>26399304254.010002</v>
      </c>
      <c r="U38" s="15">
        <f t="shared" si="0"/>
        <v>0.61740138762304342</v>
      </c>
      <c r="V38" s="15">
        <f t="shared" si="1"/>
        <v>1.547595948826087E-2</v>
      </c>
      <c r="W38" s="15">
        <f t="shared" si="2"/>
        <v>1.547595948826087E-2</v>
      </c>
    </row>
    <row r="39" spans="1:24" ht="91.5" thickTop="1" thickBot="1" x14ac:dyDescent="0.3">
      <c r="A39" s="53" t="s">
        <v>57</v>
      </c>
      <c r="B39" s="26" t="s">
        <v>63</v>
      </c>
      <c r="C39" s="26" t="s">
        <v>59</v>
      </c>
      <c r="D39" s="26" t="s">
        <v>74</v>
      </c>
      <c r="E39" s="26" t="s">
        <v>75</v>
      </c>
      <c r="F39" s="26" t="s">
        <v>20</v>
      </c>
      <c r="G39" s="26" t="s">
        <v>21</v>
      </c>
      <c r="H39" s="11" t="s">
        <v>76</v>
      </c>
      <c r="I39" s="12">
        <v>60000000000</v>
      </c>
      <c r="J39" s="12">
        <v>0</v>
      </c>
      <c r="K39" s="12">
        <v>0</v>
      </c>
      <c r="L39" s="12">
        <v>60000000000</v>
      </c>
      <c r="M39" s="12">
        <v>0</v>
      </c>
      <c r="N39" s="13">
        <f t="shared" si="14"/>
        <v>60000000000</v>
      </c>
      <c r="O39" s="13">
        <v>55193129814.720001</v>
      </c>
      <c r="P39" s="13">
        <v>4806870185.2799997</v>
      </c>
      <c r="Q39" s="13">
        <v>54519374441.989998</v>
      </c>
      <c r="R39" s="13">
        <v>1705328090.99</v>
      </c>
      <c r="S39" s="12">
        <v>1705328090.99</v>
      </c>
      <c r="T39" s="14">
        <f t="shared" si="5"/>
        <v>5480625558.0100021</v>
      </c>
      <c r="U39" s="15">
        <f t="shared" si="0"/>
        <v>0.90865624069983331</v>
      </c>
      <c r="V39" s="15">
        <f t="shared" si="1"/>
        <v>2.8422134849833334E-2</v>
      </c>
      <c r="W39" s="15">
        <f t="shared" si="2"/>
        <v>2.8422134849833334E-2</v>
      </c>
    </row>
    <row r="40" spans="1:24" ht="69" thickTop="1" thickBot="1" x14ac:dyDescent="0.3">
      <c r="A40" s="53" t="s">
        <v>57</v>
      </c>
      <c r="B40" s="53">
        <v>3502</v>
      </c>
      <c r="C40" s="26" t="s">
        <v>59</v>
      </c>
      <c r="D40" s="26">
        <v>32</v>
      </c>
      <c r="E40" s="26" t="s">
        <v>77</v>
      </c>
      <c r="F40" s="26" t="s">
        <v>20</v>
      </c>
      <c r="G40" s="26" t="s">
        <v>21</v>
      </c>
      <c r="H40" s="55" t="s">
        <v>78</v>
      </c>
      <c r="I40" s="12">
        <v>6500000000</v>
      </c>
      <c r="J40" s="12">
        <v>0</v>
      </c>
      <c r="K40" s="12">
        <v>0</v>
      </c>
      <c r="L40" s="12">
        <v>6500000000</v>
      </c>
      <c r="M40" s="12">
        <v>0</v>
      </c>
      <c r="N40" s="13">
        <f>+L40-M40</f>
        <v>6500000000</v>
      </c>
      <c r="O40" s="13">
        <v>6279516485.1999998</v>
      </c>
      <c r="P40" s="13">
        <v>220483514.80000001</v>
      </c>
      <c r="Q40" s="13">
        <v>4713980131.9099998</v>
      </c>
      <c r="R40" s="13">
        <v>1728868662.3299999</v>
      </c>
      <c r="S40" s="12">
        <v>1728868662.3299999</v>
      </c>
      <c r="T40" s="14">
        <f>+N40-Q40</f>
        <v>1786019868.0900002</v>
      </c>
      <c r="U40" s="15"/>
      <c r="V40" s="15">
        <f>+R40/N40</f>
        <v>0.26597979420461537</v>
      </c>
      <c r="W40" s="15">
        <f>+S40/N40</f>
        <v>0.26597979420461537</v>
      </c>
    </row>
    <row r="41" spans="1:24" ht="91.5" thickTop="1" thickBot="1" x14ac:dyDescent="0.3">
      <c r="A41" s="53" t="s">
        <v>57</v>
      </c>
      <c r="B41" s="53" t="s">
        <v>79</v>
      </c>
      <c r="C41" s="26" t="s">
        <v>59</v>
      </c>
      <c r="D41" s="26" t="s">
        <v>80</v>
      </c>
      <c r="E41" s="26" t="s">
        <v>68</v>
      </c>
      <c r="F41" s="26" t="s">
        <v>20</v>
      </c>
      <c r="G41" s="26" t="s">
        <v>21</v>
      </c>
      <c r="H41" s="11" t="s">
        <v>69</v>
      </c>
      <c r="I41" s="12">
        <v>180000000</v>
      </c>
      <c r="J41" s="12">
        <v>0</v>
      </c>
      <c r="K41" s="12">
        <v>0</v>
      </c>
      <c r="L41" s="12">
        <v>180000000</v>
      </c>
      <c r="M41" s="12">
        <v>0</v>
      </c>
      <c r="N41" s="13">
        <f t="shared" si="14"/>
        <v>180000000</v>
      </c>
      <c r="O41" s="13">
        <v>138090600</v>
      </c>
      <c r="P41" s="13">
        <v>41909400</v>
      </c>
      <c r="Q41" s="13">
        <v>135378000</v>
      </c>
      <c r="R41" s="13">
        <v>69073400</v>
      </c>
      <c r="S41" s="12">
        <v>69073400</v>
      </c>
      <c r="T41" s="14">
        <f t="shared" si="5"/>
        <v>44622000</v>
      </c>
      <c r="U41" s="15">
        <f t="shared" si="0"/>
        <v>0.75209999999999999</v>
      </c>
      <c r="V41" s="15">
        <f t="shared" si="1"/>
        <v>0.38374111111111109</v>
      </c>
      <c r="W41" s="15">
        <f t="shared" si="2"/>
        <v>0.38374111111111109</v>
      </c>
    </row>
    <row r="42" spans="1:24" ht="35.25" thickTop="1" thickBot="1" x14ac:dyDescent="0.3">
      <c r="A42" s="53" t="s">
        <v>57</v>
      </c>
      <c r="B42" s="53" t="s">
        <v>81</v>
      </c>
      <c r="C42" s="26" t="s">
        <v>59</v>
      </c>
      <c r="D42" s="26" t="s">
        <v>82</v>
      </c>
      <c r="E42" s="26" t="s">
        <v>83</v>
      </c>
      <c r="F42" s="26" t="s">
        <v>20</v>
      </c>
      <c r="G42" s="26" t="s">
        <v>21</v>
      </c>
      <c r="H42" s="11" t="s">
        <v>84</v>
      </c>
      <c r="I42" s="12">
        <v>6500000000</v>
      </c>
      <c r="J42" s="12">
        <v>0</v>
      </c>
      <c r="K42" s="12">
        <v>0</v>
      </c>
      <c r="L42" s="12">
        <v>6500000000</v>
      </c>
      <c r="M42" s="12">
        <v>0</v>
      </c>
      <c r="N42" s="13">
        <f t="shared" si="14"/>
        <v>6500000000</v>
      </c>
      <c r="O42" s="13">
        <v>4595866257.3900003</v>
      </c>
      <c r="P42" s="13">
        <v>1904133742.6099999</v>
      </c>
      <c r="Q42" s="13">
        <v>3338819236.4000001</v>
      </c>
      <c r="R42" s="13">
        <v>2406672850.0599999</v>
      </c>
      <c r="S42" s="12">
        <v>2406672850.0599999</v>
      </c>
      <c r="T42" s="14">
        <f t="shared" si="5"/>
        <v>3161180763.5999999</v>
      </c>
      <c r="U42" s="15">
        <f t="shared" si="0"/>
        <v>0.51366449790769231</v>
      </c>
      <c r="V42" s="15">
        <f t="shared" si="1"/>
        <v>0.37025736154769229</v>
      </c>
      <c r="W42" s="15">
        <f t="shared" si="2"/>
        <v>0.37025736154769229</v>
      </c>
    </row>
    <row r="43" spans="1:24" ht="46.5" thickTop="1" thickBot="1" x14ac:dyDescent="0.3">
      <c r="A43" s="53" t="s">
        <v>57</v>
      </c>
      <c r="B43" s="53" t="s">
        <v>81</v>
      </c>
      <c r="C43" s="26" t="s">
        <v>59</v>
      </c>
      <c r="D43" s="26" t="s">
        <v>80</v>
      </c>
      <c r="E43" s="26" t="s">
        <v>85</v>
      </c>
      <c r="F43" s="26" t="s">
        <v>20</v>
      </c>
      <c r="G43" s="26" t="s">
        <v>21</v>
      </c>
      <c r="H43" s="11" t="s">
        <v>86</v>
      </c>
      <c r="I43" s="12">
        <v>4000000000</v>
      </c>
      <c r="J43" s="12">
        <v>0</v>
      </c>
      <c r="K43" s="12">
        <v>0</v>
      </c>
      <c r="L43" s="12">
        <v>4000000000</v>
      </c>
      <c r="M43" s="12">
        <v>0</v>
      </c>
      <c r="N43" s="13">
        <f t="shared" si="14"/>
        <v>4000000000</v>
      </c>
      <c r="O43" s="13">
        <v>3041048761</v>
      </c>
      <c r="P43" s="13">
        <v>958951239</v>
      </c>
      <c r="Q43" s="13">
        <v>1990528977</v>
      </c>
      <c r="R43" s="13">
        <v>635702901</v>
      </c>
      <c r="S43" s="12">
        <v>635702901</v>
      </c>
      <c r="T43" s="14">
        <f t="shared" si="5"/>
        <v>2009471023</v>
      </c>
      <c r="U43" s="15">
        <f t="shared" si="0"/>
        <v>0.49763224425000002</v>
      </c>
      <c r="V43" s="15">
        <f t="shared" si="1"/>
        <v>0.15892572525000001</v>
      </c>
      <c r="W43" s="15">
        <f t="shared" si="2"/>
        <v>0.15892572525000001</v>
      </c>
    </row>
    <row r="44" spans="1:24" ht="46.5" thickTop="1" thickBot="1" x14ac:dyDescent="0.3">
      <c r="A44" s="53" t="s">
        <v>57</v>
      </c>
      <c r="B44" s="26" t="s">
        <v>81</v>
      </c>
      <c r="C44" s="26" t="s">
        <v>59</v>
      </c>
      <c r="D44" s="26" t="s">
        <v>87</v>
      </c>
      <c r="E44" s="26" t="s">
        <v>85</v>
      </c>
      <c r="F44" s="26" t="s">
        <v>20</v>
      </c>
      <c r="G44" s="26" t="s">
        <v>21</v>
      </c>
      <c r="H44" s="11" t="s">
        <v>86</v>
      </c>
      <c r="I44" s="12">
        <v>350000000</v>
      </c>
      <c r="J44" s="12">
        <v>0</v>
      </c>
      <c r="K44" s="12">
        <v>0</v>
      </c>
      <c r="L44" s="12">
        <v>350000000</v>
      </c>
      <c r="M44" s="12">
        <v>0</v>
      </c>
      <c r="N44" s="13">
        <f t="shared" si="14"/>
        <v>350000000</v>
      </c>
      <c r="O44" s="13">
        <v>350000000</v>
      </c>
      <c r="P44" s="13">
        <v>0</v>
      </c>
      <c r="Q44" s="13">
        <v>0</v>
      </c>
      <c r="R44" s="13">
        <v>0</v>
      </c>
      <c r="S44" s="12">
        <v>0</v>
      </c>
      <c r="T44" s="14">
        <f t="shared" si="5"/>
        <v>350000000</v>
      </c>
      <c r="U44" s="15">
        <f t="shared" si="0"/>
        <v>0</v>
      </c>
      <c r="V44" s="15">
        <f t="shared" si="1"/>
        <v>0</v>
      </c>
      <c r="W44" s="15">
        <f t="shared" si="2"/>
        <v>0</v>
      </c>
    </row>
    <row r="45" spans="1:24" ht="45.75" customHeight="1" thickTop="1" thickBot="1" x14ac:dyDescent="0.3">
      <c r="A45" s="53" t="s">
        <v>57</v>
      </c>
      <c r="B45" s="26" t="s">
        <v>81</v>
      </c>
      <c r="C45" s="26" t="s">
        <v>59</v>
      </c>
      <c r="D45" s="26" t="s">
        <v>102</v>
      </c>
      <c r="E45" s="26" t="s">
        <v>85</v>
      </c>
      <c r="F45" s="26">
        <v>10</v>
      </c>
      <c r="G45" s="26" t="s">
        <v>21</v>
      </c>
      <c r="H45" s="11" t="s">
        <v>103</v>
      </c>
      <c r="I45" s="12">
        <v>400000000</v>
      </c>
      <c r="J45" s="12">
        <v>0</v>
      </c>
      <c r="K45" s="12">
        <v>0</v>
      </c>
      <c r="L45" s="12">
        <v>400000000</v>
      </c>
      <c r="M45" s="12">
        <v>0</v>
      </c>
      <c r="N45" s="13">
        <f t="shared" si="14"/>
        <v>400000000</v>
      </c>
      <c r="O45" s="13">
        <v>279600000</v>
      </c>
      <c r="P45" s="13">
        <v>120400000</v>
      </c>
      <c r="Q45" s="13">
        <v>277200000</v>
      </c>
      <c r="R45" s="13">
        <v>216000000</v>
      </c>
      <c r="S45" s="12">
        <v>216000000</v>
      </c>
      <c r="T45" s="14">
        <f t="shared" si="5"/>
        <v>122800000</v>
      </c>
      <c r="U45" s="15">
        <v>0</v>
      </c>
      <c r="V45" s="15">
        <v>0</v>
      </c>
      <c r="W45" s="15">
        <v>0</v>
      </c>
    </row>
    <row r="46" spans="1:24" ht="80.25" thickTop="1" thickBot="1" x14ac:dyDescent="0.3">
      <c r="A46" s="53" t="s">
        <v>57</v>
      </c>
      <c r="B46" s="26" t="s">
        <v>81</v>
      </c>
      <c r="C46" s="26" t="s">
        <v>59</v>
      </c>
      <c r="D46" s="26">
        <v>9</v>
      </c>
      <c r="E46" s="26" t="s">
        <v>61</v>
      </c>
      <c r="F46" s="26">
        <v>10</v>
      </c>
      <c r="G46" s="26" t="s">
        <v>21</v>
      </c>
      <c r="H46" s="11" t="s">
        <v>62</v>
      </c>
      <c r="I46" s="12">
        <v>7000000000</v>
      </c>
      <c r="J46" s="12">
        <v>0</v>
      </c>
      <c r="K46" s="12">
        <v>0</v>
      </c>
      <c r="L46" s="12">
        <v>7000000000</v>
      </c>
      <c r="M46" s="12">
        <v>0</v>
      </c>
      <c r="N46" s="13">
        <f t="shared" si="14"/>
        <v>7000000000</v>
      </c>
      <c r="O46" s="13">
        <v>4735826700</v>
      </c>
      <c r="P46" s="13">
        <v>2264173300</v>
      </c>
      <c r="Q46" s="13">
        <v>1305963566</v>
      </c>
      <c r="R46" s="13">
        <v>275655666.67000002</v>
      </c>
      <c r="S46" s="12">
        <v>275655666.67000002</v>
      </c>
      <c r="T46" s="14">
        <f t="shared" si="5"/>
        <v>5694036434</v>
      </c>
      <c r="U46" s="15">
        <v>0</v>
      </c>
      <c r="V46" s="15">
        <v>0</v>
      </c>
      <c r="W46" s="15">
        <v>0</v>
      </c>
    </row>
    <row r="47" spans="1:24" ht="24" customHeight="1" thickTop="1" thickBot="1" x14ac:dyDescent="0.3">
      <c r="A47" s="45"/>
      <c r="B47" s="45"/>
      <c r="C47" s="45"/>
      <c r="D47" s="45"/>
      <c r="E47" s="45"/>
      <c r="F47" s="45"/>
      <c r="G47" s="45"/>
      <c r="H47" s="46" t="s">
        <v>94</v>
      </c>
      <c r="I47" s="47">
        <f>+I8+I33</f>
        <v>824137596929</v>
      </c>
      <c r="J47" s="47">
        <f>+J8+J33</f>
        <v>46966000000</v>
      </c>
      <c r="K47" s="47">
        <f>+K8+K33</f>
        <v>6966000000</v>
      </c>
      <c r="L47" s="47">
        <f>+L8+L33</f>
        <v>864137596929</v>
      </c>
      <c r="M47" s="47">
        <f>+M8+M33</f>
        <v>44500000000</v>
      </c>
      <c r="N47" s="48">
        <f>+L47-M47</f>
        <v>819637596929</v>
      </c>
      <c r="O47" s="47">
        <f>+O8+O33</f>
        <v>741889330767.13</v>
      </c>
      <c r="P47" s="47">
        <f>+P8+P33</f>
        <v>77748266161.869995</v>
      </c>
      <c r="Q47" s="47">
        <f>+Q8+Q33</f>
        <v>684183029582.28992</v>
      </c>
      <c r="R47" s="47">
        <f>+R8+R33</f>
        <v>406138866603.95996</v>
      </c>
      <c r="S47" s="47">
        <f>+S8+S33</f>
        <v>406084391278.95996</v>
      </c>
      <c r="T47" s="49">
        <f>+N47-Q47</f>
        <v>135454567346.71008</v>
      </c>
      <c r="U47" s="50">
        <f t="shared" si="0"/>
        <v>0.83473846507989846</v>
      </c>
      <c r="V47" s="50">
        <f t="shared" si="1"/>
        <v>0.49551029397098434</v>
      </c>
      <c r="W47" s="50">
        <f t="shared" si="2"/>
        <v>0.49544383127429487</v>
      </c>
    </row>
    <row r="48" spans="1:24" ht="15.75" thickTop="1" x14ac:dyDescent="0.25">
      <c r="A48" s="27" t="s">
        <v>101</v>
      </c>
      <c r="B48" s="27"/>
      <c r="C48" s="27"/>
      <c r="D48" s="27"/>
      <c r="E48" s="27"/>
      <c r="F48" s="28"/>
      <c r="G48" s="28"/>
      <c r="H48" s="5"/>
      <c r="I48" s="6"/>
      <c r="J48" s="6"/>
      <c r="K48" s="4"/>
      <c r="L48" s="4"/>
      <c r="M48" s="4"/>
      <c r="N48" s="54"/>
      <c r="O48" s="8"/>
      <c r="P48" s="18"/>
      <c r="Q48" s="18"/>
      <c r="R48" s="19"/>
      <c r="S48" s="6"/>
      <c r="T48" s="6"/>
      <c r="U48" s="6"/>
      <c r="V48" s="20"/>
      <c r="W48" s="20"/>
    </row>
    <row r="49" spans="1:23" s="4" customFormat="1" ht="11.25" x14ac:dyDescent="0.2">
      <c r="A49" s="4" t="s">
        <v>104</v>
      </c>
      <c r="F49" s="18"/>
      <c r="G49" s="18"/>
      <c r="H49" s="5"/>
      <c r="I49" s="6"/>
      <c r="J49" s="6"/>
      <c r="P49" s="18"/>
      <c r="Q49" s="18"/>
      <c r="R49" s="19"/>
      <c r="S49" s="6"/>
      <c r="T49" s="6"/>
      <c r="U49" s="6"/>
      <c r="V49" s="20"/>
      <c r="W49" s="20"/>
    </row>
    <row r="50" spans="1:23" s="4" customFormat="1" ht="11.25" x14ac:dyDescent="0.2">
      <c r="A50" s="4" t="s">
        <v>105</v>
      </c>
      <c r="F50" s="18"/>
      <c r="G50" s="18"/>
      <c r="H50" s="5"/>
      <c r="I50" s="6"/>
      <c r="J50" s="6"/>
      <c r="P50" s="18"/>
      <c r="Q50" s="18"/>
      <c r="R50" s="19"/>
      <c r="S50" s="6"/>
      <c r="T50" s="6"/>
      <c r="U50" s="6"/>
      <c r="V50" s="20"/>
      <c r="W50" s="20"/>
    </row>
    <row r="51" spans="1:23" s="4" customFormat="1" ht="11.25" x14ac:dyDescent="0.2">
      <c r="A51" s="4" t="s">
        <v>108</v>
      </c>
    </row>
    <row r="52" spans="1:23" s="4" customFormat="1" ht="11.25" x14ac:dyDescent="0.2">
      <c r="A52" s="56" t="s">
        <v>107</v>
      </c>
    </row>
    <row r="53" spans="1:23" s="4" customFormat="1" ht="11.25" x14ac:dyDescent="0.2">
      <c r="A53" s="56" t="s">
        <v>111</v>
      </c>
    </row>
    <row r="54" spans="1:23" x14ac:dyDescent="0.25">
      <c r="A54" s="29"/>
      <c r="B54" s="29"/>
      <c r="C54" s="29"/>
      <c r="D54" s="29"/>
      <c r="E54" s="29"/>
      <c r="F54" s="29"/>
      <c r="G54" s="29"/>
    </row>
    <row r="55" spans="1:23" x14ac:dyDescent="0.25">
      <c r="A55" s="29"/>
      <c r="B55" s="29"/>
      <c r="C55" s="29"/>
      <c r="D55" s="29"/>
      <c r="E55" s="29"/>
      <c r="F55" s="29"/>
      <c r="G55" s="29"/>
    </row>
    <row r="74" spans="1:23" x14ac:dyDescent="0.25">
      <c r="V74" s="7"/>
      <c r="W74" s="7"/>
    </row>
    <row r="75" spans="1:23" x14ac:dyDescent="0.25">
      <c r="A75" s="8"/>
      <c r="B75" s="8"/>
      <c r="C75" s="8"/>
      <c r="D75" s="8"/>
      <c r="E75" s="8"/>
      <c r="F75" s="8"/>
      <c r="G75" s="8"/>
      <c r="H75" s="8"/>
      <c r="I75" s="8"/>
      <c r="J75" s="8"/>
      <c r="K75" s="8"/>
      <c r="L75" s="8"/>
      <c r="M75" s="8"/>
      <c r="N75" s="8"/>
      <c r="O75" s="8"/>
      <c r="P75" s="8"/>
      <c r="Q75" s="8"/>
      <c r="R75" s="8"/>
      <c r="S75" s="8"/>
      <c r="T75" s="8"/>
      <c r="U75" s="7"/>
      <c r="V75" s="7"/>
      <c r="W75" s="7"/>
    </row>
    <row r="76" spans="1:23" x14ac:dyDescent="0.25">
      <c r="A76" s="8"/>
      <c r="B76" s="8"/>
      <c r="C76" s="8"/>
      <c r="D76" s="8"/>
      <c r="E76" s="8"/>
      <c r="F76" s="8"/>
      <c r="G76" s="8"/>
      <c r="H76" s="8"/>
      <c r="I76" s="8"/>
      <c r="J76" s="8"/>
      <c r="K76" s="8"/>
      <c r="L76" s="8"/>
      <c r="M76" s="8"/>
      <c r="N76" s="8"/>
      <c r="O76" s="8"/>
      <c r="P76" s="8"/>
      <c r="Q76" s="8"/>
      <c r="R76" s="8"/>
      <c r="S76" s="8"/>
      <c r="T76" s="8"/>
      <c r="U76" s="7"/>
      <c r="V76" s="7"/>
      <c r="W76" s="7"/>
    </row>
    <row r="77" spans="1:23" x14ac:dyDescent="0.25">
      <c r="A77" s="8"/>
      <c r="B77" s="8"/>
      <c r="C77" s="8"/>
      <c r="D77" s="8"/>
      <c r="E77" s="8"/>
      <c r="F77" s="8"/>
      <c r="G77" s="8"/>
      <c r="H77" s="8"/>
      <c r="I77" s="8"/>
      <c r="J77" s="8"/>
      <c r="K77" s="8"/>
      <c r="L77" s="8"/>
      <c r="M77" s="8"/>
      <c r="N77" s="8"/>
      <c r="O77" s="8"/>
      <c r="P77" s="8"/>
      <c r="Q77" s="8"/>
      <c r="R77" s="8"/>
      <c r="S77" s="8"/>
      <c r="T77" s="8"/>
      <c r="U77" s="7"/>
      <c r="V77" s="7"/>
      <c r="W77" s="7"/>
    </row>
    <row r="78" spans="1:23" x14ac:dyDescent="0.25">
      <c r="A78" s="8"/>
      <c r="B78" s="8"/>
      <c r="C78" s="8"/>
      <c r="D78" s="8"/>
      <c r="E78" s="8"/>
      <c r="F78" s="8"/>
      <c r="G78" s="8"/>
      <c r="H78" s="8"/>
      <c r="I78" s="8"/>
      <c r="J78" s="8"/>
      <c r="K78" s="8"/>
      <c r="L78" s="8"/>
      <c r="M78" s="8"/>
      <c r="N78" s="8"/>
      <c r="O78" s="8"/>
      <c r="P78" s="8"/>
      <c r="Q78" s="8"/>
      <c r="R78" s="8"/>
      <c r="S78" s="8"/>
      <c r="T78" s="8"/>
      <c r="U78" s="7"/>
      <c r="V78" s="7"/>
      <c r="W78" s="7"/>
    </row>
    <row r="79" spans="1:23" x14ac:dyDescent="0.25">
      <c r="A79" s="8"/>
      <c r="B79" s="8"/>
      <c r="C79" s="8"/>
      <c r="D79" s="8"/>
      <c r="E79" s="8"/>
      <c r="F79" s="8"/>
      <c r="G79" s="8"/>
      <c r="H79" s="8"/>
      <c r="I79" s="8"/>
      <c r="J79" s="8"/>
      <c r="K79" s="8"/>
      <c r="L79" s="8"/>
      <c r="M79" s="8"/>
      <c r="N79" s="8"/>
      <c r="O79" s="8"/>
      <c r="P79" s="8"/>
      <c r="Q79" s="8"/>
      <c r="R79" s="8"/>
      <c r="S79" s="8"/>
      <c r="T79" s="8"/>
      <c r="U79" s="7"/>
      <c r="V79" s="2"/>
      <c r="W79" s="2"/>
    </row>
    <row r="80" spans="1:23" x14ac:dyDescent="0.25">
      <c r="U80" s="2"/>
      <c r="V80" s="2"/>
      <c r="W80" s="2"/>
    </row>
    <row r="81" spans="21:23" x14ac:dyDescent="0.25">
      <c r="U81" s="2"/>
      <c r="V81" s="2"/>
      <c r="W81" s="2"/>
    </row>
    <row r="82" spans="21:23" x14ac:dyDescent="0.25">
      <c r="U82" s="2"/>
      <c r="V82" s="2"/>
      <c r="W82" s="2"/>
    </row>
    <row r="83" spans="21:23" x14ac:dyDescent="0.25">
      <c r="U83" s="2"/>
      <c r="V83" s="2"/>
      <c r="W83" s="2"/>
    </row>
    <row r="84" spans="21:23" x14ac:dyDescent="0.25">
      <c r="U84"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9" max="16383" man="1"/>
  </rowBreaks>
  <ignoredErrors>
    <ignoredError sqref="N47"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2025-09-01T16:17:47Z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