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O21" i="1"/>
  <c r="P21" i="1"/>
  <c r="Q21" i="1"/>
  <c r="R21" i="1"/>
  <c r="S21" i="1"/>
  <c r="I21" i="1"/>
  <c r="N10" i="1" l="1"/>
  <c r="N20" i="1" l="1"/>
  <c r="N15" i="1" l="1"/>
  <c r="O14" i="1" l="1"/>
  <c r="P14" i="1"/>
  <c r="Q14" i="1"/>
  <c r="R14" i="1"/>
  <c r="S14" i="1"/>
  <c r="N22" i="1" l="1"/>
  <c r="N21" i="1" s="1"/>
  <c r="N18" i="1"/>
  <c r="N17" i="1"/>
  <c r="N11" i="1"/>
  <c r="N12" i="1"/>
  <c r="N13" i="1"/>
  <c r="T10" i="1"/>
  <c r="T22" i="1" l="1"/>
  <c r="T21" i="1" s="1"/>
  <c r="T12" i="1"/>
  <c r="T11" i="1"/>
  <c r="S9" i="1"/>
  <c r="R9" i="1"/>
  <c r="Q9" i="1"/>
  <c r="O9" i="1"/>
  <c r="M9" i="1"/>
  <c r="L9" i="1"/>
  <c r="I9" i="1"/>
  <c r="N9" i="1" l="1"/>
  <c r="U22" i="1"/>
  <c r="W20" i="1"/>
  <c r="W18" i="1"/>
  <c r="T17" i="1"/>
  <c r="T15" i="1"/>
  <c r="T13" i="1"/>
  <c r="U12" i="1"/>
  <c r="W11" i="1"/>
  <c r="V10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V21" i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V22" i="1"/>
  <c r="U11" i="1"/>
  <c r="W22" i="1"/>
  <c r="V11" i="1"/>
  <c r="S8" i="1"/>
  <c r="V15" i="1"/>
  <c r="N23" i="1" l="1"/>
  <c r="T23" i="1" s="1"/>
  <c r="W21" i="1"/>
  <c r="W19" i="1"/>
  <c r="U19" i="1"/>
  <c r="V19" i="1"/>
  <c r="W9" i="1"/>
  <c r="U21" i="1"/>
  <c r="V9" i="1"/>
  <c r="T9" i="1"/>
  <c r="U14" i="1"/>
  <c r="W14" i="1"/>
  <c r="T14" i="1"/>
  <c r="U16" i="1"/>
  <c r="V16" i="1"/>
  <c r="W16" i="1"/>
  <c r="S23" i="1"/>
  <c r="N8" i="1"/>
  <c r="W8" i="1" s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<sst xmlns="http://schemas.openxmlformats.org/spreadsheetml/2006/main" count="126" uniqueCount="62">
  <si>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</si>
  <si>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</si>
  <si>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</si>
  <si>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</si>
  <si>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</si>
  <si>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</si>
  <si>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</si>
  <si>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</si>
  <si>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</si>
  <si>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</si>
  <si>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</si>
  <si>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</si>
  <si>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</si>
  <si>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</si>
  <si>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</si>
  <si>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</si>
  <si>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</si>
  <si>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</si>
  <si>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</si>
  <si>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</si>
  <si>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</si>
  <si>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</si>
  <si>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</si>
  <si>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</si>
  <si>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</si>
  <si>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</si>
  <si>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</si>
  <si>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</si>
  <si>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</si>
  <si>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</si>
  <si>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</si>
  <si>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</si>
  <si>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</si>
  <si>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</si>
  <si>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</si>
  <si>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</si>
  <si>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</si>
  <si>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</si>
  <si>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</si>
  <si>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</si>
  <si>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</si>
  <si>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</si>
  <si>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</si>
  <si>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</si>
  <si>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</si>
  <si>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</si>
  <si>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</si>
  <si>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</si>
  <si>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</si>
  <si>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</si>
  <si>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</si>
  <si>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</si>
  <si>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</si>
  <si>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</si>
  <si>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</si>
  <si>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</si>
  <si>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</si>
  <si>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</si>
  <si>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</si>
  <si>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2:</t>
    </r>
    <r>
      <rPr>
        <sz val="8"/>
        <rFont val="Arial"/>
        <family val="2"/>
      </rPr>
      <t xml:space="preserve"> Decreto No. 1621 del 30 de diciembre de 2024.  Por el cual se liquida el Presupuesto General de la Nación para la vigencia fiscal de 2025, se detallan las apropiaciones y se clasifican y definen los gastos. </t>
    </r>
  </si>
  <si>
    <t>EJECUCION PRESUPUESTAL ACUMULADA CON CORTE AL 30 DE ABRIL DE 2025</t>
  </si>
  <si>
    <t>FECHA DE ELABORACIÓN :MAYO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</si>
</sst>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ySplit="7" topLeftCell="A8" activePane="bottomLeft" state="frozen"/>
      <selection pane="bottomLeft" activeCell="R7" sqref="R7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39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4" x14ac:dyDescent="0.25">
      <c r="A3" s="39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 x14ac:dyDescent="0.25">
      <c r="A4" s="39" t="s">
        <v>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4" ht="10.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2" t="s">
        <v>61</v>
      </c>
      <c r="S6" s="43"/>
      <c r="T6" s="43"/>
      <c r="U6" s="43"/>
      <c r="V6" s="43"/>
      <c r="W6" s="43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25643707000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25643707000</v>
      </c>
      <c r="M8" s="14">
        <f t="shared" si="0"/>
        <v>975354000</v>
      </c>
      <c r="N8" s="15">
        <f t="shared" ref="N8:N19" si="1">+L8-M8</f>
        <v>24668353000</v>
      </c>
      <c r="O8" s="14">
        <f t="shared" si="0"/>
        <v>20532875218.75</v>
      </c>
      <c r="P8" s="14">
        <f t="shared" si="0"/>
        <v>4135477781.25</v>
      </c>
      <c r="Q8" s="14">
        <f t="shared" si="0"/>
        <v>6623669157.0699997</v>
      </c>
      <c r="R8" s="14">
        <f t="shared" si="0"/>
        <v>5422820066.4700003</v>
      </c>
      <c r="S8" s="14">
        <f t="shared" si="0"/>
        <v>5348996200.4300003</v>
      </c>
      <c r="T8" s="16">
        <f t="shared" ref="T8:T20" si="2">+N8-Q8</f>
        <v>18044683842.93</v>
      </c>
      <c r="U8" s="17">
        <f t="shared" ref="U8:U23" si="3">+Q8/N8</f>
        <v>0.26850877142345092</v>
      </c>
      <c r="V8" s="17">
        <f t="shared" ref="V8:V23" si="4">+R8/N8</f>
        <v>0.21982902816697977</v>
      </c>
      <c r="W8" s="17">
        <f t="shared" ref="W8:W23" si="5">+S8/N8</f>
        <v>0.21683637332536956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19378245000</v>
      </c>
      <c r="J9" s="28">
        <f t="shared" ref="J9:P9" si="6">SUM(J10:J13)</f>
        <v>0</v>
      </c>
      <c r="K9" s="28">
        <f t="shared" si="6"/>
        <v>0</v>
      </c>
      <c r="L9" s="28">
        <f>SUM(L10:L13)</f>
        <v>19378245000</v>
      </c>
      <c r="M9" s="28">
        <f>SUM(M10:M13)</f>
        <v>975354000</v>
      </c>
      <c r="N9" s="29">
        <f>+L9-M9</f>
        <v>18402891000</v>
      </c>
      <c r="O9" s="28">
        <f>SUM(O10:O13)</f>
        <v>18402891000</v>
      </c>
      <c r="P9" s="28">
        <f t="shared" si="6"/>
        <v>0</v>
      </c>
      <c r="Q9" s="28">
        <f>SUM(Q10:Q13)</f>
        <v>4734539936</v>
      </c>
      <c r="R9" s="28">
        <f>SUM(R10:R13)</f>
        <v>4734539936</v>
      </c>
      <c r="S9" s="28">
        <f>SUM(S10:S13)</f>
        <v>4734539936</v>
      </c>
      <c r="T9" s="30">
        <f t="shared" si="2"/>
        <v>13668351064</v>
      </c>
      <c r="U9" s="31">
        <f t="shared" si="3"/>
        <v>0.25727153065243935</v>
      </c>
      <c r="V9" s="31">
        <f t="shared" si="4"/>
        <v>0.25727153065243935</v>
      </c>
      <c r="W9" s="31">
        <f t="shared" si="5"/>
        <v>0.25727153065243935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12210172000</v>
      </c>
      <c r="J10" s="18">
        <v>0</v>
      </c>
      <c r="K10" s="18">
        <v>0</v>
      </c>
      <c r="L10" s="18">
        <v>12210172000</v>
      </c>
      <c r="M10" s="18">
        <v>0</v>
      </c>
      <c r="N10" s="19">
        <f>+L10-M10</f>
        <v>12210172000</v>
      </c>
      <c r="O10" s="18">
        <v>12210172000</v>
      </c>
      <c r="P10" s="18">
        <v>0</v>
      </c>
      <c r="Q10" s="18">
        <v>3153465960</v>
      </c>
      <c r="R10" s="18">
        <v>3153465960</v>
      </c>
      <c r="S10" s="18">
        <v>3153465960</v>
      </c>
      <c r="T10" s="20">
        <f>+N10-Q10</f>
        <v>9056706040</v>
      </c>
      <c r="U10" s="21">
        <f t="shared" si="3"/>
        <v>0.25826548225528684</v>
      </c>
      <c r="V10" s="21">
        <f t="shared" si="4"/>
        <v>0.25826548225528684</v>
      </c>
      <c r="W10" s="21">
        <f t="shared" si="5"/>
        <v>0.25826548225528684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4517854000</v>
      </c>
      <c r="J11" s="18">
        <v>0</v>
      </c>
      <c r="K11" s="18">
        <v>0</v>
      </c>
      <c r="L11" s="18">
        <v>4517854000</v>
      </c>
      <c r="M11" s="18">
        <v>0</v>
      </c>
      <c r="N11" s="19">
        <f t="shared" ref="N11:N13" si="7">+L11-M11</f>
        <v>4517854000</v>
      </c>
      <c r="O11" s="18">
        <v>4517854000</v>
      </c>
      <c r="P11" s="18">
        <v>0</v>
      </c>
      <c r="Q11" s="18">
        <v>1254591172</v>
      </c>
      <c r="R11" s="18">
        <v>1254591172</v>
      </c>
      <c r="S11" s="18">
        <v>1254591172</v>
      </c>
      <c r="T11" s="20">
        <f>+N11-Q11</f>
        <v>3263262828</v>
      </c>
      <c r="U11" s="21">
        <f t="shared" si="3"/>
        <v>0.27769626287170857</v>
      </c>
      <c r="V11" s="21">
        <f t="shared" si="4"/>
        <v>0.27769626287170857</v>
      </c>
      <c r="W11" s="21">
        <f t="shared" si="5"/>
        <v>0.27769626287170857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1674865000</v>
      </c>
      <c r="J12" s="18">
        <v>0</v>
      </c>
      <c r="K12" s="18">
        <v>0</v>
      </c>
      <c r="L12" s="18">
        <v>1674865000</v>
      </c>
      <c r="M12" s="18">
        <v>0</v>
      </c>
      <c r="N12" s="19">
        <f t="shared" si="7"/>
        <v>1674865000</v>
      </c>
      <c r="O12" s="18">
        <v>1674865000</v>
      </c>
      <c r="P12" s="18">
        <v>0</v>
      </c>
      <c r="Q12" s="18">
        <v>326482804</v>
      </c>
      <c r="R12" s="18">
        <v>326482804</v>
      </c>
      <c r="S12" s="18">
        <v>326482804</v>
      </c>
      <c r="T12" s="20">
        <f>+N12-Q12</f>
        <v>1348382196</v>
      </c>
      <c r="U12" s="21">
        <f t="shared" si="3"/>
        <v>0.19493081770769585</v>
      </c>
      <c r="V12" s="21">
        <f t="shared" si="4"/>
        <v>0.19493081770769585</v>
      </c>
      <c r="W12" s="21">
        <f t="shared" si="5"/>
        <v>0.19493081770769585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975354000</v>
      </c>
      <c r="J13" s="18">
        <v>0</v>
      </c>
      <c r="K13" s="18">
        <v>0</v>
      </c>
      <c r="L13" s="18">
        <v>975354000</v>
      </c>
      <c r="M13" s="18">
        <v>975354000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2079984218.75</v>
      </c>
      <c r="P14" s="28">
        <f t="shared" si="8"/>
        <v>130835781.25</v>
      </c>
      <c r="Q14" s="28">
        <f t="shared" si="8"/>
        <v>1856866262.0699999</v>
      </c>
      <c r="R14" s="28">
        <f t="shared" si="8"/>
        <v>656017171.47000003</v>
      </c>
      <c r="S14" s="28">
        <f t="shared" si="8"/>
        <v>582193305.42999995</v>
      </c>
      <c r="T14" s="30">
        <f t="shared" si="2"/>
        <v>353953737.93000007</v>
      </c>
      <c r="U14" s="31">
        <f t="shared" si="3"/>
        <v>0.83989934145249268</v>
      </c>
      <c r="V14" s="31">
        <f t="shared" si="4"/>
        <v>0.29673025007463294</v>
      </c>
      <c r="W14" s="31">
        <f t="shared" si="5"/>
        <v>0.26333817562261963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18">
        <v>2079984218.75</v>
      </c>
      <c r="P15" s="18">
        <v>130835781.25</v>
      </c>
      <c r="Q15" s="18">
        <v>1856866262.0699999</v>
      </c>
      <c r="R15" s="18">
        <v>656017171.47000003</v>
      </c>
      <c r="S15" s="18">
        <v>582193305.42999995</v>
      </c>
      <c r="T15" s="20">
        <f t="shared" si="2"/>
        <v>353953737.93000007</v>
      </c>
      <c r="U15" s="21">
        <f t="shared" si="3"/>
        <v>0.83989934145249268</v>
      </c>
      <c r="V15" s="21">
        <f t="shared" si="4"/>
        <v>0.29673025007463294</v>
      </c>
      <c r="W15" s="21">
        <f t="shared" si="5"/>
        <v>0.26333817562261963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4050000000</v>
      </c>
      <c r="J16" s="28">
        <f>+J17+J18</f>
        <v>0</v>
      </c>
      <c r="K16" s="28">
        <f>+K17+K18</f>
        <v>0</v>
      </c>
      <c r="L16" s="28">
        <f>+L17+L18</f>
        <v>4050000000</v>
      </c>
      <c r="M16" s="28">
        <f>+M17+M18</f>
        <v>0</v>
      </c>
      <c r="N16" s="29">
        <f t="shared" si="1"/>
        <v>4050000000</v>
      </c>
      <c r="O16" s="28">
        <f t="shared" ref="O16:S16" si="9">+O17+O18</f>
        <v>50000000</v>
      </c>
      <c r="P16" s="28">
        <f t="shared" si="9"/>
        <v>4000000000</v>
      </c>
      <c r="Q16" s="28">
        <f t="shared" si="9"/>
        <v>32262959</v>
      </c>
      <c r="R16" s="28">
        <f t="shared" si="9"/>
        <v>32262959</v>
      </c>
      <c r="S16" s="28">
        <f t="shared" si="9"/>
        <v>32262959</v>
      </c>
      <c r="T16" s="30">
        <f t="shared" si="2"/>
        <v>4017737041</v>
      </c>
      <c r="U16" s="31">
        <f t="shared" si="3"/>
        <v>7.9661627160493836E-3</v>
      </c>
      <c r="V16" s="31">
        <f t="shared" si="4"/>
        <v>7.9661627160493836E-3</v>
      </c>
      <c r="W16" s="31">
        <f t="shared" si="5"/>
        <v>7.9661627160493836E-3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0</v>
      </c>
      <c r="N17" s="19">
        <f>+L17-M17</f>
        <v>4000000000</v>
      </c>
      <c r="O17" s="18">
        <v>0</v>
      </c>
      <c r="P17" s="18">
        <v>4000000000</v>
      </c>
      <c r="Q17" s="18">
        <v>0</v>
      </c>
      <c r="R17" s="18">
        <v>0</v>
      </c>
      <c r="S17" s="18">
        <v>0</v>
      </c>
      <c r="T17" s="20">
        <f t="shared" si="2"/>
        <v>4000000000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50000000</v>
      </c>
      <c r="J18" s="18">
        <v>0</v>
      </c>
      <c r="K18" s="18">
        <v>0</v>
      </c>
      <c r="L18" s="18">
        <v>50000000</v>
      </c>
      <c r="M18" s="18">
        <v>0</v>
      </c>
      <c r="N18" s="19">
        <f>+L18-M18</f>
        <v>50000000</v>
      </c>
      <c r="O18" s="18">
        <v>50000000</v>
      </c>
      <c r="P18" s="18">
        <v>0</v>
      </c>
      <c r="Q18" s="18">
        <v>32262959</v>
      </c>
      <c r="R18" s="18">
        <v>32262959</v>
      </c>
      <c r="S18" s="18">
        <v>32262959</v>
      </c>
      <c r="T18" s="20">
        <f t="shared" si="2"/>
        <v>17737041</v>
      </c>
      <c r="U18" s="21">
        <f t="shared" si="3"/>
        <v>0.64525918000000004</v>
      </c>
      <c r="V18" s="21">
        <f t="shared" si="4"/>
        <v>0.64525918000000004</v>
      </c>
      <c r="W18" s="21">
        <f t="shared" si="5"/>
        <v>0.64525918000000004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 t="shared" si="10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8873107136</v>
      </c>
      <c r="J21" s="14">
        <f t="shared" ref="J21:T21" si="11">+J22</f>
        <v>0</v>
      </c>
      <c r="K21" s="14">
        <f t="shared" si="11"/>
        <v>0</v>
      </c>
      <c r="L21" s="14">
        <f t="shared" si="11"/>
        <v>8873107136</v>
      </c>
      <c r="M21" s="14">
        <f t="shared" si="11"/>
        <v>0</v>
      </c>
      <c r="N21" s="14">
        <f t="shared" si="11"/>
        <v>8873107136</v>
      </c>
      <c r="O21" s="14">
        <f t="shared" si="11"/>
        <v>8832941584</v>
      </c>
      <c r="P21" s="14">
        <f t="shared" si="11"/>
        <v>40165552</v>
      </c>
      <c r="Q21" s="14">
        <f t="shared" si="11"/>
        <v>7864196601</v>
      </c>
      <c r="R21" s="14">
        <f t="shared" si="11"/>
        <v>2016710676</v>
      </c>
      <c r="S21" s="14">
        <f t="shared" si="11"/>
        <v>1985050472</v>
      </c>
      <c r="T21" s="14">
        <f t="shared" si="11"/>
        <v>1008910535</v>
      </c>
      <c r="U21" s="17">
        <f t="shared" si="3"/>
        <v>0.88629568881157261</v>
      </c>
      <c r="V21" s="17">
        <f t="shared" si="4"/>
        <v>0.22728348086971639</v>
      </c>
      <c r="W21" s="17">
        <f t="shared" si="5"/>
        <v>0.2237153729324699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8873107136</v>
      </c>
      <c r="J22" s="18">
        <v>0</v>
      </c>
      <c r="K22" s="18">
        <v>0</v>
      </c>
      <c r="L22" s="18">
        <v>8873107136</v>
      </c>
      <c r="M22" s="18">
        <v>0</v>
      </c>
      <c r="N22" s="19">
        <f>+L22-M22</f>
        <v>8873107136</v>
      </c>
      <c r="O22" s="18">
        <v>8832941584</v>
      </c>
      <c r="P22" s="18">
        <v>40165552</v>
      </c>
      <c r="Q22" s="18">
        <v>7864196601</v>
      </c>
      <c r="R22" s="18">
        <v>2016710676</v>
      </c>
      <c r="S22" s="18">
        <v>1985050472</v>
      </c>
      <c r="T22" s="20">
        <f>+N22-Q22</f>
        <v>1008910535</v>
      </c>
      <c r="U22" s="21">
        <f t="shared" si="3"/>
        <v>0.88629568881157261</v>
      </c>
      <c r="V22" s="21">
        <f t="shared" si="4"/>
        <v>0.22728348086971639</v>
      </c>
      <c r="W22" s="21">
        <f t="shared" si="5"/>
        <v>0.2237153729324699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34516814136</v>
      </c>
      <c r="J23" s="34">
        <f>+J8+J21</f>
        <v>0</v>
      </c>
      <c r="K23" s="34">
        <f>+K8+K21</f>
        <v>0</v>
      </c>
      <c r="L23" s="34">
        <f>+L8+L21</f>
        <v>34516814136</v>
      </c>
      <c r="M23" s="34">
        <f>+M8+M21</f>
        <v>975354000</v>
      </c>
      <c r="N23" s="35">
        <f>+L23-M23</f>
        <v>33541460136</v>
      </c>
      <c r="O23" s="34">
        <f>+O8+O21</f>
        <v>29365816802.75</v>
      </c>
      <c r="P23" s="34">
        <f>+P8+P21</f>
        <v>4175643333.25</v>
      </c>
      <c r="Q23" s="34">
        <f>+Q8+Q21</f>
        <v>14487865758.07</v>
      </c>
      <c r="R23" s="34">
        <f t="shared" ref="R23:S23" si="12">+R8+R21</f>
        <v>7439530742.4700003</v>
      </c>
      <c r="S23" s="34">
        <f t="shared" si="12"/>
        <v>7334046672.4300003</v>
      </c>
      <c r="T23" s="36">
        <f>+N23-Q23</f>
        <v>19053594377.93</v>
      </c>
      <c r="U23" s="37">
        <f t="shared" si="3"/>
        <v>0.43193903006387591</v>
      </c>
      <c r="V23" s="37">
        <f t="shared" si="4"/>
        <v>0.22180104003537887</v>
      </c>
      <c r="W23" s="37">
        <f t="shared" si="5"/>
        <v>0.21865615398652186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58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59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4"/>
      <c r="B27" s="4"/>
    </row>
    <row r="28" spans="1:26" x14ac:dyDescent="0.25">
      <c r="A28" s="4"/>
      <c r="B28" s="4"/>
    </row>
    <row r="29" spans="1:26" x14ac:dyDescent="0.25">
      <c r="A29" s="4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50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2025-05-02T16:07:49Z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