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a 30 de noviembre\"/>
    </mc:Choice>
  </mc:AlternateContent>
  <bookViews>
    <workbookView xWindow="0" yWindow="0" windowWidth="28800" windowHeight="12030"/>
  </bookViews>
  <sheets>
    <sheet name="GESTION GENERAL" sheetId="1" r:id="rId1"/>
  </sheets>
  <definedNames>
    <definedName name="_xlnm.Print_Area" localSheetId="0">'GESTION GENERAL'!$A$1:$W$63</definedName>
    <definedName name="_xlnm.Print_Titles" localSheetId="0">'GESTION GENERAL'!$7:$7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9" i="1" l="1"/>
  <c r="N14" i="1"/>
  <c r="N12" i="1" l="1"/>
  <c r="N11" i="1"/>
  <c r="N10" i="1"/>
  <c r="T10" i="1" s="1"/>
  <c r="N34" i="1" l="1"/>
  <c r="J33" i="1" l="1"/>
  <c r="K33" i="1"/>
  <c r="L33" i="1"/>
  <c r="M33" i="1"/>
  <c r="O33" i="1"/>
  <c r="P33" i="1"/>
  <c r="Q33" i="1"/>
  <c r="R33" i="1"/>
  <c r="S33" i="1"/>
  <c r="I33" i="1"/>
  <c r="N48" i="1"/>
  <c r="T48" i="1" s="1"/>
  <c r="N42" i="1"/>
  <c r="T42" i="1" s="1"/>
  <c r="N40" i="1"/>
  <c r="T40" i="1" s="1"/>
  <c r="N47" i="1" l="1"/>
  <c r="W47" i="1" s="1"/>
  <c r="N46" i="1"/>
  <c r="T46" i="1" s="1"/>
  <c r="N45" i="1"/>
  <c r="W45" i="1" s="1"/>
  <c r="N44" i="1"/>
  <c r="V44" i="1" s="1"/>
  <c r="N43" i="1"/>
  <c r="W43" i="1" s="1"/>
  <c r="N41" i="1"/>
  <c r="W41" i="1" s="1"/>
  <c r="N39" i="1"/>
  <c r="U39" i="1" s="1"/>
  <c r="N38" i="1"/>
  <c r="W38" i="1" s="1"/>
  <c r="N37" i="1"/>
  <c r="W37" i="1" s="1"/>
  <c r="N36" i="1"/>
  <c r="T36" i="1" s="1"/>
  <c r="N35" i="1"/>
  <c r="W35" i="1" s="1"/>
  <c r="V34" i="1"/>
  <c r="N32" i="1"/>
  <c r="W32" i="1" s="1"/>
  <c r="N31" i="1"/>
  <c r="W31" i="1" s="1"/>
  <c r="S30" i="1"/>
  <c r="R30" i="1"/>
  <c r="Q30" i="1"/>
  <c r="P30" i="1"/>
  <c r="O30" i="1"/>
  <c r="M30" i="1"/>
  <c r="L30" i="1"/>
  <c r="K30" i="1"/>
  <c r="J30" i="1"/>
  <c r="I30" i="1"/>
  <c r="N29" i="1"/>
  <c r="W29" i="1" s="1"/>
  <c r="N28" i="1"/>
  <c r="W28" i="1" s="1"/>
  <c r="N27" i="1"/>
  <c r="U27" i="1" s="1"/>
  <c r="N26" i="1"/>
  <c r="V26" i="1" s="1"/>
  <c r="N25" i="1"/>
  <c r="W25" i="1" s="1"/>
  <c r="N24" i="1"/>
  <c r="T24" i="1" s="1"/>
  <c r="N23" i="1"/>
  <c r="W23" i="1" s="1"/>
  <c r="N22" i="1"/>
  <c r="V22" i="1" s="1"/>
  <c r="N21" i="1"/>
  <c r="W21" i="1" s="1"/>
  <c r="N20" i="1"/>
  <c r="W20" i="1" s="1"/>
  <c r="N19" i="1"/>
  <c r="T19" i="1" s="1"/>
  <c r="N18" i="1"/>
  <c r="W18" i="1" s="1"/>
  <c r="N17" i="1"/>
  <c r="T17" i="1" s="1"/>
  <c r="N16" i="1"/>
  <c r="W16" i="1" s="1"/>
  <c r="S15" i="1"/>
  <c r="R15" i="1"/>
  <c r="Q15" i="1"/>
  <c r="P15" i="1"/>
  <c r="O15" i="1"/>
  <c r="M15" i="1"/>
  <c r="L15" i="1"/>
  <c r="K15" i="1"/>
  <c r="J15" i="1"/>
  <c r="I15" i="1"/>
  <c r="U14" i="1"/>
  <c r="S13" i="1"/>
  <c r="R13" i="1"/>
  <c r="Q13" i="1"/>
  <c r="P13" i="1"/>
  <c r="O13" i="1"/>
  <c r="M13" i="1"/>
  <c r="L13" i="1"/>
  <c r="K13" i="1"/>
  <c r="J13" i="1"/>
  <c r="I13" i="1"/>
  <c r="W12" i="1"/>
  <c r="U11" i="1"/>
  <c r="W10" i="1"/>
  <c r="S9" i="1"/>
  <c r="R9" i="1"/>
  <c r="Q9" i="1"/>
  <c r="P9" i="1"/>
  <c r="O9" i="1"/>
  <c r="M9" i="1"/>
  <c r="L9" i="1"/>
  <c r="K9" i="1"/>
  <c r="J9" i="1"/>
  <c r="I9" i="1"/>
  <c r="N30" i="1" l="1"/>
  <c r="T30" i="1" s="1"/>
  <c r="I8" i="1"/>
  <c r="I49" i="1" s="1"/>
  <c r="N33" i="1"/>
  <c r="W33" i="1" s="1"/>
  <c r="W34" i="1"/>
  <c r="O8" i="1"/>
  <c r="O49" i="1" s="1"/>
  <c r="P8" i="1"/>
  <c r="P49" i="1" s="1"/>
  <c r="Q8" i="1"/>
  <c r="Q49" i="1" s="1"/>
  <c r="R8" i="1"/>
  <c r="R49" i="1" s="1"/>
  <c r="S8" i="1"/>
  <c r="S49" i="1" s="1"/>
  <c r="U43" i="1"/>
  <c r="V36" i="1"/>
  <c r="W36" i="1"/>
  <c r="W44" i="1"/>
  <c r="U34" i="1"/>
  <c r="T43" i="1"/>
  <c r="T45" i="1"/>
  <c r="V43" i="1"/>
  <c r="U46" i="1"/>
  <c r="T35" i="1"/>
  <c r="T39" i="1"/>
  <c r="V46" i="1"/>
  <c r="V39" i="1"/>
  <c r="W46" i="1"/>
  <c r="U36" i="1"/>
  <c r="W39" i="1"/>
  <c r="U44" i="1"/>
  <c r="T38" i="1"/>
  <c r="U35" i="1"/>
  <c r="V38" i="1"/>
  <c r="T41" i="1"/>
  <c r="U45" i="1"/>
  <c r="U38" i="1"/>
  <c r="V35" i="1"/>
  <c r="T37" i="1"/>
  <c r="U41" i="1"/>
  <c r="V45" i="1"/>
  <c r="T47" i="1"/>
  <c r="T34" i="1"/>
  <c r="U37" i="1"/>
  <c r="V41" i="1"/>
  <c r="T44" i="1"/>
  <c r="U47" i="1"/>
  <c r="V37" i="1"/>
  <c r="V47" i="1"/>
  <c r="T31" i="1"/>
  <c r="T32" i="1"/>
  <c r="U32" i="1"/>
  <c r="U30" i="1"/>
  <c r="V32" i="1"/>
  <c r="U31" i="1"/>
  <c r="V31" i="1"/>
  <c r="N15" i="1"/>
  <c r="V15" i="1" s="1"/>
  <c r="J8" i="1"/>
  <c r="J49" i="1" s="1"/>
  <c r="W14" i="1"/>
  <c r="V14" i="1"/>
  <c r="U24" i="1"/>
  <c r="T29" i="1"/>
  <c r="W24" i="1"/>
  <c r="U29" i="1"/>
  <c r="V29" i="1"/>
  <c r="T21" i="1"/>
  <c r="V21" i="1"/>
  <c r="V27" i="1"/>
  <c r="W22" i="1"/>
  <c r="U17" i="1"/>
  <c r="U21" i="1"/>
  <c r="W27" i="1"/>
  <c r="T22" i="1"/>
  <c r="V17" i="1"/>
  <c r="U22" i="1"/>
  <c r="L8" i="1"/>
  <c r="L49" i="1" s="1"/>
  <c r="W17" i="1"/>
  <c r="V24" i="1"/>
  <c r="T26" i="1"/>
  <c r="T16" i="1"/>
  <c r="U23" i="1"/>
  <c r="T28" i="1"/>
  <c r="V16" i="1"/>
  <c r="T18" i="1"/>
  <c r="U20" i="1"/>
  <c r="V23" i="1"/>
  <c r="T25" i="1"/>
  <c r="W26" i="1"/>
  <c r="U28" i="1"/>
  <c r="T23" i="1"/>
  <c r="U26" i="1"/>
  <c r="U16" i="1"/>
  <c r="T20" i="1"/>
  <c r="U18" i="1"/>
  <c r="V20" i="1"/>
  <c r="U25" i="1"/>
  <c r="V28" i="1"/>
  <c r="V25" i="1"/>
  <c r="T27" i="1"/>
  <c r="V18" i="1"/>
  <c r="K8" i="1"/>
  <c r="K49" i="1" s="1"/>
  <c r="N13" i="1"/>
  <c r="M8" i="1"/>
  <c r="M49" i="1" s="1"/>
  <c r="T14" i="1"/>
  <c r="N9" i="1"/>
  <c r="T9" i="1" s="1"/>
  <c r="U10" i="1"/>
  <c r="W11" i="1"/>
  <c r="V11" i="1"/>
  <c r="V10" i="1"/>
  <c r="T12" i="1"/>
  <c r="U12" i="1"/>
  <c r="V12" i="1"/>
  <c r="T11" i="1"/>
  <c r="W30" i="1" l="1"/>
  <c r="V30" i="1"/>
  <c r="T49" i="1"/>
  <c r="T33" i="1"/>
  <c r="V33" i="1"/>
  <c r="U33" i="1"/>
  <c r="W15" i="1"/>
  <c r="U9" i="1"/>
  <c r="V9" i="1"/>
  <c r="W9" i="1"/>
  <c r="T15" i="1"/>
  <c r="U15" i="1"/>
  <c r="N8" i="1"/>
  <c r="T8" i="1" s="1"/>
  <c r="T13" i="1"/>
  <c r="W13" i="1"/>
  <c r="V13" i="1"/>
  <c r="U13" i="1"/>
  <c r="W49" i="1" l="1"/>
  <c r="V8" i="1"/>
  <c r="W8" i="1"/>
  <c r="U8" i="1"/>
  <c r="U49" i="1"/>
  <c r="V49" i="1"/>
</calcChain>
</file>

<file path=xl/sharedStrings.xml><?xml version="1.0" encoding="utf-8"?>
<sst xmlns="http://schemas.openxmlformats.org/spreadsheetml/2006/main" count="322" uniqueCount="123">
  <si>
    <t>TIPO</t>
  </si>
  <si>
    <t>CTA</t>
  </si>
  <si>
    <t>SUB
CTA</t>
  </si>
  <si>
    <t>OBJ</t>
  </si>
  <si>
    <t>ORD</t>
  </si>
  <si>
    <t>REC</t>
  </si>
  <si>
    <t>SIT</t>
  </si>
  <si>
    <t>DESCRIPCION</t>
  </si>
  <si>
    <t>APR. INICIAL</t>
  </si>
  <si>
    <t>APR. ADICIONADA</t>
  </si>
  <si>
    <t>APR. REDUCIDA</t>
  </si>
  <si>
    <t>APR. VIGENTE</t>
  </si>
  <si>
    <t>APR BLOQUEADA</t>
  </si>
  <si>
    <t>CDP</t>
  </si>
  <si>
    <t>APR. DISPONIBLE</t>
  </si>
  <si>
    <t>COMPROMISO</t>
  </si>
  <si>
    <t>OBLIGACION</t>
  </si>
  <si>
    <t>PAGOS</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</si>
  <si>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</si>
  <si>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</si>
  <si>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</si>
  <si>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</si>
  <si>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</si>
  <si>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</si>
  <si>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</si>
  <si>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</si>
  <si>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</si>
  <si>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</si>
  <si>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</si>
  <si>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</si>
  <si>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</si>
  <si>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</si>
  <si>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</si>
  <si>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</si>
  <si>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</si>
  <si>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</si>
  <si>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</si>
  <si>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</si>
  <si>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</si>
  <si>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</si>
  <si>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</si>
  <si>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</si>
  <si>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</si>
  <si>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</si>
  <si>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</si>
  <si>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</si>
  <si>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</si>
  <si>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</si>
  <si>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</si>
  <si>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</si>
  <si>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</si>
  <si>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</si>
  <si>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</si>
  <si>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</si>
  <si>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</si>
  <si>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</si>
  <si>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</si>
  <si>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</si>
  <si>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</si>
  <si>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</si>
  <si>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</si>
  <si>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</si>
  <si>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</si>
  <si>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</si>
  <si>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</si>
  <si>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</si>
  <si>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</si>
  <si>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</si>
  <si>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</si>
  <si>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</si>
  <si>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</si>
  <si>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</si>
  <si>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</si>
  <si>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</si>
  <si>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</si>
  <si>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</si>
  <si>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</si>
  <si>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</si>
  <si>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</si>
  <si>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</si>
  <si>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</si>
  <si>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</si>
  <si>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</si>
  <si>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</si>
  <si>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</si>
  <si>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</si>
  <si>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</si>
  <si>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</si>
  <si>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</si>
  <si>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</si>
  <si>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</si>
  <si>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</si>
  <si>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</si>
  <si>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</si>
  <si>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</si>
  <si>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</si>
  <si>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</si>
  <si>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</si>
  <si>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</si>
  <si>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APROPIACION SIN COMPROMETER</t>
  </si>
  <si>
    <t>APR. VIGENTE DESPUES DE BLOQUEOS</t>
  </si>
  <si>
    <t>MINISTERIO DE COMERCIO INDUSTRIA Y TURISMO</t>
  </si>
  <si>
    <t>COMP/ APR</t>
  </si>
  <si>
    <t>OBLIG/ APR</t>
  </si>
  <si>
    <t>PAGO/ APR</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</si>
  <si>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</si>
  <si>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</si>
  <si>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</si>
  <si>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</si>
  <si>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t>UNIDAD EJECUTORA 350101-000 GESTIÓN GENERAL</t>
  </si>
  <si>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</si>
  <si>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</si>
  <si>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</si>
  <si>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</si>
  <si>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9</t>
    </r>
    <r>
      <rPr>
        <sz val="7"/>
        <rFont val="Arial"/>
        <family val="2"/>
      </rPr>
      <t>: Decreto No.0766 del 20 de Junio de 2024. Por el cual se aplazan unas apropiaciones en el presupuesto General de la Nación de la Vigencia Fiscal 2024</t>
    </r>
  </si>
  <si>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</si>
  <si>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r>
      <rPr>
        <b/>
        <sz val="7"/>
        <rFont val="Arial"/>
        <family val="2"/>
      </rPr>
      <t xml:space="preserve">Nota 8: </t>
    </r>
    <r>
      <rPr>
        <sz val="7"/>
        <rFont val="Arial"/>
        <family val="2"/>
      </rPr>
      <t>Circular Externa 017 Junio de 2024 Aplazamiento del Presupuesto General de la Nación</t>
    </r>
  </si>
  <si>
    <t>8</t>
  </si>
  <si>
    <r>
      <rPr>
        <b/>
        <sz val="7"/>
        <rFont val="Arial"/>
        <family val="2"/>
      </rPr>
      <t>Nota 11</t>
    </r>
    <r>
      <rPr>
        <sz val="7"/>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</si>
  <si>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7"/>
        <rFont val="Arial"/>
        <family val="2"/>
      </rPr>
      <t>Nota 12</t>
    </r>
    <r>
      <rPr>
        <sz val="7"/>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</si>
  <si>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r>
      <rPr>
        <b/>
        <sz val="7"/>
        <rFont val="Arial"/>
        <family val="2"/>
      </rPr>
      <t>Nota 13</t>
    </r>
    <r>
      <rPr>
        <sz val="7"/>
        <rFont val="Arial"/>
        <family val="2"/>
      </rPr>
      <t>:Resolución 1288 del 17 de Octubre de 2024. Por la cual se efectúa una modificación al anexo del Decreto de Liquidación en el Presupuesto de Gastos de Funcionamiento de la Sección 3501 Ministerio de Comercio, Industria y Turismo, Unidad Ejecutora 3501-01 Gestión General, en la vigencia fiscal 2024.</t>
    </r>
  </si>
  <si>
    <t>EJECUCIÓN PRESUPUESTAL ACUMULADA CON CORTE AL 30 DE NOVIEMBRE DE 2024</t>
  </si>
  <si>
    <t>FECHA DE ELABORACIÓN :DICIEMBRE 02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</si>
</sst>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9"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name val="Arial"/>
      <family val="2"/>
    </font>
    <font>
      <b/>
      <sz val="8"/>
      <color theme="0"/>
      <name val="Arial"/>
      <family val="2"/>
    </font>
    <font>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59">
    <xf numFmtId="0" fontId="1" fillId="0" borderId="0" xfId="0" applyFont="1"/>
    <xf numFmtId="0" fontId="2" fillId="2" borderId="1" xfId="0" applyFont="1" applyFill="1" applyBorder="1" applyAlignment="1">
      <alignment horizontal="left" vertical="center" wrapText="1" readingOrder="1"/>
    </xf>
    <xf numFmtId="10" fontId="1" fillId="0" borderId="0" xfId="0" applyNumberFormat="1" applyFont="1"/>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10" fontId="9" fillId="0" borderId="0" xfId="0" applyNumberFormat="1" applyFont="1"/>
    <xf numFmtId="0" fontId="9" fillId="0" borderId="0" xfId="0" applyFont="1"/>
    <xf numFmtId="0" fontId="6" fillId="3" borderId="1" xfId="0" applyFont="1" applyFill="1" applyBorder="1" applyAlignment="1">
      <alignment horizontal="center" vertical="center" wrapText="1" readingOrder="1"/>
    </xf>
    <xf numFmtId="0" fontId="7" fillId="3" borderId="1" xfId="0" applyFont="1" applyFill="1" applyBorder="1" applyAlignment="1">
      <alignment horizontal="center" vertical="center" wrapText="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7" fontId="4" fillId="0" borderId="1" xfId="0" applyNumberFormat="1" applyFont="1" applyBorder="1" applyAlignment="1">
      <alignment horizontal="right" vertical="center" wrapText="1"/>
    </xf>
    <xf numFmtId="10" fontId="4" fillId="0" borderId="1" xfId="0" applyNumberFormat="1" applyFont="1" applyBorder="1" applyAlignment="1">
      <alignment horizontal="right" vertical="center" wrapText="1"/>
    </xf>
    <xf numFmtId="164" fontId="2"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xf>
    <xf numFmtId="164" fontId="3" fillId="0" borderId="0" xfId="0" applyNumberFormat="1" applyFont="1" applyAlignment="1">
      <alignment horizontal="right" vertical="center" wrapText="1" readingOrder="1"/>
    </xf>
    <xf numFmtId="7" fontId="4" fillId="0" borderId="0" xfId="0" applyNumberFormat="1" applyFont="1" applyAlignment="1">
      <alignment horizontal="right" vertical="center"/>
    </xf>
    <xf numFmtId="0" fontId="4" fillId="0" borderId="0" xfId="0" applyFont="1" applyAlignment="1">
      <alignment horizontal="right"/>
    </xf>
    <xf numFmtId="7" fontId="2" fillId="2" borderId="1" xfId="0" applyNumberFormat="1" applyFont="1" applyFill="1" applyBorder="1" applyAlignment="1">
      <alignment horizontal="right" vertical="center" wrapText="1" readingOrder="1"/>
    </xf>
    <xf numFmtId="7" fontId="5" fillId="2" borderId="1" xfId="0" applyNumberFormat="1" applyFont="1" applyFill="1" applyBorder="1" applyAlignment="1">
      <alignment horizontal="right" vertical="center" wrapText="1" readingOrder="1"/>
    </xf>
    <xf numFmtId="10" fontId="5" fillId="2" borderId="1" xfId="0" applyNumberFormat="1" applyFont="1" applyFill="1" applyBorder="1" applyAlignment="1">
      <alignment horizontal="right" vertical="center" wrapText="1" readingOrder="1"/>
    </xf>
    <xf numFmtId="0" fontId="12" fillId="3" borderId="1" xfId="0" applyFont="1" applyFill="1" applyBorder="1" applyAlignment="1">
      <alignment horizontal="center" vertical="center" wrapText="1" readingOrder="1"/>
    </xf>
    <xf numFmtId="0" fontId="13" fillId="2" borderId="1" xfId="0" applyFont="1" applyFill="1" applyBorder="1" applyAlignment="1">
      <alignment horizontal="center" vertical="center" wrapText="1" readingOrder="1"/>
    </xf>
    <xf numFmtId="0" fontId="14" fillId="0" borderId="1" xfId="0" applyFont="1" applyBorder="1" applyAlignment="1">
      <alignment horizontal="center" vertical="center" wrapText="1" readingOrder="1"/>
    </xf>
    <xf numFmtId="0" fontId="16" fillId="0" borderId="0" xfId="0" applyFont="1"/>
    <xf numFmtId="164" fontId="14" fillId="0" borderId="0" xfId="0" applyNumberFormat="1" applyFont="1" applyAlignment="1">
      <alignment horizontal="right" vertical="center" wrapText="1" readingOrder="1"/>
    </xf>
    <xf numFmtId="0" fontId="18" fillId="0" borderId="0" xfId="0" applyFont="1"/>
    <xf numFmtId="0" fontId="13"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readingOrder="1"/>
    </xf>
    <xf numFmtId="10" fontId="5" fillId="4" borderId="1" xfId="0" applyNumberFormat="1" applyFont="1" applyFill="1" applyBorder="1" applyAlignment="1">
      <alignment horizontal="right" vertical="center" wrapText="1"/>
    </xf>
    <xf numFmtId="7" fontId="2" fillId="4" borderId="1" xfId="0" applyNumberFormat="1" applyFont="1" applyFill="1" applyBorder="1" applyAlignment="1">
      <alignment horizontal="center" vertical="center" wrapText="1" readingOrder="1"/>
    </xf>
    <xf numFmtId="7" fontId="5" fillId="4" borderId="1" xfId="0" applyNumberFormat="1" applyFont="1" applyFill="1" applyBorder="1" applyAlignment="1">
      <alignment horizontal="right" vertical="center" wrapText="1"/>
    </xf>
    <xf numFmtId="0" fontId="15" fillId="4" borderId="1" xfId="0" applyFont="1" applyFill="1" applyBorder="1" applyAlignment="1">
      <alignment horizontal="center" vertical="center" wrapText="1" readingOrder="1"/>
    </xf>
    <xf numFmtId="0" fontId="8" fillId="4" borderId="1" xfId="0" applyFont="1" applyFill="1" applyBorder="1" applyAlignment="1">
      <alignment horizontal="left" vertical="center" wrapText="1" readingOrder="1"/>
    </xf>
    <xf numFmtId="164" fontId="8" fillId="4" borderId="1" xfId="0" applyNumberFormat="1" applyFont="1" applyFill="1" applyBorder="1" applyAlignment="1">
      <alignment horizontal="right" vertical="center" wrapText="1" readingOrder="1"/>
    </xf>
    <xf numFmtId="7" fontId="8" fillId="4" borderId="1" xfId="0" applyNumberFormat="1" applyFont="1" applyFill="1" applyBorder="1" applyAlignment="1">
      <alignment horizontal="center" vertical="center" wrapText="1" readingOrder="1"/>
    </xf>
    <xf numFmtId="7" fontId="8" fillId="4" borderId="1" xfId="0" applyNumberFormat="1" applyFont="1" applyFill="1" applyBorder="1" applyAlignment="1">
      <alignment horizontal="right" vertical="center" wrapText="1"/>
    </xf>
    <xf numFmtId="10" fontId="8" fillId="4" borderId="1" xfId="0" applyNumberFormat="1" applyFont="1" applyFill="1" applyBorder="1" applyAlignment="1">
      <alignment horizontal="right" vertical="center" wrapText="1"/>
    </xf>
    <xf numFmtId="0" fontId="13"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5" fillId="5" borderId="1" xfId="0" applyNumberFormat="1" applyFont="1" applyFill="1" applyBorder="1" applyAlignment="1">
      <alignment horizontal="right" vertical="center" wrapText="1"/>
    </xf>
    <xf numFmtId="10" fontId="5" fillId="5" borderId="1" xfId="0" applyNumberFormat="1" applyFont="1" applyFill="1" applyBorder="1" applyAlignment="1">
      <alignment horizontal="right" vertical="center" wrapText="1"/>
    </xf>
    <xf numFmtId="7" fontId="1" fillId="0" borderId="0" xfId="0" applyNumberFormat="1" applyFont="1"/>
    <xf numFmtId="164" fontId="1" fillId="0" borderId="0" xfId="0" applyNumberFormat="1" applyFont="1"/>
    <xf numFmtId="0" fontId="14" fillId="6" borderId="1" xfId="0" applyFont="1" applyFill="1" applyBorder="1" applyAlignment="1">
      <alignment horizontal="center" vertical="center" wrapText="1" readingOrder="1"/>
    </xf>
    <xf numFmtId="0" fontId="10" fillId="0" borderId="0" xfId="0" applyFont="1" applyAlignment="1">
      <alignment horizontal="center" vertical="center" wrapText="1" readingOrder="1"/>
    </xf>
    <xf numFmtId="0" fontId="11" fillId="0" borderId="0" xfId="0" applyFont="1" applyAlignment="1">
      <alignment horizontal="center" vertical="center" wrapText="1" readingOrder="1"/>
    </xf>
    <xf numFmtId="0" fontId="11" fillId="0" borderId="0" xfId="0" applyFont="1" applyAlignment="1">
      <alignment horizontal="center" vertical="center" wrapText="1"/>
    </xf>
    <xf numFmtId="0" fontId="2" fillId="0" borderId="2" xfId="0" applyFont="1" applyBorder="1" applyAlignment="1">
      <alignment horizontal="right" vertical="center" wrapText="1" readingOrder="1"/>
    </xf>
    <xf numFmtId="0" fontId="1" fillId="0" borderId="2" xfId="0" applyFont="1" applyBorder="1" applyAlignment="1">
      <alignment horizontal="right"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874058</xdr:colOff>
      <xdr:row>0</xdr:row>
      <xdr:rowOff>100852</xdr:rowOff>
    </xdr:from>
    <xdr:to>
      <xdr:col>18</xdr:col>
      <xdr:colOff>667854</xdr:colOff>
      <xdr:row>5</xdr:row>
      <xdr:rowOff>133831</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13110882" y="100852"/>
          <a:ext cx="2144790" cy="985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96"/>
  <sheetViews>
    <sheetView showGridLines="0" tabSelected="1" view="pageBreakPreview" zoomScaleNormal="100" zoomScaleSheetLayoutView="100" workbookViewId="0">
      <pane xSplit="8" ySplit="7" topLeftCell="I39" activePane="bottomRight" state="frozen"/>
      <selection pane="topRight" activeCell="I1" sqref="I1"/>
      <selection pane="bottomLeft" activeCell="A8" sqref="A8"/>
      <selection pane="bottomRight" activeCell="N50" sqref="N50"/>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9" width="17.7109375" bestFit="1" customWidth="1"/>
    <col min="10" max="11" width="16.5703125" bestFit="1" customWidth="1"/>
    <col min="12" max="12" width="17.7109375" bestFit="1" customWidth="1"/>
    <col min="13" max="13" width="16.28515625" bestFit="1" customWidth="1"/>
    <col min="14" max="15" width="17.7109375" bestFit="1" customWidth="1"/>
    <col min="16" max="16" width="16.28515625" bestFit="1" customWidth="1"/>
    <col min="17" max="17" width="17.7109375" bestFit="1" customWidth="1"/>
    <col min="18" max="18" width="17.28515625" bestFit="1" customWidth="1"/>
    <col min="19" max="19" width="17.7109375" bestFit="1" customWidth="1"/>
    <col min="20" max="20" width="16.5703125" bestFit="1" customWidth="1"/>
    <col min="21" max="23" width="7.140625" bestFit="1" customWidth="1"/>
    <col min="24" max="24" width="18.85546875" bestFit="1" customWidth="1"/>
  </cols>
  <sheetData>
    <row r="2" spans="1:24" x14ac:dyDescent="0.25">
      <c r="A2" s="54" t="s">
        <v>101</v>
      </c>
      <c r="B2" s="55"/>
      <c r="C2" s="55"/>
      <c r="D2" s="55"/>
      <c r="E2" s="55"/>
      <c r="F2" s="55"/>
      <c r="G2" s="55"/>
      <c r="H2" s="55"/>
      <c r="I2" s="55"/>
      <c r="J2" s="55"/>
      <c r="K2" s="55"/>
      <c r="L2" s="55"/>
      <c r="M2" s="55"/>
      <c r="N2" s="55"/>
      <c r="O2" s="55"/>
      <c r="P2" s="55"/>
      <c r="Q2" s="55"/>
      <c r="R2" s="55"/>
      <c r="S2" s="55"/>
      <c r="T2" s="55"/>
      <c r="U2" s="55"/>
      <c r="V2" s="55"/>
      <c r="W2" s="55"/>
    </row>
    <row r="3" spans="1:24" x14ac:dyDescent="0.25">
      <c r="A3" s="54" t="s">
        <v>121</v>
      </c>
      <c r="B3" s="56"/>
      <c r="C3" s="56"/>
      <c r="D3" s="56"/>
      <c r="E3" s="56"/>
      <c r="F3" s="56"/>
      <c r="G3" s="56"/>
      <c r="H3" s="56"/>
      <c r="I3" s="56"/>
      <c r="J3" s="56"/>
      <c r="K3" s="56"/>
      <c r="L3" s="56"/>
      <c r="M3" s="56"/>
      <c r="N3" s="56"/>
      <c r="O3" s="56"/>
      <c r="P3" s="56"/>
      <c r="Q3" s="56"/>
      <c r="R3" s="56"/>
      <c r="S3" s="56"/>
      <c r="T3" s="56"/>
      <c r="U3" s="56"/>
      <c r="V3" s="56"/>
      <c r="W3" s="56"/>
    </row>
    <row r="4" spans="1:24" ht="15" customHeight="1" x14ac:dyDescent="0.25">
      <c r="A4" s="54" t="s">
        <v>109</v>
      </c>
      <c r="B4" s="54"/>
      <c r="C4" s="54"/>
      <c r="D4" s="54"/>
      <c r="E4" s="54"/>
      <c r="F4" s="54"/>
      <c r="G4" s="54"/>
      <c r="H4" s="54"/>
      <c r="I4" s="54"/>
      <c r="J4" s="54"/>
      <c r="K4" s="54"/>
      <c r="L4" s="54"/>
      <c r="M4" s="54"/>
      <c r="N4" s="54"/>
      <c r="O4" s="54"/>
      <c r="P4" s="54"/>
      <c r="Q4" s="54"/>
      <c r="R4" s="54"/>
      <c r="S4" s="54"/>
      <c r="T4" s="54"/>
      <c r="U4" s="54"/>
      <c r="V4" s="54"/>
      <c r="W4" s="54"/>
    </row>
    <row r="5" spans="1:24" x14ac:dyDescent="0.25">
      <c r="A5" s="54"/>
      <c r="B5" s="54"/>
      <c r="C5" s="54"/>
      <c r="D5" s="54"/>
      <c r="E5" s="54"/>
      <c r="F5" s="54"/>
      <c r="G5" s="54"/>
      <c r="H5" s="54"/>
      <c r="I5" s="54"/>
      <c r="J5" s="54"/>
      <c r="K5" s="54"/>
      <c r="L5" s="54"/>
      <c r="M5" s="54"/>
      <c r="N5" s="54"/>
      <c r="O5" s="54"/>
      <c r="P5" s="54"/>
      <c r="Q5" s="54"/>
      <c r="R5" s="54"/>
      <c r="S5" s="54"/>
      <c r="T5" s="54"/>
      <c r="U5" s="54"/>
      <c r="V5" s="54"/>
      <c r="W5" s="54"/>
      <c r="X5" s="51"/>
    </row>
    <row r="6" spans="1:24" ht="15.75" thickBot="1" x14ac:dyDescent="0.3">
      <c r="A6" s="3"/>
      <c r="B6" s="3"/>
      <c r="C6" s="3"/>
      <c r="D6" s="3"/>
      <c r="E6" s="3"/>
      <c r="F6" s="3"/>
      <c r="G6" s="3"/>
      <c r="H6" s="3"/>
      <c r="I6" s="3"/>
      <c r="J6" s="3"/>
      <c r="K6" s="3"/>
      <c r="L6" s="3"/>
      <c r="M6" s="3"/>
      <c r="N6" s="3"/>
      <c r="O6" s="3"/>
      <c r="P6" s="3"/>
      <c r="Q6" s="3"/>
      <c r="R6" s="57" t="s">
        <v>122</v>
      </c>
      <c r="S6" s="58"/>
      <c r="T6" s="58"/>
      <c r="U6" s="58"/>
      <c r="V6" s="58"/>
      <c r="W6" s="58"/>
    </row>
    <row r="7" spans="1:24" ht="33" customHeight="1" thickTop="1" thickBot="1" x14ac:dyDescent="0.3">
      <c r="A7" s="24" t="s">
        <v>0</v>
      </c>
      <c r="B7" s="24" t="s">
        <v>1</v>
      </c>
      <c r="C7" s="24" t="s">
        <v>2</v>
      </c>
      <c r="D7" s="24" t="s">
        <v>3</v>
      </c>
      <c r="E7" s="24" t="s">
        <v>4</v>
      </c>
      <c r="F7" s="24" t="s">
        <v>5</v>
      </c>
      <c r="G7" s="24" t="s">
        <v>6</v>
      </c>
      <c r="H7" s="9" t="s">
        <v>7</v>
      </c>
      <c r="I7" s="9" t="s">
        <v>8</v>
      </c>
      <c r="J7" s="9" t="s">
        <v>9</v>
      </c>
      <c r="K7" s="9" t="s">
        <v>10</v>
      </c>
      <c r="L7" s="9" t="s">
        <v>11</v>
      </c>
      <c r="M7" s="9" t="s">
        <v>12</v>
      </c>
      <c r="N7" s="9" t="s">
        <v>100</v>
      </c>
      <c r="O7" s="9" t="s">
        <v>13</v>
      </c>
      <c r="P7" s="9" t="s">
        <v>14</v>
      </c>
      <c r="Q7" s="9" t="s">
        <v>15</v>
      </c>
      <c r="R7" s="9" t="s">
        <v>16</v>
      </c>
      <c r="S7" s="9" t="s">
        <v>17</v>
      </c>
      <c r="T7" s="10" t="s">
        <v>99</v>
      </c>
      <c r="U7" s="10" t="s">
        <v>102</v>
      </c>
      <c r="V7" s="10" t="s">
        <v>103</v>
      </c>
      <c r="W7" s="10" t="s">
        <v>104</v>
      </c>
    </row>
    <row r="8" spans="1:24" ht="33.75" customHeight="1" thickTop="1" thickBot="1" x14ac:dyDescent="0.3">
      <c r="A8" s="25" t="s">
        <v>18</v>
      </c>
      <c r="B8" s="25"/>
      <c r="C8" s="25"/>
      <c r="D8" s="25"/>
      <c r="E8" s="25"/>
      <c r="F8" s="25"/>
      <c r="G8" s="25"/>
      <c r="H8" s="1" t="s">
        <v>92</v>
      </c>
      <c r="I8" s="21">
        <f>+I9+I13+I15+I30</f>
        <v>710711479000</v>
      </c>
      <c r="J8" s="21">
        <f t="shared" ref="J8:S8" si="0">+J9+J13+J15+J30</f>
        <v>102168420000</v>
      </c>
      <c r="K8" s="21">
        <f t="shared" si="0"/>
        <v>46066000000</v>
      </c>
      <c r="L8" s="21">
        <f t="shared" si="0"/>
        <v>766813899000</v>
      </c>
      <c r="M8" s="21">
        <f t="shared" si="0"/>
        <v>48522343167</v>
      </c>
      <c r="N8" s="21">
        <f t="shared" ref="N8:N21" si="1">+L8-M8</f>
        <v>718291555833</v>
      </c>
      <c r="O8" s="21">
        <f t="shared" si="0"/>
        <v>708333893663.57996</v>
      </c>
      <c r="P8" s="21">
        <f t="shared" si="0"/>
        <v>9957662169.4200001</v>
      </c>
      <c r="Q8" s="21">
        <f t="shared" si="0"/>
        <v>694142454849.83008</v>
      </c>
      <c r="R8" s="21">
        <f t="shared" si="0"/>
        <v>410170190397.20996</v>
      </c>
      <c r="S8" s="21">
        <f t="shared" si="0"/>
        <v>410109060351.20996</v>
      </c>
      <c r="T8" s="22">
        <f>+N8-Q8</f>
        <v>24149100983.169922</v>
      </c>
      <c r="U8" s="23">
        <f>+Q8/N8</f>
        <v>0.96637980665780721</v>
      </c>
      <c r="V8" s="23">
        <f>+R8/N8</f>
        <v>0.57103579607244181</v>
      </c>
      <c r="W8" s="23">
        <f>+S8/N8</f>
        <v>0.57095069129081999</v>
      </c>
    </row>
    <row r="9" spans="1:24" ht="27" customHeight="1" thickTop="1" thickBot="1" x14ac:dyDescent="0.3">
      <c r="A9" s="30" t="s">
        <v>18</v>
      </c>
      <c r="B9" s="30" t="s">
        <v>19</v>
      </c>
      <c r="C9" s="30"/>
      <c r="D9" s="30"/>
      <c r="E9" s="30"/>
      <c r="F9" s="30"/>
      <c r="G9" s="30"/>
      <c r="H9" s="31" t="s">
        <v>93</v>
      </c>
      <c r="I9" s="32">
        <f>SUM(I10:I12)</f>
        <v>59251387000</v>
      </c>
      <c r="J9" s="32">
        <f>SUM(J10:J12)</f>
        <v>0</v>
      </c>
      <c r="K9" s="32">
        <f>SUM(K10:K12)</f>
        <v>0</v>
      </c>
      <c r="L9" s="32">
        <f>SUM(L10:L12)</f>
        <v>59251387000</v>
      </c>
      <c r="M9" s="32">
        <f>SUM(M10:M12)</f>
        <v>3478000000</v>
      </c>
      <c r="N9" s="33">
        <f t="shared" si="1"/>
        <v>55773387000</v>
      </c>
      <c r="O9" s="32">
        <f>SUM(O10:O12)</f>
        <v>52191502343</v>
      </c>
      <c r="P9" s="32">
        <f>SUM(P10:P12)</f>
        <v>3581884657</v>
      </c>
      <c r="Q9" s="32">
        <f>SUM(Q10:Q12)</f>
        <v>41174239974.919998</v>
      </c>
      <c r="R9" s="32">
        <f>SUM(R10:R12)</f>
        <v>40615876656.419998</v>
      </c>
      <c r="S9" s="32">
        <f>SUM(S10:S12)</f>
        <v>40593374047.419998</v>
      </c>
      <c r="T9" s="34">
        <f>+N9-Q9</f>
        <v>14599147025.080002</v>
      </c>
      <c r="U9" s="35">
        <f t="shared" ref="U9:U49" si="2">+Q9/N9</f>
        <v>0.7382416989472057</v>
      </c>
      <c r="V9" s="35">
        <f t="shared" ref="V9:V49" si="3">+R9/N9</f>
        <v>0.72823041312552883</v>
      </c>
      <c r="W9" s="35">
        <f t="shared" ref="W9:W49" si="4">+S9/N9</f>
        <v>0.72782694813603477</v>
      </c>
    </row>
    <row r="10" spans="1:24" ht="35.1" customHeight="1" thickTop="1" thickBot="1" x14ac:dyDescent="0.3">
      <c r="A10" s="26" t="s">
        <v>18</v>
      </c>
      <c r="B10" s="26" t="s">
        <v>19</v>
      </c>
      <c r="C10" s="26" t="s">
        <v>19</v>
      </c>
      <c r="D10" s="26" t="s">
        <v>19</v>
      </c>
      <c r="E10" s="26"/>
      <c r="F10" s="26" t="s">
        <v>20</v>
      </c>
      <c r="G10" s="26" t="s">
        <v>21</v>
      </c>
      <c r="H10" s="11" t="s">
        <v>22</v>
      </c>
      <c r="I10" s="12">
        <v>35035806000</v>
      </c>
      <c r="J10" s="12">
        <v>0</v>
      </c>
      <c r="K10" s="12">
        <v>0</v>
      </c>
      <c r="L10" s="12">
        <v>35035806000</v>
      </c>
      <c r="M10" s="12">
        <v>1556000000</v>
      </c>
      <c r="N10" s="13">
        <f>+L10-M10</f>
        <v>33479806000</v>
      </c>
      <c r="O10" s="12">
        <v>29978902242</v>
      </c>
      <c r="P10" s="12">
        <v>3500903758</v>
      </c>
      <c r="Q10" s="12">
        <v>24078354809</v>
      </c>
      <c r="R10" s="12">
        <v>23931014434</v>
      </c>
      <c r="S10" s="12">
        <v>23920023110</v>
      </c>
      <c r="T10" s="14">
        <f>+N10-Q10</f>
        <v>9401451191</v>
      </c>
      <c r="U10" s="15">
        <f>+Q10/N10</f>
        <v>0.71919039223226089</v>
      </c>
      <c r="V10" s="15">
        <f>+R10/N10</f>
        <v>0.71478951921047573</v>
      </c>
      <c r="W10" s="15">
        <f>+S10/N10</f>
        <v>0.71446122208712914</v>
      </c>
      <c r="X10" s="51"/>
    </row>
    <row r="11" spans="1:24" ht="35.1" customHeight="1" thickTop="1" thickBot="1" x14ac:dyDescent="0.3">
      <c r="A11" s="26" t="s">
        <v>18</v>
      </c>
      <c r="B11" s="26" t="s">
        <v>19</v>
      </c>
      <c r="C11" s="26" t="s">
        <v>19</v>
      </c>
      <c r="D11" s="26" t="s">
        <v>23</v>
      </c>
      <c r="E11" s="26"/>
      <c r="F11" s="26" t="s">
        <v>20</v>
      </c>
      <c r="G11" s="26" t="s">
        <v>21</v>
      </c>
      <c r="H11" s="11" t="s">
        <v>24</v>
      </c>
      <c r="I11" s="12">
        <v>11132464000</v>
      </c>
      <c r="J11" s="12">
        <v>0</v>
      </c>
      <c r="K11" s="12">
        <v>0</v>
      </c>
      <c r="L11" s="12">
        <v>11132464000</v>
      </c>
      <c r="M11" s="12">
        <v>824000000</v>
      </c>
      <c r="N11" s="13">
        <f>+L11-M11</f>
        <v>10308464000</v>
      </c>
      <c r="O11" s="12">
        <v>10308195962</v>
      </c>
      <c r="P11" s="12">
        <v>268038</v>
      </c>
      <c r="Q11" s="12">
        <v>8805965998.6700001</v>
      </c>
      <c r="R11" s="12">
        <v>8545759851.1700001</v>
      </c>
      <c r="S11" s="12">
        <v>8545759851.1700001</v>
      </c>
      <c r="T11" s="14">
        <f>+N11-Q11</f>
        <v>1502498001.3299999</v>
      </c>
      <c r="U11" s="15">
        <f>+Q11/N11</f>
        <v>0.85424618048527889</v>
      </c>
      <c r="V11" s="15">
        <f>+R11/N11</f>
        <v>0.82900419026248717</v>
      </c>
      <c r="W11" s="15">
        <f>+S11/N11</f>
        <v>0.82900419026248717</v>
      </c>
    </row>
    <row r="12" spans="1:24" ht="35.1" customHeight="1" thickTop="1" thickBot="1" x14ac:dyDescent="0.3">
      <c r="A12" s="26" t="s">
        <v>18</v>
      </c>
      <c r="B12" s="26" t="s">
        <v>19</v>
      </c>
      <c r="C12" s="26" t="s">
        <v>19</v>
      </c>
      <c r="D12" s="26" t="s">
        <v>25</v>
      </c>
      <c r="E12" s="26"/>
      <c r="F12" s="26" t="s">
        <v>20</v>
      </c>
      <c r="G12" s="26" t="s">
        <v>21</v>
      </c>
      <c r="H12" s="11" t="s">
        <v>26</v>
      </c>
      <c r="I12" s="12">
        <v>13083117000</v>
      </c>
      <c r="J12" s="12">
        <v>0</v>
      </c>
      <c r="K12" s="12">
        <v>0</v>
      </c>
      <c r="L12" s="12">
        <v>13083117000</v>
      </c>
      <c r="M12" s="12">
        <v>1098000000</v>
      </c>
      <c r="N12" s="13">
        <f>+L12-M12</f>
        <v>11985117000</v>
      </c>
      <c r="O12" s="12">
        <v>11904404139</v>
      </c>
      <c r="P12" s="12">
        <v>80712861</v>
      </c>
      <c r="Q12" s="12">
        <v>8289919167.25</v>
      </c>
      <c r="R12" s="12">
        <v>8139102371.25</v>
      </c>
      <c r="S12" s="12">
        <v>8127591086.25</v>
      </c>
      <c r="T12" s="14">
        <f>+N12-Q12</f>
        <v>3695197832.75</v>
      </c>
      <c r="U12" s="15">
        <f>+Q12/N12</f>
        <v>0.69168445892101016</v>
      </c>
      <c r="V12" s="15">
        <f>+R12/N12</f>
        <v>0.67910078568694821</v>
      </c>
      <c r="W12" s="15">
        <f>+S12/N12</f>
        <v>0.6781403207202733</v>
      </c>
    </row>
    <row r="13" spans="1:24" ht="35.1" customHeight="1" thickTop="1" thickBot="1" x14ac:dyDescent="0.3">
      <c r="A13" s="30" t="s">
        <v>18</v>
      </c>
      <c r="B13" s="30" t="s">
        <v>23</v>
      </c>
      <c r="C13" s="30"/>
      <c r="D13" s="30"/>
      <c r="E13" s="30"/>
      <c r="F13" s="30"/>
      <c r="G13" s="30"/>
      <c r="H13" s="31" t="s">
        <v>94</v>
      </c>
      <c r="I13" s="32">
        <f>+I14</f>
        <v>22407835000</v>
      </c>
      <c r="J13" s="32">
        <f t="shared" ref="J13:S13" si="5">+J14</f>
        <v>3930000000</v>
      </c>
      <c r="K13" s="32">
        <f t="shared" si="5"/>
        <v>0</v>
      </c>
      <c r="L13" s="32">
        <f t="shared" si="5"/>
        <v>26337835000</v>
      </c>
      <c r="M13" s="32">
        <f t="shared" si="5"/>
        <v>137000000</v>
      </c>
      <c r="N13" s="37">
        <f t="shared" si="1"/>
        <v>26200835000</v>
      </c>
      <c r="O13" s="32">
        <f t="shared" si="5"/>
        <v>25707793306.73</v>
      </c>
      <c r="P13" s="32">
        <f t="shared" si="5"/>
        <v>493041693.26999998</v>
      </c>
      <c r="Q13" s="32">
        <f t="shared" si="5"/>
        <v>22811236227.990002</v>
      </c>
      <c r="R13" s="32">
        <f t="shared" si="5"/>
        <v>19127326913.869999</v>
      </c>
      <c r="S13" s="32">
        <f t="shared" si="5"/>
        <v>19088699476.869999</v>
      </c>
      <c r="T13" s="38">
        <f t="shared" ref="T13:T48" si="6">+N13-Q13</f>
        <v>3389598772.0099983</v>
      </c>
      <c r="U13" s="36">
        <f t="shared" si="2"/>
        <v>0.8706301241158918</v>
      </c>
      <c r="V13" s="36">
        <f t="shared" si="3"/>
        <v>0.73002737942779306</v>
      </c>
      <c r="W13" s="36">
        <f t="shared" si="4"/>
        <v>0.72855309675703084</v>
      </c>
    </row>
    <row r="14" spans="1:24" ht="35.1" customHeight="1" thickTop="1" thickBot="1" x14ac:dyDescent="0.3">
      <c r="A14" s="26" t="s">
        <v>18</v>
      </c>
      <c r="B14" s="26" t="s">
        <v>23</v>
      </c>
      <c r="C14" s="26"/>
      <c r="D14" s="26"/>
      <c r="E14" s="26"/>
      <c r="F14" s="26" t="s">
        <v>20</v>
      </c>
      <c r="G14" s="26" t="s">
        <v>21</v>
      </c>
      <c r="H14" s="11" t="s">
        <v>27</v>
      </c>
      <c r="I14" s="12">
        <v>22407835000</v>
      </c>
      <c r="J14" s="12">
        <v>3930000000</v>
      </c>
      <c r="K14" s="12">
        <v>0</v>
      </c>
      <c r="L14" s="12">
        <v>26337835000</v>
      </c>
      <c r="M14" s="12">
        <v>137000000</v>
      </c>
      <c r="N14" s="13">
        <f>+L14-M14</f>
        <v>26200835000</v>
      </c>
      <c r="O14" s="12">
        <v>25707793306.73</v>
      </c>
      <c r="P14" s="12">
        <v>493041693.26999998</v>
      </c>
      <c r="Q14" s="12">
        <v>22811236227.990002</v>
      </c>
      <c r="R14" s="12">
        <v>19127326913.869999</v>
      </c>
      <c r="S14" s="12">
        <v>19088699476.869999</v>
      </c>
      <c r="T14" s="14">
        <f t="shared" si="6"/>
        <v>3389598772.0099983</v>
      </c>
      <c r="U14" s="15">
        <f>+Q14/N14</f>
        <v>0.8706301241158918</v>
      </c>
      <c r="V14" s="15">
        <f>+R14/N14</f>
        <v>0.73002737942779306</v>
      </c>
      <c r="W14" s="15">
        <f>+S14/N14</f>
        <v>0.72855309675703084</v>
      </c>
    </row>
    <row r="15" spans="1:24" ht="35.1" customHeight="1" thickTop="1" thickBot="1" x14ac:dyDescent="0.3">
      <c r="A15" s="30" t="s">
        <v>18</v>
      </c>
      <c r="B15" s="30" t="s">
        <v>25</v>
      </c>
      <c r="C15" s="39"/>
      <c r="D15" s="39"/>
      <c r="E15" s="39"/>
      <c r="F15" s="39"/>
      <c r="G15" s="39"/>
      <c r="H15" s="40" t="s">
        <v>95</v>
      </c>
      <c r="I15" s="41">
        <f>SUM(I16:I29)</f>
        <v>612608883000</v>
      </c>
      <c r="J15" s="41">
        <f>SUM(J16:J29)</f>
        <v>96118420000</v>
      </c>
      <c r="K15" s="41">
        <f>SUM(K16:K29)</f>
        <v>46066000000</v>
      </c>
      <c r="L15" s="41">
        <f>SUM(L16:L29)</f>
        <v>662661303000</v>
      </c>
      <c r="M15" s="41">
        <f>SUM(M16:M29)</f>
        <v>44907343167</v>
      </c>
      <c r="N15" s="42">
        <f t="shared" si="1"/>
        <v>617753959833</v>
      </c>
      <c r="O15" s="41">
        <f>SUM(O16:O29)</f>
        <v>612190720703.84998</v>
      </c>
      <c r="P15" s="41">
        <f>SUM(P16:P29)</f>
        <v>5563239129.1499996</v>
      </c>
      <c r="Q15" s="41">
        <f>SUM(Q16:Q29)</f>
        <v>611919785326.92004</v>
      </c>
      <c r="R15" s="41">
        <f>SUM(R16:R29)</f>
        <v>332189793506.91998</v>
      </c>
      <c r="S15" s="41">
        <f>SUM(S16:S29)</f>
        <v>332189793506.91998</v>
      </c>
      <c r="T15" s="43">
        <f t="shared" si="6"/>
        <v>5834174506.0799561</v>
      </c>
      <c r="U15" s="44">
        <f t="shared" si="2"/>
        <v>0.99055582823352983</v>
      </c>
      <c r="V15" s="44">
        <f t="shared" si="3"/>
        <v>0.53773802372181023</v>
      </c>
      <c r="W15" s="44">
        <f t="shared" si="4"/>
        <v>0.53773802372181023</v>
      </c>
    </row>
    <row r="16" spans="1:24" ht="69" customHeight="1" thickTop="1" thickBot="1" x14ac:dyDescent="0.3">
      <c r="A16" s="26" t="s">
        <v>18</v>
      </c>
      <c r="B16" s="26" t="s">
        <v>25</v>
      </c>
      <c r="C16" s="26" t="s">
        <v>19</v>
      </c>
      <c r="D16" s="26" t="s">
        <v>19</v>
      </c>
      <c r="E16" s="26" t="s">
        <v>28</v>
      </c>
      <c r="F16" s="26" t="s">
        <v>20</v>
      </c>
      <c r="G16" s="26" t="s">
        <v>21</v>
      </c>
      <c r="H16" s="11" t="s">
        <v>29</v>
      </c>
      <c r="I16" s="12">
        <v>176201053000</v>
      </c>
      <c r="J16" s="12">
        <v>40602420000</v>
      </c>
      <c r="K16" s="12">
        <v>0</v>
      </c>
      <c r="L16" s="12">
        <v>216803473000</v>
      </c>
      <c r="M16" s="12">
        <v>25823825000</v>
      </c>
      <c r="N16" s="13">
        <f t="shared" si="1"/>
        <v>190979648000</v>
      </c>
      <c r="O16" s="12">
        <v>190979648000</v>
      </c>
      <c r="P16" s="12">
        <v>0</v>
      </c>
      <c r="Q16" s="12">
        <v>190979648000</v>
      </c>
      <c r="R16" s="12">
        <v>143279648000</v>
      </c>
      <c r="S16" s="12">
        <v>143279648000</v>
      </c>
      <c r="T16" s="14">
        <f t="shared" si="6"/>
        <v>0</v>
      </c>
      <c r="U16" s="15">
        <f t="shared" si="2"/>
        <v>1</v>
      </c>
      <c r="V16" s="15">
        <f t="shared" si="3"/>
        <v>0.75023516641940824</v>
      </c>
      <c r="W16" s="15">
        <f t="shared" si="4"/>
        <v>0.75023516641940824</v>
      </c>
      <c r="X16" s="52"/>
    </row>
    <row r="17" spans="1:24" ht="39.950000000000003" customHeight="1" thickTop="1" thickBot="1" x14ac:dyDescent="0.3">
      <c r="A17" s="26" t="s">
        <v>18</v>
      </c>
      <c r="B17" s="26" t="s">
        <v>25</v>
      </c>
      <c r="C17" s="26" t="s">
        <v>19</v>
      </c>
      <c r="D17" s="26" t="s">
        <v>19</v>
      </c>
      <c r="E17" s="26" t="s">
        <v>30</v>
      </c>
      <c r="F17" s="26" t="s">
        <v>20</v>
      </c>
      <c r="G17" s="26" t="s">
        <v>21</v>
      </c>
      <c r="H17" s="11" t="s">
        <v>31</v>
      </c>
      <c r="I17" s="12">
        <v>205948519000</v>
      </c>
      <c r="J17" s="12">
        <v>0</v>
      </c>
      <c r="K17" s="12">
        <v>0</v>
      </c>
      <c r="L17" s="12">
        <v>205948519000</v>
      </c>
      <c r="M17" s="12">
        <v>0</v>
      </c>
      <c r="N17" s="13">
        <f t="shared" si="1"/>
        <v>205948519000</v>
      </c>
      <c r="O17" s="12">
        <v>205948519000</v>
      </c>
      <c r="P17" s="12">
        <v>0</v>
      </c>
      <c r="Q17" s="12">
        <v>205948519000</v>
      </c>
      <c r="R17" s="12">
        <v>0</v>
      </c>
      <c r="S17" s="12">
        <v>0</v>
      </c>
      <c r="T17" s="14">
        <f t="shared" si="6"/>
        <v>0</v>
      </c>
      <c r="U17" s="15">
        <f t="shared" si="2"/>
        <v>1</v>
      </c>
      <c r="V17" s="15">
        <f t="shared" si="3"/>
        <v>0</v>
      </c>
      <c r="W17" s="15">
        <f t="shared" si="4"/>
        <v>0</v>
      </c>
      <c r="X17" s="51"/>
    </row>
    <row r="18" spans="1:24" ht="39.950000000000003" customHeight="1" thickTop="1" thickBot="1" x14ac:dyDescent="0.3">
      <c r="A18" s="26" t="s">
        <v>18</v>
      </c>
      <c r="B18" s="26" t="s">
        <v>25</v>
      </c>
      <c r="C18" s="26" t="s">
        <v>23</v>
      </c>
      <c r="D18" s="26" t="s">
        <v>23</v>
      </c>
      <c r="E18" s="26"/>
      <c r="F18" s="26" t="s">
        <v>20</v>
      </c>
      <c r="G18" s="26" t="s">
        <v>21</v>
      </c>
      <c r="H18" s="11" t="s">
        <v>32</v>
      </c>
      <c r="I18" s="12">
        <v>17595467000</v>
      </c>
      <c r="J18" s="12">
        <v>0</v>
      </c>
      <c r="K18" s="12">
        <v>16000000</v>
      </c>
      <c r="L18" s="12">
        <v>17579467000</v>
      </c>
      <c r="M18" s="12">
        <v>3143518167</v>
      </c>
      <c r="N18" s="13">
        <f t="shared" si="1"/>
        <v>14435948833</v>
      </c>
      <c r="O18" s="12">
        <v>14435852287.610001</v>
      </c>
      <c r="P18" s="12">
        <v>96545.39</v>
      </c>
      <c r="Q18" s="12">
        <v>14435852287.610001</v>
      </c>
      <c r="R18" s="12">
        <v>14435852287.610001</v>
      </c>
      <c r="S18" s="12">
        <v>14435852287.610001</v>
      </c>
      <c r="T18" s="14">
        <f t="shared" si="6"/>
        <v>96545.389999389648</v>
      </c>
      <c r="U18" s="15">
        <f t="shared" si="2"/>
        <v>0.99999331215487697</v>
      </c>
      <c r="V18" s="15">
        <f t="shared" si="3"/>
        <v>0.99999331215487697</v>
      </c>
      <c r="W18" s="15">
        <f t="shared" si="4"/>
        <v>0.99999331215487697</v>
      </c>
    </row>
    <row r="19" spans="1:24" ht="39.950000000000003" customHeight="1" thickTop="1" thickBot="1" x14ac:dyDescent="0.3">
      <c r="A19" s="26" t="s">
        <v>18</v>
      </c>
      <c r="B19" s="26" t="s">
        <v>25</v>
      </c>
      <c r="C19" s="26" t="s">
        <v>25</v>
      </c>
      <c r="D19" s="26" t="s">
        <v>19</v>
      </c>
      <c r="E19" s="26" t="s">
        <v>33</v>
      </c>
      <c r="F19" s="26" t="s">
        <v>20</v>
      </c>
      <c r="G19" s="26" t="s">
        <v>21</v>
      </c>
      <c r="H19" s="11" t="s">
        <v>34</v>
      </c>
      <c r="I19" s="12">
        <v>50000000000</v>
      </c>
      <c r="J19" s="12">
        <v>0</v>
      </c>
      <c r="K19" s="12">
        <v>44500000000</v>
      </c>
      <c r="L19" s="12">
        <v>5500000000</v>
      </c>
      <c r="M19" s="12">
        <v>5500000000</v>
      </c>
      <c r="N19" s="13">
        <f t="shared" si="1"/>
        <v>0</v>
      </c>
      <c r="O19" s="12">
        <v>0</v>
      </c>
      <c r="P19" s="12">
        <v>0</v>
      </c>
      <c r="Q19" s="12">
        <v>0</v>
      </c>
      <c r="R19" s="12">
        <v>0</v>
      </c>
      <c r="S19" s="12">
        <v>0</v>
      </c>
      <c r="T19" s="14">
        <f t="shared" si="6"/>
        <v>0</v>
      </c>
      <c r="U19" s="15">
        <v>0</v>
      </c>
      <c r="V19" s="15">
        <v>0</v>
      </c>
      <c r="W19" s="15">
        <v>0</v>
      </c>
    </row>
    <row r="20" spans="1:24" ht="31.5" customHeight="1" thickTop="1" thickBot="1" x14ac:dyDescent="0.3">
      <c r="A20" s="26" t="s">
        <v>18</v>
      </c>
      <c r="B20" s="26" t="s">
        <v>25</v>
      </c>
      <c r="C20" s="26" t="s">
        <v>25</v>
      </c>
      <c r="D20" s="26" t="s">
        <v>35</v>
      </c>
      <c r="E20" s="26" t="s">
        <v>36</v>
      </c>
      <c r="F20" s="26" t="s">
        <v>20</v>
      </c>
      <c r="G20" s="26" t="s">
        <v>21</v>
      </c>
      <c r="H20" s="11" t="s">
        <v>37</v>
      </c>
      <c r="I20" s="12">
        <v>72219023000</v>
      </c>
      <c r="J20" s="12">
        <v>17000000000</v>
      </c>
      <c r="K20" s="12">
        <v>0</v>
      </c>
      <c r="L20" s="12">
        <v>89219023000</v>
      </c>
      <c r="M20" s="12">
        <v>0</v>
      </c>
      <c r="N20" s="13">
        <f t="shared" si="1"/>
        <v>89219023000</v>
      </c>
      <c r="O20" s="12">
        <v>89219023000</v>
      </c>
      <c r="P20" s="12">
        <v>0</v>
      </c>
      <c r="Q20" s="12">
        <v>89219023000</v>
      </c>
      <c r="R20" s="12">
        <v>89219023000</v>
      </c>
      <c r="S20" s="12">
        <v>89219023000</v>
      </c>
      <c r="T20" s="14">
        <f t="shared" si="6"/>
        <v>0</v>
      </c>
      <c r="U20" s="15">
        <f t="shared" si="2"/>
        <v>1</v>
      </c>
      <c r="V20" s="15">
        <f t="shared" si="3"/>
        <v>1</v>
      </c>
      <c r="W20" s="15">
        <f t="shared" si="4"/>
        <v>1</v>
      </c>
    </row>
    <row r="21" spans="1:24" ht="39.950000000000003" customHeight="1" thickTop="1" thickBot="1" x14ac:dyDescent="0.3">
      <c r="A21" s="26" t="s">
        <v>18</v>
      </c>
      <c r="B21" s="26" t="s">
        <v>25</v>
      </c>
      <c r="C21" s="26" t="s">
        <v>25</v>
      </c>
      <c r="D21" s="26" t="s">
        <v>35</v>
      </c>
      <c r="E21" s="26" t="s">
        <v>38</v>
      </c>
      <c r="F21" s="26" t="s">
        <v>20</v>
      </c>
      <c r="G21" s="26" t="s">
        <v>21</v>
      </c>
      <c r="H21" s="11" t="s">
        <v>39</v>
      </c>
      <c r="I21" s="12">
        <v>9680393000</v>
      </c>
      <c r="J21" s="12">
        <v>0</v>
      </c>
      <c r="K21" s="12">
        <v>0</v>
      </c>
      <c r="L21" s="12">
        <v>9680393000</v>
      </c>
      <c r="M21" s="12">
        <v>1000000000</v>
      </c>
      <c r="N21" s="13">
        <f t="shared" si="1"/>
        <v>8680393000</v>
      </c>
      <c r="O21" s="12">
        <v>8680393000</v>
      </c>
      <c r="P21" s="12">
        <v>0</v>
      </c>
      <c r="Q21" s="12">
        <v>8680393000</v>
      </c>
      <c r="R21" s="12">
        <v>8680393000</v>
      </c>
      <c r="S21" s="12">
        <v>8680393000</v>
      </c>
      <c r="T21" s="14">
        <f t="shared" si="6"/>
        <v>0</v>
      </c>
      <c r="U21" s="15">
        <f t="shared" si="2"/>
        <v>1</v>
      </c>
      <c r="V21" s="15">
        <f t="shared" si="3"/>
        <v>1</v>
      </c>
      <c r="W21" s="15">
        <f t="shared" si="4"/>
        <v>1</v>
      </c>
    </row>
    <row r="22" spans="1:24" ht="39.950000000000003" customHeight="1" thickTop="1" thickBot="1" x14ac:dyDescent="0.3">
      <c r="A22" s="26" t="s">
        <v>18</v>
      </c>
      <c r="B22" s="26" t="s">
        <v>25</v>
      </c>
      <c r="C22" s="26" t="s">
        <v>25</v>
      </c>
      <c r="D22" s="26" t="s">
        <v>35</v>
      </c>
      <c r="E22" s="26" t="s">
        <v>40</v>
      </c>
      <c r="F22" s="26" t="s">
        <v>20</v>
      </c>
      <c r="G22" s="26" t="s">
        <v>21</v>
      </c>
      <c r="H22" s="11" t="s">
        <v>41</v>
      </c>
      <c r="I22" s="12">
        <v>0</v>
      </c>
      <c r="J22" s="12">
        <v>38500000000</v>
      </c>
      <c r="K22" s="12">
        <v>0</v>
      </c>
      <c r="L22" s="12">
        <v>38500000000</v>
      </c>
      <c r="M22" s="12">
        <v>0</v>
      </c>
      <c r="N22" s="13">
        <f t="shared" ref="N22:N29" si="7">+L22-M22</f>
        <v>38500000000</v>
      </c>
      <c r="O22" s="12">
        <v>38500000000</v>
      </c>
      <c r="P22" s="12">
        <v>0</v>
      </c>
      <c r="Q22" s="12">
        <v>38500000000</v>
      </c>
      <c r="R22" s="12">
        <v>21500000000</v>
      </c>
      <c r="S22" s="12">
        <v>21500000000</v>
      </c>
      <c r="T22" s="14">
        <f t="shared" si="6"/>
        <v>0</v>
      </c>
      <c r="U22" s="15">
        <f t="shared" si="2"/>
        <v>1</v>
      </c>
      <c r="V22" s="15">
        <f t="shared" si="3"/>
        <v>0.55844155844155841</v>
      </c>
      <c r="W22" s="15">
        <f t="shared" si="4"/>
        <v>0.55844155844155841</v>
      </c>
    </row>
    <row r="23" spans="1:24" ht="24" thickTop="1" thickBot="1" x14ac:dyDescent="0.3">
      <c r="A23" s="26" t="s">
        <v>18</v>
      </c>
      <c r="B23" s="26" t="s">
        <v>25</v>
      </c>
      <c r="C23" s="26" t="s">
        <v>35</v>
      </c>
      <c r="D23" s="26" t="s">
        <v>23</v>
      </c>
      <c r="E23" s="26" t="s">
        <v>30</v>
      </c>
      <c r="F23" s="26" t="s">
        <v>20</v>
      </c>
      <c r="G23" s="26" t="s">
        <v>21</v>
      </c>
      <c r="H23" s="11" t="s">
        <v>42</v>
      </c>
      <c r="I23" s="12">
        <v>662022000</v>
      </c>
      <c r="J23" s="12">
        <v>0</v>
      </c>
      <c r="K23" s="12">
        <v>0</v>
      </c>
      <c r="L23" s="12">
        <v>662022000</v>
      </c>
      <c r="M23" s="12">
        <v>424000000</v>
      </c>
      <c r="N23" s="13">
        <f t="shared" si="7"/>
        <v>238022000</v>
      </c>
      <c r="O23" s="12">
        <v>172860595.38</v>
      </c>
      <c r="P23" s="12">
        <v>65161404.619999997</v>
      </c>
      <c r="Q23" s="12">
        <v>172860595.38</v>
      </c>
      <c r="R23" s="12">
        <v>172860595.38</v>
      </c>
      <c r="S23" s="12">
        <v>172860595.38</v>
      </c>
      <c r="T23" s="14">
        <f t="shared" si="6"/>
        <v>65161404.620000005</v>
      </c>
      <c r="U23" s="15">
        <f t="shared" si="2"/>
        <v>0.72623789137138584</v>
      </c>
      <c r="V23" s="15">
        <f t="shared" si="3"/>
        <v>0.72623789137138584</v>
      </c>
      <c r="W23" s="15">
        <f t="shared" si="4"/>
        <v>0.72623789137138584</v>
      </c>
      <c r="X23" s="51"/>
    </row>
    <row r="24" spans="1:24" ht="24" thickTop="1" thickBot="1" x14ac:dyDescent="0.3">
      <c r="A24" s="26" t="s">
        <v>18</v>
      </c>
      <c r="B24" s="26" t="s">
        <v>25</v>
      </c>
      <c r="C24" s="26" t="s">
        <v>35</v>
      </c>
      <c r="D24" s="26" t="s">
        <v>23</v>
      </c>
      <c r="E24" s="26" t="s">
        <v>43</v>
      </c>
      <c r="F24" s="26" t="s">
        <v>20</v>
      </c>
      <c r="G24" s="26" t="s">
        <v>21</v>
      </c>
      <c r="H24" s="11" t="s">
        <v>44</v>
      </c>
      <c r="I24" s="12">
        <v>5475411000</v>
      </c>
      <c r="J24" s="12">
        <v>0</v>
      </c>
      <c r="K24" s="12">
        <v>1550000000</v>
      </c>
      <c r="L24" s="12">
        <v>3925411000</v>
      </c>
      <c r="M24" s="12">
        <v>145000000</v>
      </c>
      <c r="N24" s="13">
        <f t="shared" si="7"/>
        <v>3780411000</v>
      </c>
      <c r="O24" s="12">
        <v>2193665000</v>
      </c>
      <c r="P24" s="12">
        <v>1586746000</v>
      </c>
      <c r="Q24" s="12">
        <v>2187109000</v>
      </c>
      <c r="R24" s="12">
        <v>2187109000</v>
      </c>
      <c r="S24" s="12">
        <v>2187109000</v>
      </c>
      <c r="T24" s="14">
        <f t="shared" si="6"/>
        <v>1593302000</v>
      </c>
      <c r="U24" s="15">
        <f t="shared" si="2"/>
        <v>0.57853736009127055</v>
      </c>
      <c r="V24" s="15">
        <f t="shared" si="3"/>
        <v>0.57853736009127055</v>
      </c>
      <c r="W24" s="15">
        <f t="shared" si="4"/>
        <v>0.57853736009127055</v>
      </c>
    </row>
    <row r="25" spans="1:24" ht="46.5" thickTop="1" thickBot="1" x14ac:dyDescent="0.3">
      <c r="A25" s="26" t="s">
        <v>18</v>
      </c>
      <c r="B25" s="26" t="s">
        <v>25</v>
      </c>
      <c r="C25" s="26" t="s">
        <v>35</v>
      </c>
      <c r="D25" s="26" t="s">
        <v>23</v>
      </c>
      <c r="E25" s="26" t="s">
        <v>45</v>
      </c>
      <c r="F25" s="26" t="s">
        <v>20</v>
      </c>
      <c r="G25" s="26" t="s">
        <v>21</v>
      </c>
      <c r="H25" s="11" t="s">
        <v>46</v>
      </c>
      <c r="I25" s="12">
        <v>288793000</v>
      </c>
      <c r="J25" s="12">
        <v>0</v>
      </c>
      <c r="K25" s="12">
        <v>0</v>
      </c>
      <c r="L25" s="12">
        <v>288793000</v>
      </c>
      <c r="M25" s="12">
        <v>13000000</v>
      </c>
      <c r="N25" s="13">
        <f t="shared" si="7"/>
        <v>275793000</v>
      </c>
      <c r="O25" s="12">
        <v>274963830</v>
      </c>
      <c r="P25" s="12">
        <v>829170</v>
      </c>
      <c r="Q25" s="12">
        <v>264657908</v>
      </c>
      <c r="R25" s="12">
        <v>259716478</v>
      </c>
      <c r="S25" s="12">
        <v>259716478</v>
      </c>
      <c r="T25" s="14">
        <f t="shared" si="6"/>
        <v>11135092</v>
      </c>
      <c r="U25" s="15">
        <f t="shared" si="2"/>
        <v>0.95962518265510732</v>
      </c>
      <c r="V25" s="15">
        <f t="shared" si="3"/>
        <v>0.9417080128937283</v>
      </c>
      <c r="W25" s="15">
        <f t="shared" si="4"/>
        <v>0.9417080128937283</v>
      </c>
    </row>
    <row r="26" spans="1:24" ht="35.25" thickTop="1" thickBot="1" x14ac:dyDescent="0.3">
      <c r="A26" s="26" t="s">
        <v>18</v>
      </c>
      <c r="B26" s="26" t="s">
        <v>25</v>
      </c>
      <c r="C26" s="26" t="s">
        <v>35</v>
      </c>
      <c r="D26" s="26" t="s">
        <v>23</v>
      </c>
      <c r="E26" s="26" t="s">
        <v>47</v>
      </c>
      <c r="F26" s="26" t="s">
        <v>20</v>
      </c>
      <c r="G26" s="26" t="s">
        <v>21</v>
      </c>
      <c r="H26" s="11" t="s">
        <v>48</v>
      </c>
      <c r="I26" s="12">
        <v>5039000</v>
      </c>
      <c r="J26" s="12">
        <v>0</v>
      </c>
      <c r="K26" s="12">
        <v>0</v>
      </c>
      <c r="L26" s="12">
        <v>5039000</v>
      </c>
      <c r="M26" s="12">
        <v>0</v>
      </c>
      <c r="N26" s="13">
        <f t="shared" si="7"/>
        <v>5039000</v>
      </c>
      <c r="O26" s="12">
        <v>4576000</v>
      </c>
      <c r="P26" s="12">
        <v>463000</v>
      </c>
      <c r="Q26" s="12">
        <v>4576000</v>
      </c>
      <c r="R26" s="12">
        <v>4576000</v>
      </c>
      <c r="S26" s="12">
        <v>4576000</v>
      </c>
      <c r="T26" s="14">
        <f t="shared" si="6"/>
        <v>463000</v>
      </c>
      <c r="U26" s="15">
        <f t="shared" si="2"/>
        <v>0.90811668981940863</v>
      </c>
      <c r="V26" s="15">
        <f t="shared" si="3"/>
        <v>0.90811668981940863</v>
      </c>
      <c r="W26" s="15">
        <f t="shared" si="4"/>
        <v>0.90811668981940863</v>
      </c>
    </row>
    <row r="27" spans="1:24" ht="39.950000000000003" customHeight="1" thickTop="1" thickBot="1" x14ac:dyDescent="0.3">
      <c r="A27" s="26" t="s">
        <v>18</v>
      </c>
      <c r="B27" s="26" t="s">
        <v>25</v>
      </c>
      <c r="C27" s="26" t="s">
        <v>35</v>
      </c>
      <c r="D27" s="26" t="s">
        <v>23</v>
      </c>
      <c r="E27" s="26" t="s">
        <v>49</v>
      </c>
      <c r="F27" s="26" t="s">
        <v>20</v>
      </c>
      <c r="G27" s="26" t="s">
        <v>21</v>
      </c>
      <c r="H27" s="11" t="s">
        <v>50</v>
      </c>
      <c r="I27" s="12">
        <v>33497820000</v>
      </c>
      <c r="J27" s="12">
        <v>0</v>
      </c>
      <c r="K27" s="12">
        <v>0</v>
      </c>
      <c r="L27" s="12">
        <v>33497820000</v>
      </c>
      <c r="M27" s="12">
        <v>3358000000</v>
      </c>
      <c r="N27" s="13">
        <f t="shared" si="7"/>
        <v>30139820000</v>
      </c>
      <c r="O27" s="12">
        <v>26229876990.860001</v>
      </c>
      <c r="P27" s="12">
        <v>3909943009.1399999</v>
      </c>
      <c r="Q27" s="12">
        <v>25976659319.93</v>
      </c>
      <c r="R27" s="12">
        <v>25976659289.93</v>
      </c>
      <c r="S27" s="12">
        <v>25976659289.93</v>
      </c>
      <c r="T27" s="14">
        <f t="shared" si="6"/>
        <v>4163160680.0699997</v>
      </c>
      <c r="U27" s="15">
        <f t="shared" si="2"/>
        <v>0.86187174707513181</v>
      </c>
      <c r="V27" s="15">
        <f t="shared" si="3"/>
        <v>0.86187174607977091</v>
      </c>
      <c r="W27" s="15">
        <f t="shared" si="4"/>
        <v>0.86187174607977091</v>
      </c>
    </row>
    <row r="28" spans="1:24" ht="39.950000000000003" customHeight="1" thickTop="1" thickBot="1" x14ac:dyDescent="0.3">
      <c r="A28" s="26" t="s">
        <v>18</v>
      </c>
      <c r="B28" s="26" t="s">
        <v>25</v>
      </c>
      <c r="C28" s="26" t="s">
        <v>20</v>
      </c>
      <c r="D28" s="26"/>
      <c r="E28" s="26"/>
      <c r="F28" s="26" t="s">
        <v>20</v>
      </c>
      <c r="G28" s="26" t="s">
        <v>21</v>
      </c>
      <c r="H28" s="11" t="s">
        <v>51</v>
      </c>
      <c r="I28" s="12">
        <v>0</v>
      </c>
      <c r="J28" s="12">
        <v>16000000</v>
      </c>
      <c r="K28" s="12">
        <v>0</v>
      </c>
      <c r="L28" s="12">
        <v>16000000</v>
      </c>
      <c r="M28" s="12">
        <v>0</v>
      </c>
      <c r="N28" s="13">
        <f t="shared" si="7"/>
        <v>16000000</v>
      </c>
      <c r="O28" s="12">
        <v>16000000</v>
      </c>
      <c r="P28" s="12">
        <v>0</v>
      </c>
      <c r="Q28" s="12">
        <v>15144216</v>
      </c>
      <c r="R28" s="12">
        <v>15144216</v>
      </c>
      <c r="S28" s="12">
        <v>15144216</v>
      </c>
      <c r="T28" s="14">
        <f t="shared" si="6"/>
        <v>855784</v>
      </c>
      <c r="U28" s="15">
        <f t="shared" si="2"/>
        <v>0.94651350000000001</v>
      </c>
      <c r="V28" s="15">
        <f t="shared" si="3"/>
        <v>0.94651350000000001</v>
      </c>
      <c r="W28" s="15">
        <f t="shared" si="4"/>
        <v>0.94651350000000001</v>
      </c>
    </row>
    <row r="29" spans="1:24" ht="39.950000000000003" customHeight="1" thickTop="1" thickBot="1" x14ac:dyDescent="0.3">
      <c r="A29" s="26" t="s">
        <v>18</v>
      </c>
      <c r="B29" s="26" t="s">
        <v>25</v>
      </c>
      <c r="C29" s="26" t="s">
        <v>52</v>
      </c>
      <c r="D29" s="26" t="s">
        <v>53</v>
      </c>
      <c r="E29" s="26" t="s">
        <v>28</v>
      </c>
      <c r="F29" s="26" t="s">
        <v>20</v>
      </c>
      <c r="G29" s="26" t="s">
        <v>21</v>
      </c>
      <c r="H29" s="11" t="s">
        <v>54</v>
      </c>
      <c r="I29" s="12">
        <v>41035343000</v>
      </c>
      <c r="J29" s="12">
        <v>0</v>
      </c>
      <c r="K29" s="12">
        <v>0</v>
      </c>
      <c r="L29" s="12">
        <v>41035343000</v>
      </c>
      <c r="M29" s="12">
        <v>5500000000</v>
      </c>
      <c r="N29" s="13">
        <f t="shared" si="7"/>
        <v>35535343000</v>
      </c>
      <c r="O29" s="12">
        <v>35535343000</v>
      </c>
      <c r="P29" s="12">
        <v>0</v>
      </c>
      <c r="Q29" s="12">
        <v>35535343000</v>
      </c>
      <c r="R29" s="12">
        <v>26458811640</v>
      </c>
      <c r="S29" s="12">
        <v>26458811640</v>
      </c>
      <c r="T29" s="14">
        <f t="shared" si="6"/>
        <v>0</v>
      </c>
      <c r="U29" s="15">
        <f t="shared" si="2"/>
        <v>1</v>
      </c>
      <c r="V29" s="15">
        <f t="shared" si="3"/>
        <v>0.74457735331272867</v>
      </c>
      <c r="W29" s="15">
        <f t="shared" si="4"/>
        <v>0.74457735331272867</v>
      </c>
    </row>
    <row r="30" spans="1:24" ht="35.25" thickTop="1" thickBot="1" x14ac:dyDescent="0.3">
      <c r="A30" s="30" t="s">
        <v>18</v>
      </c>
      <c r="B30" s="30" t="s">
        <v>55</v>
      </c>
      <c r="C30" s="30"/>
      <c r="D30" s="30"/>
      <c r="E30" s="30"/>
      <c r="F30" s="30"/>
      <c r="G30" s="30"/>
      <c r="H30" s="31" t="s">
        <v>96</v>
      </c>
      <c r="I30" s="32">
        <f>+I31+I32</f>
        <v>16443374000</v>
      </c>
      <c r="J30" s="32">
        <f t="shared" ref="J30:S30" si="8">+J31+J32</f>
        <v>2120000000</v>
      </c>
      <c r="K30" s="32">
        <f t="shared" si="8"/>
        <v>0</v>
      </c>
      <c r="L30" s="32">
        <f t="shared" si="8"/>
        <v>18563374000</v>
      </c>
      <c r="M30" s="32">
        <f t="shared" si="8"/>
        <v>0</v>
      </c>
      <c r="N30" s="37">
        <f t="shared" ref="N30:N48" si="9">+L30-M30</f>
        <v>18563374000</v>
      </c>
      <c r="O30" s="32">
        <f t="shared" si="8"/>
        <v>18243877310</v>
      </c>
      <c r="P30" s="32">
        <f t="shared" si="8"/>
        <v>319496690</v>
      </c>
      <c r="Q30" s="32">
        <f t="shared" si="8"/>
        <v>18237193320</v>
      </c>
      <c r="R30" s="32">
        <f t="shared" si="8"/>
        <v>18237193320</v>
      </c>
      <c r="S30" s="32">
        <f t="shared" si="8"/>
        <v>18237193320</v>
      </c>
      <c r="T30" s="38">
        <f t="shared" si="6"/>
        <v>326180680</v>
      </c>
      <c r="U30" s="36">
        <f t="shared" si="2"/>
        <v>0.98242880416027822</v>
      </c>
      <c r="V30" s="36">
        <f t="shared" si="3"/>
        <v>0.98242880416027822</v>
      </c>
      <c r="W30" s="36">
        <f t="shared" si="4"/>
        <v>0.98242880416027822</v>
      </c>
    </row>
    <row r="31" spans="1:24" ht="24" customHeight="1" thickTop="1" thickBot="1" x14ac:dyDescent="0.3">
      <c r="A31" s="26" t="s">
        <v>18</v>
      </c>
      <c r="B31" s="26" t="s">
        <v>55</v>
      </c>
      <c r="C31" s="26" t="s">
        <v>19</v>
      </c>
      <c r="D31" s="26"/>
      <c r="E31" s="26"/>
      <c r="F31" s="26" t="s">
        <v>20</v>
      </c>
      <c r="G31" s="26" t="s">
        <v>21</v>
      </c>
      <c r="H31" s="11" t="s">
        <v>56</v>
      </c>
      <c r="I31" s="12">
        <v>14348357000</v>
      </c>
      <c r="J31" s="12">
        <v>2120000000</v>
      </c>
      <c r="K31" s="12">
        <v>0</v>
      </c>
      <c r="L31" s="12">
        <v>16468357000</v>
      </c>
      <c r="M31" s="12">
        <v>0</v>
      </c>
      <c r="N31" s="12">
        <f t="shared" si="9"/>
        <v>16468357000</v>
      </c>
      <c r="O31" s="12">
        <v>16463588990</v>
      </c>
      <c r="P31" s="12">
        <v>4768010</v>
      </c>
      <c r="Q31" s="12">
        <v>16456905000</v>
      </c>
      <c r="R31" s="12">
        <v>16456905000</v>
      </c>
      <c r="S31" s="12">
        <v>16456905000</v>
      </c>
      <c r="T31" s="12">
        <f>+N31-Q31</f>
        <v>11452000</v>
      </c>
      <c r="U31" s="15">
        <f t="shared" si="2"/>
        <v>0.99930460579643743</v>
      </c>
      <c r="V31" s="15">
        <f t="shared" si="3"/>
        <v>0.99930460579643743</v>
      </c>
      <c r="W31" s="15">
        <f t="shared" si="4"/>
        <v>0.99930460579643743</v>
      </c>
    </row>
    <row r="32" spans="1:24" ht="34.5" customHeight="1" thickTop="1" thickBot="1" x14ac:dyDescent="0.3">
      <c r="A32" s="26" t="s">
        <v>18</v>
      </c>
      <c r="B32" s="26" t="s">
        <v>55</v>
      </c>
      <c r="C32" s="26" t="s">
        <v>35</v>
      </c>
      <c r="D32" s="26" t="s">
        <v>19</v>
      </c>
      <c r="E32" s="26"/>
      <c r="F32" s="26" t="s">
        <v>52</v>
      </c>
      <c r="G32" s="26" t="s">
        <v>57</v>
      </c>
      <c r="H32" s="11" t="s">
        <v>58</v>
      </c>
      <c r="I32" s="12">
        <v>2095017000</v>
      </c>
      <c r="J32" s="12">
        <v>0</v>
      </c>
      <c r="K32" s="12">
        <v>0</v>
      </c>
      <c r="L32" s="12">
        <v>2095017000</v>
      </c>
      <c r="M32" s="12">
        <v>0</v>
      </c>
      <c r="N32" s="12">
        <f t="shared" si="9"/>
        <v>2095017000</v>
      </c>
      <c r="O32" s="12">
        <v>1780288320</v>
      </c>
      <c r="P32" s="12">
        <v>314728680</v>
      </c>
      <c r="Q32" s="12">
        <v>1780288320</v>
      </c>
      <c r="R32" s="12">
        <v>1780288320</v>
      </c>
      <c r="S32" s="12">
        <v>1780288320</v>
      </c>
      <c r="T32" s="12">
        <f>+N32-Q32</f>
        <v>314728680</v>
      </c>
      <c r="U32" s="15">
        <f t="shared" si="2"/>
        <v>0.84977273215444071</v>
      </c>
      <c r="V32" s="15">
        <f t="shared" si="3"/>
        <v>0.84977273215444071</v>
      </c>
      <c r="W32" s="15">
        <f t="shared" si="4"/>
        <v>0.84977273215444071</v>
      </c>
      <c r="X32" s="51"/>
    </row>
    <row r="33" spans="1:24" ht="26.25" customHeight="1" thickTop="1" thickBot="1" x14ac:dyDescent="0.3">
      <c r="A33" s="25" t="s">
        <v>59</v>
      </c>
      <c r="B33" s="25"/>
      <c r="C33" s="25"/>
      <c r="D33" s="25"/>
      <c r="E33" s="25"/>
      <c r="F33" s="25"/>
      <c r="G33" s="25"/>
      <c r="H33" s="1" t="s">
        <v>97</v>
      </c>
      <c r="I33" s="16">
        <f t="shared" ref="I33:T33" si="10">SUM(I34:I48)</f>
        <v>204390636350</v>
      </c>
      <c r="J33" s="16">
        <f t="shared" si="10"/>
        <v>14510367600</v>
      </c>
      <c r="K33" s="16">
        <f t="shared" si="10"/>
        <v>240000000</v>
      </c>
      <c r="L33" s="16">
        <f t="shared" si="10"/>
        <v>218661003950</v>
      </c>
      <c r="M33" s="16">
        <f t="shared" si="10"/>
        <v>55058026053.169998</v>
      </c>
      <c r="N33" s="16">
        <f t="shared" si="10"/>
        <v>163602977896.83002</v>
      </c>
      <c r="O33" s="16">
        <f t="shared" si="10"/>
        <v>162236387450.88998</v>
      </c>
      <c r="P33" s="16">
        <f t="shared" si="10"/>
        <v>1366590445.9400001</v>
      </c>
      <c r="Q33" s="16">
        <f t="shared" si="10"/>
        <v>138133513259.88998</v>
      </c>
      <c r="R33" s="16">
        <f t="shared" si="10"/>
        <v>19755780994.98</v>
      </c>
      <c r="S33" s="16">
        <f t="shared" si="10"/>
        <v>19755780994.98</v>
      </c>
      <c r="T33" s="16">
        <f t="shared" si="10"/>
        <v>25469464636.939999</v>
      </c>
      <c r="U33" s="17">
        <f t="shared" si="2"/>
        <v>0.84432150952043561</v>
      </c>
      <c r="V33" s="17">
        <f t="shared" si="3"/>
        <v>0.12075440954038276</v>
      </c>
      <c r="W33" s="17">
        <f t="shared" si="4"/>
        <v>0.12075440954038276</v>
      </c>
    </row>
    <row r="34" spans="1:24" ht="81" customHeight="1" thickTop="1" thickBot="1" x14ac:dyDescent="0.3">
      <c r="A34" s="53" t="s">
        <v>59</v>
      </c>
      <c r="B34" s="26" t="s">
        <v>60</v>
      </c>
      <c r="C34" s="26" t="s">
        <v>61</v>
      </c>
      <c r="D34" s="26" t="s">
        <v>62</v>
      </c>
      <c r="E34" s="26" t="s">
        <v>63</v>
      </c>
      <c r="F34" s="26" t="s">
        <v>20</v>
      </c>
      <c r="G34" s="26" t="s">
        <v>21</v>
      </c>
      <c r="H34" s="11" t="s">
        <v>64</v>
      </c>
      <c r="I34" s="12">
        <v>2879089992</v>
      </c>
      <c r="J34" s="12">
        <v>0</v>
      </c>
      <c r="K34" s="12">
        <v>0</v>
      </c>
      <c r="L34" s="12">
        <v>2879089992</v>
      </c>
      <c r="M34" s="12">
        <v>534410814.17000002</v>
      </c>
      <c r="N34" s="13">
        <f>+L34-M34</f>
        <v>2344679177.8299999</v>
      </c>
      <c r="O34" s="12">
        <v>2339608177.8299999</v>
      </c>
      <c r="P34" s="12">
        <v>5071000</v>
      </c>
      <c r="Q34" s="12">
        <v>2337043572.8299999</v>
      </c>
      <c r="R34" s="12">
        <v>1975095949.3299999</v>
      </c>
      <c r="S34" s="12">
        <v>1975095949.3299999</v>
      </c>
      <c r="T34" s="14">
        <f t="shared" si="6"/>
        <v>7635605</v>
      </c>
      <c r="U34" s="15">
        <f t="shared" si="2"/>
        <v>0.99674343293010059</v>
      </c>
      <c r="V34" s="15">
        <f t="shared" si="3"/>
        <v>0.84237364668284842</v>
      </c>
      <c r="W34" s="15">
        <f t="shared" si="4"/>
        <v>0.84237364668284842</v>
      </c>
      <c r="X34" s="51"/>
    </row>
    <row r="35" spans="1:24" ht="80.25" thickTop="1" thickBot="1" x14ac:dyDescent="0.3">
      <c r="A35" s="53" t="s">
        <v>59</v>
      </c>
      <c r="B35" s="26" t="s">
        <v>60</v>
      </c>
      <c r="C35" s="26" t="s">
        <v>61</v>
      </c>
      <c r="D35" s="26" t="s">
        <v>62</v>
      </c>
      <c r="E35" s="26" t="s">
        <v>63</v>
      </c>
      <c r="F35" s="26" t="s">
        <v>65</v>
      </c>
      <c r="G35" s="26" t="s">
        <v>21</v>
      </c>
      <c r="H35" s="11" t="s">
        <v>64</v>
      </c>
      <c r="I35" s="12">
        <v>21150651769</v>
      </c>
      <c r="J35" s="12">
        <v>0</v>
      </c>
      <c r="K35" s="12">
        <v>0</v>
      </c>
      <c r="L35" s="12">
        <v>21150651769</v>
      </c>
      <c r="M35" s="12">
        <v>8000000000</v>
      </c>
      <c r="N35" s="13">
        <f t="shared" si="9"/>
        <v>13150651769</v>
      </c>
      <c r="O35" s="12">
        <v>13150651769</v>
      </c>
      <c r="P35" s="12">
        <v>0</v>
      </c>
      <c r="Q35" s="12">
        <v>13150651769</v>
      </c>
      <c r="R35" s="12">
        <v>0</v>
      </c>
      <c r="S35" s="12">
        <v>0</v>
      </c>
      <c r="T35" s="14">
        <f t="shared" si="6"/>
        <v>0</v>
      </c>
      <c r="U35" s="15">
        <f t="shared" si="2"/>
        <v>1</v>
      </c>
      <c r="V35" s="15">
        <f t="shared" si="3"/>
        <v>0</v>
      </c>
      <c r="W35" s="15">
        <f t="shared" si="4"/>
        <v>0</v>
      </c>
    </row>
    <row r="36" spans="1:24" ht="69" thickTop="1" thickBot="1" x14ac:dyDescent="0.3">
      <c r="A36" s="53" t="s">
        <v>59</v>
      </c>
      <c r="B36" s="26" t="s">
        <v>66</v>
      </c>
      <c r="C36" s="26" t="s">
        <v>61</v>
      </c>
      <c r="D36" s="26" t="s">
        <v>67</v>
      </c>
      <c r="E36" s="26" t="s">
        <v>68</v>
      </c>
      <c r="F36" s="26" t="s">
        <v>20</v>
      </c>
      <c r="G36" s="26" t="s">
        <v>21</v>
      </c>
      <c r="H36" s="11" t="s">
        <v>69</v>
      </c>
      <c r="I36" s="12">
        <v>19570000000</v>
      </c>
      <c r="J36" s="12">
        <v>0</v>
      </c>
      <c r="K36" s="12">
        <v>0</v>
      </c>
      <c r="L36" s="12">
        <v>19570000000</v>
      </c>
      <c r="M36" s="12">
        <v>1600000000</v>
      </c>
      <c r="N36" s="13">
        <f t="shared" si="9"/>
        <v>17970000000</v>
      </c>
      <c r="O36" s="12">
        <v>17849013398.950001</v>
      </c>
      <c r="P36" s="12">
        <v>120986601.05</v>
      </c>
      <c r="Q36" s="12">
        <v>16649013398.950001</v>
      </c>
      <c r="R36" s="12">
        <v>652085573.95000005</v>
      </c>
      <c r="S36" s="12">
        <v>652085573.95000005</v>
      </c>
      <c r="T36" s="14">
        <f t="shared" si="6"/>
        <v>1320986601.0499992</v>
      </c>
      <c r="U36" s="15">
        <f t="shared" si="2"/>
        <v>0.92648933772676689</v>
      </c>
      <c r="V36" s="15">
        <f t="shared" si="3"/>
        <v>3.6287455422927106E-2</v>
      </c>
      <c r="W36" s="15">
        <f t="shared" si="4"/>
        <v>3.6287455422927106E-2</v>
      </c>
    </row>
    <row r="37" spans="1:24" ht="91.5" thickTop="1" thickBot="1" x14ac:dyDescent="0.3">
      <c r="A37" s="53" t="s">
        <v>59</v>
      </c>
      <c r="B37" s="26" t="s">
        <v>66</v>
      </c>
      <c r="C37" s="26" t="s">
        <v>61</v>
      </c>
      <c r="D37" s="26" t="s">
        <v>70</v>
      </c>
      <c r="E37" s="26" t="s">
        <v>71</v>
      </c>
      <c r="F37" s="26" t="s">
        <v>20</v>
      </c>
      <c r="G37" s="26" t="s">
        <v>21</v>
      </c>
      <c r="H37" s="11" t="s">
        <v>72</v>
      </c>
      <c r="I37" s="12">
        <v>16568950074</v>
      </c>
      <c r="J37" s="12">
        <v>0</v>
      </c>
      <c r="K37" s="12">
        <v>0</v>
      </c>
      <c r="L37" s="12">
        <v>16568950074</v>
      </c>
      <c r="M37" s="12">
        <v>5500000000</v>
      </c>
      <c r="N37" s="13">
        <f t="shared" si="9"/>
        <v>11068950074</v>
      </c>
      <c r="O37" s="12">
        <v>11035805673.950001</v>
      </c>
      <c r="P37" s="12">
        <v>33144400.050000001</v>
      </c>
      <c r="Q37" s="12">
        <v>10902861846.950001</v>
      </c>
      <c r="R37" s="12">
        <v>1139094872.45</v>
      </c>
      <c r="S37" s="12">
        <v>1139094872.45</v>
      </c>
      <c r="T37" s="14">
        <f t="shared" si="6"/>
        <v>166088227.04999924</v>
      </c>
      <c r="U37" s="15">
        <f t="shared" si="2"/>
        <v>0.98499512366216868</v>
      </c>
      <c r="V37" s="15">
        <f t="shared" si="3"/>
        <v>0.10290902613479437</v>
      </c>
      <c r="W37" s="15">
        <f t="shared" si="4"/>
        <v>0.10290902613479437</v>
      </c>
    </row>
    <row r="38" spans="1:24" ht="91.5" thickTop="1" thickBot="1" x14ac:dyDescent="0.3">
      <c r="A38" s="53" t="s">
        <v>59</v>
      </c>
      <c r="B38" s="26" t="s">
        <v>66</v>
      </c>
      <c r="C38" s="26" t="s">
        <v>61</v>
      </c>
      <c r="D38" s="26" t="s">
        <v>73</v>
      </c>
      <c r="E38" s="26" t="s">
        <v>71</v>
      </c>
      <c r="F38" s="26" t="s">
        <v>20</v>
      </c>
      <c r="G38" s="26" t="s">
        <v>21</v>
      </c>
      <c r="H38" s="11" t="s">
        <v>72</v>
      </c>
      <c r="I38" s="12">
        <v>4005703159</v>
      </c>
      <c r="J38" s="12">
        <v>0</v>
      </c>
      <c r="K38" s="12">
        <v>0</v>
      </c>
      <c r="L38" s="12">
        <v>4005703159</v>
      </c>
      <c r="M38" s="12">
        <v>2700000000</v>
      </c>
      <c r="N38" s="13">
        <f t="shared" si="9"/>
        <v>1305703159</v>
      </c>
      <c r="O38" s="12">
        <v>1304553715.5</v>
      </c>
      <c r="P38" s="12">
        <v>1149443.5</v>
      </c>
      <c r="Q38" s="12">
        <v>1299977782.5</v>
      </c>
      <c r="R38" s="12">
        <v>915355346</v>
      </c>
      <c r="S38" s="12">
        <v>915355346</v>
      </c>
      <c r="T38" s="14">
        <f t="shared" si="6"/>
        <v>5725376.5</v>
      </c>
      <c r="U38" s="15">
        <f t="shared" si="2"/>
        <v>0.9956151009817692</v>
      </c>
      <c r="V38" s="15">
        <f t="shared" si="3"/>
        <v>0.70104398514364019</v>
      </c>
      <c r="W38" s="15">
        <f t="shared" si="4"/>
        <v>0.70104398514364019</v>
      </c>
    </row>
    <row r="39" spans="1:24" ht="69" thickTop="1" thickBot="1" x14ac:dyDescent="0.3">
      <c r="A39" s="53" t="s">
        <v>59</v>
      </c>
      <c r="B39" s="26" t="s">
        <v>66</v>
      </c>
      <c r="C39" s="26" t="s">
        <v>61</v>
      </c>
      <c r="D39" s="26" t="s">
        <v>74</v>
      </c>
      <c r="E39" s="26" t="s">
        <v>75</v>
      </c>
      <c r="F39" s="26" t="s">
        <v>20</v>
      </c>
      <c r="G39" s="26" t="s">
        <v>21</v>
      </c>
      <c r="H39" s="11" t="s">
        <v>76</v>
      </c>
      <c r="I39" s="12">
        <v>69511933550</v>
      </c>
      <c r="J39" s="12">
        <v>0</v>
      </c>
      <c r="K39" s="12">
        <v>0</v>
      </c>
      <c r="L39" s="12">
        <v>69511933550</v>
      </c>
      <c r="M39" s="12">
        <v>26207153014</v>
      </c>
      <c r="N39" s="13">
        <f t="shared" si="9"/>
        <v>43304780536</v>
      </c>
      <c r="O39" s="12">
        <v>43012548175.559998</v>
      </c>
      <c r="P39" s="12">
        <v>292232360.44</v>
      </c>
      <c r="Q39" s="12">
        <v>34997087123.559998</v>
      </c>
      <c r="R39" s="12">
        <v>5284033958.5600004</v>
      </c>
      <c r="S39" s="12">
        <v>5284033958.5600004</v>
      </c>
      <c r="T39" s="14">
        <f t="shared" si="6"/>
        <v>8307693412.4400024</v>
      </c>
      <c r="U39" s="15">
        <f t="shared" si="2"/>
        <v>0.80815759115708541</v>
      </c>
      <c r="V39" s="15">
        <f t="shared" si="3"/>
        <v>0.12201964524834143</v>
      </c>
      <c r="W39" s="15">
        <f t="shared" si="4"/>
        <v>0.12201964524834143</v>
      </c>
    </row>
    <row r="40" spans="1:24" ht="69" thickTop="1" thickBot="1" x14ac:dyDescent="0.3">
      <c r="A40" s="53" t="s">
        <v>59</v>
      </c>
      <c r="B40" s="26" t="s">
        <v>66</v>
      </c>
      <c r="C40" s="26" t="s">
        <v>61</v>
      </c>
      <c r="D40" s="26">
        <v>30</v>
      </c>
      <c r="E40" s="26" t="s">
        <v>75</v>
      </c>
      <c r="F40" s="26">
        <v>15</v>
      </c>
      <c r="G40" s="26" t="s">
        <v>21</v>
      </c>
      <c r="H40" s="11" t="s">
        <v>76</v>
      </c>
      <c r="I40" s="12">
        <v>0</v>
      </c>
      <c r="J40" s="12">
        <v>8820000000</v>
      </c>
      <c r="K40" s="12">
        <v>0</v>
      </c>
      <c r="L40" s="12">
        <v>8820000000</v>
      </c>
      <c r="M40" s="12">
        <v>0</v>
      </c>
      <c r="N40" s="13">
        <f t="shared" si="9"/>
        <v>8820000000</v>
      </c>
      <c r="O40" s="12">
        <v>8820000000</v>
      </c>
      <c r="P40" s="12">
        <v>0</v>
      </c>
      <c r="Q40" s="12">
        <v>0</v>
      </c>
      <c r="R40" s="12">
        <v>0</v>
      </c>
      <c r="S40" s="12">
        <v>0</v>
      </c>
      <c r="T40" s="14">
        <f t="shared" si="6"/>
        <v>8820000000</v>
      </c>
      <c r="U40" s="15">
        <v>0</v>
      </c>
      <c r="V40" s="15">
        <v>0</v>
      </c>
      <c r="W40" s="15">
        <v>0</v>
      </c>
    </row>
    <row r="41" spans="1:24" ht="91.5" thickTop="1" thickBot="1" x14ac:dyDescent="0.3">
      <c r="A41" s="53" t="s">
        <v>59</v>
      </c>
      <c r="B41" s="26" t="s">
        <v>66</v>
      </c>
      <c r="C41" s="26" t="s">
        <v>61</v>
      </c>
      <c r="D41" s="26" t="s">
        <v>77</v>
      </c>
      <c r="E41" s="26" t="s">
        <v>78</v>
      </c>
      <c r="F41" s="26" t="s">
        <v>20</v>
      </c>
      <c r="G41" s="26" t="s">
        <v>21</v>
      </c>
      <c r="H41" s="11" t="s">
        <v>79</v>
      </c>
      <c r="I41" s="12">
        <v>59646395164</v>
      </c>
      <c r="J41" s="12">
        <v>0</v>
      </c>
      <c r="K41" s="12">
        <v>0</v>
      </c>
      <c r="L41" s="12">
        <v>59646395164</v>
      </c>
      <c r="M41" s="12">
        <v>8918000000</v>
      </c>
      <c r="N41" s="13">
        <f t="shared" si="9"/>
        <v>50728395164</v>
      </c>
      <c r="O41" s="12">
        <v>50323729051.32</v>
      </c>
      <c r="P41" s="12">
        <v>404666112.68000001</v>
      </c>
      <c r="Q41" s="12">
        <v>50319751851.32</v>
      </c>
      <c r="R41" s="12">
        <v>2989050255.3099999</v>
      </c>
      <c r="S41" s="12">
        <v>2989050255.3099999</v>
      </c>
      <c r="T41" s="14">
        <f t="shared" si="6"/>
        <v>408643312.68000031</v>
      </c>
      <c r="U41" s="15">
        <f t="shared" si="2"/>
        <v>0.99194448569959892</v>
      </c>
      <c r="V41" s="15">
        <f t="shared" si="3"/>
        <v>5.8922625989777308E-2</v>
      </c>
      <c r="W41" s="15">
        <f t="shared" si="4"/>
        <v>5.8922625989777308E-2</v>
      </c>
    </row>
    <row r="42" spans="1:24" ht="91.5" thickTop="1" thickBot="1" x14ac:dyDescent="0.3">
      <c r="A42" s="53" t="s">
        <v>59</v>
      </c>
      <c r="B42" s="26" t="s">
        <v>66</v>
      </c>
      <c r="C42" s="26" t="s">
        <v>61</v>
      </c>
      <c r="D42" s="26" t="s">
        <v>77</v>
      </c>
      <c r="E42" s="26" t="s">
        <v>78</v>
      </c>
      <c r="F42" s="26">
        <v>15</v>
      </c>
      <c r="G42" s="26" t="s">
        <v>21</v>
      </c>
      <c r="H42" s="11" t="s">
        <v>79</v>
      </c>
      <c r="I42" s="12">
        <v>0</v>
      </c>
      <c r="J42" s="12">
        <v>4788000000</v>
      </c>
      <c r="K42" s="12">
        <v>0</v>
      </c>
      <c r="L42" s="12">
        <v>4788000000</v>
      </c>
      <c r="M42" s="12">
        <v>0</v>
      </c>
      <c r="N42" s="13">
        <f t="shared" si="9"/>
        <v>4788000000</v>
      </c>
      <c r="O42" s="12">
        <v>4788000000</v>
      </c>
      <c r="P42" s="12">
        <v>0</v>
      </c>
      <c r="Q42" s="12">
        <v>0</v>
      </c>
      <c r="R42" s="12">
        <v>0</v>
      </c>
      <c r="S42" s="12">
        <v>0</v>
      </c>
      <c r="T42" s="14">
        <f t="shared" si="6"/>
        <v>4788000000</v>
      </c>
      <c r="U42" s="15">
        <v>0</v>
      </c>
      <c r="V42" s="15">
        <v>0</v>
      </c>
      <c r="W42" s="15">
        <v>0</v>
      </c>
    </row>
    <row r="43" spans="1:24" ht="69" thickTop="1" thickBot="1" x14ac:dyDescent="0.3">
      <c r="A43" s="53" t="s">
        <v>59</v>
      </c>
      <c r="B43" s="26" t="s">
        <v>66</v>
      </c>
      <c r="C43" s="26" t="s">
        <v>61</v>
      </c>
      <c r="D43" s="26" t="s">
        <v>80</v>
      </c>
      <c r="E43" s="26" t="s">
        <v>81</v>
      </c>
      <c r="F43" s="26" t="s">
        <v>20</v>
      </c>
      <c r="G43" s="26" t="s">
        <v>21</v>
      </c>
      <c r="H43" s="11" t="s">
        <v>82</v>
      </c>
      <c r="I43" s="12">
        <v>2733955712</v>
      </c>
      <c r="J43" s="12">
        <v>0</v>
      </c>
      <c r="K43" s="12">
        <v>0</v>
      </c>
      <c r="L43" s="12">
        <v>2733955712</v>
      </c>
      <c r="M43" s="12">
        <v>193371336</v>
      </c>
      <c r="N43" s="13">
        <f t="shared" si="9"/>
        <v>2540584376</v>
      </c>
      <c r="O43" s="12">
        <v>2539433416.6500001</v>
      </c>
      <c r="P43" s="12">
        <v>1150959.3500000001</v>
      </c>
      <c r="Q43" s="12">
        <v>2539433416.6500001</v>
      </c>
      <c r="R43" s="12">
        <v>2270989533.8200002</v>
      </c>
      <c r="S43" s="12">
        <v>2270989533.8200002</v>
      </c>
      <c r="T43" s="14">
        <f t="shared" si="6"/>
        <v>1150959.3499999046</v>
      </c>
      <c r="U43" s="15">
        <f t="shared" si="2"/>
        <v>0.9995469706257849</v>
      </c>
      <c r="V43" s="15">
        <f t="shared" si="3"/>
        <v>0.89388471222338972</v>
      </c>
      <c r="W43" s="15">
        <f t="shared" si="4"/>
        <v>0.89388471222338972</v>
      </c>
    </row>
    <row r="44" spans="1:24" ht="91.5" thickTop="1" thickBot="1" x14ac:dyDescent="0.3">
      <c r="A44" s="53" t="s">
        <v>59</v>
      </c>
      <c r="B44" s="26" t="s">
        <v>83</v>
      </c>
      <c r="C44" s="26" t="s">
        <v>61</v>
      </c>
      <c r="D44" s="26" t="s">
        <v>84</v>
      </c>
      <c r="E44" s="26" t="s">
        <v>71</v>
      </c>
      <c r="F44" s="26" t="s">
        <v>20</v>
      </c>
      <c r="G44" s="26" t="s">
        <v>21</v>
      </c>
      <c r="H44" s="11" t="s">
        <v>72</v>
      </c>
      <c r="I44" s="12">
        <v>152422406</v>
      </c>
      <c r="J44" s="12">
        <v>0</v>
      </c>
      <c r="K44" s="12">
        <v>0</v>
      </c>
      <c r="L44" s="12">
        <v>152422406</v>
      </c>
      <c r="M44" s="12">
        <v>24034875</v>
      </c>
      <c r="N44" s="13">
        <f t="shared" si="9"/>
        <v>128387531</v>
      </c>
      <c r="O44" s="12">
        <v>128061765</v>
      </c>
      <c r="P44" s="12">
        <v>325766</v>
      </c>
      <c r="Q44" s="12">
        <v>128061765</v>
      </c>
      <c r="R44" s="12">
        <v>93680333</v>
      </c>
      <c r="S44" s="12">
        <v>93680333</v>
      </c>
      <c r="T44" s="14">
        <f t="shared" si="6"/>
        <v>325766</v>
      </c>
      <c r="U44" s="15">
        <f t="shared" si="2"/>
        <v>0.9974626352149415</v>
      </c>
      <c r="V44" s="15">
        <f t="shared" si="3"/>
        <v>0.72966846757104475</v>
      </c>
      <c r="W44" s="15">
        <f t="shared" si="4"/>
        <v>0.72966846757104475</v>
      </c>
    </row>
    <row r="45" spans="1:24" ht="35.25" thickTop="1" thickBot="1" x14ac:dyDescent="0.3">
      <c r="A45" s="53" t="s">
        <v>59</v>
      </c>
      <c r="B45" s="26" t="s">
        <v>85</v>
      </c>
      <c r="C45" s="26" t="s">
        <v>61</v>
      </c>
      <c r="D45" s="26" t="s">
        <v>86</v>
      </c>
      <c r="E45" s="26" t="s">
        <v>87</v>
      </c>
      <c r="F45" s="26" t="s">
        <v>20</v>
      </c>
      <c r="G45" s="26" t="s">
        <v>21</v>
      </c>
      <c r="H45" s="11" t="s">
        <v>88</v>
      </c>
      <c r="I45" s="12">
        <v>4911388626</v>
      </c>
      <c r="J45" s="12">
        <v>0</v>
      </c>
      <c r="K45" s="12">
        <v>240000000</v>
      </c>
      <c r="L45" s="12">
        <v>4671388626</v>
      </c>
      <c r="M45" s="12">
        <v>1000000000</v>
      </c>
      <c r="N45" s="13">
        <f t="shared" si="9"/>
        <v>3671388626</v>
      </c>
      <c r="O45" s="12">
        <v>3671388625</v>
      </c>
      <c r="P45" s="12">
        <v>1</v>
      </c>
      <c r="Q45" s="12">
        <v>3367582782</v>
      </c>
      <c r="R45" s="12">
        <v>3042845013.4299998</v>
      </c>
      <c r="S45" s="12">
        <v>3042845013.4299998</v>
      </c>
      <c r="T45" s="14">
        <f t="shared" si="6"/>
        <v>303805844</v>
      </c>
      <c r="U45" s="15">
        <f t="shared" si="2"/>
        <v>0.91725042621516251</v>
      </c>
      <c r="V45" s="15">
        <f t="shared" si="3"/>
        <v>0.828799487986974</v>
      </c>
      <c r="W45" s="15">
        <f t="shared" si="4"/>
        <v>0.828799487986974</v>
      </c>
    </row>
    <row r="46" spans="1:24" ht="46.5" thickTop="1" thickBot="1" x14ac:dyDescent="0.3">
      <c r="A46" s="53" t="s">
        <v>59</v>
      </c>
      <c r="B46" s="26" t="s">
        <v>85</v>
      </c>
      <c r="C46" s="26" t="s">
        <v>61</v>
      </c>
      <c r="D46" s="26" t="s">
        <v>84</v>
      </c>
      <c r="E46" s="26" t="s">
        <v>89</v>
      </c>
      <c r="F46" s="26" t="s">
        <v>20</v>
      </c>
      <c r="G46" s="26" t="s">
        <v>21</v>
      </c>
      <c r="H46" s="11" t="s">
        <v>90</v>
      </c>
      <c r="I46" s="12">
        <v>2879089884</v>
      </c>
      <c r="J46" s="12">
        <v>0</v>
      </c>
      <c r="K46" s="12">
        <v>0</v>
      </c>
      <c r="L46" s="12">
        <v>2879089884</v>
      </c>
      <c r="M46" s="12">
        <v>0</v>
      </c>
      <c r="N46" s="13">
        <f t="shared" si="9"/>
        <v>2879089884</v>
      </c>
      <c r="O46" s="12">
        <v>2707833031.1300001</v>
      </c>
      <c r="P46" s="12">
        <v>171256852.87</v>
      </c>
      <c r="Q46" s="12">
        <v>1939294567.1300001</v>
      </c>
      <c r="R46" s="12">
        <v>1349886841.1300001</v>
      </c>
      <c r="S46" s="12">
        <v>1349886841.1300001</v>
      </c>
      <c r="T46" s="14">
        <f t="shared" si="6"/>
        <v>939795316.86999989</v>
      </c>
      <c r="U46" s="15">
        <f t="shared" si="2"/>
        <v>0.67357902853511609</v>
      </c>
      <c r="V46" s="15">
        <f t="shared" si="3"/>
        <v>0.46885887399061144</v>
      </c>
      <c r="W46" s="15">
        <f t="shared" si="4"/>
        <v>0.46885887399061144</v>
      </c>
    </row>
    <row r="47" spans="1:24" ht="46.5" thickTop="1" thickBot="1" x14ac:dyDescent="0.3">
      <c r="A47" s="53" t="s">
        <v>59</v>
      </c>
      <c r="B47" s="26" t="s">
        <v>85</v>
      </c>
      <c r="C47" s="26" t="s">
        <v>61</v>
      </c>
      <c r="D47" s="26" t="s">
        <v>91</v>
      </c>
      <c r="E47" s="26" t="s">
        <v>89</v>
      </c>
      <c r="F47" s="26" t="s">
        <v>20</v>
      </c>
      <c r="G47" s="26" t="s">
        <v>21</v>
      </c>
      <c r="H47" s="11" t="s">
        <v>90</v>
      </c>
      <c r="I47" s="12">
        <v>381056014</v>
      </c>
      <c r="J47" s="12">
        <v>240000000</v>
      </c>
      <c r="K47" s="12">
        <v>0</v>
      </c>
      <c r="L47" s="12">
        <v>621056014</v>
      </c>
      <c r="M47" s="12">
        <v>381056014</v>
      </c>
      <c r="N47" s="13">
        <f t="shared" si="9"/>
        <v>240000000</v>
      </c>
      <c r="O47" s="12">
        <v>239853925</v>
      </c>
      <c r="P47" s="12">
        <v>146075</v>
      </c>
      <c r="Q47" s="12">
        <v>239853925</v>
      </c>
      <c r="R47" s="12">
        <v>43663318</v>
      </c>
      <c r="S47" s="12">
        <v>43663318</v>
      </c>
      <c r="T47" s="14">
        <f t="shared" si="6"/>
        <v>146075</v>
      </c>
      <c r="U47" s="15">
        <f t="shared" si="2"/>
        <v>0.99939135416666669</v>
      </c>
      <c r="V47" s="15">
        <f t="shared" si="3"/>
        <v>0.18193049166666667</v>
      </c>
      <c r="W47" s="15">
        <f t="shared" si="4"/>
        <v>0.18193049166666667</v>
      </c>
    </row>
    <row r="48" spans="1:24" ht="45.75" customHeight="1" thickTop="1" thickBot="1" x14ac:dyDescent="0.3">
      <c r="A48" s="53" t="s">
        <v>59</v>
      </c>
      <c r="B48" s="26" t="s">
        <v>85</v>
      </c>
      <c r="C48" s="26" t="s">
        <v>61</v>
      </c>
      <c r="D48" s="26" t="s">
        <v>117</v>
      </c>
      <c r="E48" s="26" t="s">
        <v>89</v>
      </c>
      <c r="F48" s="26">
        <v>15</v>
      </c>
      <c r="G48" s="26" t="s">
        <v>21</v>
      </c>
      <c r="H48" s="11" t="s">
        <v>90</v>
      </c>
      <c r="I48" s="12">
        <v>0</v>
      </c>
      <c r="J48" s="12">
        <v>662367600</v>
      </c>
      <c r="K48" s="12">
        <v>0</v>
      </c>
      <c r="L48" s="12">
        <v>662367600</v>
      </c>
      <c r="M48" s="12">
        <v>0</v>
      </c>
      <c r="N48" s="13">
        <f t="shared" si="9"/>
        <v>662367600</v>
      </c>
      <c r="O48" s="12">
        <v>325906726</v>
      </c>
      <c r="P48" s="12">
        <v>336460874</v>
      </c>
      <c r="Q48" s="12">
        <v>262899459</v>
      </c>
      <c r="R48" s="12">
        <v>0</v>
      </c>
      <c r="S48" s="12">
        <v>0</v>
      </c>
      <c r="T48" s="14">
        <f t="shared" si="6"/>
        <v>399468141</v>
      </c>
      <c r="U48" s="15">
        <v>0</v>
      </c>
      <c r="V48" s="15">
        <v>0</v>
      </c>
      <c r="W48" s="15">
        <v>0</v>
      </c>
    </row>
    <row r="49" spans="1:23" ht="24" customHeight="1" thickTop="1" thickBot="1" x14ac:dyDescent="0.3">
      <c r="A49" s="45"/>
      <c r="B49" s="45"/>
      <c r="C49" s="45"/>
      <c r="D49" s="45"/>
      <c r="E49" s="45"/>
      <c r="F49" s="45"/>
      <c r="G49" s="45"/>
      <c r="H49" s="46" t="s">
        <v>98</v>
      </c>
      <c r="I49" s="47">
        <f>+I8+I33</f>
        <v>915102115350</v>
      </c>
      <c r="J49" s="47">
        <f t="shared" ref="J49:S49" si="11">+J8+J33</f>
        <v>116678787600</v>
      </c>
      <c r="K49" s="47">
        <f>+K8+K33</f>
        <v>46306000000</v>
      </c>
      <c r="L49" s="47">
        <f t="shared" si="11"/>
        <v>985474902950</v>
      </c>
      <c r="M49" s="47">
        <f>+M8+M33</f>
        <v>103580369220.17</v>
      </c>
      <c r="N49" s="48">
        <f>+L49-M49</f>
        <v>881894533729.82996</v>
      </c>
      <c r="O49" s="47">
        <f t="shared" si="11"/>
        <v>870570281114.46997</v>
      </c>
      <c r="P49" s="47">
        <f t="shared" si="11"/>
        <v>11324252615.360001</v>
      </c>
      <c r="Q49" s="47">
        <f t="shared" si="11"/>
        <v>832275968109.72009</v>
      </c>
      <c r="R49" s="47">
        <f t="shared" si="11"/>
        <v>429925971392.18994</v>
      </c>
      <c r="S49" s="47">
        <f t="shared" si="11"/>
        <v>429864841346.18994</v>
      </c>
      <c r="T49" s="49">
        <f>+N49-Q49</f>
        <v>49618565620.109863</v>
      </c>
      <c r="U49" s="50">
        <f t="shared" si="2"/>
        <v>0.94373639508767992</v>
      </c>
      <c r="V49" s="50">
        <f t="shared" si="3"/>
        <v>0.48750270576447247</v>
      </c>
      <c r="W49" s="50">
        <f t="shared" si="4"/>
        <v>0.48743338903365946</v>
      </c>
    </row>
    <row r="50" spans="1:23" ht="15.75" thickTop="1" x14ac:dyDescent="0.25">
      <c r="A50" s="27" t="s">
        <v>105</v>
      </c>
      <c r="B50" s="27"/>
      <c r="C50" s="27"/>
      <c r="D50" s="27"/>
      <c r="E50" s="27"/>
      <c r="F50" s="28"/>
      <c r="G50" s="28"/>
      <c r="H50" s="5"/>
      <c r="I50" s="6"/>
      <c r="J50" s="6"/>
      <c r="K50" s="4"/>
      <c r="L50" s="4"/>
      <c r="M50" s="4"/>
      <c r="N50" s="8"/>
      <c r="O50" s="8"/>
      <c r="P50" s="18"/>
      <c r="Q50" s="18"/>
      <c r="R50" s="19"/>
      <c r="S50" s="6"/>
      <c r="T50" s="6"/>
      <c r="U50" s="6"/>
      <c r="V50" s="20"/>
      <c r="W50" s="20"/>
    </row>
    <row r="51" spans="1:23" x14ac:dyDescent="0.25">
      <c r="A51" s="27" t="s">
        <v>106</v>
      </c>
      <c r="B51" s="27"/>
      <c r="C51" s="27"/>
      <c r="D51" s="27"/>
      <c r="E51" s="27"/>
      <c r="F51" s="28"/>
      <c r="G51" s="28"/>
      <c r="H51" s="5"/>
      <c r="I51" s="6"/>
      <c r="J51" s="6"/>
      <c r="K51" s="4"/>
      <c r="L51" s="4"/>
      <c r="M51" s="4"/>
      <c r="N51" s="8"/>
      <c r="O51" s="8"/>
      <c r="P51" s="18"/>
      <c r="Q51" s="18"/>
      <c r="R51" s="19"/>
      <c r="S51" s="6"/>
      <c r="T51" s="6"/>
      <c r="U51" s="6"/>
      <c r="V51" s="20"/>
      <c r="W51" s="20"/>
    </row>
    <row r="52" spans="1:23" x14ac:dyDescent="0.25">
      <c r="A52" s="27" t="s">
        <v>107</v>
      </c>
      <c r="B52" s="27"/>
      <c r="C52" s="27"/>
      <c r="D52" s="27"/>
      <c r="E52" s="27"/>
      <c r="F52" s="28"/>
      <c r="G52" s="28"/>
      <c r="H52" s="5"/>
      <c r="I52" s="6"/>
      <c r="J52" s="6"/>
      <c r="K52" s="4"/>
      <c r="L52" s="4"/>
      <c r="M52" s="4"/>
      <c r="N52" s="8"/>
      <c r="O52" s="8"/>
      <c r="P52" s="18"/>
      <c r="Q52" s="18"/>
      <c r="R52" s="19"/>
      <c r="S52" s="6"/>
      <c r="T52" s="6"/>
      <c r="U52" s="6"/>
      <c r="V52" s="20"/>
      <c r="W52" s="20"/>
    </row>
    <row r="53" spans="1:23" ht="12" customHeight="1" x14ac:dyDescent="0.25">
      <c r="A53" s="27" t="s">
        <v>108</v>
      </c>
      <c r="B53" s="27"/>
      <c r="C53" s="27"/>
      <c r="D53" s="27"/>
      <c r="E53" s="27"/>
      <c r="F53" s="28"/>
      <c r="G53" s="28"/>
      <c r="H53" s="5"/>
      <c r="I53" s="6"/>
      <c r="J53" s="6"/>
      <c r="K53" s="4"/>
      <c r="L53" s="4"/>
      <c r="M53" s="4"/>
      <c r="N53" s="8"/>
      <c r="O53" s="8"/>
      <c r="P53" s="18"/>
      <c r="Q53" s="18"/>
      <c r="R53" s="19"/>
      <c r="S53" s="6"/>
      <c r="T53" s="6"/>
      <c r="U53" s="6"/>
      <c r="V53" s="20"/>
      <c r="W53" s="20"/>
    </row>
    <row r="54" spans="1:23" ht="12" customHeight="1" x14ac:dyDescent="0.25">
      <c r="A54" s="27" t="s">
        <v>110</v>
      </c>
      <c r="B54" s="27"/>
      <c r="C54" s="27"/>
      <c r="D54" s="27"/>
      <c r="E54" s="27"/>
      <c r="F54" s="28"/>
      <c r="G54" s="28"/>
      <c r="H54" s="5"/>
      <c r="I54" s="6"/>
      <c r="J54" s="6"/>
      <c r="K54" s="4"/>
      <c r="L54" s="4"/>
      <c r="M54" s="4"/>
      <c r="N54" s="8"/>
      <c r="O54" s="8"/>
      <c r="P54" s="18"/>
      <c r="Q54" s="18"/>
      <c r="R54" s="19"/>
      <c r="S54" s="6"/>
      <c r="T54" s="6"/>
      <c r="U54" s="6"/>
      <c r="V54" s="20"/>
      <c r="W54" s="20"/>
    </row>
    <row r="55" spans="1:23" x14ac:dyDescent="0.25">
      <c r="A55" s="27" t="s">
        <v>111</v>
      </c>
      <c r="B55" s="27"/>
      <c r="C55" s="27"/>
      <c r="D55" s="27"/>
      <c r="E55" s="27"/>
      <c r="F55" s="27"/>
      <c r="G55" s="27"/>
      <c r="H55" s="4"/>
      <c r="I55" s="4"/>
      <c r="J55" s="4"/>
      <c r="K55" s="4"/>
      <c r="L55" s="4"/>
      <c r="M55" s="4"/>
      <c r="N55" s="8"/>
      <c r="O55" s="8"/>
      <c r="P55" s="18"/>
      <c r="Q55" s="18"/>
      <c r="R55" s="19"/>
      <c r="S55" s="6"/>
      <c r="T55" s="6"/>
      <c r="U55" s="6"/>
      <c r="V55" s="20"/>
      <c r="W55" s="20"/>
    </row>
    <row r="56" spans="1:23" x14ac:dyDescent="0.25">
      <c r="A56" s="27" t="s">
        <v>112</v>
      </c>
      <c r="B56" s="27"/>
      <c r="C56" s="27"/>
      <c r="D56" s="27"/>
      <c r="E56" s="27"/>
      <c r="F56" s="27"/>
      <c r="G56" s="27"/>
      <c r="H56" s="4"/>
      <c r="I56" s="4"/>
      <c r="J56" s="4"/>
      <c r="K56" s="4"/>
      <c r="L56" s="4"/>
      <c r="M56" s="4"/>
      <c r="N56" s="8"/>
      <c r="O56" s="8"/>
      <c r="P56" s="18"/>
      <c r="Q56" s="18"/>
      <c r="R56" s="19"/>
      <c r="S56" s="6"/>
      <c r="T56" s="5"/>
      <c r="U56" s="4"/>
      <c r="V56" s="4"/>
      <c r="W56" s="8"/>
    </row>
    <row r="57" spans="1:23" x14ac:dyDescent="0.25">
      <c r="A57" s="27" t="s">
        <v>113</v>
      </c>
      <c r="B57" s="27"/>
      <c r="C57" s="27"/>
      <c r="D57" s="27"/>
      <c r="E57" s="27"/>
      <c r="F57" s="27"/>
      <c r="G57" s="27"/>
      <c r="H57" s="4"/>
      <c r="I57" s="4"/>
      <c r="J57" s="4"/>
      <c r="K57" s="4"/>
      <c r="L57" s="4"/>
      <c r="M57" s="4"/>
      <c r="N57" s="4"/>
      <c r="O57" s="4"/>
      <c r="P57" s="4"/>
      <c r="Q57" s="4"/>
      <c r="R57" s="4"/>
      <c r="S57" s="4"/>
      <c r="T57" s="4"/>
      <c r="U57" s="8"/>
      <c r="V57" s="8"/>
      <c r="W57" s="8"/>
    </row>
    <row r="58" spans="1:23" x14ac:dyDescent="0.25">
      <c r="A58" s="27" t="s">
        <v>116</v>
      </c>
      <c r="B58" s="27"/>
      <c r="C58" s="27"/>
      <c r="D58" s="27"/>
      <c r="E58" s="27"/>
      <c r="F58" s="27"/>
      <c r="G58" s="27"/>
      <c r="H58" s="4"/>
      <c r="I58" s="4"/>
      <c r="J58" s="4"/>
      <c r="K58" s="4"/>
      <c r="L58" s="4"/>
      <c r="M58" s="4"/>
      <c r="N58" s="4"/>
      <c r="O58" s="4"/>
      <c r="P58" s="4"/>
      <c r="Q58" s="4"/>
      <c r="R58" s="4"/>
      <c r="S58" s="4"/>
      <c r="T58" s="4"/>
      <c r="U58" s="8"/>
      <c r="V58" s="6"/>
      <c r="W58" s="6"/>
    </row>
    <row r="59" spans="1:23" x14ac:dyDescent="0.25">
      <c r="A59" s="27" t="s">
        <v>114</v>
      </c>
      <c r="B59" s="27"/>
      <c r="C59" s="27"/>
      <c r="D59" s="27"/>
      <c r="E59" s="27"/>
      <c r="F59" s="28"/>
      <c r="G59" s="28"/>
      <c r="H59" s="5"/>
      <c r="I59" s="6"/>
      <c r="J59" s="6"/>
      <c r="K59" s="4"/>
      <c r="L59" s="4"/>
      <c r="M59" s="4"/>
      <c r="P59" s="18"/>
      <c r="Q59" s="18"/>
      <c r="R59" s="18"/>
      <c r="S59" s="18"/>
      <c r="T59" s="5"/>
      <c r="U59" s="6"/>
    </row>
    <row r="60" spans="1:23" x14ac:dyDescent="0.25">
      <c r="A60" s="27" t="s">
        <v>115</v>
      </c>
      <c r="B60" s="29"/>
      <c r="C60" s="29"/>
      <c r="D60" s="29"/>
      <c r="E60" s="29"/>
      <c r="F60" s="29"/>
      <c r="G60" s="29"/>
    </row>
    <row r="61" spans="1:23" x14ac:dyDescent="0.25">
      <c r="A61" s="27" t="s">
        <v>118</v>
      </c>
      <c r="B61" s="29"/>
      <c r="C61" s="29"/>
      <c r="D61" s="29"/>
      <c r="E61" s="29"/>
      <c r="F61" s="29"/>
      <c r="G61" s="29"/>
    </row>
    <row r="62" spans="1:23" x14ac:dyDescent="0.25">
      <c r="A62" s="27" t="s">
        <v>119</v>
      </c>
      <c r="B62" s="29"/>
      <c r="C62" s="29"/>
      <c r="D62" s="29"/>
      <c r="E62" s="29"/>
      <c r="F62" s="29"/>
      <c r="G62" s="29"/>
    </row>
    <row r="63" spans="1:23" x14ac:dyDescent="0.25">
      <c r="A63" s="27" t="s">
        <v>120</v>
      </c>
      <c r="B63" s="29"/>
      <c r="C63" s="29"/>
      <c r="D63" s="29"/>
      <c r="E63" s="29"/>
      <c r="F63" s="29"/>
      <c r="G63" s="29"/>
    </row>
    <row r="64" spans="1:23" x14ac:dyDescent="0.25">
      <c r="A64" s="29"/>
      <c r="B64" s="29"/>
      <c r="C64" s="29"/>
      <c r="D64" s="29"/>
      <c r="E64" s="29"/>
      <c r="F64" s="29"/>
      <c r="G64" s="29"/>
    </row>
    <row r="65" spans="1:7" x14ac:dyDescent="0.25">
      <c r="A65" s="29"/>
      <c r="B65" s="29"/>
      <c r="C65" s="29"/>
      <c r="D65" s="29"/>
      <c r="E65" s="29"/>
      <c r="F65" s="29"/>
      <c r="G65" s="29"/>
    </row>
    <row r="66" spans="1:7" x14ac:dyDescent="0.25">
      <c r="A66" s="29"/>
      <c r="B66" s="29"/>
      <c r="C66" s="29"/>
      <c r="D66" s="29"/>
      <c r="E66" s="29"/>
      <c r="F66" s="29"/>
      <c r="G66" s="29"/>
    </row>
    <row r="67" spans="1:7" x14ac:dyDescent="0.25">
      <c r="A67" s="29"/>
      <c r="B67" s="29"/>
      <c r="C67" s="29"/>
      <c r="D67" s="29"/>
      <c r="E67" s="29"/>
      <c r="F67" s="29"/>
      <c r="G67" s="29"/>
    </row>
    <row r="86" spans="1:23" x14ac:dyDescent="0.25">
      <c r="V86" s="7"/>
      <c r="W86" s="7"/>
    </row>
    <row r="87" spans="1:23" x14ac:dyDescent="0.25">
      <c r="A87" s="8"/>
      <c r="B87" s="8"/>
      <c r="C87" s="8"/>
      <c r="D87" s="8"/>
      <c r="E87" s="8"/>
      <c r="F87" s="8"/>
      <c r="G87" s="8"/>
      <c r="H87" s="8"/>
      <c r="I87" s="8"/>
      <c r="J87" s="8"/>
      <c r="K87" s="8"/>
      <c r="L87" s="8"/>
      <c r="M87" s="8"/>
      <c r="N87" s="8"/>
      <c r="O87" s="8"/>
      <c r="P87" s="8"/>
      <c r="Q87" s="8"/>
      <c r="R87" s="8"/>
      <c r="S87" s="8"/>
      <c r="T87" s="8"/>
      <c r="U87" s="7"/>
      <c r="V87" s="7"/>
      <c r="W87" s="7"/>
    </row>
    <row r="88" spans="1:23" x14ac:dyDescent="0.25">
      <c r="A88" s="8"/>
      <c r="B88" s="8"/>
      <c r="C88" s="8"/>
      <c r="D88" s="8"/>
      <c r="E88" s="8"/>
      <c r="F88" s="8"/>
      <c r="G88" s="8"/>
      <c r="H88" s="8"/>
      <c r="I88" s="8"/>
      <c r="J88" s="8"/>
      <c r="K88" s="8"/>
      <c r="L88" s="8"/>
      <c r="M88" s="8"/>
      <c r="N88" s="8"/>
      <c r="O88" s="8"/>
      <c r="P88" s="8"/>
      <c r="Q88" s="8"/>
      <c r="R88" s="8"/>
      <c r="S88" s="8"/>
      <c r="T88" s="8"/>
      <c r="U88" s="7"/>
      <c r="V88" s="7"/>
      <c r="W88" s="7"/>
    </row>
    <row r="89" spans="1:23" x14ac:dyDescent="0.25">
      <c r="A89" s="8"/>
      <c r="B89" s="8"/>
      <c r="C89" s="8"/>
      <c r="D89" s="8"/>
      <c r="E89" s="8"/>
      <c r="F89" s="8"/>
      <c r="G89" s="8"/>
      <c r="H89" s="8"/>
      <c r="I89" s="8"/>
      <c r="J89" s="8"/>
      <c r="K89" s="8"/>
      <c r="L89" s="8"/>
      <c r="M89" s="8"/>
      <c r="N89" s="8"/>
      <c r="O89" s="8"/>
      <c r="P89" s="8"/>
      <c r="Q89" s="8"/>
      <c r="R89" s="8"/>
      <c r="S89" s="8"/>
      <c r="T89" s="8"/>
      <c r="U89" s="7"/>
      <c r="V89" s="7"/>
      <c r="W89" s="7"/>
    </row>
    <row r="90" spans="1:23" x14ac:dyDescent="0.25">
      <c r="A90" s="8"/>
      <c r="B90" s="8"/>
      <c r="C90" s="8"/>
      <c r="D90" s="8"/>
      <c r="E90" s="8"/>
      <c r="F90" s="8"/>
      <c r="G90" s="8"/>
      <c r="H90" s="8"/>
      <c r="I90" s="8"/>
      <c r="J90" s="8"/>
      <c r="K90" s="8"/>
      <c r="L90" s="8"/>
      <c r="M90" s="8"/>
      <c r="N90" s="8"/>
      <c r="O90" s="8"/>
      <c r="P90" s="8"/>
      <c r="Q90" s="8"/>
      <c r="R90" s="8"/>
      <c r="S90" s="8"/>
      <c r="T90" s="8"/>
      <c r="U90" s="7"/>
      <c r="V90" s="7"/>
      <c r="W90" s="7"/>
    </row>
    <row r="91" spans="1:23" x14ac:dyDescent="0.25">
      <c r="A91" s="8"/>
      <c r="B91" s="8"/>
      <c r="C91" s="8"/>
      <c r="D91" s="8"/>
      <c r="E91" s="8"/>
      <c r="F91" s="8"/>
      <c r="G91" s="8"/>
      <c r="H91" s="8"/>
      <c r="I91" s="8"/>
      <c r="J91" s="8"/>
      <c r="K91" s="8"/>
      <c r="L91" s="8"/>
      <c r="M91" s="8"/>
      <c r="N91" s="8"/>
      <c r="O91" s="8"/>
      <c r="P91" s="8"/>
      <c r="Q91" s="8"/>
      <c r="R91" s="8"/>
      <c r="S91" s="8"/>
      <c r="T91" s="8"/>
      <c r="U91" s="7"/>
      <c r="V91" s="2"/>
      <c r="W91" s="2"/>
    </row>
    <row r="92" spans="1:23" x14ac:dyDescent="0.25">
      <c r="U92" s="2"/>
      <c r="V92" s="2"/>
      <c r="W92" s="2"/>
    </row>
    <row r="93" spans="1:23" x14ac:dyDescent="0.25">
      <c r="U93" s="2"/>
      <c r="V93" s="2"/>
      <c r="W93" s="2"/>
    </row>
    <row r="94" spans="1:23" x14ac:dyDescent="0.25">
      <c r="U94" s="2"/>
      <c r="V94" s="2"/>
      <c r="W94" s="2"/>
    </row>
    <row r="95" spans="1:23" x14ac:dyDescent="0.25">
      <c r="U95" s="2"/>
      <c r="V95" s="2"/>
      <c r="W95" s="2"/>
    </row>
    <row r="96" spans="1:23" x14ac:dyDescent="0.25">
      <c r="U96" s="2"/>
    </row>
  </sheetData>
  <mergeCells count="4">
    <mergeCell ref="A2:W2"/>
    <mergeCell ref="A3:W3"/>
    <mergeCell ref="R6:W6"/>
    <mergeCell ref="A4:W5"/>
  </mergeCells>
  <printOptions horizontalCentered="1"/>
  <pageMargins left="0" right="0" top="0.78740157480314965" bottom="0.78740157480314965" header="0.78740157480314965" footer="0.78740157480314965"/>
  <pageSetup paperSize="14" scale="5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2024-12-03T14:15:40Z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