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FEBRERO\PDF PAG WEB FEBRERO\"/>
    </mc:Choice>
  </mc:AlternateContent>
  <bookViews>
    <workbookView xWindow="0" yWindow="0" windowWidth="28800" windowHeight="12435"/>
  </bookViews>
  <sheets>
    <sheet name="GESTION GENERAL" sheetId="1" r:id="rId1"/>
  </sheets>
  <definedNames>
    <definedName name="_xlnm.Print_Titles" localSheetId="0">'GESTION GENERAL'!$5:$5</definedName>
  </definedNames>
  <calcPr calcId="152511"/>
</workbook>
</file>

<file path=xl/calcChain.xml><?xml version="1.0" encoding="utf-8"?>
<calcChain xmlns="http://schemas.openxmlformats.org/spreadsheetml/2006/main">
  <c r="N42" i="1" l="1"/>
  <c r="T42" i="1" s="1"/>
  <c r="N41" i="1"/>
  <c r="W41" i="1" s="1"/>
  <c r="N40" i="1"/>
  <c r="V40" i="1" s="1"/>
  <c r="N39" i="1"/>
  <c r="U39" i="1" s="1"/>
  <c r="N38" i="1"/>
  <c r="W38" i="1" s="1"/>
  <c r="N37" i="1"/>
  <c r="N36" i="1"/>
  <c r="V36" i="1" s="1"/>
  <c r="N35" i="1"/>
  <c r="T35" i="1" s="1"/>
  <c r="N34" i="1"/>
  <c r="T34" i="1" s="1"/>
  <c r="N33" i="1"/>
  <c r="W33" i="1" s="1"/>
  <c r="N32" i="1"/>
  <c r="W32" i="1" s="1"/>
  <c r="N31" i="1"/>
  <c r="U31" i="1" s="1"/>
  <c r="N29" i="1"/>
  <c r="W29" i="1" s="1"/>
  <c r="N28" i="1"/>
  <c r="N26" i="1"/>
  <c r="T26" i="1" s="1"/>
  <c r="N25" i="1"/>
  <c r="V25" i="1" s="1"/>
  <c r="N24" i="1"/>
  <c r="V24" i="1" s="1"/>
  <c r="N23" i="1"/>
  <c r="U23" i="1" s="1"/>
  <c r="N22" i="1"/>
  <c r="U22" i="1" s="1"/>
  <c r="N21" i="1"/>
  <c r="W21" i="1" s="1"/>
  <c r="N20" i="1"/>
  <c r="V20" i="1" s="1"/>
  <c r="N19" i="1"/>
  <c r="N18" i="1"/>
  <c r="T18" i="1" s="1"/>
  <c r="N17" i="1"/>
  <c r="T17" i="1" s="1"/>
  <c r="N16" i="1"/>
  <c r="W16" i="1" s="1"/>
  <c r="N15" i="1"/>
  <c r="U15" i="1" s="1"/>
  <c r="N14" i="1"/>
  <c r="U14" i="1" s="1"/>
  <c r="N12" i="1"/>
  <c r="V12" i="1" s="1"/>
  <c r="N10" i="1"/>
  <c r="U10" i="1" s="1"/>
  <c r="N9" i="1"/>
  <c r="W9" i="1" s="1"/>
  <c r="N8" i="1"/>
  <c r="T8" i="1" s="1"/>
  <c r="S30" i="1"/>
  <c r="R30" i="1"/>
  <c r="Q30" i="1"/>
  <c r="P30" i="1"/>
  <c r="O30" i="1"/>
  <c r="M30" i="1"/>
  <c r="L30" i="1"/>
  <c r="K30" i="1"/>
  <c r="J30" i="1"/>
  <c r="I30" i="1"/>
  <c r="S27" i="1"/>
  <c r="R27" i="1"/>
  <c r="Q27" i="1"/>
  <c r="P27" i="1"/>
  <c r="O27" i="1"/>
  <c r="M27" i="1"/>
  <c r="L27" i="1"/>
  <c r="K27" i="1"/>
  <c r="J27" i="1"/>
  <c r="I27" i="1"/>
  <c r="S13" i="1"/>
  <c r="R13" i="1"/>
  <c r="Q13" i="1"/>
  <c r="P13" i="1"/>
  <c r="O13" i="1"/>
  <c r="M13" i="1"/>
  <c r="L13" i="1"/>
  <c r="K13" i="1"/>
  <c r="J13" i="1"/>
  <c r="I13" i="1"/>
  <c r="S11" i="1"/>
  <c r="R11" i="1"/>
  <c r="Q11" i="1"/>
  <c r="P11" i="1"/>
  <c r="O11" i="1"/>
  <c r="M11" i="1"/>
  <c r="L11" i="1"/>
  <c r="K11" i="1"/>
  <c r="J11" i="1"/>
  <c r="I11" i="1"/>
  <c r="S7" i="1"/>
  <c r="R7" i="1"/>
  <c r="Q7" i="1"/>
  <c r="P7" i="1"/>
  <c r="O7" i="1"/>
  <c r="M7" i="1"/>
  <c r="L7" i="1"/>
  <c r="K7" i="1"/>
  <c r="J7" i="1"/>
  <c r="I7" i="1"/>
  <c r="N27" i="1" l="1"/>
  <c r="W27" i="1" s="1"/>
  <c r="T9" i="1"/>
  <c r="V26" i="1"/>
  <c r="V42" i="1"/>
  <c r="W42" i="1"/>
  <c r="U42" i="1"/>
  <c r="T25" i="1"/>
  <c r="Q6" i="1"/>
  <c r="Q43" i="1" s="1"/>
  <c r="N13" i="1"/>
  <c r="W13" i="1" s="1"/>
  <c r="W25" i="1"/>
  <c r="U26" i="1"/>
  <c r="V15" i="1"/>
  <c r="W15" i="1"/>
  <c r="V34" i="1"/>
  <c r="U16" i="1"/>
  <c r="W34" i="1"/>
  <c r="V16" i="1"/>
  <c r="U35" i="1"/>
  <c r="T23" i="1"/>
  <c r="V23" i="1"/>
  <c r="V35" i="1"/>
  <c r="N11" i="1"/>
  <c r="T11" i="1" s="1"/>
  <c r="V27" i="1"/>
  <c r="T24" i="1"/>
  <c r="W24" i="1"/>
  <c r="U40" i="1"/>
  <c r="U21" i="1"/>
  <c r="T15" i="1"/>
  <c r="U8" i="1"/>
  <c r="W23" i="1"/>
  <c r="T16" i="1"/>
  <c r="V8" i="1"/>
  <c r="U24" i="1"/>
  <c r="V31" i="1"/>
  <c r="W35" i="1"/>
  <c r="W20" i="1"/>
  <c r="T29" i="1"/>
  <c r="W26" i="1"/>
  <c r="N7" i="1"/>
  <c r="T7" i="1" s="1"/>
  <c r="W11" i="1"/>
  <c r="N30" i="1"/>
  <c r="T30" i="1" s="1"/>
  <c r="W8" i="1"/>
  <c r="U18" i="1"/>
  <c r="W31" i="1"/>
  <c r="W36" i="1"/>
  <c r="T14" i="1"/>
  <c r="T21" i="1"/>
  <c r="V18" i="1"/>
  <c r="U32" i="1"/>
  <c r="V39" i="1"/>
  <c r="T22" i="1"/>
  <c r="W12" i="1"/>
  <c r="W18" i="1"/>
  <c r="U25" i="1"/>
  <c r="U34" i="1"/>
  <c r="W39" i="1"/>
  <c r="V19" i="1"/>
  <c r="U19" i="1"/>
  <c r="T19" i="1"/>
  <c r="W19" i="1"/>
  <c r="V28" i="1"/>
  <c r="T28" i="1"/>
  <c r="U28" i="1"/>
  <c r="W28" i="1"/>
  <c r="W37" i="1"/>
  <c r="V37" i="1"/>
  <c r="U37" i="1"/>
  <c r="W10" i="1"/>
  <c r="T10" i="1"/>
  <c r="V10" i="1"/>
  <c r="V11" i="1"/>
  <c r="T37" i="1"/>
  <c r="T38" i="1"/>
  <c r="T39" i="1"/>
  <c r="V21" i="1"/>
  <c r="V32" i="1"/>
  <c r="T33" i="1"/>
  <c r="U38" i="1"/>
  <c r="W40" i="1"/>
  <c r="U9" i="1"/>
  <c r="V14" i="1"/>
  <c r="V22" i="1"/>
  <c r="U33" i="1"/>
  <c r="V38" i="1"/>
  <c r="U41" i="1"/>
  <c r="V9" i="1"/>
  <c r="U12" i="1"/>
  <c r="W14" i="1"/>
  <c r="U20" i="1"/>
  <c r="W22" i="1"/>
  <c r="V33" i="1"/>
  <c r="U36" i="1"/>
  <c r="V41" i="1"/>
  <c r="U29" i="1"/>
  <c r="T31" i="1"/>
  <c r="V29" i="1"/>
  <c r="T32" i="1"/>
  <c r="T40" i="1"/>
  <c r="T41" i="1"/>
  <c r="T12" i="1"/>
  <c r="T20" i="1"/>
  <c r="T36" i="1"/>
  <c r="I6" i="1"/>
  <c r="I43" i="1" s="1"/>
  <c r="J6" i="1"/>
  <c r="J43" i="1" s="1"/>
  <c r="S6" i="1"/>
  <c r="M6" i="1"/>
  <c r="M43" i="1" s="1"/>
  <c r="K6" i="1"/>
  <c r="K43" i="1" s="1"/>
  <c r="R6" i="1"/>
  <c r="O6" i="1"/>
  <c r="O43" i="1" s="1"/>
  <c r="P6" i="1"/>
  <c r="P43" i="1" s="1"/>
  <c r="L6" i="1"/>
  <c r="U27" i="1" l="1"/>
  <c r="T27" i="1"/>
  <c r="V13" i="1"/>
  <c r="U11" i="1"/>
  <c r="U13" i="1"/>
  <c r="T13" i="1"/>
  <c r="U7" i="1"/>
  <c r="W7" i="1"/>
  <c r="V7" i="1"/>
  <c r="W30" i="1"/>
  <c r="V30" i="1"/>
  <c r="U30" i="1"/>
  <c r="R43" i="1"/>
  <c r="L43" i="1"/>
  <c r="N43" i="1" s="1"/>
  <c r="N6" i="1"/>
  <c r="S43" i="1"/>
  <c r="W43" i="1" l="1"/>
  <c r="V43" i="1"/>
  <c r="T43" i="1"/>
  <c r="U43" i="1"/>
  <c r="T6" i="1"/>
  <c r="U6" i="1"/>
  <c r="V6" i="1"/>
  <c r="W6" i="1"/>
</calcChain>
</file>

<file path=xl/sharedStrings.xml><?xml version="1.0" encoding="utf-8"?>
<sst xmlns="http://schemas.openxmlformats.org/spreadsheetml/2006/main" count="286" uniqueCount="111">
  <si>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</si>
  <si>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</si>
  <si>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</si>
  <si>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</si>
  <si>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</si>
  <si>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</si>
  <si>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</si>
  <si>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</si>
  <si>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</si>
  <si>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</si>
  <si>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</si>
  <si>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</si>
  <si>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</si>
  <si>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</si>
  <si>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</si>
  <si>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</si>
  <si>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</si>
  <si>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</si>
  <si>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</si>
  <si>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</si>
  <si>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</si>
  <si>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</si>
  <si>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</si>
  <si>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</si>
  <si>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</si>
  <si>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</si>
  <si>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</si>
  <si>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</si>
  <si>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</si>
  <si>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</si>
  <si>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002</t>
  </si>
  <si>
    <t>TRANSFERENCIA FONTUR ARTÍCULO 21 LEY 1558 DE 2012</t>
  </si>
  <si>
    <t>A ORGANIZACIONES INTERNACIONALES</t>
  </si>
  <si>
    <t>999</t>
  </si>
  <si>
    <t>OTRAS TRANSFERENCIAS - DISTRIBUCIÓN PREVIO CONCEPTO DGPPN</t>
  </si>
  <si>
    <t>04</t>
  </si>
  <si>
    <t>028</t>
  </si>
  <si>
    <t>RECURSOS A BANCOLDEX</t>
  </si>
  <si>
    <t>029</t>
  </si>
  <si>
    <t>RECURSOS AL FONDO FÍLMICO COLOMBIA (FFC) - LEY 1556 DE 2012</t>
  </si>
  <si>
    <t>058</t>
  </si>
  <si>
    <t>PROGRAMAS PARA EL APOYO A LAS MYPIMES LEY 590 DE 2000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</si>
  <si>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</si>
  <si>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</si>
  <si>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</si>
  <si>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</si>
  <si>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</si>
  <si>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</si>
  <si>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</si>
  <si>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</si>
  <si>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</si>
  <si>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</si>
  <si>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</si>
  <si>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</si>
  <si>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</si>
  <si>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</si>
  <si>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</si>
  <si>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</si>
  <si>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</si>
  <si>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</si>
  <si>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</si>
  <si>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</si>
  <si>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</si>
  <si>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</si>
  <si>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14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</si>
  <si>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</si>
  <si>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</si>
  <si>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</si>
  <si>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</si>
  <si>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</si>
  <si>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</si>
  <si>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</si>
  <si>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</si>
  <si>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</si>
  <si>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</si>
  <si>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</si>
  <si>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</si>
  <si>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</si>
  <si>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</si>
  <si>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</si>
  <si>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</si>
  <si>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</si>
  <si>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</si>
  <si>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</si>
  <si>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</si>
  <si>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</si>
  <si>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</si>
  <si>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</si>
  <si>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</si>
  <si>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</si>
  <si>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</si>
  <si>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GASTOS DE FUNCIONAMIENTO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</si>
  <si>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</si>
  <si>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</si>
  <si>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</si>
  <si>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</si>
  <si>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</si>
  <si>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</si>
  <si>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APPROPIACION SIN COMPROMETER</t>
  </si>
  <si>
    <t>OBLIG/APR</t>
  </si>
  <si>
    <t>APR. VIGENTE DESPUES DE BLOQUEOS</t>
  </si>
  <si>
    <t>MINISTERIO DE COMERCIO INDUSTRIA Y TURISMO</t>
  </si>
  <si>
    <t>EJECUCION PRESUPUESTAL ACUMULADA CON CORTE AL 29 DE FEBRERO DE 2024</t>
  </si>
  <si>
    <t>UNIDAD EJECUTORA 350101-000 GESTION GENERAL</t>
  </si>
  <si>
    <t>FECHA DE GENERACIÓN: MARZO 01 DE 2024</t>
  </si>
  <si>
    <t>COMP/  APR</t>
  </si>
  <si>
    <t>PAGO/ APR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</si>
  <si>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</si>
  <si>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</si>
  <si>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</si>
  <si>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r>
      <rPr>
        <b/>
        <sz val="8"/>
        <rFont val="Arial"/>
        <family val="2"/>
      </rPr>
      <t xml:space="preserve">Nota 3: </t>
    </r>
    <r>
      <rPr>
        <sz val="8"/>
        <rFont val="Arial"/>
        <family val="2"/>
      </rPr>
      <t>Resolución 0468 del 26 de febrero de 2024. Por la cual se efectúa una distribución en el Presupuesto de Gastos de Funcionamiento del Ministerio de Hacienda y Crédito Público para la vigencia fiscal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</si>
</sst>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8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8"/>
      <name val="Arial"/>
      <family val="2"/>
    </font>
    <font>
      <sz val="9"/>
      <name val="Calibri"/>
      <family val="2"/>
    </font>
    <font>
      <sz val="9"/>
      <color rgb="FF000000"/>
      <name val="Arial"/>
      <family val="2"/>
    </font>
    <font>
      <b/>
      <sz val="8"/>
      <color rgb="FF000000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sz val="8"/>
      <name val="Calibri"/>
      <family val="2"/>
    </font>
    <font>
      <sz val="8"/>
      <color theme="0"/>
      <name val="Arial"/>
      <family val="2"/>
    </font>
    <font>
      <b/>
      <sz val="7"/>
      <color theme="0"/>
      <name val="Arial"/>
      <family val="2"/>
    </font>
    <font>
      <b/>
      <sz val="11"/>
      <color rgb="FF000000"/>
      <name val="Verdana"/>
      <family val="2"/>
    </font>
    <font>
      <b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1" fillId="0" borderId="0" xfId="0" applyFont="1" applyFill="1" applyBorder="1" applyAlignment="1">
      <alignment horizontal="right" readingOrder="1"/>
    </xf>
    <xf numFmtId="10" fontId="1" fillId="0" borderId="0" xfId="0" applyNumberFormat="1" applyFont="1" applyFill="1" applyBorder="1"/>
    <xf numFmtId="0" fontId="5" fillId="3" borderId="1" xfId="0" applyNumberFormat="1" applyFont="1" applyFill="1" applyBorder="1" applyAlignment="1">
      <alignment horizontal="center" vertical="center" wrapText="1" readingOrder="1"/>
    </xf>
    <xf numFmtId="7" fontId="3" fillId="2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 readingOrder="1"/>
    </xf>
    <xf numFmtId="10" fontId="6" fillId="0" borderId="0" xfId="0" applyNumberFormat="1" applyFont="1" applyFill="1" applyBorder="1" applyAlignment="1">
      <alignment horizontal="right" vertical="center" wrapText="1" readingOrder="1"/>
    </xf>
    <xf numFmtId="164" fontId="9" fillId="0" borderId="0" xfId="0" applyNumberFormat="1" applyFont="1" applyFill="1" applyBorder="1" applyAlignment="1">
      <alignment horizontal="right" vertical="center" wrapText="1" readingOrder="1"/>
    </xf>
    <xf numFmtId="7" fontId="8" fillId="0" borderId="0" xfId="0" applyNumberFormat="1" applyFont="1" applyFill="1" applyBorder="1" applyAlignment="1">
      <alignment horizontal="right" vertical="center" wrapText="1"/>
    </xf>
    <xf numFmtId="10" fontId="8" fillId="0" borderId="0" xfId="0" applyNumberFormat="1" applyFont="1" applyFill="1" applyBorder="1" applyAlignment="1">
      <alignment horizontal="right" vertical="center" wrapText="1"/>
    </xf>
    <xf numFmtId="10" fontId="6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/>
    <xf numFmtId="0" fontId="13" fillId="0" borderId="0" xfId="0" applyFont="1" applyFill="1" applyBorder="1"/>
    <xf numFmtId="164" fontId="4" fillId="0" borderId="0" xfId="0" applyNumberFormat="1" applyFont="1" applyFill="1" applyBorder="1" applyAlignment="1">
      <alignment horizontal="right" vertical="center" wrapText="1" readingOrder="1"/>
    </xf>
    <xf numFmtId="0" fontId="14" fillId="3" borderId="1" xfId="0" applyFont="1" applyFill="1" applyBorder="1" applyAlignment="1">
      <alignment horizontal="center" vertical="center" wrapText="1"/>
    </xf>
    <xf numFmtId="7" fontId="7" fillId="2" borderId="1" xfId="0" applyNumberFormat="1" applyFont="1" applyFill="1" applyBorder="1" applyAlignment="1">
      <alignment horizontal="right" vertical="center" wrapText="1" readingOrder="1"/>
    </xf>
    <xf numFmtId="10" fontId="7" fillId="2" borderId="1" xfId="0" applyNumberFormat="1" applyFont="1" applyFill="1" applyBorder="1" applyAlignment="1">
      <alignment horizontal="right" vertical="center" wrapText="1" readingOrder="1"/>
    </xf>
    <xf numFmtId="7" fontId="12" fillId="0" borderId="1" xfId="0" applyNumberFormat="1" applyFont="1" applyFill="1" applyBorder="1" applyAlignment="1">
      <alignment horizontal="right" vertical="center" wrapText="1" readingOrder="1"/>
    </xf>
    <xf numFmtId="10" fontId="12" fillId="0" borderId="1" xfId="0" applyNumberFormat="1" applyFont="1" applyFill="1" applyBorder="1" applyAlignment="1">
      <alignment horizontal="right" vertical="center" wrapText="1" readingOrder="1"/>
    </xf>
    <xf numFmtId="0" fontId="15" fillId="3" borderId="1" xfId="0" applyNumberFormat="1" applyFont="1" applyFill="1" applyBorder="1" applyAlignment="1">
      <alignment horizontal="center" vertical="center" wrapText="1" readingOrder="1"/>
    </xf>
    <xf numFmtId="0" fontId="16" fillId="0" borderId="0" xfId="0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right" vertical="center" wrapText="1" readingOrder="1"/>
    </xf>
    <xf numFmtId="0" fontId="11" fillId="0" borderId="2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28576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695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57150</xdr:colOff>
      <xdr:row>0</xdr:row>
      <xdr:rowOff>66675</xdr:rowOff>
    </xdr:from>
    <xdr:to>
      <xdr:col>22</xdr:col>
      <xdr:colOff>190500</xdr:colOff>
      <xdr:row>2</xdr:row>
      <xdr:rowOff>66675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1825" y="66675"/>
          <a:ext cx="12668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2"/>
  <sheetViews>
    <sheetView showGridLines="0" tabSelected="1" topLeftCell="A36" workbookViewId="0">
      <selection sqref="A1:W3"/>
    </sheetView>
  </sheetViews>
  <sheetFormatPr baseColWidth="10" defaultRowHeight="15"/>
  <cols>
    <col min="1" max="1" width="3.42578125" customWidth="1"/>
    <col min="2" max="2" width="5.5703125" customWidth="1"/>
    <col min="3" max="3" width="4.28515625" customWidth="1"/>
    <col min="4" max="4" width="4.5703125" customWidth="1"/>
    <col min="5" max="5" width="7.140625" customWidth="1"/>
    <col min="6" max="6" width="5.28515625" customWidth="1"/>
    <col min="7" max="7" width="4.42578125" customWidth="1"/>
    <col min="8" max="8" width="24.85546875" customWidth="1"/>
    <col min="9" max="9" width="16.42578125" customWidth="1"/>
    <col min="10" max="10" width="15" customWidth="1"/>
    <col min="11" max="11" width="12.85546875" customWidth="1"/>
    <col min="12" max="12" width="17.140625" customWidth="1"/>
    <col min="13" max="13" width="15.5703125" customWidth="1"/>
    <col min="14" max="14" width="16.28515625" customWidth="1"/>
    <col min="15" max="15" width="16" customWidth="1"/>
    <col min="16" max="16" width="15.85546875" customWidth="1"/>
    <col min="17" max="17" width="16" customWidth="1"/>
    <col min="18" max="18" width="15.42578125" customWidth="1"/>
    <col min="19" max="19" width="15.140625" customWidth="1"/>
    <col min="20" max="20" width="16.85546875" customWidth="1"/>
    <col min="21" max="22" width="6.85546875" customWidth="1"/>
    <col min="23" max="23" width="6.5703125" customWidth="1"/>
  </cols>
  <sheetData>
    <row r="1" spans="1:29">
      <c r="A1" s="27" t="s">
        <v>101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9">
      <c r="A2" s="27" t="s">
        <v>102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9">
      <c r="A3" s="27" t="s">
        <v>103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9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29" t="s">
        <v>104</v>
      </c>
      <c r="T4" s="30"/>
      <c r="U4" s="30"/>
      <c r="V4" s="30"/>
      <c r="W4" s="30"/>
    </row>
    <row r="5" spans="1:29" ht="35.1" customHeight="1" thickTop="1" thickBo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26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100</v>
      </c>
      <c r="O5" s="5" t="s">
        <v>13</v>
      </c>
      <c r="P5" s="5" t="s">
        <v>14</v>
      </c>
      <c r="Q5" s="5" t="s">
        <v>15</v>
      </c>
      <c r="R5" s="5" t="s">
        <v>16</v>
      </c>
      <c r="S5" s="5" t="s">
        <v>17</v>
      </c>
      <c r="T5" s="21" t="s">
        <v>98</v>
      </c>
      <c r="U5" s="21" t="s">
        <v>105</v>
      </c>
      <c r="V5" s="21" t="s">
        <v>99</v>
      </c>
      <c r="W5" s="21" t="s">
        <v>106</v>
      </c>
    </row>
    <row r="6" spans="1:29" ht="35.1" customHeight="1" thickTop="1" thickBot="1">
      <c r="A6" s="10" t="s">
        <v>18</v>
      </c>
      <c r="B6" s="10"/>
      <c r="C6" s="10"/>
      <c r="D6" s="10"/>
      <c r="E6" s="10"/>
      <c r="F6" s="10"/>
      <c r="G6" s="10"/>
      <c r="H6" s="2" t="s">
        <v>91</v>
      </c>
      <c r="I6" s="6">
        <f>+I7+I11+I13+I27</f>
        <v>710711479000</v>
      </c>
      <c r="J6" s="6">
        <f t="shared" ref="J6:S6" si="0">+J7+J11+J13+J27</f>
        <v>55500000000</v>
      </c>
      <c r="K6" s="6">
        <f t="shared" si="0"/>
        <v>0</v>
      </c>
      <c r="L6" s="6">
        <f t="shared" si="0"/>
        <v>766211479000</v>
      </c>
      <c r="M6" s="6">
        <f t="shared" si="0"/>
        <v>50000000000</v>
      </c>
      <c r="N6" s="6">
        <f>+L6-M6</f>
        <v>716211479000</v>
      </c>
      <c r="O6" s="6">
        <f t="shared" si="0"/>
        <v>622119627488.87</v>
      </c>
      <c r="P6" s="6">
        <f t="shared" si="0"/>
        <v>94091851511.130005</v>
      </c>
      <c r="Q6" s="6">
        <f t="shared" si="0"/>
        <v>341788777786.85004</v>
      </c>
      <c r="R6" s="6">
        <f t="shared" si="0"/>
        <v>54205232993.310005</v>
      </c>
      <c r="S6" s="6">
        <f t="shared" si="0"/>
        <v>16647816544.410002</v>
      </c>
      <c r="T6" s="22">
        <f>+N6-Q6</f>
        <v>374422701213.14996</v>
      </c>
      <c r="U6" s="23">
        <f>+Q6/N6</f>
        <v>0.47721767635457019</v>
      </c>
      <c r="V6" s="23">
        <f>+R6/N6</f>
        <v>7.5683278727943989E-2</v>
      </c>
      <c r="W6" s="23">
        <f>+S6/N6</f>
        <v>2.3244274955847227E-2</v>
      </c>
      <c r="X6" s="3"/>
      <c r="Y6" s="3"/>
      <c r="Z6" s="3"/>
      <c r="AA6" s="3"/>
      <c r="AB6" s="3"/>
      <c r="AC6" s="3"/>
    </row>
    <row r="7" spans="1:29" ht="35.1" customHeight="1" thickTop="1" thickBot="1">
      <c r="A7" s="10" t="s">
        <v>18</v>
      </c>
      <c r="B7" s="10" t="s">
        <v>19</v>
      </c>
      <c r="C7" s="10"/>
      <c r="D7" s="10"/>
      <c r="E7" s="10"/>
      <c r="F7" s="10"/>
      <c r="G7" s="10"/>
      <c r="H7" s="2" t="s">
        <v>92</v>
      </c>
      <c r="I7" s="11">
        <f>SUM(I8:I10)</f>
        <v>59251387000</v>
      </c>
      <c r="J7" s="11">
        <f t="shared" ref="J7:S7" si="1">SUM(J8:J10)</f>
        <v>0</v>
      </c>
      <c r="K7" s="11">
        <f t="shared" si="1"/>
        <v>0</v>
      </c>
      <c r="L7" s="11">
        <f t="shared" si="1"/>
        <v>59251387000</v>
      </c>
      <c r="M7" s="11">
        <f t="shared" si="1"/>
        <v>0</v>
      </c>
      <c r="N7" s="6">
        <f t="shared" ref="N7:N43" si="2">+L7-M7</f>
        <v>59251387000</v>
      </c>
      <c r="O7" s="11">
        <f t="shared" si="1"/>
        <v>59171387000</v>
      </c>
      <c r="P7" s="11">
        <f t="shared" si="1"/>
        <v>80000000</v>
      </c>
      <c r="Q7" s="11">
        <f t="shared" si="1"/>
        <v>6310914669.6700001</v>
      </c>
      <c r="R7" s="11">
        <f t="shared" si="1"/>
        <v>5841820190.6700001</v>
      </c>
      <c r="S7" s="11">
        <f t="shared" si="1"/>
        <v>5841820190.6700001</v>
      </c>
      <c r="T7" s="22">
        <f t="shared" ref="T7:T43" si="3">+N7-Q7</f>
        <v>52940472330.330002</v>
      </c>
      <c r="U7" s="23">
        <f t="shared" ref="U7:U43" si="4">+Q7/N7</f>
        <v>0.10651083441590996</v>
      </c>
      <c r="V7" s="23">
        <f t="shared" ref="V7:V43" si="5">+R7/N7</f>
        <v>9.8593813351069745E-2</v>
      </c>
      <c r="W7" s="23">
        <f t="shared" ref="W7:W43" si="6">+S7/N7</f>
        <v>9.8593813351069745E-2</v>
      </c>
      <c r="X7" s="3"/>
      <c r="Y7" s="3"/>
      <c r="Z7" s="3"/>
      <c r="AA7" s="3"/>
      <c r="AB7" s="3"/>
      <c r="AC7" s="3"/>
    </row>
    <row r="8" spans="1:29" ht="35.1" customHeight="1" thickTop="1" thickBot="1">
      <c r="A8" s="7" t="s">
        <v>18</v>
      </c>
      <c r="B8" s="7" t="s">
        <v>19</v>
      </c>
      <c r="C8" s="7" t="s">
        <v>19</v>
      </c>
      <c r="D8" s="7" t="s">
        <v>19</v>
      </c>
      <c r="E8" s="7"/>
      <c r="F8" s="7" t="s">
        <v>20</v>
      </c>
      <c r="G8" s="7" t="s">
        <v>21</v>
      </c>
      <c r="H8" s="8" t="s">
        <v>22</v>
      </c>
      <c r="I8" s="9">
        <v>35035806000</v>
      </c>
      <c r="J8" s="9">
        <v>0</v>
      </c>
      <c r="K8" s="9">
        <v>0</v>
      </c>
      <c r="L8" s="9">
        <v>35035806000</v>
      </c>
      <c r="M8" s="9">
        <v>0</v>
      </c>
      <c r="N8" s="12">
        <f t="shared" si="2"/>
        <v>35035806000</v>
      </c>
      <c r="O8" s="9">
        <v>35035806000</v>
      </c>
      <c r="P8" s="9">
        <v>0</v>
      </c>
      <c r="Q8" s="9">
        <v>3399543686</v>
      </c>
      <c r="R8" s="9">
        <v>3399543686</v>
      </c>
      <c r="S8" s="9">
        <v>3399543686</v>
      </c>
      <c r="T8" s="24">
        <f t="shared" si="3"/>
        <v>31636262314</v>
      </c>
      <c r="U8" s="25">
        <f t="shared" si="4"/>
        <v>9.7030554570372948E-2</v>
      </c>
      <c r="V8" s="25">
        <f t="shared" si="5"/>
        <v>9.7030554570372948E-2</v>
      </c>
      <c r="W8" s="25">
        <f t="shared" si="6"/>
        <v>9.7030554570372948E-2</v>
      </c>
    </row>
    <row r="9" spans="1:29" ht="35.1" customHeight="1" thickTop="1" thickBot="1">
      <c r="A9" s="7" t="s">
        <v>18</v>
      </c>
      <c r="B9" s="7" t="s">
        <v>19</v>
      </c>
      <c r="C9" s="7" t="s">
        <v>19</v>
      </c>
      <c r="D9" s="7" t="s">
        <v>23</v>
      </c>
      <c r="E9" s="7"/>
      <c r="F9" s="7" t="s">
        <v>20</v>
      </c>
      <c r="G9" s="7" t="s">
        <v>21</v>
      </c>
      <c r="H9" s="8" t="s">
        <v>24</v>
      </c>
      <c r="I9" s="9">
        <v>11132464000</v>
      </c>
      <c r="J9" s="9">
        <v>0</v>
      </c>
      <c r="K9" s="9">
        <v>0</v>
      </c>
      <c r="L9" s="9">
        <v>11132464000</v>
      </c>
      <c r="M9" s="9">
        <v>0</v>
      </c>
      <c r="N9" s="12">
        <f t="shared" si="2"/>
        <v>11132464000</v>
      </c>
      <c r="O9" s="9">
        <v>11132464000</v>
      </c>
      <c r="P9" s="9">
        <v>0</v>
      </c>
      <c r="Q9" s="9">
        <v>1920042580.6700001</v>
      </c>
      <c r="R9" s="9">
        <v>1450948101.6700001</v>
      </c>
      <c r="S9" s="9">
        <v>1450948101.6700001</v>
      </c>
      <c r="T9" s="24">
        <f t="shared" si="3"/>
        <v>9212421419.3299999</v>
      </c>
      <c r="U9" s="25">
        <f t="shared" si="4"/>
        <v>0.17247238173597507</v>
      </c>
      <c r="V9" s="25">
        <f t="shared" si="5"/>
        <v>0.13033485683582718</v>
      </c>
      <c r="W9" s="25">
        <f t="shared" si="6"/>
        <v>0.13033485683582718</v>
      </c>
    </row>
    <row r="10" spans="1:29" ht="35.1" customHeight="1" thickTop="1" thickBot="1">
      <c r="A10" s="7" t="s">
        <v>18</v>
      </c>
      <c r="B10" s="7" t="s">
        <v>19</v>
      </c>
      <c r="C10" s="7" t="s">
        <v>19</v>
      </c>
      <c r="D10" s="7" t="s">
        <v>25</v>
      </c>
      <c r="E10" s="7"/>
      <c r="F10" s="7" t="s">
        <v>20</v>
      </c>
      <c r="G10" s="7" t="s">
        <v>21</v>
      </c>
      <c r="H10" s="8" t="s">
        <v>26</v>
      </c>
      <c r="I10" s="9">
        <v>13083117000</v>
      </c>
      <c r="J10" s="9">
        <v>0</v>
      </c>
      <c r="K10" s="9">
        <v>0</v>
      </c>
      <c r="L10" s="9">
        <v>13083117000</v>
      </c>
      <c r="M10" s="9">
        <v>0</v>
      </c>
      <c r="N10" s="12">
        <f t="shared" si="2"/>
        <v>13083117000</v>
      </c>
      <c r="O10" s="9">
        <v>13003117000</v>
      </c>
      <c r="P10" s="9">
        <v>80000000</v>
      </c>
      <c r="Q10" s="9">
        <v>991328403</v>
      </c>
      <c r="R10" s="9">
        <v>991328403</v>
      </c>
      <c r="S10" s="9">
        <v>991328403</v>
      </c>
      <c r="T10" s="24">
        <f t="shared" si="3"/>
        <v>12091788597</v>
      </c>
      <c r="U10" s="25">
        <f t="shared" si="4"/>
        <v>7.5771576681611885E-2</v>
      </c>
      <c r="V10" s="25">
        <f t="shared" si="5"/>
        <v>7.5771576681611885E-2</v>
      </c>
      <c r="W10" s="25">
        <f t="shared" si="6"/>
        <v>7.5771576681611885E-2</v>
      </c>
    </row>
    <row r="11" spans="1:29" ht="35.1" customHeight="1" thickTop="1" thickBot="1">
      <c r="A11" s="10" t="s">
        <v>18</v>
      </c>
      <c r="B11" s="10" t="s">
        <v>23</v>
      </c>
      <c r="C11" s="10"/>
      <c r="D11" s="10"/>
      <c r="E11" s="10"/>
      <c r="F11" s="10"/>
      <c r="G11" s="10"/>
      <c r="H11" s="2" t="s">
        <v>93</v>
      </c>
      <c r="I11" s="11">
        <f>+I12</f>
        <v>22407835000</v>
      </c>
      <c r="J11" s="11">
        <f t="shared" ref="J11:S11" si="7">+J12</f>
        <v>0</v>
      </c>
      <c r="K11" s="11">
        <f t="shared" si="7"/>
        <v>0</v>
      </c>
      <c r="L11" s="11">
        <f t="shared" si="7"/>
        <v>22407835000</v>
      </c>
      <c r="M11" s="11">
        <f t="shared" si="7"/>
        <v>0</v>
      </c>
      <c r="N11" s="6">
        <f t="shared" si="2"/>
        <v>22407835000</v>
      </c>
      <c r="O11" s="11">
        <f t="shared" si="7"/>
        <v>21358480546.84</v>
      </c>
      <c r="P11" s="11">
        <f t="shared" si="7"/>
        <v>1049354453.16</v>
      </c>
      <c r="Q11" s="11">
        <f t="shared" si="7"/>
        <v>15810392350.76</v>
      </c>
      <c r="R11" s="11">
        <f t="shared" si="7"/>
        <v>4154718562.6100001</v>
      </c>
      <c r="S11" s="11">
        <f t="shared" si="7"/>
        <v>3997302113.71</v>
      </c>
      <c r="T11" s="22">
        <f t="shared" si="3"/>
        <v>6597442649.2399998</v>
      </c>
      <c r="U11" s="23">
        <f t="shared" si="4"/>
        <v>0.70557429357900936</v>
      </c>
      <c r="V11" s="23">
        <f t="shared" si="5"/>
        <v>0.1854136538674977</v>
      </c>
      <c r="W11" s="23">
        <f t="shared" si="6"/>
        <v>0.17838859103121743</v>
      </c>
    </row>
    <row r="12" spans="1:29" ht="35.1" customHeight="1" thickTop="1" thickBot="1">
      <c r="A12" s="7" t="s">
        <v>18</v>
      </c>
      <c r="B12" s="7" t="s">
        <v>23</v>
      </c>
      <c r="C12" s="7"/>
      <c r="D12" s="7"/>
      <c r="E12" s="7"/>
      <c r="F12" s="7" t="s">
        <v>20</v>
      </c>
      <c r="G12" s="7" t="s">
        <v>21</v>
      </c>
      <c r="H12" s="8" t="s">
        <v>27</v>
      </c>
      <c r="I12" s="9">
        <v>22407835000</v>
      </c>
      <c r="J12" s="9">
        <v>0</v>
      </c>
      <c r="K12" s="9">
        <v>0</v>
      </c>
      <c r="L12" s="9">
        <v>22407835000</v>
      </c>
      <c r="M12" s="9">
        <v>0</v>
      </c>
      <c r="N12" s="12">
        <f t="shared" si="2"/>
        <v>22407835000</v>
      </c>
      <c r="O12" s="9">
        <v>21358480546.84</v>
      </c>
      <c r="P12" s="9">
        <v>1049354453.16</v>
      </c>
      <c r="Q12" s="9">
        <v>15810392350.76</v>
      </c>
      <c r="R12" s="9">
        <v>4154718562.6100001</v>
      </c>
      <c r="S12" s="9">
        <v>3997302113.71</v>
      </c>
      <c r="T12" s="24">
        <f t="shared" si="3"/>
        <v>6597442649.2399998</v>
      </c>
      <c r="U12" s="25">
        <f t="shared" si="4"/>
        <v>0.70557429357900936</v>
      </c>
      <c r="V12" s="25">
        <f t="shared" si="5"/>
        <v>0.1854136538674977</v>
      </c>
      <c r="W12" s="25">
        <f t="shared" si="6"/>
        <v>0.17838859103121743</v>
      </c>
    </row>
    <row r="13" spans="1:29" ht="35.1" customHeight="1" thickTop="1" thickBot="1">
      <c r="A13" s="10" t="s">
        <v>18</v>
      </c>
      <c r="B13" s="10" t="s">
        <v>25</v>
      </c>
      <c r="C13" s="10"/>
      <c r="D13" s="10"/>
      <c r="E13" s="10"/>
      <c r="F13" s="10"/>
      <c r="G13" s="10"/>
      <c r="H13" s="2" t="s">
        <v>94</v>
      </c>
      <c r="I13" s="11">
        <f>SUM(I14:I26)</f>
        <v>612608883000</v>
      </c>
      <c r="J13" s="11">
        <f t="shared" ref="J13:S13" si="8">SUM(J14:J26)</f>
        <v>55500000000</v>
      </c>
      <c r="K13" s="11">
        <f t="shared" si="8"/>
        <v>0</v>
      </c>
      <c r="L13" s="11">
        <f t="shared" si="8"/>
        <v>668108883000</v>
      </c>
      <c r="M13" s="11">
        <f t="shared" si="8"/>
        <v>50000000000</v>
      </c>
      <c r="N13" s="6">
        <f t="shared" si="2"/>
        <v>618108883000</v>
      </c>
      <c r="O13" s="11">
        <f t="shared" si="8"/>
        <v>527241402942.02997</v>
      </c>
      <c r="P13" s="11">
        <f t="shared" si="8"/>
        <v>90867480057.970001</v>
      </c>
      <c r="Q13" s="11">
        <f t="shared" si="8"/>
        <v>306070628488.42004</v>
      </c>
      <c r="R13" s="11">
        <f t="shared" si="8"/>
        <v>44208694240.030006</v>
      </c>
      <c r="S13" s="11">
        <f t="shared" si="8"/>
        <v>6808694240.0300007</v>
      </c>
      <c r="T13" s="22">
        <f t="shared" si="3"/>
        <v>312038254511.57996</v>
      </c>
      <c r="U13" s="23">
        <f t="shared" si="4"/>
        <v>0.49517267411350252</v>
      </c>
      <c r="V13" s="23">
        <f t="shared" si="5"/>
        <v>7.1522502678593614E-2</v>
      </c>
      <c r="W13" s="23">
        <f t="shared" si="6"/>
        <v>1.1015363841697129E-2</v>
      </c>
    </row>
    <row r="14" spans="1:29" ht="66" customHeight="1" thickTop="1" thickBot="1">
      <c r="A14" s="7" t="s">
        <v>18</v>
      </c>
      <c r="B14" s="7" t="s">
        <v>25</v>
      </c>
      <c r="C14" s="7" t="s">
        <v>19</v>
      </c>
      <c r="D14" s="7" t="s">
        <v>19</v>
      </c>
      <c r="E14" s="7" t="s">
        <v>28</v>
      </c>
      <c r="F14" s="7" t="s">
        <v>20</v>
      </c>
      <c r="G14" s="7" t="s">
        <v>21</v>
      </c>
      <c r="H14" s="8" t="s">
        <v>29</v>
      </c>
      <c r="I14" s="9">
        <v>176201053000</v>
      </c>
      <c r="J14" s="9">
        <v>0</v>
      </c>
      <c r="K14" s="9">
        <v>0</v>
      </c>
      <c r="L14" s="9">
        <v>176201053000</v>
      </c>
      <c r="M14" s="9">
        <v>0</v>
      </c>
      <c r="N14" s="12">
        <f t="shared" si="2"/>
        <v>176201053000</v>
      </c>
      <c r="O14" s="9">
        <v>176201053000</v>
      </c>
      <c r="P14" s="9">
        <v>0</v>
      </c>
      <c r="Q14" s="9">
        <v>176201053000</v>
      </c>
      <c r="R14" s="9">
        <v>0</v>
      </c>
      <c r="S14" s="9">
        <v>0</v>
      </c>
      <c r="T14" s="24">
        <f t="shared" si="3"/>
        <v>0</v>
      </c>
      <c r="U14" s="25">
        <f t="shared" si="4"/>
        <v>1</v>
      </c>
      <c r="V14" s="25">
        <f t="shared" si="5"/>
        <v>0</v>
      </c>
      <c r="W14" s="25">
        <f t="shared" si="6"/>
        <v>0</v>
      </c>
    </row>
    <row r="15" spans="1:29" ht="35.1" customHeight="1" thickTop="1" thickBot="1">
      <c r="A15" s="7" t="s">
        <v>18</v>
      </c>
      <c r="B15" s="7" t="s">
        <v>25</v>
      </c>
      <c r="C15" s="7" t="s">
        <v>19</v>
      </c>
      <c r="D15" s="7" t="s">
        <v>19</v>
      </c>
      <c r="E15" s="7" t="s">
        <v>30</v>
      </c>
      <c r="F15" s="7" t="s">
        <v>20</v>
      </c>
      <c r="G15" s="7" t="s">
        <v>21</v>
      </c>
      <c r="H15" s="8" t="s">
        <v>31</v>
      </c>
      <c r="I15" s="9">
        <v>205948519000</v>
      </c>
      <c r="J15" s="9">
        <v>0</v>
      </c>
      <c r="K15" s="9">
        <v>0</v>
      </c>
      <c r="L15" s="9">
        <v>205948519000</v>
      </c>
      <c r="M15" s="9">
        <v>0</v>
      </c>
      <c r="N15" s="12">
        <f t="shared" si="2"/>
        <v>205948519000</v>
      </c>
      <c r="O15" s="9">
        <v>205948519000</v>
      </c>
      <c r="P15" s="9">
        <v>0</v>
      </c>
      <c r="Q15" s="9">
        <v>0</v>
      </c>
      <c r="R15" s="9">
        <v>0</v>
      </c>
      <c r="S15" s="9">
        <v>0</v>
      </c>
      <c r="T15" s="24">
        <f t="shared" si="3"/>
        <v>205948519000</v>
      </c>
      <c r="U15" s="25">
        <f t="shared" si="4"/>
        <v>0</v>
      </c>
      <c r="V15" s="25">
        <f t="shared" si="5"/>
        <v>0</v>
      </c>
      <c r="W15" s="25">
        <f t="shared" si="6"/>
        <v>0</v>
      </c>
    </row>
    <row r="16" spans="1:29" ht="35.1" customHeight="1" thickTop="1" thickBot="1">
      <c r="A16" s="7" t="s">
        <v>18</v>
      </c>
      <c r="B16" s="7" t="s">
        <v>25</v>
      </c>
      <c r="C16" s="7" t="s">
        <v>23</v>
      </c>
      <c r="D16" s="7" t="s">
        <v>23</v>
      </c>
      <c r="E16" s="7"/>
      <c r="F16" s="7" t="s">
        <v>20</v>
      </c>
      <c r="G16" s="7" t="s">
        <v>21</v>
      </c>
      <c r="H16" s="8" t="s">
        <v>32</v>
      </c>
      <c r="I16" s="9">
        <v>17595467000</v>
      </c>
      <c r="J16" s="9">
        <v>0</v>
      </c>
      <c r="K16" s="9">
        <v>0</v>
      </c>
      <c r="L16" s="9">
        <v>17595467000</v>
      </c>
      <c r="M16" s="9">
        <v>0</v>
      </c>
      <c r="N16" s="12">
        <f t="shared" si="2"/>
        <v>17595467000</v>
      </c>
      <c r="O16" s="9">
        <v>17595467000</v>
      </c>
      <c r="P16" s="9">
        <v>0</v>
      </c>
      <c r="Q16" s="9">
        <v>12729645175.389999</v>
      </c>
      <c r="R16" s="9">
        <v>0</v>
      </c>
      <c r="S16" s="9">
        <v>0</v>
      </c>
      <c r="T16" s="24">
        <f t="shared" si="3"/>
        <v>4865821824.6100006</v>
      </c>
      <c r="U16" s="25">
        <f t="shared" si="4"/>
        <v>0.72346162653085588</v>
      </c>
      <c r="V16" s="25">
        <f t="shared" si="5"/>
        <v>0</v>
      </c>
      <c r="W16" s="25">
        <f t="shared" si="6"/>
        <v>0</v>
      </c>
    </row>
    <row r="17" spans="1:23" ht="35.1" customHeight="1" thickTop="1" thickBot="1">
      <c r="A17" s="7" t="s">
        <v>18</v>
      </c>
      <c r="B17" s="7" t="s">
        <v>25</v>
      </c>
      <c r="C17" s="7" t="s">
        <v>25</v>
      </c>
      <c r="D17" s="7" t="s">
        <v>19</v>
      </c>
      <c r="E17" s="7" t="s">
        <v>33</v>
      </c>
      <c r="F17" s="7" t="s">
        <v>20</v>
      </c>
      <c r="G17" s="7" t="s">
        <v>21</v>
      </c>
      <c r="H17" s="8" t="s">
        <v>34</v>
      </c>
      <c r="I17" s="9">
        <v>50000000000</v>
      </c>
      <c r="J17" s="9">
        <v>0</v>
      </c>
      <c r="K17" s="9">
        <v>0</v>
      </c>
      <c r="L17" s="9">
        <v>50000000000</v>
      </c>
      <c r="M17" s="9">
        <v>50000000000</v>
      </c>
      <c r="N17" s="12">
        <f t="shared" si="2"/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24">
        <f t="shared" si="3"/>
        <v>0</v>
      </c>
      <c r="U17" s="25">
        <v>0</v>
      </c>
      <c r="V17" s="25">
        <v>0</v>
      </c>
      <c r="W17" s="25">
        <v>0</v>
      </c>
    </row>
    <row r="18" spans="1:23" ht="35.1" customHeight="1" thickTop="1" thickBot="1">
      <c r="A18" s="7" t="s">
        <v>18</v>
      </c>
      <c r="B18" s="7" t="s">
        <v>25</v>
      </c>
      <c r="C18" s="7" t="s">
        <v>25</v>
      </c>
      <c r="D18" s="7" t="s">
        <v>35</v>
      </c>
      <c r="E18" s="7" t="s">
        <v>36</v>
      </c>
      <c r="F18" s="7" t="s">
        <v>20</v>
      </c>
      <c r="G18" s="7" t="s">
        <v>21</v>
      </c>
      <c r="H18" s="8" t="s">
        <v>37</v>
      </c>
      <c r="I18" s="9">
        <v>72219023000</v>
      </c>
      <c r="J18" s="9">
        <v>17000000000</v>
      </c>
      <c r="K18" s="9">
        <v>0</v>
      </c>
      <c r="L18" s="9">
        <v>89219023000</v>
      </c>
      <c r="M18" s="9">
        <v>0</v>
      </c>
      <c r="N18" s="12">
        <f t="shared" si="2"/>
        <v>89219023000</v>
      </c>
      <c r="O18" s="9">
        <v>72219023000</v>
      </c>
      <c r="P18" s="9">
        <v>17000000000</v>
      </c>
      <c r="Q18" s="9">
        <v>72219023000</v>
      </c>
      <c r="R18" s="9">
        <v>37400000000</v>
      </c>
      <c r="S18" s="9">
        <v>0</v>
      </c>
      <c r="T18" s="24">
        <f t="shared" si="3"/>
        <v>17000000000</v>
      </c>
      <c r="U18" s="25">
        <f t="shared" si="4"/>
        <v>0.80945767585910466</v>
      </c>
      <c r="V18" s="25">
        <f t="shared" si="5"/>
        <v>0.41919311310996982</v>
      </c>
      <c r="W18" s="25">
        <f t="shared" si="6"/>
        <v>0</v>
      </c>
    </row>
    <row r="19" spans="1:23" ht="35.1" customHeight="1" thickTop="1" thickBot="1">
      <c r="A19" s="7" t="s">
        <v>18</v>
      </c>
      <c r="B19" s="7" t="s">
        <v>25</v>
      </c>
      <c r="C19" s="7" t="s">
        <v>25</v>
      </c>
      <c r="D19" s="7" t="s">
        <v>35</v>
      </c>
      <c r="E19" s="7" t="s">
        <v>38</v>
      </c>
      <c r="F19" s="7" t="s">
        <v>20</v>
      </c>
      <c r="G19" s="7" t="s">
        <v>21</v>
      </c>
      <c r="H19" s="8" t="s">
        <v>39</v>
      </c>
      <c r="I19" s="9">
        <v>9680393000</v>
      </c>
      <c r="J19" s="9">
        <v>0</v>
      </c>
      <c r="K19" s="9">
        <v>0</v>
      </c>
      <c r="L19" s="9">
        <v>9680393000</v>
      </c>
      <c r="M19" s="9">
        <v>0</v>
      </c>
      <c r="N19" s="12">
        <f t="shared" si="2"/>
        <v>9680393000</v>
      </c>
      <c r="O19" s="9">
        <v>9680393000</v>
      </c>
      <c r="P19" s="9">
        <v>0</v>
      </c>
      <c r="Q19" s="9">
        <v>0</v>
      </c>
      <c r="R19" s="9">
        <v>0</v>
      </c>
      <c r="S19" s="9">
        <v>0</v>
      </c>
      <c r="T19" s="24">
        <f t="shared" si="3"/>
        <v>9680393000</v>
      </c>
      <c r="U19" s="25">
        <f t="shared" si="4"/>
        <v>0</v>
      </c>
      <c r="V19" s="25">
        <f t="shared" si="5"/>
        <v>0</v>
      </c>
      <c r="W19" s="25">
        <f t="shared" si="6"/>
        <v>0</v>
      </c>
    </row>
    <row r="20" spans="1:23" ht="35.1" customHeight="1" thickTop="1" thickBot="1">
      <c r="A20" s="7" t="s">
        <v>18</v>
      </c>
      <c r="B20" s="7" t="s">
        <v>25</v>
      </c>
      <c r="C20" s="7" t="s">
        <v>25</v>
      </c>
      <c r="D20" s="7" t="s">
        <v>35</v>
      </c>
      <c r="E20" s="7" t="s">
        <v>40</v>
      </c>
      <c r="F20" s="7" t="s">
        <v>20</v>
      </c>
      <c r="G20" s="7" t="s">
        <v>21</v>
      </c>
      <c r="H20" s="8" t="s">
        <v>41</v>
      </c>
      <c r="I20" s="9">
        <v>0</v>
      </c>
      <c r="J20" s="9">
        <v>38500000000</v>
      </c>
      <c r="K20" s="9">
        <v>0</v>
      </c>
      <c r="L20" s="9">
        <v>38500000000</v>
      </c>
      <c r="M20" s="9">
        <v>0</v>
      </c>
      <c r="N20" s="12">
        <f t="shared" si="2"/>
        <v>38500000000</v>
      </c>
      <c r="O20" s="9">
        <v>0</v>
      </c>
      <c r="P20" s="9">
        <v>38500000000</v>
      </c>
      <c r="Q20" s="9">
        <v>0</v>
      </c>
      <c r="R20" s="9">
        <v>0</v>
      </c>
      <c r="S20" s="9">
        <v>0</v>
      </c>
      <c r="T20" s="24">
        <f t="shared" si="3"/>
        <v>38500000000</v>
      </c>
      <c r="U20" s="25">
        <f t="shared" si="4"/>
        <v>0</v>
      </c>
      <c r="V20" s="25">
        <f t="shared" si="5"/>
        <v>0</v>
      </c>
      <c r="W20" s="25">
        <f t="shared" si="6"/>
        <v>0</v>
      </c>
    </row>
    <row r="21" spans="1:23" ht="35.1" customHeight="1" thickTop="1" thickBot="1">
      <c r="A21" s="7" t="s">
        <v>18</v>
      </c>
      <c r="B21" s="7" t="s">
        <v>25</v>
      </c>
      <c r="C21" s="7" t="s">
        <v>35</v>
      </c>
      <c r="D21" s="7" t="s">
        <v>23</v>
      </c>
      <c r="E21" s="7" t="s">
        <v>30</v>
      </c>
      <c r="F21" s="7" t="s">
        <v>20</v>
      </c>
      <c r="G21" s="7" t="s">
        <v>21</v>
      </c>
      <c r="H21" s="8" t="s">
        <v>42</v>
      </c>
      <c r="I21" s="9">
        <v>662022000</v>
      </c>
      <c r="J21" s="9">
        <v>0</v>
      </c>
      <c r="K21" s="9">
        <v>0</v>
      </c>
      <c r="L21" s="9">
        <v>662022000</v>
      </c>
      <c r="M21" s="9">
        <v>0</v>
      </c>
      <c r="N21" s="12">
        <f t="shared" si="2"/>
        <v>662022000</v>
      </c>
      <c r="O21" s="9">
        <v>27124106.48</v>
      </c>
      <c r="P21" s="9">
        <v>634897893.51999998</v>
      </c>
      <c r="Q21" s="9">
        <v>27124106.48</v>
      </c>
      <c r="R21" s="9">
        <v>27124106.48</v>
      </c>
      <c r="S21" s="9">
        <v>27124106.48</v>
      </c>
      <c r="T21" s="24">
        <f t="shared" si="3"/>
        <v>634897893.51999998</v>
      </c>
      <c r="U21" s="25">
        <f t="shared" si="4"/>
        <v>4.0971608919341047E-2</v>
      </c>
      <c r="V21" s="25">
        <f t="shared" si="5"/>
        <v>4.0971608919341047E-2</v>
      </c>
      <c r="W21" s="25">
        <f t="shared" si="6"/>
        <v>4.0971608919341047E-2</v>
      </c>
    </row>
    <row r="22" spans="1:23" ht="35.1" customHeight="1" thickTop="1" thickBot="1">
      <c r="A22" s="7" t="s">
        <v>18</v>
      </c>
      <c r="B22" s="7" t="s">
        <v>25</v>
      </c>
      <c r="C22" s="7" t="s">
        <v>35</v>
      </c>
      <c r="D22" s="7" t="s">
        <v>23</v>
      </c>
      <c r="E22" s="7" t="s">
        <v>43</v>
      </c>
      <c r="F22" s="7" t="s">
        <v>20</v>
      </c>
      <c r="G22" s="7" t="s">
        <v>21</v>
      </c>
      <c r="H22" s="8" t="s">
        <v>44</v>
      </c>
      <c r="I22" s="9">
        <v>5475411000</v>
      </c>
      <c r="J22" s="9">
        <v>0</v>
      </c>
      <c r="K22" s="9">
        <v>0</v>
      </c>
      <c r="L22" s="9">
        <v>5475411000</v>
      </c>
      <c r="M22" s="9">
        <v>0</v>
      </c>
      <c r="N22" s="12">
        <f t="shared" si="2"/>
        <v>5475411000</v>
      </c>
      <c r="O22" s="9">
        <v>0</v>
      </c>
      <c r="P22" s="9">
        <v>5475411000</v>
      </c>
      <c r="Q22" s="9">
        <v>0</v>
      </c>
      <c r="R22" s="9">
        <v>0</v>
      </c>
      <c r="S22" s="9">
        <v>0</v>
      </c>
      <c r="T22" s="24">
        <f t="shared" si="3"/>
        <v>5475411000</v>
      </c>
      <c r="U22" s="25">
        <f t="shared" si="4"/>
        <v>0</v>
      </c>
      <c r="V22" s="25">
        <f t="shared" si="5"/>
        <v>0</v>
      </c>
      <c r="W22" s="25">
        <f t="shared" si="6"/>
        <v>0</v>
      </c>
    </row>
    <row r="23" spans="1:23" ht="35.1" customHeight="1" thickTop="1" thickBot="1">
      <c r="A23" s="7" t="s">
        <v>18</v>
      </c>
      <c r="B23" s="7" t="s">
        <v>25</v>
      </c>
      <c r="C23" s="7" t="s">
        <v>35</v>
      </c>
      <c r="D23" s="7" t="s">
        <v>23</v>
      </c>
      <c r="E23" s="7" t="s">
        <v>45</v>
      </c>
      <c r="F23" s="7" t="s">
        <v>20</v>
      </c>
      <c r="G23" s="7" t="s">
        <v>21</v>
      </c>
      <c r="H23" s="8" t="s">
        <v>46</v>
      </c>
      <c r="I23" s="9">
        <v>288793000</v>
      </c>
      <c r="J23" s="9">
        <v>0</v>
      </c>
      <c r="K23" s="9">
        <v>0</v>
      </c>
      <c r="L23" s="9">
        <v>288793000</v>
      </c>
      <c r="M23" s="9">
        <v>0</v>
      </c>
      <c r="N23" s="12">
        <f t="shared" si="2"/>
        <v>288793000</v>
      </c>
      <c r="O23" s="9">
        <v>288793000</v>
      </c>
      <c r="P23" s="9">
        <v>0</v>
      </c>
      <c r="Q23" s="9">
        <v>34056372</v>
      </c>
      <c r="R23" s="9">
        <v>34056372</v>
      </c>
      <c r="S23" s="9">
        <v>34056372</v>
      </c>
      <c r="T23" s="24">
        <f t="shared" si="3"/>
        <v>254736628</v>
      </c>
      <c r="U23" s="25">
        <f t="shared" si="4"/>
        <v>0.11792658409310475</v>
      </c>
      <c r="V23" s="25">
        <f t="shared" si="5"/>
        <v>0.11792658409310475</v>
      </c>
      <c r="W23" s="25">
        <f t="shared" si="6"/>
        <v>0.11792658409310475</v>
      </c>
    </row>
    <row r="24" spans="1:23" ht="35.1" customHeight="1" thickTop="1" thickBot="1">
      <c r="A24" s="7" t="s">
        <v>18</v>
      </c>
      <c r="B24" s="7" t="s">
        <v>25</v>
      </c>
      <c r="C24" s="7" t="s">
        <v>35</v>
      </c>
      <c r="D24" s="7" t="s">
        <v>23</v>
      </c>
      <c r="E24" s="7" t="s">
        <v>47</v>
      </c>
      <c r="F24" s="7" t="s">
        <v>20</v>
      </c>
      <c r="G24" s="7" t="s">
        <v>21</v>
      </c>
      <c r="H24" s="8" t="s">
        <v>48</v>
      </c>
      <c r="I24" s="9">
        <v>5039000</v>
      </c>
      <c r="J24" s="9">
        <v>0</v>
      </c>
      <c r="K24" s="9">
        <v>0</v>
      </c>
      <c r="L24" s="9">
        <v>5039000</v>
      </c>
      <c r="M24" s="9">
        <v>0</v>
      </c>
      <c r="N24" s="12">
        <f t="shared" si="2"/>
        <v>5039000</v>
      </c>
      <c r="O24" s="9">
        <v>832000</v>
      </c>
      <c r="P24" s="9">
        <v>4207000</v>
      </c>
      <c r="Q24" s="9">
        <v>832000</v>
      </c>
      <c r="R24" s="9">
        <v>832000</v>
      </c>
      <c r="S24" s="9">
        <v>832000</v>
      </c>
      <c r="T24" s="24">
        <f t="shared" si="3"/>
        <v>4207000</v>
      </c>
      <c r="U24" s="25">
        <f t="shared" si="4"/>
        <v>0.16511212542171066</v>
      </c>
      <c r="V24" s="25">
        <f t="shared" si="5"/>
        <v>0.16511212542171066</v>
      </c>
      <c r="W24" s="25">
        <f t="shared" si="6"/>
        <v>0.16511212542171066</v>
      </c>
    </row>
    <row r="25" spans="1:23" ht="35.1" customHeight="1" thickTop="1" thickBot="1">
      <c r="A25" s="7" t="s">
        <v>18</v>
      </c>
      <c r="B25" s="7" t="s">
        <v>25</v>
      </c>
      <c r="C25" s="7" t="s">
        <v>35</v>
      </c>
      <c r="D25" s="7" t="s">
        <v>23</v>
      </c>
      <c r="E25" s="7" t="s">
        <v>49</v>
      </c>
      <c r="F25" s="7" t="s">
        <v>20</v>
      </c>
      <c r="G25" s="7" t="s">
        <v>21</v>
      </c>
      <c r="H25" s="8" t="s">
        <v>50</v>
      </c>
      <c r="I25" s="9">
        <v>33497820000</v>
      </c>
      <c r="J25" s="9">
        <v>0</v>
      </c>
      <c r="K25" s="9">
        <v>0</v>
      </c>
      <c r="L25" s="9">
        <v>33497820000</v>
      </c>
      <c r="M25" s="9">
        <v>0</v>
      </c>
      <c r="N25" s="12">
        <f t="shared" si="2"/>
        <v>33497820000</v>
      </c>
      <c r="O25" s="9">
        <v>4244855835.5500002</v>
      </c>
      <c r="P25" s="9">
        <v>29252964164.450001</v>
      </c>
      <c r="Q25" s="9">
        <v>3823551834.5500002</v>
      </c>
      <c r="R25" s="9">
        <v>3823551834.5500002</v>
      </c>
      <c r="S25" s="9">
        <v>3823551834.5500002</v>
      </c>
      <c r="T25" s="24">
        <f t="shared" si="3"/>
        <v>29674268165.450001</v>
      </c>
      <c r="U25" s="25">
        <f t="shared" si="4"/>
        <v>0.11414330349109286</v>
      </c>
      <c r="V25" s="25">
        <f t="shared" si="5"/>
        <v>0.11414330349109286</v>
      </c>
      <c r="W25" s="25">
        <f t="shared" si="6"/>
        <v>0.11414330349109286</v>
      </c>
    </row>
    <row r="26" spans="1:23" ht="35.1" customHeight="1" thickTop="1" thickBot="1">
      <c r="A26" s="7" t="s">
        <v>18</v>
      </c>
      <c r="B26" s="7" t="s">
        <v>25</v>
      </c>
      <c r="C26" s="7" t="s">
        <v>51</v>
      </c>
      <c r="D26" s="7" t="s">
        <v>52</v>
      </c>
      <c r="E26" s="7" t="s">
        <v>28</v>
      </c>
      <c r="F26" s="7" t="s">
        <v>20</v>
      </c>
      <c r="G26" s="7" t="s">
        <v>21</v>
      </c>
      <c r="H26" s="8" t="s">
        <v>53</v>
      </c>
      <c r="I26" s="9">
        <v>41035343000</v>
      </c>
      <c r="J26" s="9">
        <v>0</v>
      </c>
      <c r="K26" s="9">
        <v>0</v>
      </c>
      <c r="L26" s="9">
        <v>41035343000</v>
      </c>
      <c r="M26" s="9">
        <v>0</v>
      </c>
      <c r="N26" s="12">
        <f t="shared" si="2"/>
        <v>41035343000</v>
      </c>
      <c r="O26" s="9">
        <v>41035343000</v>
      </c>
      <c r="P26" s="9">
        <v>0</v>
      </c>
      <c r="Q26" s="9">
        <v>41035343000</v>
      </c>
      <c r="R26" s="9">
        <v>2923129927</v>
      </c>
      <c r="S26" s="9">
        <v>2923129927</v>
      </c>
      <c r="T26" s="24">
        <f t="shared" si="3"/>
        <v>0</v>
      </c>
      <c r="U26" s="25">
        <f t="shared" si="4"/>
        <v>1</v>
      </c>
      <c r="V26" s="25">
        <f t="shared" si="5"/>
        <v>7.1234446048129785E-2</v>
      </c>
      <c r="W26" s="25">
        <f t="shared" si="6"/>
        <v>7.1234446048129785E-2</v>
      </c>
    </row>
    <row r="27" spans="1:23" ht="42" customHeight="1" thickTop="1" thickBot="1">
      <c r="A27" s="10" t="s">
        <v>18</v>
      </c>
      <c r="B27" s="10" t="s">
        <v>54</v>
      </c>
      <c r="C27" s="10"/>
      <c r="D27" s="10"/>
      <c r="E27" s="10"/>
      <c r="F27" s="10"/>
      <c r="G27" s="10"/>
      <c r="H27" s="2" t="s">
        <v>95</v>
      </c>
      <c r="I27" s="11">
        <f>+I28+I29</f>
        <v>16443374000</v>
      </c>
      <c r="J27" s="11">
        <f t="shared" ref="J27:S27" si="9">+J28+J29</f>
        <v>0</v>
      </c>
      <c r="K27" s="11">
        <f t="shared" si="9"/>
        <v>0</v>
      </c>
      <c r="L27" s="11">
        <f t="shared" si="9"/>
        <v>16443374000</v>
      </c>
      <c r="M27" s="11">
        <f t="shared" si="9"/>
        <v>0</v>
      </c>
      <c r="N27" s="6">
        <f t="shared" si="2"/>
        <v>16443374000</v>
      </c>
      <c r="O27" s="11">
        <f t="shared" si="9"/>
        <v>14348357000</v>
      </c>
      <c r="P27" s="11">
        <f t="shared" si="9"/>
        <v>2095017000</v>
      </c>
      <c r="Q27" s="11">
        <f t="shared" si="9"/>
        <v>13596842278</v>
      </c>
      <c r="R27" s="11">
        <f t="shared" si="9"/>
        <v>0</v>
      </c>
      <c r="S27" s="11">
        <f t="shared" si="9"/>
        <v>0</v>
      </c>
      <c r="T27" s="22">
        <f t="shared" si="3"/>
        <v>2846531722</v>
      </c>
      <c r="U27" s="23">
        <f t="shared" si="4"/>
        <v>0.82688882938501551</v>
      </c>
      <c r="V27" s="23">
        <f t="shared" si="5"/>
        <v>0</v>
      </c>
      <c r="W27" s="23">
        <f t="shared" si="6"/>
        <v>0</v>
      </c>
    </row>
    <row r="28" spans="1:23" ht="26.25" customHeight="1" thickTop="1" thickBot="1">
      <c r="A28" s="7" t="s">
        <v>18</v>
      </c>
      <c r="B28" s="7" t="s">
        <v>54</v>
      </c>
      <c r="C28" s="7" t="s">
        <v>19</v>
      </c>
      <c r="D28" s="7"/>
      <c r="E28" s="7"/>
      <c r="F28" s="7" t="s">
        <v>20</v>
      </c>
      <c r="G28" s="7" t="s">
        <v>21</v>
      </c>
      <c r="H28" s="8" t="s">
        <v>55</v>
      </c>
      <c r="I28" s="9">
        <v>14348357000</v>
      </c>
      <c r="J28" s="9">
        <v>0</v>
      </c>
      <c r="K28" s="9">
        <v>0</v>
      </c>
      <c r="L28" s="9">
        <v>14348357000</v>
      </c>
      <c r="M28" s="9">
        <v>0</v>
      </c>
      <c r="N28" s="12">
        <f t="shared" si="2"/>
        <v>14348357000</v>
      </c>
      <c r="O28" s="9">
        <v>14348357000</v>
      </c>
      <c r="P28" s="9">
        <v>0</v>
      </c>
      <c r="Q28" s="9">
        <v>13596842278</v>
      </c>
      <c r="R28" s="9">
        <v>0</v>
      </c>
      <c r="S28" s="9">
        <v>0</v>
      </c>
      <c r="T28" s="24">
        <f t="shared" si="3"/>
        <v>751514722</v>
      </c>
      <c r="U28" s="25">
        <f t="shared" si="4"/>
        <v>0.94762363927800231</v>
      </c>
      <c r="V28" s="25">
        <f t="shared" si="5"/>
        <v>0</v>
      </c>
      <c r="W28" s="25">
        <f t="shared" si="6"/>
        <v>0</v>
      </c>
    </row>
    <row r="29" spans="1:23" ht="29.25" customHeight="1" thickTop="1" thickBot="1">
      <c r="A29" s="7" t="s">
        <v>18</v>
      </c>
      <c r="B29" s="7" t="s">
        <v>54</v>
      </c>
      <c r="C29" s="7" t="s">
        <v>35</v>
      </c>
      <c r="D29" s="7" t="s">
        <v>19</v>
      </c>
      <c r="E29" s="7"/>
      <c r="F29" s="7" t="s">
        <v>51</v>
      </c>
      <c r="G29" s="7" t="s">
        <v>56</v>
      </c>
      <c r="H29" s="8" t="s">
        <v>57</v>
      </c>
      <c r="I29" s="9">
        <v>2095017000</v>
      </c>
      <c r="J29" s="9">
        <v>0</v>
      </c>
      <c r="K29" s="9">
        <v>0</v>
      </c>
      <c r="L29" s="9">
        <v>2095017000</v>
      </c>
      <c r="M29" s="9">
        <v>0</v>
      </c>
      <c r="N29" s="12">
        <f t="shared" si="2"/>
        <v>2095017000</v>
      </c>
      <c r="O29" s="9">
        <v>0</v>
      </c>
      <c r="P29" s="9">
        <v>2095017000</v>
      </c>
      <c r="Q29" s="9">
        <v>0</v>
      </c>
      <c r="R29" s="9">
        <v>0</v>
      </c>
      <c r="S29" s="9">
        <v>0</v>
      </c>
      <c r="T29" s="24">
        <f t="shared" si="3"/>
        <v>2095017000</v>
      </c>
      <c r="U29" s="25">
        <f t="shared" si="4"/>
        <v>0</v>
      </c>
      <c r="V29" s="25">
        <f t="shared" si="5"/>
        <v>0</v>
      </c>
      <c r="W29" s="25">
        <f t="shared" si="6"/>
        <v>0</v>
      </c>
    </row>
    <row r="30" spans="1:23" ht="30.75" customHeight="1" thickTop="1" thickBot="1">
      <c r="A30" s="10" t="s">
        <v>58</v>
      </c>
      <c r="B30" s="10"/>
      <c r="C30" s="10"/>
      <c r="D30" s="10"/>
      <c r="E30" s="10"/>
      <c r="F30" s="10"/>
      <c r="G30" s="10"/>
      <c r="H30" s="2" t="s">
        <v>96</v>
      </c>
      <c r="I30" s="11">
        <f>SUM(I31:I42)</f>
        <v>204390636350</v>
      </c>
      <c r="J30" s="11">
        <f t="shared" ref="J30:S30" si="10">SUM(J31:J42)</f>
        <v>0</v>
      </c>
      <c r="K30" s="11">
        <f t="shared" si="10"/>
        <v>0</v>
      </c>
      <c r="L30" s="11">
        <f t="shared" si="10"/>
        <v>204390636350</v>
      </c>
      <c r="M30" s="11">
        <f t="shared" si="10"/>
        <v>0</v>
      </c>
      <c r="N30" s="6">
        <f t="shared" si="2"/>
        <v>204390636350</v>
      </c>
      <c r="O30" s="11">
        <f t="shared" si="10"/>
        <v>146091317866.85001</v>
      </c>
      <c r="P30" s="11">
        <f t="shared" si="10"/>
        <v>58299318483.150002</v>
      </c>
      <c r="Q30" s="11">
        <f t="shared" si="10"/>
        <v>12234174247.440001</v>
      </c>
      <c r="R30" s="11">
        <f t="shared" si="10"/>
        <v>1096132740.3200002</v>
      </c>
      <c r="S30" s="11">
        <f t="shared" si="10"/>
        <v>773817691.32000005</v>
      </c>
      <c r="T30" s="22">
        <f t="shared" si="3"/>
        <v>192156462102.56</v>
      </c>
      <c r="U30" s="23">
        <f t="shared" si="4"/>
        <v>5.9856823511670626E-2</v>
      </c>
      <c r="V30" s="23">
        <f t="shared" si="5"/>
        <v>5.362930317624603E-3</v>
      </c>
      <c r="W30" s="23">
        <f t="shared" si="6"/>
        <v>3.785974275234943E-3</v>
      </c>
    </row>
    <row r="31" spans="1:23" ht="67.5" customHeight="1" thickTop="1" thickBot="1">
      <c r="A31" s="7" t="s">
        <v>58</v>
      </c>
      <c r="B31" s="7" t="s">
        <v>59</v>
      </c>
      <c r="C31" s="7" t="s">
        <v>60</v>
      </c>
      <c r="D31" s="7" t="s">
        <v>61</v>
      </c>
      <c r="E31" s="7" t="s">
        <v>62</v>
      </c>
      <c r="F31" s="7" t="s">
        <v>20</v>
      </c>
      <c r="G31" s="7" t="s">
        <v>21</v>
      </c>
      <c r="H31" s="8" t="s">
        <v>63</v>
      </c>
      <c r="I31" s="9">
        <v>2879089992</v>
      </c>
      <c r="J31" s="9">
        <v>0</v>
      </c>
      <c r="K31" s="9">
        <v>0</v>
      </c>
      <c r="L31" s="9">
        <v>2879089992</v>
      </c>
      <c r="M31" s="9">
        <v>0</v>
      </c>
      <c r="N31" s="12">
        <f t="shared" si="2"/>
        <v>2879089992</v>
      </c>
      <c r="O31" s="9">
        <v>2474229248</v>
      </c>
      <c r="P31" s="9">
        <v>404860744</v>
      </c>
      <c r="Q31" s="9">
        <v>1631974000</v>
      </c>
      <c r="R31" s="9">
        <v>217853532</v>
      </c>
      <c r="S31" s="9">
        <v>123784165</v>
      </c>
      <c r="T31" s="24">
        <f t="shared" si="3"/>
        <v>1247115992</v>
      </c>
      <c r="U31" s="25">
        <f t="shared" si="4"/>
        <v>0.56683674512943116</v>
      </c>
      <c r="V31" s="25">
        <f t="shared" si="5"/>
        <v>7.5667496537218354E-2</v>
      </c>
      <c r="W31" s="25">
        <f t="shared" si="6"/>
        <v>4.2994197938915971E-2</v>
      </c>
    </row>
    <row r="32" spans="1:23" ht="72" customHeight="1" thickTop="1" thickBot="1">
      <c r="A32" s="7" t="s">
        <v>58</v>
      </c>
      <c r="B32" s="7" t="s">
        <v>59</v>
      </c>
      <c r="C32" s="7" t="s">
        <v>60</v>
      </c>
      <c r="D32" s="7" t="s">
        <v>61</v>
      </c>
      <c r="E32" s="7" t="s">
        <v>62</v>
      </c>
      <c r="F32" s="7" t="s">
        <v>64</v>
      </c>
      <c r="G32" s="7" t="s">
        <v>21</v>
      </c>
      <c r="H32" s="8" t="s">
        <v>63</v>
      </c>
      <c r="I32" s="9">
        <v>21150651769</v>
      </c>
      <c r="J32" s="9">
        <v>0</v>
      </c>
      <c r="K32" s="9">
        <v>0</v>
      </c>
      <c r="L32" s="9">
        <v>21150651769</v>
      </c>
      <c r="M32" s="9">
        <v>0</v>
      </c>
      <c r="N32" s="12">
        <f t="shared" si="2"/>
        <v>21150651769</v>
      </c>
      <c r="O32" s="9">
        <v>21150651769</v>
      </c>
      <c r="P32" s="9">
        <v>0</v>
      </c>
      <c r="Q32" s="9">
        <v>0</v>
      </c>
      <c r="R32" s="9">
        <v>0</v>
      </c>
      <c r="S32" s="9">
        <v>0</v>
      </c>
      <c r="T32" s="24">
        <f t="shared" si="3"/>
        <v>21150651769</v>
      </c>
      <c r="U32" s="25">
        <f t="shared" si="4"/>
        <v>0</v>
      </c>
      <c r="V32" s="25">
        <f t="shared" si="5"/>
        <v>0</v>
      </c>
      <c r="W32" s="25">
        <f t="shared" si="6"/>
        <v>0</v>
      </c>
    </row>
    <row r="33" spans="1:23" ht="79.5" customHeight="1" thickTop="1" thickBot="1">
      <c r="A33" s="7" t="s">
        <v>58</v>
      </c>
      <c r="B33" s="7" t="s">
        <v>65</v>
      </c>
      <c r="C33" s="7" t="s">
        <v>60</v>
      </c>
      <c r="D33" s="7" t="s">
        <v>66</v>
      </c>
      <c r="E33" s="7" t="s">
        <v>67</v>
      </c>
      <c r="F33" s="7" t="s">
        <v>20</v>
      </c>
      <c r="G33" s="7" t="s">
        <v>21</v>
      </c>
      <c r="H33" s="8" t="s">
        <v>68</v>
      </c>
      <c r="I33" s="9">
        <v>19570000000</v>
      </c>
      <c r="J33" s="9">
        <v>0</v>
      </c>
      <c r="K33" s="9">
        <v>0</v>
      </c>
      <c r="L33" s="9">
        <v>19570000000</v>
      </c>
      <c r="M33" s="9">
        <v>0</v>
      </c>
      <c r="N33" s="12">
        <f t="shared" si="2"/>
        <v>19570000000</v>
      </c>
      <c r="O33" s="9">
        <v>17525243030</v>
      </c>
      <c r="P33" s="9">
        <v>2044756970</v>
      </c>
      <c r="Q33" s="9">
        <v>546560250</v>
      </c>
      <c r="R33" s="9">
        <v>106198624</v>
      </c>
      <c r="S33" s="9">
        <v>73826651</v>
      </c>
      <c r="T33" s="24">
        <f t="shared" si="3"/>
        <v>19023439750</v>
      </c>
      <c r="U33" s="25">
        <f t="shared" si="4"/>
        <v>2.7928474706182933E-2</v>
      </c>
      <c r="V33" s="25">
        <f t="shared" si="5"/>
        <v>5.426603168114461E-3</v>
      </c>
      <c r="W33" s="25">
        <f t="shared" si="6"/>
        <v>3.7724400102197241E-3</v>
      </c>
    </row>
    <row r="34" spans="1:23" ht="96" customHeight="1" thickTop="1" thickBot="1">
      <c r="A34" s="7" t="s">
        <v>58</v>
      </c>
      <c r="B34" s="7" t="s">
        <v>65</v>
      </c>
      <c r="C34" s="7" t="s">
        <v>60</v>
      </c>
      <c r="D34" s="7" t="s">
        <v>69</v>
      </c>
      <c r="E34" s="7" t="s">
        <v>70</v>
      </c>
      <c r="F34" s="7" t="s">
        <v>20</v>
      </c>
      <c r="G34" s="7" t="s">
        <v>21</v>
      </c>
      <c r="H34" s="8" t="s">
        <v>71</v>
      </c>
      <c r="I34" s="9">
        <v>16568950074</v>
      </c>
      <c r="J34" s="9">
        <v>0</v>
      </c>
      <c r="K34" s="9">
        <v>0</v>
      </c>
      <c r="L34" s="9">
        <v>16568950074</v>
      </c>
      <c r="M34" s="9">
        <v>0</v>
      </c>
      <c r="N34" s="12">
        <f t="shared" si="2"/>
        <v>16568950074</v>
      </c>
      <c r="O34" s="9">
        <v>11982781646</v>
      </c>
      <c r="P34" s="9">
        <v>4586168428</v>
      </c>
      <c r="Q34" s="9">
        <v>497923000</v>
      </c>
      <c r="R34" s="9">
        <v>88237633</v>
      </c>
      <c r="S34" s="9">
        <v>74917333</v>
      </c>
      <c r="T34" s="24">
        <f t="shared" si="3"/>
        <v>16071027074</v>
      </c>
      <c r="U34" s="25">
        <f t="shared" si="4"/>
        <v>3.0051572234582376E-2</v>
      </c>
      <c r="V34" s="25">
        <f t="shared" si="5"/>
        <v>5.3254812529408557E-3</v>
      </c>
      <c r="W34" s="25">
        <f t="shared" si="6"/>
        <v>4.5215498064394731E-3</v>
      </c>
    </row>
    <row r="35" spans="1:23" ht="90" customHeight="1" thickTop="1" thickBot="1">
      <c r="A35" s="7" t="s">
        <v>58</v>
      </c>
      <c r="B35" s="7" t="s">
        <v>65</v>
      </c>
      <c r="C35" s="7" t="s">
        <v>60</v>
      </c>
      <c r="D35" s="7" t="s">
        <v>72</v>
      </c>
      <c r="E35" s="7" t="s">
        <v>70</v>
      </c>
      <c r="F35" s="7" t="s">
        <v>20</v>
      </c>
      <c r="G35" s="7" t="s">
        <v>21</v>
      </c>
      <c r="H35" s="8" t="s">
        <v>71</v>
      </c>
      <c r="I35" s="9">
        <v>4005703159</v>
      </c>
      <c r="J35" s="9">
        <v>0</v>
      </c>
      <c r="K35" s="9">
        <v>0</v>
      </c>
      <c r="L35" s="9">
        <v>4005703159</v>
      </c>
      <c r="M35" s="9">
        <v>0</v>
      </c>
      <c r="N35" s="12">
        <f t="shared" si="2"/>
        <v>4005703159</v>
      </c>
      <c r="O35" s="9">
        <v>1360714105.5</v>
      </c>
      <c r="P35" s="9">
        <v>2644989053.5</v>
      </c>
      <c r="Q35" s="9">
        <v>883526943</v>
      </c>
      <c r="R35" s="9">
        <v>177022777.33000001</v>
      </c>
      <c r="S35" s="9">
        <v>135615067.33000001</v>
      </c>
      <c r="T35" s="24">
        <f t="shared" si="3"/>
        <v>3122176216</v>
      </c>
      <c r="U35" s="25">
        <f t="shared" si="4"/>
        <v>0.2205672532211716</v>
      </c>
      <c r="V35" s="25">
        <f t="shared" si="5"/>
        <v>4.4192684855408185E-2</v>
      </c>
      <c r="W35" s="25">
        <f t="shared" si="6"/>
        <v>3.3855496013303073E-2</v>
      </c>
    </row>
    <row r="36" spans="1:23" ht="65.25" customHeight="1" thickTop="1" thickBot="1">
      <c r="A36" s="7" t="s">
        <v>58</v>
      </c>
      <c r="B36" s="7" t="s">
        <v>65</v>
      </c>
      <c r="C36" s="7" t="s">
        <v>60</v>
      </c>
      <c r="D36" s="7" t="s">
        <v>73</v>
      </c>
      <c r="E36" s="7" t="s">
        <v>74</v>
      </c>
      <c r="F36" s="7" t="s">
        <v>20</v>
      </c>
      <c r="G36" s="7" t="s">
        <v>21</v>
      </c>
      <c r="H36" s="8" t="s">
        <v>75</v>
      </c>
      <c r="I36" s="9">
        <v>69511933550</v>
      </c>
      <c r="J36" s="9">
        <v>0</v>
      </c>
      <c r="K36" s="9">
        <v>0</v>
      </c>
      <c r="L36" s="9">
        <v>69511933550</v>
      </c>
      <c r="M36" s="9">
        <v>0</v>
      </c>
      <c r="N36" s="12">
        <f t="shared" si="2"/>
        <v>69511933550</v>
      </c>
      <c r="O36" s="9">
        <v>47107856233</v>
      </c>
      <c r="P36" s="9">
        <v>22404077317</v>
      </c>
      <c r="Q36" s="9">
        <v>1036149830</v>
      </c>
      <c r="R36" s="9">
        <v>131032364</v>
      </c>
      <c r="S36" s="9">
        <v>98945524</v>
      </c>
      <c r="T36" s="24">
        <f t="shared" si="3"/>
        <v>68475783720</v>
      </c>
      <c r="U36" s="25">
        <f t="shared" si="4"/>
        <v>1.4906071189268479E-2</v>
      </c>
      <c r="V36" s="25">
        <f t="shared" si="5"/>
        <v>1.8850340841943102E-3</v>
      </c>
      <c r="W36" s="25">
        <f t="shared" si="6"/>
        <v>1.4234321928166247E-3</v>
      </c>
    </row>
    <row r="37" spans="1:23" ht="90" customHeight="1" thickTop="1" thickBot="1">
      <c r="A37" s="7" t="s">
        <v>58</v>
      </c>
      <c r="B37" s="7" t="s">
        <v>65</v>
      </c>
      <c r="C37" s="7" t="s">
        <v>60</v>
      </c>
      <c r="D37" s="7" t="s">
        <v>76</v>
      </c>
      <c r="E37" s="7" t="s">
        <v>77</v>
      </c>
      <c r="F37" s="7" t="s">
        <v>20</v>
      </c>
      <c r="G37" s="7" t="s">
        <v>21</v>
      </c>
      <c r="H37" s="8" t="s">
        <v>78</v>
      </c>
      <c r="I37" s="9">
        <v>59646395164</v>
      </c>
      <c r="J37" s="9">
        <v>0</v>
      </c>
      <c r="K37" s="9">
        <v>0</v>
      </c>
      <c r="L37" s="9">
        <v>59646395164</v>
      </c>
      <c r="M37" s="9">
        <v>0</v>
      </c>
      <c r="N37" s="12">
        <f t="shared" si="2"/>
        <v>59646395164</v>
      </c>
      <c r="O37" s="9">
        <v>36650746834</v>
      </c>
      <c r="P37" s="9">
        <v>22995648330</v>
      </c>
      <c r="Q37" s="9">
        <v>2358823050</v>
      </c>
      <c r="R37" s="9">
        <v>181962899.99000001</v>
      </c>
      <c r="S37" s="9">
        <v>112804680.98999999</v>
      </c>
      <c r="T37" s="24">
        <f t="shared" si="3"/>
        <v>57287572114</v>
      </c>
      <c r="U37" s="25">
        <f t="shared" si="4"/>
        <v>3.9546783062317972E-2</v>
      </c>
      <c r="V37" s="25">
        <f t="shared" si="5"/>
        <v>3.0506940023732566E-3</v>
      </c>
      <c r="W37" s="25">
        <f t="shared" si="6"/>
        <v>1.8912237810824828E-3</v>
      </c>
    </row>
    <row r="38" spans="1:23" ht="68.25" customHeight="1" thickTop="1" thickBot="1">
      <c r="A38" s="7" t="s">
        <v>58</v>
      </c>
      <c r="B38" s="7" t="s">
        <v>65</v>
      </c>
      <c r="C38" s="7" t="s">
        <v>60</v>
      </c>
      <c r="D38" s="7" t="s">
        <v>79</v>
      </c>
      <c r="E38" s="7" t="s">
        <v>80</v>
      </c>
      <c r="F38" s="7" t="s">
        <v>20</v>
      </c>
      <c r="G38" s="7" t="s">
        <v>21</v>
      </c>
      <c r="H38" s="8" t="s">
        <v>81</v>
      </c>
      <c r="I38" s="9">
        <v>2733955712</v>
      </c>
      <c r="J38" s="9">
        <v>0</v>
      </c>
      <c r="K38" s="9">
        <v>0</v>
      </c>
      <c r="L38" s="9">
        <v>2733955712</v>
      </c>
      <c r="M38" s="9">
        <v>0</v>
      </c>
      <c r="N38" s="12">
        <f t="shared" si="2"/>
        <v>2733955712</v>
      </c>
      <c r="O38" s="9">
        <v>2489827221.3499999</v>
      </c>
      <c r="P38" s="9">
        <v>244128490.65000001</v>
      </c>
      <c r="Q38" s="9">
        <v>1611267620</v>
      </c>
      <c r="R38" s="9">
        <v>112468009</v>
      </c>
      <c r="S38" s="9">
        <v>87967536</v>
      </c>
      <c r="T38" s="24">
        <f t="shared" si="3"/>
        <v>1122688092</v>
      </c>
      <c r="U38" s="25">
        <f t="shared" si="4"/>
        <v>0.58935395804977841</v>
      </c>
      <c r="V38" s="25">
        <f t="shared" si="5"/>
        <v>4.1137465580130074E-2</v>
      </c>
      <c r="W38" s="25">
        <f t="shared" si="6"/>
        <v>3.2175918437116216E-2</v>
      </c>
    </row>
    <row r="39" spans="1:23" ht="91.5" customHeight="1" thickTop="1" thickBot="1">
      <c r="A39" s="7" t="s">
        <v>58</v>
      </c>
      <c r="B39" s="7" t="s">
        <v>82</v>
      </c>
      <c r="C39" s="7" t="s">
        <v>60</v>
      </c>
      <c r="D39" s="7" t="s">
        <v>83</v>
      </c>
      <c r="E39" s="7" t="s">
        <v>70</v>
      </c>
      <c r="F39" s="7" t="s">
        <v>20</v>
      </c>
      <c r="G39" s="7" t="s">
        <v>21</v>
      </c>
      <c r="H39" s="8" t="s">
        <v>71</v>
      </c>
      <c r="I39" s="9">
        <v>152422406</v>
      </c>
      <c r="J39" s="9">
        <v>0</v>
      </c>
      <c r="K39" s="9">
        <v>0</v>
      </c>
      <c r="L39" s="9">
        <v>152422406</v>
      </c>
      <c r="M39" s="9">
        <v>0</v>
      </c>
      <c r="N39" s="12">
        <f t="shared" si="2"/>
        <v>152422406</v>
      </c>
      <c r="O39" s="9">
        <v>103400766</v>
      </c>
      <c r="P39" s="9">
        <v>49021640</v>
      </c>
      <c r="Q39" s="9">
        <v>78414000</v>
      </c>
      <c r="R39" s="9">
        <v>15000000</v>
      </c>
      <c r="S39" s="9">
        <v>15000000</v>
      </c>
      <c r="T39" s="24">
        <f t="shared" si="3"/>
        <v>74008406</v>
      </c>
      <c r="U39" s="25">
        <f t="shared" si="4"/>
        <v>0.51445192382017646</v>
      </c>
      <c r="V39" s="25">
        <f t="shared" si="5"/>
        <v>9.8410728406950879E-2</v>
      </c>
      <c r="W39" s="25">
        <f t="shared" si="6"/>
        <v>9.8410728406950879E-2</v>
      </c>
    </row>
    <row r="40" spans="1:23" ht="50.1" customHeight="1" thickTop="1" thickBot="1">
      <c r="A40" s="7" t="s">
        <v>58</v>
      </c>
      <c r="B40" s="7" t="s">
        <v>84</v>
      </c>
      <c r="C40" s="7" t="s">
        <v>60</v>
      </c>
      <c r="D40" s="7" t="s">
        <v>85</v>
      </c>
      <c r="E40" s="7" t="s">
        <v>86</v>
      </c>
      <c r="F40" s="7" t="s">
        <v>20</v>
      </c>
      <c r="G40" s="7" t="s">
        <v>21</v>
      </c>
      <c r="H40" s="8" t="s">
        <v>87</v>
      </c>
      <c r="I40" s="9">
        <v>4911388626</v>
      </c>
      <c r="J40" s="9">
        <v>0</v>
      </c>
      <c r="K40" s="9">
        <v>0</v>
      </c>
      <c r="L40" s="9">
        <v>4911388626</v>
      </c>
      <c r="M40" s="9">
        <v>0</v>
      </c>
      <c r="N40" s="12">
        <f t="shared" si="2"/>
        <v>4911388626</v>
      </c>
      <c r="O40" s="9">
        <v>2905500000</v>
      </c>
      <c r="P40" s="9">
        <v>2005888626</v>
      </c>
      <c r="Q40" s="9">
        <v>2285572554.4400001</v>
      </c>
      <c r="R40" s="9">
        <v>13283567</v>
      </c>
      <c r="S40" s="9">
        <v>501267</v>
      </c>
      <c r="T40" s="24">
        <f t="shared" si="3"/>
        <v>2625816071.5599999</v>
      </c>
      <c r="U40" s="25">
        <f t="shared" si="4"/>
        <v>0.46536178023880942</v>
      </c>
      <c r="V40" s="25">
        <f t="shared" si="5"/>
        <v>2.7046458774773407E-3</v>
      </c>
      <c r="W40" s="25">
        <f t="shared" si="6"/>
        <v>1.0206217389240662E-4</v>
      </c>
    </row>
    <row r="41" spans="1:23" ht="50.1" customHeight="1" thickTop="1" thickBot="1">
      <c r="A41" s="7" t="s">
        <v>58</v>
      </c>
      <c r="B41" s="7" t="s">
        <v>84</v>
      </c>
      <c r="C41" s="7" t="s">
        <v>60</v>
      </c>
      <c r="D41" s="7" t="s">
        <v>83</v>
      </c>
      <c r="E41" s="7" t="s">
        <v>88</v>
      </c>
      <c r="F41" s="7" t="s">
        <v>20</v>
      </c>
      <c r="G41" s="7" t="s">
        <v>21</v>
      </c>
      <c r="H41" s="8" t="s">
        <v>89</v>
      </c>
      <c r="I41" s="9">
        <v>2879089884</v>
      </c>
      <c r="J41" s="9">
        <v>0</v>
      </c>
      <c r="K41" s="9">
        <v>0</v>
      </c>
      <c r="L41" s="9">
        <v>2879089884</v>
      </c>
      <c r="M41" s="9">
        <v>0</v>
      </c>
      <c r="N41" s="12">
        <f t="shared" si="2"/>
        <v>2879089884</v>
      </c>
      <c r="O41" s="9">
        <v>1959311000</v>
      </c>
      <c r="P41" s="9">
        <v>919778884</v>
      </c>
      <c r="Q41" s="9">
        <v>1303963000</v>
      </c>
      <c r="R41" s="9">
        <v>53073334</v>
      </c>
      <c r="S41" s="9">
        <v>50455467</v>
      </c>
      <c r="T41" s="24">
        <f t="shared" si="3"/>
        <v>1575126884</v>
      </c>
      <c r="U41" s="25">
        <f t="shared" si="4"/>
        <v>0.45290805516233756</v>
      </c>
      <c r="V41" s="25">
        <f t="shared" si="5"/>
        <v>1.8434066367620221E-2</v>
      </c>
      <c r="W41" s="25">
        <f t="shared" si="6"/>
        <v>1.7524797430047864E-2</v>
      </c>
    </row>
    <row r="42" spans="1:23" ht="62.25" customHeight="1" thickTop="1" thickBot="1">
      <c r="A42" s="7" t="s">
        <v>58</v>
      </c>
      <c r="B42" s="7" t="s">
        <v>84</v>
      </c>
      <c r="C42" s="7" t="s">
        <v>60</v>
      </c>
      <c r="D42" s="7" t="s">
        <v>90</v>
      </c>
      <c r="E42" s="7" t="s">
        <v>88</v>
      </c>
      <c r="F42" s="7" t="s">
        <v>20</v>
      </c>
      <c r="G42" s="7" t="s">
        <v>21</v>
      </c>
      <c r="H42" s="8" t="s">
        <v>89</v>
      </c>
      <c r="I42" s="9">
        <v>381056014</v>
      </c>
      <c r="J42" s="9">
        <v>0</v>
      </c>
      <c r="K42" s="9">
        <v>0</v>
      </c>
      <c r="L42" s="9">
        <v>381056014</v>
      </c>
      <c r="M42" s="9">
        <v>0</v>
      </c>
      <c r="N42" s="12">
        <f t="shared" si="2"/>
        <v>381056014</v>
      </c>
      <c r="O42" s="9">
        <v>381056014</v>
      </c>
      <c r="P42" s="9">
        <v>0</v>
      </c>
      <c r="Q42" s="9">
        <v>0</v>
      </c>
      <c r="R42" s="9">
        <v>0</v>
      </c>
      <c r="S42" s="9">
        <v>0</v>
      </c>
      <c r="T42" s="24">
        <f t="shared" si="3"/>
        <v>381056014</v>
      </c>
      <c r="U42" s="25">
        <f t="shared" si="4"/>
        <v>0</v>
      </c>
      <c r="V42" s="25">
        <f t="shared" si="5"/>
        <v>0</v>
      </c>
      <c r="W42" s="25">
        <f t="shared" si="6"/>
        <v>0</v>
      </c>
    </row>
    <row r="43" spans="1:23" ht="50.1" customHeight="1" thickTop="1" thickBot="1">
      <c r="A43" s="7"/>
      <c r="B43" s="7"/>
      <c r="C43" s="7"/>
      <c r="D43" s="7"/>
      <c r="E43" s="7"/>
      <c r="F43" s="7"/>
      <c r="G43" s="7"/>
      <c r="H43" s="8" t="s">
        <v>97</v>
      </c>
      <c r="I43" s="9">
        <f>+I6+I30</f>
        <v>915102115350</v>
      </c>
      <c r="J43" s="9">
        <f t="shared" ref="J43:S43" si="11">+J6+J30</f>
        <v>55500000000</v>
      </c>
      <c r="K43" s="9">
        <f t="shared" si="11"/>
        <v>0</v>
      </c>
      <c r="L43" s="9">
        <f t="shared" si="11"/>
        <v>970602115350</v>
      </c>
      <c r="M43" s="9">
        <f t="shared" si="11"/>
        <v>50000000000</v>
      </c>
      <c r="N43" s="12">
        <f t="shared" si="2"/>
        <v>920602115350</v>
      </c>
      <c r="O43" s="9">
        <f t="shared" si="11"/>
        <v>768210945355.71997</v>
      </c>
      <c r="P43" s="9">
        <f t="shared" si="11"/>
        <v>152391169994.28</v>
      </c>
      <c r="Q43" s="9">
        <f t="shared" si="11"/>
        <v>354022952034.29004</v>
      </c>
      <c r="R43" s="9">
        <f t="shared" si="11"/>
        <v>55301365733.630005</v>
      </c>
      <c r="S43" s="9">
        <f t="shared" si="11"/>
        <v>17421634235.730003</v>
      </c>
      <c r="T43" s="24">
        <f t="shared" si="3"/>
        <v>566579163315.70996</v>
      </c>
      <c r="U43" s="25">
        <f t="shared" si="4"/>
        <v>0.38455587504238514</v>
      </c>
      <c r="V43" s="25">
        <f t="shared" si="5"/>
        <v>6.0070865373370558E-2</v>
      </c>
      <c r="W43" s="25">
        <f t="shared" si="6"/>
        <v>1.8924173587311976E-2</v>
      </c>
    </row>
    <row r="44" spans="1:23" ht="15.75" thickTop="1">
      <c r="A44" s="18" t="s">
        <v>107</v>
      </c>
      <c r="B44" s="18"/>
      <c r="C44" s="18"/>
      <c r="D44" s="18"/>
      <c r="E44" s="18"/>
      <c r="F44" s="19"/>
      <c r="G44" s="19"/>
      <c r="H44" s="19"/>
      <c r="I44" s="19"/>
      <c r="J44" s="19"/>
      <c r="K44" s="19"/>
      <c r="L44" s="19"/>
      <c r="M44" s="20"/>
      <c r="N44" s="20"/>
      <c r="O44" s="20"/>
      <c r="P44" s="14"/>
      <c r="Q44" s="14"/>
      <c r="R44" s="15"/>
      <c r="S44" s="16"/>
      <c r="T44" s="17"/>
      <c r="U44" s="17"/>
      <c r="V44" s="13"/>
      <c r="W44" s="13"/>
    </row>
    <row r="45" spans="1:23">
      <c r="A45" s="18" t="s">
        <v>108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20"/>
      <c r="N45" s="20"/>
      <c r="O45" s="20"/>
      <c r="P45" s="14"/>
      <c r="Q45" s="14"/>
      <c r="R45" s="15"/>
      <c r="S45" s="16"/>
      <c r="T45" s="17"/>
      <c r="U45" s="17"/>
      <c r="V45" s="13"/>
      <c r="W45" s="13"/>
    </row>
    <row r="46" spans="1:23">
      <c r="A46" s="18" t="s">
        <v>109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20"/>
      <c r="N46" s="20"/>
      <c r="O46" s="20"/>
      <c r="P46" s="14"/>
      <c r="Q46" s="14"/>
      <c r="R46" s="15"/>
      <c r="S46" s="16"/>
      <c r="T46" s="17"/>
      <c r="U46" s="17"/>
      <c r="V46" s="13"/>
      <c r="W46" s="13"/>
    </row>
    <row r="47" spans="1:23" ht="18" customHeight="1">
      <c r="A47" s="18" t="s">
        <v>110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20"/>
      <c r="N47" s="20"/>
      <c r="O47" s="20"/>
      <c r="P47" s="14"/>
      <c r="Q47" s="14"/>
      <c r="R47" s="15"/>
      <c r="S47" s="16"/>
      <c r="T47" s="17"/>
      <c r="U47" s="17"/>
      <c r="V47" s="13"/>
      <c r="W47" s="13"/>
    </row>
    <row r="48" spans="1:23" ht="35.1" customHeight="1"/>
    <row r="49" ht="35.1" customHeight="1"/>
    <row r="50" ht="35.1" customHeight="1"/>
    <row r="51" ht="35.1" customHeight="1"/>
    <row r="52" ht="35.1" customHeight="1"/>
    <row r="53" ht="35.1" customHeight="1"/>
    <row r="54" ht="35.1" customHeight="1"/>
    <row r="55" ht="35.1" customHeight="1"/>
    <row r="56" ht="35.1" customHeight="1"/>
    <row r="57" ht="35.1" customHeight="1"/>
    <row r="58" ht="35.1" customHeight="1"/>
    <row r="59" ht="35.1" customHeight="1"/>
    <row r="60" ht="35.1" customHeight="1"/>
    <row r="61" ht="35.1" customHeight="1"/>
    <row r="62" ht="35.1" customHeight="1"/>
    <row r="63" ht="35.1" customHeight="1"/>
    <row r="64" ht="35.1" customHeight="1"/>
    <row r="65" spans="21:23" ht="35.1" customHeight="1"/>
    <row r="66" spans="21:23" ht="35.1" customHeight="1"/>
    <row r="74" spans="21:23">
      <c r="U74" s="4"/>
      <c r="V74" s="4"/>
      <c r="W74" s="4"/>
    </row>
    <row r="75" spans="21:23">
      <c r="U75" s="4"/>
      <c r="V75" s="4"/>
      <c r="W75" s="4"/>
    </row>
    <row r="76" spans="21:23">
      <c r="U76" s="4"/>
      <c r="V76" s="4"/>
      <c r="W76" s="4"/>
    </row>
    <row r="77" spans="21:23">
      <c r="U77" s="4"/>
      <c r="V77" s="4"/>
      <c r="W77" s="4"/>
    </row>
    <row r="78" spans="21:23">
      <c r="U78" s="4"/>
      <c r="V78" s="4"/>
      <c r="W78" s="4"/>
    </row>
    <row r="79" spans="21:23">
      <c r="U79" s="4"/>
      <c r="V79" s="4"/>
      <c r="W79" s="4"/>
    </row>
    <row r="80" spans="21:23">
      <c r="U80" s="4"/>
      <c r="V80" s="4"/>
      <c r="W80" s="4"/>
    </row>
    <row r="81" spans="21:23">
      <c r="U81" s="4"/>
      <c r="V81" s="4"/>
      <c r="W81" s="4"/>
    </row>
    <row r="82" spans="21:23">
      <c r="U82" s="4"/>
      <c r="V82" s="4"/>
      <c r="W82" s="4"/>
    </row>
  </sheetData>
  <mergeCells count="4">
    <mergeCell ref="A1:W1"/>
    <mergeCell ref="A2:W2"/>
    <mergeCell ref="A3:W3"/>
    <mergeCell ref="S4:W4"/>
  </mergeCells>
  <printOptions horizontalCentered="1"/>
  <pageMargins left="0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2024-03-14T14:44:20Z</cp:lastPrinted>
  <dcterms:created xsi:type="dcterms:W3CDTF">2024-03-01T12:57:38Z</dcterms:created>
  <dcterms:modified xsi:type="dcterms:W3CDTF">2024-03-14T14:44:39Z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