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800" windowHeight="12030"/>
  </bookViews>
  <sheets>
    <sheet name="GESTION GENERAL" sheetId="1" r:id="rId1"/>
  </sheets>
  <definedNames>
    <definedName name="_xlnm.Print_Area" localSheetId="0">'GESTION GENERAL'!$A$1:$W$64</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1" l="1"/>
  <c r="N34" i="1"/>
  <c r="N35" i="1"/>
  <c r="N36" i="1"/>
  <c r="N37" i="1"/>
  <c r="N38" i="1"/>
  <c r="N39" i="1"/>
  <c r="N40" i="1"/>
  <c r="N41" i="1"/>
  <c r="N42" i="1"/>
  <c r="N43" i="1"/>
  <c r="N44" i="1"/>
  <c r="N45" i="1"/>
  <c r="N46" i="1"/>
  <c r="N47" i="1"/>
  <c r="N48" i="1"/>
  <c r="N14" i="1" l="1"/>
  <c r="N12" i="1" l="1"/>
  <c r="N11" i="1"/>
  <c r="N10" i="1"/>
  <c r="T10" i="1" s="1"/>
  <c r="J33" i="1" l="1"/>
  <c r="J49" i="1" s="1"/>
  <c r="K33" i="1"/>
  <c r="K49" i="1" s="1"/>
  <c r="L33" i="1"/>
  <c r="L49" i="1" s="1"/>
  <c r="M33" i="1"/>
  <c r="M49" i="1" s="1"/>
  <c r="O33" i="1"/>
  <c r="P33" i="1"/>
  <c r="Q33" i="1"/>
  <c r="R33" i="1"/>
  <c r="S33" i="1"/>
  <c r="I33" i="1"/>
  <c r="I49" i="1" s="1"/>
  <c r="T48" i="1"/>
  <c r="T42" i="1"/>
  <c r="T40" i="1"/>
  <c r="W47" i="1" l="1"/>
  <c r="T46" i="1"/>
  <c r="W45" i="1"/>
  <c r="V44" i="1"/>
  <c r="W43" i="1"/>
  <c r="W41" i="1"/>
  <c r="U39" i="1"/>
  <c r="W38" i="1"/>
  <c r="W37" i="1"/>
  <c r="T36" i="1"/>
  <c r="W35" i="1"/>
  <c r="V34" i="1"/>
  <c r="N32" i="1"/>
  <c r="W32" i="1" s="1"/>
  <c r="N31" i="1"/>
  <c r="W31" i="1" s="1"/>
  <c r="S30" i="1"/>
  <c r="R30" i="1"/>
  <c r="Q30" i="1"/>
  <c r="P30" i="1"/>
  <c r="O30" i="1"/>
  <c r="M30" i="1"/>
  <c r="L30" i="1"/>
  <c r="K30" i="1"/>
  <c r="J30" i="1"/>
  <c r="I30" i="1"/>
  <c r="N29" i="1"/>
  <c r="W29" i="1" s="1"/>
  <c r="N28" i="1"/>
  <c r="W28" i="1" s="1"/>
  <c r="N27" i="1"/>
  <c r="U27" i="1" s="1"/>
  <c r="N26" i="1"/>
  <c r="V26" i="1" s="1"/>
  <c r="N25" i="1"/>
  <c r="W25" i="1" s="1"/>
  <c r="N24" i="1"/>
  <c r="T24" i="1" s="1"/>
  <c r="N23" i="1"/>
  <c r="W23" i="1" s="1"/>
  <c r="N22" i="1"/>
  <c r="V22" i="1" s="1"/>
  <c r="N21" i="1"/>
  <c r="W21" i="1" s="1"/>
  <c r="N20" i="1"/>
  <c r="W20" i="1" s="1"/>
  <c r="N19" i="1"/>
  <c r="T19" i="1" s="1"/>
  <c r="N18" i="1"/>
  <c r="W18" i="1" s="1"/>
  <c r="N17" i="1"/>
  <c r="T17" i="1" s="1"/>
  <c r="N16" i="1"/>
  <c r="W16" i="1" s="1"/>
  <c r="S15" i="1"/>
  <c r="R15" i="1"/>
  <c r="Q15" i="1"/>
  <c r="P15" i="1"/>
  <c r="O15" i="1"/>
  <c r="M15" i="1"/>
  <c r="L15" i="1"/>
  <c r="K15" i="1"/>
  <c r="J15" i="1"/>
  <c r="I15" i="1"/>
  <c r="U14" i="1"/>
  <c r="S13" i="1"/>
  <c r="R13" i="1"/>
  <c r="Q13" i="1"/>
  <c r="P13" i="1"/>
  <c r="O13" i="1"/>
  <c r="M13" i="1"/>
  <c r="L13" i="1"/>
  <c r="K13" i="1"/>
  <c r="J13" i="1"/>
  <c r="I13" i="1"/>
  <c r="W12" i="1"/>
  <c r="U11" i="1"/>
  <c r="W10" i="1"/>
  <c r="S9" i="1"/>
  <c r="R9" i="1"/>
  <c r="Q9" i="1"/>
  <c r="P9" i="1"/>
  <c r="O9" i="1"/>
  <c r="M9" i="1"/>
  <c r="L9" i="1"/>
  <c r="K9" i="1"/>
  <c r="J9" i="1"/>
  <c r="I9" i="1"/>
  <c r="N30" i="1" l="1"/>
  <c r="T30" i="1" s="1"/>
  <c r="I8" i="1"/>
  <c r="N33" i="1"/>
  <c r="W33" i="1" s="1"/>
  <c r="W34" i="1"/>
  <c r="O8" i="1"/>
  <c r="O49" i="1" s="1"/>
  <c r="P8" i="1"/>
  <c r="P49" i="1" s="1"/>
  <c r="Q8" i="1"/>
  <c r="Q49" i="1" s="1"/>
  <c r="R8" i="1"/>
  <c r="R49" i="1" s="1"/>
  <c r="S8" i="1"/>
  <c r="S49" i="1" s="1"/>
  <c r="U43" i="1"/>
  <c r="V36" i="1"/>
  <c r="W36" i="1"/>
  <c r="W44" i="1"/>
  <c r="U34" i="1"/>
  <c r="T43" i="1"/>
  <c r="T45" i="1"/>
  <c r="V43" i="1"/>
  <c r="U46" i="1"/>
  <c r="T35" i="1"/>
  <c r="T39" i="1"/>
  <c r="V46" i="1"/>
  <c r="V39" i="1"/>
  <c r="W46" i="1"/>
  <c r="U36" i="1"/>
  <c r="W39" i="1"/>
  <c r="U44" i="1"/>
  <c r="T38" i="1"/>
  <c r="U35" i="1"/>
  <c r="V38" i="1"/>
  <c r="T41" i="1"/>
  <c r="U45" i="1"/>
  <c r="U38" i="1"/>
  <c r="V35" i="1"/>
  <c r="T37" i="1"/>
  <c r="U41" i="1"/>
  <c r="V45" i="1"/>
  <c r="T47" i="1"/>
  <c r="T34" i="1"/>
  <c r="U37" i="1"/>
  <c r="V41" i="1"/>
  <c r="T44" i="1"/>
  <c r="U47" i="1"/>
  <c r="V37" i="1"/>
  <c r="V47" i="1"/>
  <c r="T31" i="1"/>
  <c r="T32" i="1"/>
  <c r="U32" i="1"/>
  <c r="U30" i="1"/>
  <c r="V32" i="1"/>
  <c r="U31" i="1"/>
  <c r="V31" i="1"/>
  <c r="N15" i="1"/>
  <c r="V15" i="1" s="1"/>
  <c r="J8" i="1"/>
  <c r="W14" i="1"/>
  <c r="V14" i="1"/>
  <c r="U24" i="1"/>
  <c r="T29" i="1"/>
  <c r="W24" i="1"/>
  <c r="U29" i="1"/>
  <c r="V29" i="1"/>
  <c r="T21" i="1"/>
  <c r="V21" i="1"/>
  <c r="V27" i="1"/>
  <c r="W22" i="1"/>
  <c r="U17" i="1"/>
  <c r="U21" i="1"/>
  <c r="W27" i="1"/>
  <c r="T22" i="1"/>
  <c r="V17" i="1"/>
  <c r="U22" i="1"/>
  <c r="L8" i="1"/>
  <c r="W17" i="1"/>
  <c r="V24" i="1"/>
  <c r="T26" i="1"/>
  <c r="T16" i="1"/>
  <c r="U23" i="1"/>
  <c r="T28" i="1"/>
  <c r="V16" i="1"/>
  <c r="T18" i="1"/>
  <c r="U20" i="1"/>
  <c r="V23" i="1"/>
  <c r="T25" i="1"/>
  <c r="W26" i="1"/>
  <c r="U28" i="1"/>
  <c r="T23" i="1"/>
  <c r="U26" i="1"/>
  <c r="U16" i="1"/>
  <c r="T20" i="1"/>
  <c r="U18" i="1"/>
  <c r="V20" i="1"/>
  <c r="U25" i="1"/>
  <c r="V28" i="1"/>
  <c r="V25" i="1"/>
  <c r="T27" i="1"/>
  <c r="V18" i="1"/>
  <c r="K8" i="1"/>
  <c r="N13" i="1"/>
  <c r="M8" i="1"/>
  <c r="T14" i="1"/>
  <c r="N9" i="1"/>
  <c r="T9" i="1" s="1"/>
  <c r="U10" i="1"/>
  <c r="W11" i="1"/>
  <c r="V11" i="1"/>
  <c r="V10" i="1"/>
  <c r="T12" i="1"/>
  <c r="U12" i="1"/>
  <c r="V12" i="1"/>
  <c r="T11" i="1"/>
  <c r="T49" i="1" l="1"/>
  <c r="W30" i="1"/>
  <c r="V30" i="1"/>
  <c r="T33" i="1"/>
  <c r="V33" i="1"/>
  <c r="U33" i="1"/>
  <c r="W15" i="1"/>
  <c r="U9" i="1"/>
  <c r="V9" i="1"/>
  <c r="W9" i="1"/>
  <c r="T15" i="1"/>
  <c r="U15" i="1"/>
  <c r="N8" i="1"/>
  <c r="T8" i="1" s="1"/>
  <c r="T13" i="1"/>
  <c r="W13" i="1"/>
  <c r="V13" i="1"/>
  <c r="U13" i="1"/>
  <c r="W49" i="1" l="1"/>
  <c r="V8" i="1"/>
  <c r="W8" i="1"/>
  <c r="U8" i="1"/>
  <c r="U49" i="1"/>
  <c r="V49" i="1"/>
</calcChain>
</file>

<file path=xl/sharedStrings.xml><?xml version="1.0" encoding="utf-8"?>
<sst xmlns="http://schemas.openxmlformats.org/spreadsheetml/2006/main" count="323" uniqueCount="124">
  <si>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</si>
  <si>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</si>
  <si>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</si>
  <si>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</si>
  <si>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</si>
  <si>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</si>
  <si>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</si>
  <si>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</si>
  <si>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</si>
  <si>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</si>
  <si>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</si>
  <si>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</si>
  <si>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</si>
  <si>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</si>
  <si>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</si>
  <si>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</si>
  <si>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</si>
  <si>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</si>
  <si>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</si>
  <si>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</si>
  <si>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</si>
  <si>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</si>
  <si>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</si>
  <si>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</si>
  <si>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</si>
  <si>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</si>
  <si>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</si>
  <si>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</si>
  <si>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</si>
  <si>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</si>
  <si>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</si>
  <si>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</si>
  <si>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</si>
  <si>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</si>
  <si>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</si>
  <si>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</si>
  <si>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</si>
  <si>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</si>
  <si>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</si>
  <si>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</si>
  <si>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</si>
  <si>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</si>
  <si>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</si>
  <si>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</si>
  <si>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</si>
  <si>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</si>
  <si>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</si>
  <si>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</si>
  <si>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</si>
  <si>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</si>
  <si>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</si>
  <si>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</si>
  <si>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</si>
  <si>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</si>
  <si>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</si>
  <si>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</si>
  <si>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</si>
  <si>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</si>
  <si>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</si>
  <si>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</si>
  <si>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</si>
  <si>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</si>
  <si>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</si>
  <si>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</si>
  <si>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</si>
  <si>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</si>
  <si>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</si>
  <si>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</si>
  <si>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</si>
  <si>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</si>
  <si>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</si>
  <si>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</si>
  <si>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</si>
  <si>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</si>
  <si>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</si>
  <si>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</si>
  <si>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</si>
  <si>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</si>
  <si>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</si>
  <si>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</si>
  <si>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</si>
  <si>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</si>
  <si>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</si>
  <si>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</si>
  <si>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</si>
  <si>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</si>
  <si>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</si>
  <si>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</si>
  <si>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</si>
  <si>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</si>
  <si>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</si>
  <si>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</si>
  <si>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</si>
  <si>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</si>
  <si>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</si>
  <si>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</si>
  <si>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</si>
  <si>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</si>
  <si>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</si>
  <si>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</si>
  <si>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</si>
  <si>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</si>
  <si>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</si>
  <si>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</si>
  <si>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</si>
  <si>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</si>
  <si>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</si>
  <si>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</si>
  <si>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</si>
  <si>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</si>
  <si>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</si>
  <si>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</si>
  <si>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</si>
  <si>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</si>
  <si>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</si>
  <si>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</si>
  <si>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</si>
  <si>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</si>
  <si>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</si>
  <si>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</si>
  <si>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r>
      <rPr>
        <b/>
        <sz val="7"/>
        <rFont val="Arial"/>
        <family val="2"/>
      </rPr>
      <t>Nota 13</t>
    </r>
    <r>
      <rPr>
        <sz val="7"/>
        <rFont val="Arial"/>
        <family val="2"/>
      </rPr>
      <t>:Resolución 1288 del 17 de Octubre de 2024. Por la cual se efectúa una modificación al anexo del Decreto de Liquidación en el Presupuesto de Gastos de Funcionamiento de la Sección 3501 Ministerio de Comercio, Industria y Turismo, Unidad Ejecutora 3501-01 Gestión General, en la vigencia fiscal 2024.</t>
    </r>
  </si>
  <si>
    <t>EJECUCIÓN PRESUPUESTAL ACUMULADA CON CORTE AL 31 DE DICIEMBRE DE 2024</t>
  </si>
  <si>
    <r>
      <rPr>
        <b/>
        <sz val="7"/>
        <rFont val="Arial"/>
        <family val="2"/>
      </rPr>
      <t>Nota 14</t>
    </r>
    <r>
      <rPr>
        <sz val="7"/>
        <rFont val="Arial"/>
        <family val="2"/>
      </rPr>
      <t>: Decreto No.1522 del 18 de Diciembre de 2024. Por el cual se reducen unas apropiaciones en el presupuesto General de la Nación de la Vigencia Fiscal 2024 y se dictan otras disposiciones</t>
    </r>
  </si>
  <si>
    <t>FECHA DE ELABORACIÓN :ENERO 21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</si>
</sst>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59">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6" borderId="2" xfId="0" applyFont="1" applyFill="1" applyBorder="1" applyAlignment="1">
      <alignment horizontal="right" vertical="center" wrapText="1" readingOrder="1"/>
    </xf>
    <xf numFmtId="0" fontId="1" fillId="6" borderId="2"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188258</xdr:colOff>
      <xdr:row>0</xdr:row>
      <xdr:rowOff>186577</xdr:rowOff>
    </xdr:from>
    <xdr:to>
      <xdr:col>17</xdr:col>
      <xdr:colOff>1134579</xdr:colOff>
      <xdr:row>6</xdr:row>
      <xdr:rowOff>19531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3683" y="186577"/>
          <a:ext cx="2127421"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6"/>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N60" sqref="N6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4" t="s">
        <v>101</v>
      </c>
      <c r="B2" s="55"/>
      <c r="C2" s="55"/>
      <c r="D2" s="55"/>
      <c r="E2" s="55"/>
      <c r="F2" s="55"/>
      <c r="G2" s="55"/>
      <c r="H2" s="55"/>
      <c r="I2" s="55"/>
      <c r="J2" s="55"/>
      <c r="K2" s="55"/>
      <c r="L2" s="55"/>
      <c r="M2" s="55"/>
      <c r="N2" s="55"/>
      <c r="O2" s="55"/>
      <c r="P2" s="55"/>
      <c r="Q2" s="55"/>
      <c r="R2" s="55"/>
      <c r="S2" s="55"/>
      <c r="T2" s="55"/>
      <c r="U2" s="55"/>
      <c r="V2" s="55"/>
      <c r="W2" s="55"/>
    </row>
    <row r="3" spans="1:24" x14ac:dyDescent="0.25">
      <c r="A3" s="54" t="s">
        <v>121</v>
      </c>
      <c r="B3" s="56"/>
      <c r="C3" s="56"/>
      <c r="D3" s="56"/>
      <c r="E3" s="56"/>
      <c r="F3" s="56"/>
      <c r="G3" s="56"/>
      <c r="H3" s="56"/>
      <c r="I3" s="56"/>
      <c r="J3" s="56"/>
      <c r="K3" s="56"/>
      <c r="L3" s="56"/>
      <c r="M3" s="56"/>
      <c r="N3" s="56"/>
      <c r="O3" s="56"/>
      <c r="P3" s="56"/>
      <c r="Q3" s="56"/>
      <c r="R3" s="56"/>
      <c r="S3" s="56"/>
      <c r="T3" s="56"/>
      <c r="U3" s="56"/>
      <c r="V3" s="56"/>
      <c r="W3" s="56"/>
    </row>
    <row r="4" spans="1:24" ht="15" customHeight="1" x14ac:dyDescent="0.25">
      <c r="A4" s="54" t="s">
        <v>109</v>
      </c>
      <c r="B4" s="54"/>
      <c r="C4" s="54"/>
      <c r="D4" s="54"/>
      <c r="E4" s="54"/>
      <c r="F4" s="54"/>
      <c r="G4" s="54"/>
      <c r="H4" s="54"/>
      <c r="I4" s="54"/>
      <c r="J4" s="54"/>
      <c r="K4" s="54"/>
      <c r="L4" s="54"/>
      <c r="M4" s="54"/>
      <c r="N4" s="54"/>
      <c r="O4" s="54"/>
      <c r="P4" s="54"/>
      <c r="Q4" s="54"/>
      <c r="R4" s="54"/>
      <c r="S4" s="54"/>
      <c r="T4" s="54"/>
      <c r="U4" s="54"/>
      <c r="V4" s="54"/>
      <c r="W4" s="54"/>
    </row>
    <row r="5" spans="1:24" x14ac:dyDescent="0.25">
      <c r="A5" s="54"/>
      <c r="B5" s="54"/>
      <c r="C5" s="54"/>
      <c r="D5" s="54"/>
      <c r="E5" s="54"/>
      <c r="F5" s="54"/>
      <c r="G5" s="54"/>
      <c r="H5" s="54"/>
      <c r="I5" s="54"/>
      <c r="J5" s="54"/>
      <c r="K5" s="54"/>
      <c r="L5" s="54"/>
      <c r="M5" s="54"/>
      <c r="N5" s="54"/>
      <c r="O5" s="54"/>
      <c r="P5" s="54"/>
      <c r="Q5" s="54"/>
      <c r="R5" s="54"/>
      <c r="S5" s="54"/>
      <c r="T5" s="54"/>
      <c r="U5" s="54"/>
      <c r="V5" s="54"/>
      <c r="W5" s="54"/>
      <c r="X5" s="51"/>
    </row>
    <row r="6" spans="1:24" ht="15.75" thickBot="1" x14ac:dyDescent="0.3">
      <c r="A6" s="3"/>
      <c r="B6" s="3"/>
      <c r="C6" s="3"/>
      <c r="D6" s="3"/>
      <c r="E6" s="3"/>
      <c r="F6" s="3"/>
      <c r="G6" s="3"/>
      <c r="H6" s="3"/>
      <c r="I6" s="3"/>
      <c r="J6" s="3"/>
      <c r="K6" s="3"/>
      <c r="L6" s="3"/>
      <c r="M6" s="3"/>
      <c r="N6" s="3"/>
      <c r="O6" s="3"/>
      <c r="P6" s="3"/>
      <c r="Q6" s="3"/>
      <c r="R6" s="57" t="s">
        <v>123</v>
      </c>
      <c r="S6" s="58"/>
      <c r="T6" s="58"/>
      <c r="U6" s="58"/>
      <c r="V6" s="58"/>
      <c r="W6" s="58"/>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5" t="s">
        <v>18</v>
      </c>
      <c r="B8" s="25"/>
      <c r="C8" s="25"/>
      <c r="D8" s="25"/>
      <c r="E8" s="25"/>
      <c r="F8" s="25"/>
      <c r="G8" s="25"/>
      <c r="H8" s="1" t="s">
        <v>92</v>
      </c>
      <c r="I8" s="21">
        <f>+I9+I13+I15+I30</f>
        <v>710711479000</v>
      </c>
      <c r="J8" s="21">
        <f t="shared" ref="J8:S8" si="0">+J9+J13+J15+J30</f>
        <v>102168420000</v>
      </c>
      <c r="K8" s="21">
        <f t="shared" si="0"/>
        <v>92040588666</v>
      </c>
      <c r="L8" s="21">
        <f t="shared" si="0"/>
        <v>720839310334</v>
      </c>
      <c r="M8" s="21">
        <f t="shared" si="0"/>
        <v>5500000000</v>
      </c>
      <c r="N8" s="21">
        <f t="shared" ref="N8:N21" si="1">+L8-M8</f>
        <v>715339310334</v>
      </c>
      <c r="O8" s="21">
        <f t="shared" si="0"/>
        <v>707876864349.13</v>
      </c>
      <c r="P8" s="21">
        <f t="shared" si="0"/>
        <v>7462445984.8700008</v>
      </c>
      <c r="Q8" s="21">
        <f t="shared" si="0"/>
        <v>707833990121.13</v>
      </c>
      <c r="R8" s="21">
        <f t="shared" si="0"/>
        <v>495249594366.5</v>
      </c>
      <c r="S8" s="21">
        <f t="shared" si="0"/>
        <v>494977416204.35999</v>
      </c>
      <c r="T8" s="22">
        <f>+N8-Q8</f>
        <v>7505320212.8699951</v>
      </c>
      <c r="U8" s="23">
        <f>+Q8/N8</f>
        <v>0.98950802772272406</v>
      </c>
      <c r="V8" s="23">
        <f>+R8/N8</f>
        <v>0.69232822411963124</v>
      </c>
      <c r="W8" s="23">
        <f>+S8/N8</f>
        <v>0.69194773592583558</v>
      </c>
    </row>
    <row r="9" spans="1:24" ht="27" customHeight="1" thickTop="1" thickBot="1" x14ac:dyDescent="0.3">
      <c r="A9" s="30" t="s">
        <v>18</v>
      </c>
      <c r="B9" s="30" t="s">
        <v>19</v>
      </c>
      <c r="C9" s="30"/>
      <c r="D9" s="30"/>
      <c r="E9" s="30"/>
      <c r="F9" s="30"/>
      <c r="G9" s="30"/>
      <c r="H9" s="31" t="s">
        <v>93</v>
      </c>
      <c r="I9" s="32">
        <f>SUM(I10:I12)</f>
        <v>59251387000</v>
      </c>
      <c r="J9" s="32">
        <f>SUM(J10:J12)</f>
        <v>0</v>
      </c>
      <c r="K9" s="32">
        <f>SUM(K10:K12)</f>
        <v>6978000000</v>
      </c>
      <c r="L9" s="32">
        <f>SUM(L10:L12)</f>
        <v>52273387000</v>
      </c>
      <c r="M9" s="32">
        <f>SUM(M10:M12)</f>
        <v>0</v>
      </c>
      <c r="N9" s="33">
        <f t="shared" si="1"/>
        <v>52273387000</v>
      </c>
      <c r="O9" s="32">
        <f>SUM(O10:O12)</f>
        <v>48865170633.419998</v>
      </c>
      <c r="P9" s="32">
        <f>SUM(P10:P12)</f>
        <v>3408216366.5799999</v>
      </c>
      <c r="Q9" s="32">
        <f>SUM(Q10:Q12)</f>
        <v>48865170633.419998</v>
      </c>
      <c r="R9" s="32">
        <f>SUM(R10:R12)</f>
        <v>48662390842.419998</v>
      </c>
      <c r="S9" s="32">
        <f>SUM(S10:S12)</f>
        <v>48563676074.419998</v>
      </c>
      <c r="T9" s="34">
        <f>+N9-Q9</f>
        <v>3408216366.5800018</v>
      </c>
      <c r="U9" s="35">
        <f t="shared" ref="U9:U49" si="2">+Q9/N9</f>
        <v>0.93480016195277338</v>
      </c>
      <c r="V9" s="35">
        <f t="shared" ref="V9:V49" si="3">+R9/N9</f>
        <v>0.93092094534490366</v>
      </c>
      <c r="W9" s="35">
        <f t="shared" ref="W9:W49" si="4">+S9/N9</f>
        <v>0.92903251274726084</v>
      </c>
    </row>
    <row r="10" spans="1:24" ht="35.1" customHeight="1" thickTop="1" thickBot="1" x14ac:dyDescent="0.3">
      <c r="A10" s="26" t="s">
        <v>18</v>
      </c>
      <c r="B10" s="26" t="s">
        <v>19</v>
      </c>
      <c r="C10" s="26" t="s">
        <v>19</v>
      </c>
      <c r="D10" s="26" t="s">
        <v>19</v>
      </c>
      <c r="E10" s="26"/>
      <c r="F10" s="26" t="s">
        <v>20</v>
      </c>
      <c r="G10" s="26" t="s">
        <v>21</v>
      </c>
      <c r="H10" s="11" t="s">
        <v>22</v>
      </c>
      <c r="I10" s="12">
        <v>35035806000</v>
      </c>
      <c r="J10" s="12">
        <v>0</v>
      </c>
      <c r="K10" s="12">
        <v>5056000000</v>
      </c>
      <c r="L10" s="12">
        <v>29979806000</v>
      </c>
      <c r="M10" s="12">
        <v>0</v>
      </c>
      <c r="N10" s="13">
        <f>+L10-M10</f>
        <v>29979806000</v>
      </c>
      <c r="O10" s="12">
        <v>28373294798</v>
      </c>
      <c r="P10" s="12">
        <v>1606511202</v>
      </c>
      <c r="Q10" s="12">
        <v>28373294798</v>
      </c>
      <c r="R10" s="12">
        <v>28249422621</v>
      </c>
      <c r="S10" s="12">
        <v>28170381129</v>
      </c>
      <c r="T10" s="14">
        <f>+N10-Q10</f>
        <v>1606511202</v>
      </c>
      <c r="U10" s="15">
        <f>+Q10/N10</f>
        <v>0.94641355577817954</v>
      </c>
      <c r="V10" s="15">
        <f>+R10/N10</f>
        <v>0.94228170192295435</v>
      </c>
      <c r="W10" s="15">
        <f>+S10/N10</f>
        <v>0.9396452108129052</v>
      </c>
      <c r="X10" s="51"/>
    </row>
    <row r="11" spans="1:24" ht="35.1" customHeight="1" thickTop="1" thickBot="1" x14ac:dyDescent="0.3">
      <c r="A11" s="26" t="s">
        <v>18</v>
      </c>
      <c r="B11" s="26" t="s">
        <v>19</v>
      </c>
      <c r="C11" s="26" t="s">
        <v>19</v>
      </c>
      <c r="D11" s="26" t="s">
        <v>23</v>
      </c>
      <c r="E11" s="26"/>
      <c r="F11" s="26" t="s">
        <v>20</v>
      </c>
      <c r="G11" s="26" t="s">
        <v>21</v>
      </c>
      <c r="H11" s="11" t="s">
        <v>24</v>
      </c>
      <c r="I11" s="12">
        <v>11132464000</v>
      </c>
      <c r="J11" s="12">
        <v>0</v>
      </c>
      <c r="K11" s="12">
        <v>824000000</v>
      </c>
      <c r="L11" s="12">
        <v>10308464000</v>
      </c>
      <c r="M11" s="12">
        <v>0</v>
      </c>
      <c r="N11" s="13">
        <f>+L11-M11</f>
        <v>10308464000</v>
      </c>
      <c r="O11" s="12">
        <v>9879193920.1700001</v>
      </c>
      <c r="P11" s="12">
        <v>429270079.82999998</v>
      </c>
      <c r="Q11" s="12">
        <v>9879193920.1700001</v>
      </c>
      <c r="R11" s="12">
        <v>9879193920.1700001</v>
      </c>
      <c r="S11" s="12">
        <v>9879193920.1700001</v>
      </c>
      <c r="T11" s="14">
        <f>+N11-Q11</f>
        <v>429270079.82999992</v>
      </c>
      <c r="U11" s="15">
        <f>+Q11/N11</f>
        <v>0.95835751283314374</v>
      </c>
      <c r="V11" s="15">
        <f>+R11/N11</f>
        <v>0.95835751283314374</v>
      </c>
      <c r="W11" s="15">
        <f>+S11/N11</f>
        <v>0.95835751283314374</v>
      </c>
    </row>
    <row r="12" spans="1:24" ht="35.1" customHeight="1" thickTop="1" thickBot="1" x14ac:dyDescent="0.3">
      <c r="A12" s="26" t="s">
        <v>18</v>
      </c>
      <c r="B12" s="26" t="s">
        <v>19</v>
      </c>
      <c r="C12" s="26" t="s">
        <v>19</v>
      </c>
      <c r="D12" s="26" t="s">
        <v>25</v>
      </c>
      <c r="E12" s="26"/>
      <c r="F12" s="26" t="s">
        <v>20</v>
      </c>
      <c r="G12" s="26" t="s">
        <v>21</v>
      </c>
      <c r="H12" s="11" t="s">
        <v>26</v>
      </c>
      <c r="I12" s="12">
        <v>13083117000</v>
      </c>
      <c r="J12" s="12">
        <v>0</v>
      </c>
      <c r="K12" s="12">
        <v>1098000000</v>
      </c>
      <c r="L12" s="12">
        <v>11985117000</v>
      </c>
      <c r="M12" s="12">
        <v>0</v>
      </c>
      <c r="N12" s="13">
        <f>+L12-M12</f>
        <v>11985117000</v>
      </c>
      <c r="O12" s="12">
        <v>10612681915.25</v>
      </c>
      <c r="P12" s="12">
        <v>1372435084.75</v>
      </c>
      <c r="Q12" s="12">
        <v>10612681915.25</v>
      </c>
      <c r="R12" s="12">
        <v>10533774301.25</v>
      </c>
      <c r="S12" s="12">
        <v>10514101025.25</v>
      </c>
      <c r="T12" s="14">
        <f>+N12-Q12</f>
        <v>1372435084.75</v>
      </c>
      <c r="U12" s="15">
        <f>+Q12/N12</f>
        <v>0.88548838657561713</v>
      </c>
      <c r="V12" s="15">
        <f>+R12/N12</f>
        <v>0.87890458651759507</v>
      </c>
      <c r="W12" s="15">
        <f>+S12/N12</f>
        <v>0.87726311101093135</v>
      </c>
    </row>
    <row r="13" spans="1:24" ht="35.1" customHeight="1" thickTop="1" thickBot="1" x14ac:dyDescent="0.3">
      <c r="A13" s="30" t="s">
        <v>18</v>
      </c>
      <c r="B13" s="30" t="s">
        <v>23</v>
      </c>
      <c r="C13" s="30"/>
      <c r="D13" s="30"/>
      <c r="E13" s="30"/>
      <c r="F13" s="30"/>
      <c r="G13" s="30"/>
      <c r="H13" s="31" t="s">
        <v>94</v>
      </c>
      <c r="I13" s="32">
        <f>+I14</f>
        <v>22407835000</v>
      </c>
      <c r="J13" s="32">
        <f t="shared" ref="J13:S13" si="5">+J14</f>
        <v>3930000000</v>
      </c>
      <c r="K13" s="32">
        <f t="shared" si="5"/>
        <v>137000000</v>
      </c>
      <c r="L13" s="32">
        <f t="shared" si="5"/>
        <v>26200835000</v>
      </c>
      <c r="M13" s="32">
        <f t="shared" si="5"/>
        <v>0</v>
      </c>
      <c r="N13" s="37">
        <f t="shared" si="1"/>
        <v>26200835000</v>
      </c>
      <c r="O13" s="32">
        <f t="shared" si="5"/>
        <v>24345478326.860001</v>
      </c>
      <c r="P13" s="32">
        <f t="shared" si="5"/>
        <v>1855356673.1400001</v>
      </c>
      <c r="Q13" s="32">
        <f t="shared" si="5"/>
        <v>24302604098.860001</v>
      </c>
      <c r="R13" s="32">
        <f t="shared" si="5"/>
        <v>22470005362.23</v>
      </c>
      <c r="S13" s="32">
        <f t="shared" si="5"/>
        <v>22296541968.09</v>
      </c>
      <c r="T13" s="38">
        <f t="shared" ref="T13:T48" si="6">+N13-Q13</f>
        <v>1898230901.1399994</v>
      </c>
      <c r="U13" s="36">
        <f t="shared" si="2"/>
        <v>0.92755074786204339</v>
      </c>
      <c r="V13" s="36">
        <f t="shared" si="3"/>
        <v>0.85760646033723731</v>
      </c>
      <c r="W13" s="36">
        <f t="shared" si="4"/>
        <v>0.85098593110066911</v>
      </c>
    </row>
    <row r="14" spans="1:24" ht="35.1" customHeight="1" thickTop="1" thickBot="1" x14ac:dyDescent="0.3">
      <c r="A14" s="26" t="s">
        <v>18</v>
      </c>
      <c r="B14" s="26" t="s">
        <v>23</v>
      </c>
      <c r="C14" s="26"/>
      <c r="D14" s="26"/>
      <c r="E14" s="26"/>
      <c r="F14" s="26" t="s">
        <v>20</v>
      </c>
      <c r="G14" s="26" t="s">
        <v>21</v>
      </c>
      <c r="H14" s="11" t="s">
        <v>27</v>
      </c>
      <c r="I14" s="12">
        <v>22407835000</v>
      </c>
      <c r="J14" s="12">
        <v>3930000000</v>
      </c>
      <c r="K14" s="12">
        <v>137000000</v>
      </c>
      <c r="L14" s="12">
        <v>26200835000</v>
      </c>
      <c r="M14" s="12">
        <v>0</v>
      </c>
      <c r="N14" s="13">
        <f>+L14-M14</f>
        <v>26200835000</v>
      </c>
      <c r="O14" s="12">
        <v>24345478326.860001</v>
      </c>
      <c r="P14" s="12">
        <v>1855356673.1400001</v>
      </c>
      <c r="Q14" s="12">
        <v>24302604098.860001</v>
      </c>
      <c r="R14" s="12">
        <v>22470005362.23</v>
      </c>
      <c r="S14" s="12">
        <v>22296541968.09</v>
      </c>
      <c r="T14" s="14">
        <f t="shared" si="6"/>
        <v>1898230901.1399994</v>
      </c>
      <c r="U14" s="15">
        <f>+Q14/N14</f>
        <v>0.92755074786204339</v>
      </c>
      <c r="V14" s="15">
        <f>+R14/N14</f>
        <v>0.85760646033723731</v>
      </c>
      <c r="W14" s="15">
        <f>+S14/N14</f>
        <v>0.85098593110066911</v>
      </c>
    </row>
    <row r="15" spans="1:24" ht="35.1" customHeight="1" thickTop="1" thickBot="1" x14ac:dyDescent="0.3">
      <c r="A15" s="30" t="s">
        <v>18</v>
      </c>
      <c r="B15" s="30" t="s">
        <v>25</v>
      </c>
      <c r="C15" s="39"/>
      <c r="D15" s="39"/>
      <c r="E15" s="39"/>
      <c r="F15" s="39"/>
      <c r="G15" s="39"/>
      <c r="H15" s="40" t="s">
        <v>95</v>
      </c>
      <c r="I15" s="41">
        <f>SUM(I16:I29)</f>
        <v>612608883000</v>
      </c>
      <c r="J15" s="41">
        <f>SUM(J16:J29)</f>
        <v>96118420000</v>
      </c>
      <c r="K15" s="41">
        <f>SUM(K16:K29)</f>
        <v>84925588666</v>
      </c>
      <c r="L15" s="41">
        <f>SUM(L16:L29)</f>
        <v>623801714334</v>
      </c>
      <c r="M15" s="41">
        <f>SUM(M16:M29)</f>
        <v>5500000000</v>
      </c>
      <c r="N15" s="42">
        <f t="shared" si="1"/>
        <v>618301714334</v>
      </c>
      <c r="O15" s="41">
        <f>SUM(O16:O29)</f>
        <v>616428481968.84998</v>
      </c>
      <c r="P15" s="41">
        <f>SUM(P16:P29)</f>
        <v>1873232365.1500001</v>
      </c>
      <c r="Q15" s="41">
        <f>SUM(Q16:Q29)</f>
        <v>616428481968.84998</v>
      </c>
      <c r="R15" s="41">
        <f>SUM(R16:R29)</f>
        <v>405879464741.84998</v>
      </c>
      <c r="S15" s="41">
        <f>SUM(S16:S29)</f>
        <v>405879464741.84998</v>
      </c>
      <c r="T15" s="43">
        <f t="shared" si="6"/>
        <v>1873232365.1500244</v>
      </c>
      <c r="U15" s="44">
        <f t="shared" si="2"/>
        <v>0.99697035877190188</v>
      </c>
      <c r="V15" s="44">
        <f t="shared" si="3"/>
        <v>0.65644240559649847</v>
      </c>
      <c r="W15" s="44">
        <f t="shared" si="4"/>
        <v>0.65644240559649847</v>
      </c>
    </row>
    <row r="16" spans="1:24" ht="69" customHeight="1" thickTop="1" thickBot="1" x14ac:dyDescent="0.3">
      <c r="A16" s="26" t="s">
        <v>18</v>
      </c>
      <c r="B16" s="26" t="s">
        <v>25</v>
      </c>
      <c r="C16" s="26" t="s">
        <v>19</v>
      </c>
      <c r="D16" s="26" t="s">
        <v>19</v>
      </c>
      <c r="E16" s="26" t="s">
        <v>28</v>
      </c>
      <c r="F16" s="26" t="s">
        <v>20</v>
      </c>
      <c r="G16" s="26" t="s">
        <v>21</v>
      </c>
      <c r="H16" s="11" t="s">
        <v>29</v>
      </c>
      <c r="I16" s="12">
        <v>176201053000</v>
      </c>
      <c r="J16" s="12">
        <v>40602420000</v>
      </c>
      <c r="K16" s="12">
        <v>25823825000</v>
      </c>
      <c r="L16" s="12">
        <v>190979648000</v>
      </c>
      <c r="M16" s="12">
        <v>0</v>
      </c>
      <c r="N16" s="13">
        <f t="shared" si="1"/>
        <v>190979648000</v>
      </c>
      <c r="O16" s="12">
        <v>190979648000</v>
      </c>
      <c r="P16" s="12">
        <v>0</v>
      </c>
      <c r="Q16" s="12">
        <v>190979648000</v>
      </c>
      <c r="R16" s="12">
        <v>186379648000</v>
      </c>
      <c r="S16" s="12">
        <v>186379648000</v>
      </c>
      <c r="T16" s="14">
        <f t="shared" si="6"/>
        <v>0</v>
      </c>
      <c r="U16" s="15">
        <f t="shared" si="2"/>
        <v>1</v>
      </c>
      <c r="V16" s="15">
        <f t="shared" si="3"/>
        <v>0.97591366384757394</v>
      </c>
      <c r="W16" s="15">
        <f t="shared" si="4"/>
        <v>0.97591366384757394</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205948519000</v>
      </c>
      <c r="J17" s="12">
        <v>0</v>
      </c>
      <c r="K17" s="12">
        <v>0</v>
      </c>
      <c r="L17" s="12">
        <v>205948519000</v>
      </c>
      <c r="M17" s="12">
        <v>0</v>
      </c>
      <c r="N17" s="13">
        <f t="shared" si="1"/>
        <v>205948519000</v>
      </c>
      <c r="O17" s="12">
        <v>205948519000</v>
      </c>
      <c r="P17" s="12">
        <v>0</v>
      </c>
      <c r="Q17" s="12">
        <v>205948519000</v>
      </c>
      <c r="R17" s="12">
        <v>0</v>
      </c>
      <c r="S17" s="12">
        <v>0</v>
      </c>
      <c r="T17" s="14">
        <f t="shared" si="6"/>
        <v>0</v>
      </c>
      <c r="U17" s="15">
        <f t="shared" si="2"/>
        <v>1</v>
      </c>
      <c r="V17" s="15">
        <f t="shared" si="3"/>
        <v>0</v>
      </c>
      <c r="W17" s="15">
        <f t="shared" si="4"/>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17595467000</v>
      </c>
      <c r="J18" s="12">
        <v>0</v>
      </c>
      <c r="K18" s="12">
        <v>3159518167</v>
      </c>
      <c r="L18" s="12">
        <v>14435948833</v>
      </c>
      <c r="M18" s="12">
        <v>0</v>
      </c>
      <c r="N18" s="13">
        <f t="shared" si="1"/>
        <v>14435948833</v>
      </c>
      <c r="O18" s="12">
        <v>14435852287.610001</v>
      </c>
      <c r="P18" s="12">
        <v>96545.39</v>
      </c>
      <c r="Q18" s="12">
        <v>14435852287.610001</v>
      </c>
      <c r="R18" s="12">
        <v>14435852287.610001</v>
      </c>
      <c r="S18" s="12">
        <v>14435852287.610001</v>
      </c>
      <c r="T18" s="14">
        <f t="shared" si="6"/>
        <v>96545.389999389648</v>
      </c>
      <c r="U18" s="15">
        <f t="shared" si="2"/>
        <v>0.99999331215487697</v>
      </c>
      <c r="V18" s="15">
        <f t="shared" si="3"/>
        <v>0.99999331215487697</v>
      </c>
      <c r="W18" s="15">
        <f t="shared" si="4"/>
        <v>0.99999331215487697</v>
      </c>
    </row>
    <row r="19" spans="1:24" ht="39.950000000000003" customHeight="1" thickTop="1" thickBot="1" x14ac:dyDescent="0.3">
      <c r="A19" s="26" t="s">
        <v>18</v>
      </c>
      <c r="B19" s="26" t="s">
        <v>25</v>
      </c>
      <c r="C19" s="26" t="s">
        <v>25</v>
      </c>
      <c r="D19" s="26" t="s">
        <v>19</v>
      </c>
      <c r="E19" s="26" t="s">
        <v>33</v>
      </c>
      <c r="F19" s="26" t="s">
        <v>20</v>
      </c>
      <c r="G19" s="26" t="s">
        <v>21</v>
      </c>
      <c r="H19" s="11" t="s">
        <v>34</v>
      </c>
      <c r="I19" s="12">
        <v>50000000000</v>
      </c>
      <c r="J19" s="12">
        <v>0</v>
      </c>
      <c r="K19" s="12">
        <v>44500000000</v>
      </c>
      <c r="L19" s="12">
        <v>5500000000</v>
      </c>
      <c r="M19" s="12">
        <v>5500000000</v>
      </c>
      <c r="N19" s="13">
        <f t="shared" si="1"/>
        <v>0</v>
      </c>
      <c r="O19" s="12">
        <v>0</v>
      </c>
      <c r="P19" s="12">
        <v>0</v>
      </c>
      <c r="Q19" s="12">
        <v>0</v>
      </c>
      <c r="R19" s="12">
        <v>0</v>
      </c>
      <c r="S19" s="12">
        <v>0</v>
      </c>
      <c r="T19" s="14">
        <f t="shared" si="6"/>
        <v>0</v>
      </c>
      <c r="U19" s="15">
        <v>0</v>
      </c>
      <c r="V19" s="15">
        <v>0</v>
      </c>
      <c r="W19" s="15">
        <v>0</v>
      </c>
    </row>
    <row r="20" spans="1:24" ht="31.5" customHeight="1" thickTop="1" thickBot="1" x14ac:dyDescent="0.3">
      <c r="A20" s="26" t="s">
        <v>18</v>
      </c>
      <c r="B20" s="26" t="s">
        <v>25</v>
      </c>
      <c r="C20" s="26" t="s">
        <v>25</v>
      </c>
      <c r="D20" s="26" t="s">
        <v>35</v>
      </c>
      <c r="E20" s="26" t="s">
        <v>36</v>
      </c>
      <c r="F20" s="26" t="s">
        <v>20</v>
      </c>
      <c r="G20" s="26" t="s">
        <v>21</v>
      </c>
      <c r="H20" s="11" t="s">
        <v>37</v>
      </c>
      <c r="I20" s="12">
        <v>72219023000</v>
      </c>
      <c r="J20" s="12">
        <v>17000000000</v>
      </c>
      <c r="K20" s="12">
        <v>0</v>
      </c>
      <c r="L20" s="12">
        <v>89219023000</v>
      </c>
      <c r="M20" s="12">
        <v>0</v>
      </c>
      <c r="N20" s="13">
        <f t="shared" si="1"/>
        <v>89219023000</v>
      </c>
      <c r="O20" s="12">
        <v>89219023000</v>
      </c>
      <c r="P20" s="12">
        <v>0</v>
      </c>
      <c r="Q20" s="12">
        <v>89219023000</v>
      </c>
      <c r="R20" s="12">
        <v>89219023000</v>
      </c>
      <c r="S20" s="12">
        <v>89219023000</v>
      </c>
      <c r="T20" s="14">
        <f t="shared" si="6"/>
        <v>0</v>
      </c>
      <c r="U20" s="15">
        <f t="shared" si="2"/>
        <v>1</v>
      </c>
      <c r="V20" s="15">
        <f t="shared" si="3"/>
        <v>1</v>
      </c>
      <c r="W20" s="15">
        <f t="shared" si="4"/>
        <v>1</v>
      </c>
    </row>
    <row r="21" spans="1:24" ht="39.950000000000003" customHeight="1" thickTop="1" thickBot="1" x14ac:dyDescent="0.3">
      <c r="A21" s="26" t="s">
        <v>18</v>
      </c>
      <c r="B21" s="26" t="s">
        <v>25</v>
      </c>
      <c r="C21" s="26" t="s">
        <v>25</v>
      </c>
      <c r="D21" s="26" t="s">
        <v>35</v>
      </c>
      <c r="E21" s="26" t="s">
        <v>38</v>
      </c>
      <c r="F21" s="26" t="s">
        <v>20</v>
      </c>
      <c r="G21" s="26" t="s">
        <v>21</v>
      </c>
      <c r="H21" s="11" t="s">
        <v>39</v>
      </c>
      <c r="I21" s="12">
        <v>9680393000</v>
      </c>
      <c r="J21" s="12">
        <v>0</v>
      </c>
      <c r="K21" s="12">
        <v>1000000000</v>
      </c>
      <c r="L21" s="12">
        <v>8680393000</v>
      </c>
      <c r="M21" s="12">
        <v>0</v>
      </c>
      <c r="N21" s="13">
        <f t="shared" si="1"/>
        <v>8680393000</v>
      </c>
      <c r="O21" s="12">
        <v>8680393000</v>
      </c>
      <c r="P21" s="12">
        <v>0</v>
      </c>
      <c r="Q21" s="12">
        <v>8680393000</v>
      </c>
      <c r="R21" s="12">
        <v>8680393000</v>
      </c>
      <c r="S21" s="12">
        <v>8680393000</v>
      </c>
      <c r="T21" s="14">
        <f t="shared" si="6"/>
        <v>0</v>
      </c>
      <c r="U21" s="15">
        <f t="shared" si="2"/>
        <v>1</v>
      </c>
      <c r="V21" s="15">
        <f t="shared" si="3"/>
        <v>1</v>
      </c>
      <c r="W21" s="15">
        <f t="shared" si="4"/>
        <v>1</v>
      </c>
    </row>
    <row r="22" spans="1:24" ht="39.950000000000003" customHeight="1" thickTop="1" thickBot="1" x14ac:dyDescent="0.3">
      <c r="A22" s="26" t="s">
        <v>18</v>
      </c>
      <c r="B22" s="26" t="s">
        <v>25</v>
      </c>
      <c r="C22" s="26" t="s">
        <v>25</v>
      </c>
      <c r="D22" s="26" t="s">
        <v>35</v>
      </c>
      <c r="E22" s="26" t="s">
        <v>40</v>
      </c>
      <c r="F22" s="26" t="s">
        <v>20</v>
      </c>
      <c r="G22" s="26" t="s">
        <v>21</v>
      </c>
      <c r="H22" s="11" t="s">
        <v>41</v>
      </c>
      <c r="I22" s="12">
        <v>0</v>
      </c>
      <c r="J22" s="12">
        <v>38500000000</v>
      </c>
      <c r="K22" s="12">
        <v>0</v>
      </c>
      <c r="L22" s="12">
        <v>38500000000</v>
      </c>
      <c r="M22" s="12">
        <v>0</v>
      </c>
      <c r="N22" s="13">
        <f t="shared" ref="N22:N29" si="7">+L22-M22</f>
        <v>38500000000</v>
      </c>
      <c r="O22" s="12">
        <v>38500000000</v>
      </c>
      <c r="P22" s="12">
        <v>0</v>
      </c>
      <c r="Q22" s="12">
        <v>38500000000</v>
      </c>
      <c r="R22" s="12">
        <v>38500000000</v>
      </c>
      <c r="S22" s="12">
        <v>38500000000</v>
      </c>
      <c r="T22" s="14">
        <f t="shared" si="6"/>
        <v>0</v>
      </c>
      <c r="U22" s="15">
        <f t="shared" si="2"/>
        <v>1</v>
      </c>
      <c r="V22" s="15">
        <f t="shared" si="3"/>
        <v>1</v>
      </c>
      <c r="W22" s="15">
        <f t="shared" si="4"/>
        <v>1</v>
      </c>
    </row>
    <row r="23" spans="1:24" ht="24" thickTop="1" thickBot="1" x14ac:dyDescent="0.3">
      <c r="A23" s="26" t="s">
        <v>18</v>
      </c>
      <c r="B23" s="26" t="s">
        <v>25</v>
      </c>
      <c r="C23" s="26" t="s">
        <v>35</v>
      </c>
      <c r="D23" s="26" t="s">
        <v>23</v>
      </c>
      <c r="E23" s="26" t="s">
        <v>30</v>
      </c>
      <c r="F23" s="26" t="s">
        <v>20</v>
      </c>
      <c r="G23" s="26" t="s">
        <v>21</v>
      </c>
      <c r="H23" s="11" t="s">
        <v>42</v>
      </c>
      <c r="I23" s="12">
        <v>662022000</v>
      </c>
      <c r="J23" s="12">
        <v>0</v>
      </c>
      <c r="K23" s="12">
        <v>424000000</v>
      </c>
      <c r="L23" s="12">
        <v>238022000</v>
      </c>
      <c r="M23" s="12">
        <v>0</v>
      </c>
      <c r="N23" s="13">
        <f t="shared" si="7"/>
        <v>238022000</v>
      </c>
      <c r="O23" s="12">
        <v>181167612.38</v>
      </c>
      <c r="P23" s="12">
        <v>56854387.619999997</v>
      </c>
      <c r="Q23" s="12">
        <v>181167612.38</v>
      </c>
      <c r="R23" s="12">
        <v>181167612.38</v>
      </c>
      <c r="S23" s="12">
        <v>181167612.38</v>
      </c>
      <c r="T23" s="14">
        <f t="shared" si="6"/>
        <v>56854387.620000005</v>
      </c>
      <c r="U23" s="15">
        <f t="shared" si="2"/>
        <v>0.76113809807496779</v>
      </c>
      <c r="V23" s="15">
        <f t="shared" si="3"/>
        <v>0.76113809807496779</v>
      </c>
      <c r="W23" s="15">
        <f t="shared" si="4"/>
        <v>0.76113809807496779</v>
      </c>
      <c r="X23" s="51"/>
    </row>
    <row r="24" spans="1:24" ht="24" thickTop="1" thickBot="1" x14ac:dyDescent="0.3">
      <c r="A24" s="26" t="s">
        <v>18</v>
      </c>
      <c r="B24" s="26" t="s">
        <v>25</v>
      </c>
      <c r="C24" s="26" t="s">
        <v>35</v>
      </c>
      <c r="D24" s="26" t="s">
        <v>23</v>
      </c>
      <c r="E24" s="26" t="s">
        <v>43</v>
      </c>
      <c r="F24" s="26" t="s">
        <v>20</v>
      </c>
      <c r="G24" s="26" t="s">
        <v>21</v>
      </c>
      <c r="H24" s="11" t="s">
        <v>44</v>
      </c>
      <c r="I24" s="12">
        <v>5475411000</v>
      </c>
      <c r="J24" s="12">
        <v>0</v>
      </c>
      <c r="K24" s="12">
        <v>1695000000</v>
      </c>
      <c r="L24" s="12">
        <v>3780411000</v>
      </c>
      <c r="M24" s="12">
        <v>0</v>
      </c>
      <c r="N24" s="13">
        <f t="shared" si="7"/>
        <v>3780411000</v>
      </c>
      <c r="O24" s="12">
        <v>2193665000</v>
      </c>
      <c r="P24" s="12">
        <v>1586746000</v>
      </c>
      <c r="Q24" s="12">
        <v>2193665000</v>
      </c>
      <c r="R24" s="12">
        <v>2193665000</v>
      </c>
      <c r="S24" s="12">
        <v>2193665000</v>
      </c>
      <c r="T24" s="14">
        <f t="shared" si="6"/>
        <v>1586746000</v>
      </c>
      <c r="U24" s="15">
        <f t="shared" si="2"/>
        <v>0.58027156306549743</v>
      </c>
      <c r="V24" s="15">
        <f t="shared" si="3"/>
        <v>0.58027156306549743</v>
      </c>
      <c r="W24" s="15">
        <f t="shared" si="4"/>
        <v>0.58027156306549743</v>
      </c>
    </row>
    <row r="25" spans="1:24" ht="35.25" thickTop="1" thickBot="1" x14ac:dyDescent="0.3">
      <c r="A25" s="26" t="s">
        <v>18</v>
      </c>
      <c r="B25" s="26" t="s">
        <v>25</v>
      </c>
      <c r="C25" s="26" t="s">
        <v>35</v>
      </c>
      <c r="D25" s="26" t="s">
        <v>23</v>
      </c>
      <c r="E25" s="26" t="s">
        <v>45</v>
      </c>
      <c r="F25" s="26" t="s">
        <v>20</v>
      </c>
      <c r="G25" s="26" t="s">
        <v>21</v>
      </c>
      <c r="H25" s="11" t="s">
        <v>46</v>
      </c>
      <c r="I25" s="12">
        <v>288793000</v>
      </c>
      <c r="J25" s="12">
        <v>0</v>
      </c>
      <c r="K25" s="12">
        <v>13000000</v>
      </c>
      <c r="L25" s="12">
        <v>275793000</v>
      </c>
      <c r="M25" s="12">
        <v>0</v>
      </c>
      <c r="N25" s="13">
        <f t="shared" si="7"/>
        <v>275793000</v>
      </c>
      <c r="O25" s="12">
        <v>256788297</v>
      </c>
      <c r="P25" s="12">
        <v>19004703</v>
      </c>
      <c r="Q25" s="12">
        <v>256788297</v>
      </c>
      <c r="R25" s="12">
        <v>256290070</v>
      </c>
      <c r="S25" s="12">
        <v>256290070</v>
      </c>
      <c r="T25" s="14">
        <f t="shared" si="6"/>
        <v>19004703</v>
      </c>
      <c r="U25" s="15">
        <f t="shared" si="2"/>
        <v>0.93109069845862658</v>
      </c>
      <c r="V25" s="15">
        <f t="shared" si="3"/>
        <v>0.92928417327488366</v>
      </c>
      <c r="W25" s="15">
        <f t="shared" si="4"/>
        <v>0.92928417327488366</v>
      </c>
    </row>
    <row r="26" spans="1:24" ht="35.25" thickTop="1" thickBot="1" x14ac:dyDescent="0.3">
      <c r="A26" s="26" t="s">
        <v>18</v>
      </c>
      <c r="B26" s="26" t="s">
        <v>25</v>
      </c>
      <c r="C26" s="26" t="s">
        <v>35</v>
      </c>
      <c r="D26" s="26" t="s">
        <v>23</v>
      </c>
      <c r="E26" s="26" t="s">
        <v>47</v>
      </c>
      <c r="F26" s="26" t="s">
        <v>20</v>
      </c>
      <c r="G26" s="26" t="s">
        <v>21</v>
      </c>
      <c r="H26" s="11" t="s">
        <v>48</v>
      </c>
      <c r="I26" s="12">
        <v>5039000</v>
      </c>
      <c r="J26" s="12">
        <v>0</v>
      </c>
      <c r="K26" s="12">
        <v>0</v>
      </c>
      <c r="L26" s="12">
        <v>5039000</v>
      </c>
      <c r="M26" s="12">
        <v>0</v>
      </c>
      <c r="N26" s="13">
        <f t="shared" si="7"/>
        <v>5039000</v>
      </c>
      <c r="O26" s="12">
        <v>4992000</v>
      </c>
      <c r="P26" s="12">
        <v>47000</v>
      </c>
      <c r="Q26" s="12">
        <v>4992000</v>
      </c>
      <c r="R26" s="12">
        <v>4992000</v>
      </c>
      <c r="S26" s="12">
        <v>4992000</v>
      </c>
      <c r="T26" s="14">
        <f t="shared" si="6"/>
        <v>47000</v>
      </c>
      <c r="U26" s="15">
        <f t="shared" si="2"/>
        <v>0.99067275253026399</v>
      </c>
      <c r="V26" s="15">
        <f t="shared" si="3"/>
        <v>0.99067275253026399</v>
      </c>
      <c r="W26" s="15">
        <f t="shared" si="4"/>
        <v>0.99067275253026399</v>
      </c>
    </row>
    <row r="27" spans="1:24" ht="39.950000000000003" customHeight="1" thickTop="1" thickBot="1" x14ac:dyDescent="0.3">
      <c r="A27" s="26" t="s">
        <v>18</v>
      </c>
      <c r="B27" s="26" t="s">
        <v>25</v>
      </c>
      <c r="C27" s="26" t="s">
        <v>35</v>
      </c>
      <c r="D27" s="26" t="s">
        <v>23</v>
      </c>
      <c r="E27" s="26" t="s">
        <v>49</v>
      </c>
      <c r="F27" s="26" t="s">
        <v>20</v>
      </c>
      <c r="G27" s="26" t="s">
        <v>21</v>
      </c>
      <c r="H27" s="11" t="s">
        <v>50</v>
      </c>
      <c r="I27" s="12">
        <v>33497820000</v>
      </c>
      <c r="J27" s="12">
        <v>0</v>
      </c>
      <c r="K27" s="12">
        <v>3358000000</v>
      </c>
      <c r="L27" s="12">
        <v>30139820000</v>
      </c>
      <c r="M27" s="12">
        <v>0</v>
      </c>
      <c r="N27" s="13">
        <f t="shared" si="7"/>
        <v>30139820000</v>
      </c>
      <c r="O27" s="12">
        <v>29930192054.860001</v>
      </c>
      <c r="P27" s="12">
        <v>209627945.13999999</v>
      </c>
      <c r="Q27" s="12">
        <v>29930192054.860001</v>
      </c>
      <c r="R27" s="12">
        <v>29930192054.860001</v>
      </c>
      <c r="S27" s="12">
        <v>29930192054.860001</v>
      </c>
      <c r="T27" s="14">
        <f t="shared" si="6"/>
        <v>209627945.13999939</v>
      </c>
      <c r="U27" s="15">
        <f t="shared" si="2"/>
        <v>0.99304481761536734</v>
      </c>
      <c r="V27" s="15">
        <f t="shared" si="3"/>
        <v>0.99304481761536734</v>
      </c>
      <c r="W27" s="15">
        <f t="shared" si="4"/>
        <v>0.99304481761536734</v>
      </c>
    </row>
    <row r="28" spans="1:24" ht="39.950000000000003" customHeight="1" thickTop="1" thickBot="1" x14ac:dyDescent="0.3">
      <c r="A28" s="26" t="s">
        <v>18</v>
      </c>
      <c r="B28" s="26" t="s">
        <v>25</v>
      </c>
      <c r="C28" s="26" t="s">
        <v>20</v>
      </c>
      <c r="D28" s="26"/>
      <c r="E28" s="26"/>
      <c r="F28" s="26" t="s">
        <v>20</v>
      </c>
      <c r="G28" s="26" t="s">
        <v>21</v>
      </c>
      <c r="H28" s="11" t="s">
        <v>51</v>
      </c>
      <c r="I28" s="12">
        <v>0</v>
      </c>
      <c r="J28" s="12">
        <v>16000000</v>
      </c>
      <c r="K28" s="12">
        <v>0</v>
      </c>
      <c r="L28" s="12">
        <v>16000000</v>
      </c>
      <c r="M28" s="12">
        <v>0</v>
      </c>
      <c r="N28" s="13">
        <f t="shared" si="7"/>
        <v>16000000</v>
      </c>
      <c r="O28" s="12">
        <v>15144216</v>
      </c>
      <c r="P28" s="12">
        <v>855784</v>
      </c>
      <c r="Q28" s="12">
        <v>15144216</v>
      </c>
      <c r="R28" s="12">
        <v>15144216</v>
      </c>
      <c r="S28" s="12">
        <v>15144216</v>
      </c>
      <c r="T28" s="14">
        <f t="shared" si="6"/>
        <v>855784</v>
      </c>
      <c r="U28" s="15">
        <f t="shared" si="2"/>
        <v>0.94651350000000001</v>
      </c>
      <c r="V28" s="15">
        <f t="shared" si="3"/>
        <v>0.94651350000000001</v>
      </c>
      <c r="W28" s="15">
        <f t="shared" si="4"/>
        <v>0.94651350000000001</v>
      </c>
    </row>
    <row r="29" spans="1:24" ht="39.950000000000003" customHeight="1" thickTop="1" thickBot="1" x14ac:dyDescent="0.3">
      <c r="A29" s="26" t="s">
        <v>18</v>
      </c>
      <c r="B29" s="26" t="s">
        <v>25</v>
      </c>
      <c r="C29" s="26" t="s">
        <v>52</v>
      </c>
      <c r="D29" s="26" t="s">
        <v>53</v>
      </c>
      <c r="E29" s="26" t="s">
        <v>28</v>
      </c>
      <c r="F29" s="26" t="s">
        <v>20</v>
      </c>
      <c r="G29" s="26" t="s">
        <v>21</v>
      </c>
      <c r="H29" s="11" t="s">
        <v>54</v>
      </c>
      <c r="I29" s="12">
        <v>41035343000</v>
      </c>
      <c r="J29" s="12">
        <v>0</v>
      </c>
      <c r="K29" s="12">
        <v>4952245499</v>
      </c>
      <c r="L29" s="12">
        <v>36083097501</v>
      </c>
      <c r="M29" s="12">
        <v>0</v>
      </c>
      <c r="N29" s="13">
        <f t="shared" si="7"/>
        <v>36083097501</v>
      </c>
      <c r="O29" s="12">
        <v>36083097501</v>
      </c>
      <c r="P29" s="12">
        <v>0</v>
      </c>
      <c r="Q29" s="12">
        <v>36083097501</v>
      </c>
      <c r="R29" s="12">
        <v>36083097501</v>
      </c>
      <c r="S29" s="12">
        <v>36083097501</v>
      </c>
      <c r="T29" s="14">
        <f t="shared" si="6"/>
        <v>0</v>
      </c>
      <c r="U29" s="15">
        <f t="shared" si="2"/>
        <v>1</v>
      </c>
      <c r="V29" s="15">
        <f t="shared" si="3"/>
        <v>1</v>
      </c>
      <c r="W29" s="15">
        <f t="shared" si="4"/>
        <v>1</v>
      </c>
    </row>
    <row r="30" spans="1:24" ht="35.25" thickTop="1" thickBot="1" x14ac:dyDescent="0.3">
      <c r="A30" s="30" t="s">
        <v>18</v>
      </c>
      <c r="B30" s="30" t="s">
        <v>55</v>
      </c>
      <c r="C30" s="30"/>
      <c r="D30" s="30"/>
      <c r="E30" s="30"/>
      <c r="F30" s="30"/>
      <c r="G30" s="30"/>
      <c r="H30" s="31" t="s">
        <v>96</v>
      </c>
      <c r="I30" s="32">
        <f>+I31+I32</f>
        <v>16443374000</v>
      </c>
      <c r="J30" s="32">
        <f t="shared" ref="J30:S30" si="8">+J31+J32</f>
        <v>2120000000</v>
      </c>
      <c r="K30" s="32">
        <f t="shared" si="8"/>
        <v>0</v>
      </c>
      <c r="L30" s="32">
        <f t="shared" si="8"/>
        <v>18563374000</v>
      </c>
      <c r="M30" s="32">
        <f t="shared" si="8"/>
        <v>0</v>
      </c>
      <c r="N30" s="37">
        <f t="shared" ref="N30:N48" si="9">+L30-M30</f>
        <v>18563374000</v>
      </c>
      <c r="O30" s="32">
        <f t="shared" si="8"/>
        <v>18237733420</v>
      </c>
      <c r="P30" s="32">
        <f t="shared" si="8"/>
        <v>325640580</v>
      </c>
      <c r="Q30" s="32">
        <f t="shared" si="8"/>
        <v>18237733420</v>
      </c>
      <c r="R30" s="32">
        <f t="shared" si="8"/>
        <v>18237733420</v>
      </c>
      <c r="S30" s="32">
        <f t="shared" si="8"/>
        <v>18237733420</v>
      </c>
      <c r="T30" s="38">
        <f t="shared" si="6"/>
        <v>325640580</v>
      </c>
      <c r="U30" s="36">
        <f t="shared" si="2"/>
        <v>0.98245789908666392</v>
      </c>
      <c r="V30" s="36">
        <f t="shared" si="3"/>
        <v>0.98245789908666392</v>
      </c>
      <c r="W30" s="36">
        <f t="shared" si="4"/>
        <v>0.98245789908666392</v>
      </c>
    </row>
    <row r="31" spans="1:24" ht="24" customHeight="1" thickTop="1" thickBot="1" x14ac:dyDescent="0.3">
      <c r="A31" s="26" t="s">
        <v>18</v>
      </c>
      <c r="B31" s="26" t="s">
        <v>55</v>
      </c>
      <c r="C31" s="26" t="s">
        <v>19</v>
      </c>
      <c r="D31" s="26"/>
      <c r="E31" s="26"/>
      <c r="F31" s="26" t="s">
        <v>20</v>
      </c>
      <c r="G31" s="26" t="s">
        <v>21</v>
      </c>
      <c r="H31" s="11" t="s">
        <v>56</v>
      </c>
      <c r="I31" s="12">
        <v>14348357000</v>
      </c>
      <c r="J31" s="12">
        <v>2120000000</v>
      </c>
      <c r="K31" s="12">
        <v>0</v>
      </c>
      <c r="L31" s="12">
        <v>16468357000</v>
      </c>
      <c r="M31" s="12">
        <v>0</v>
      </c>
      <c r="N31" s="12">
        <f t="shared" si="9"/>
        <v>16468357000</v>
      </c>
      <c r="O31" s="12">
        <v>16457445100</v>
      </c>
      <c r="P31" s="12">
        <v>10911900</v>
      </c>
      <c r="Q31" s="12">
        <v>16457445100</v>
      </c>
      <c r="R31" s="12">
        <v>16457445100</v>
      </c>
      <c r="S31" s="12">
        <v>16457445100</v>
      </c>
      <c r="T31" s="12">
        <f>+N31-Q31</f>
        <v>10911900</v>
      </c>
      <c r="U31" s="15">
        <f t="shared" si="2"/>
        <v>0.99933740202498644</v>
      </c>
      <c r="V31" s="15">
        <f t="shared" si="3"/>
        <v>0.99933740202498644</v>
      </c>
      <c r="W31" s="15">
        <f t="shared" si="4"/>
        <v>0.99933740202498644</v>
      </c>
    </row>
    <row r="32" spans="1:24" ht="34.5" customHeight="1" thickTop="1" thickBot="1" x14ac:dyDescent="0.3">
      <c r="A32" s="26" t="s">
        <v>18</v>
      </c>
      <c r="B32" s="26" t="s">
        <v>55</v>
      </c>
      <c r="C32" s="26" t="s">
        <v>35</v>
      </c>
      <c r="D32" s="26" t="s">
        <v>19</v>
      </c>
      <c r="E32" s="26"/>
      <c r="F32" s="26" t="s">
        <v>52</v>
      </c>
      <c r="G32" s="26" t="s">
        <v>57</v>
      </c>
      <c r="H32" s="11" t="s">
        <v>58</v>
      </c>
      <c r="I32" s="12">
        <v>2095017000</v>
      </c>
      <c r="J32" s="12">
        <v>0</v>
      </c>
      <c r="K32" s="12">
        <v>0</v>
      </c>
      <c r="L32" s="12">
        <v>2095017000</v>
      </c>
      <c r="M32" s="12">
        <v>0</v>
      </c>
      <c r="N32" s="12">
        <f t="shared" si="9"/>
        <v>2095017000</v>
      </c>
      <c r="O32" s="12">
        <v>1780288320</v>
      </c>
      <c r="P32" s="12">
        <v>314728680</v>
      </c>
      <c r="Q32" s="12">
        <v>1780288320</v>
      </c>
      <c r="R32" s="12">
        <v>1780288320</v>
      </c>
      <c r="S32" s="12">
        <v>1780288320</v>
      </c>
      <c r="T32" s="12">
        <f>+N32-Q32</f>
        <v>314728680</v>
      </c>
      <c r="U32" s="15">
        <f t="shared" si="2"/>
        <v>0.84977273215444071</v>
      </c>
      <c r="V32" s="15">
        <f t="shared" si="3"/>
        <v>0.84977273215444071</v>
      </c>
      <c r="W32" s="15">
        <f t="shared" si="4"/>
        <v>0.84977273215444071</v>
      </c>
      <c r="X32" s="51"/>
    </row>
    <row r="33" spans="1:24" ht="26.25" customHeight="1" thickTop="1" thickBot="1" x14ac:dyDescent="0.3">
      <c r="A33" s="25" t="s">
        <v>59</v>
      </c>
      <c r="B33" s="25"/>
      <c r="C33" s="25"/>
      <c r="D33" s="25"/>
      <c r="E33" s="25"/>
      <c r="F33" s="25"/>
      <c r="G33" s="25"/>
      <c r="H33" s="1" t="s">
        <v>97</v>
      </c>
      <c r="I33" s="16">
        <f t="shared" ref="I33:T33" si="10">SUM(I34:I48)</f>
        <v>204390636350</v>
      </c>
      <c r="J33" s="16">
        <f t="shared" si="10"/>
        <v>14510367600</v>
      </c>
      <c r="K33" s="16">
        <f t="shared" si="10"/>
        <v>55878484242</v>
      </c>
      <c r="L33" s="16">
        <f t="shared" si="10"/>
        <v>163022519708</v>
      </c>
      <c r="M33" s="16">
        <f t="shared" si="10"/>
        <v>10705933.17</v>
      </c>
      <c r="N33" s="16">
        <f t="shared" si="10"/>
        <v>163011813774.83002</v>
      </c>
      <c r="O33" s="16">
        <f t="shared" si="10"/>
        <v>160608108378.21002</v>
      </c>
      <c r="P33" s="16">
        <f t="shared" si="10"/>
        <v>2403705396.6200004</v>
      </c>
      <c r="Q33" s="16">
        <f t="shared" si="10"/>
        <v>160608108378.21002</v>
      </c>
      <c r="R33" s="16">
        <f t="shared" si="10"/>
        <v>28130885677.209995</v>
      </c>
      <c r="S33" s="16">
        <f t="shared" si="10"/>
        <v>28130885677.209995</v>
      </c>
      <c r="T33" s="16">
        <f t="shared" si="10"/>
        <v>2403705396.619998</v>
      </c>
      <c r="U33" s="17">
        <f t="shared" si="2"/>
        <v>0.98525440984332424</v>
      </c>
      <c r="V33" s="17">
        <f t="shared" si="3"/>
        <v>0.17256961336598273</v>
      </c>
      <c r="W33" s="17">
        <f t="shared" si="4"/>
        <v>0.17256961336598273</v>
      </c>
    </row>
    <row r="34" spans="1:24" ht="81" customHeight="1" thickTop="1" thickBot="1" x14ac:dyDescent="0.3">
      <c r="A34" s="53" t="s">
        <v>59</v>
      </c>
      <c r="B34" s="26" t="s">
        <v>60</v>
      </c>
      <c r="C34" s="26" t="s">
        <v>61</v>
      </c>
      <c r="D34" s="26" t="s">
        <v>62</v>
      </c>
      <c r="E34" s="26" t="s">
        <v>63</v>
      </c>
      <c r="F34" s="26" t="s">
        <v>20</v>
      </c>
      <c r="G34" s="26" t="s">
        <v>21</v>
      </c>
      <c r="H34" s="11" t="s">
        <v>64</v>
      </c>
      <c r="I34" s="12">
        <v>2879089992</v>
      </c>
      <c r="J34" s="12">
        <v>0</v>
      </c>
      <c r="K34" s="12">
        <v>528775881</v>
      </c>
      <c r="L34" s="12">
        <v>2350314111</v>
      </c>
      <c r="M34" s="12">
        <v>10705933.17</v>
      </c>
      <c r="N34" s="13">
        <f>+L34-M34</f>
        <v>2339608177.8299999</v>
      </c>
      <c r="O34" s="12">
        <v>2063964392.51</v>
      </c>
      <c r="P34" s="12">
        <v>275643785.31999999</v>
      </c>
      <c r="Q34" s="12">
        <v>2063964392.51</v>
      </c>
      <c r="R34" s="12">
        <v>2063964392.51</v>
      </c>
      <c r="S34" s="12">
        <v>2063964392.51</v>
      </c>
      <c r="T34" s="14">
        <f t="shared" si="6"/>
        <v>275643785.31999993</v>
      </c>
      <c r="U34" s="15">
        <f t="shared" si="2"/>
        <v>0.8821837827667105</v>
      </c>
      <c r="V34" s="15">
        <f t="shared" si="3"/>
        <v>0.8821837827667105</v>
      </c>
      <c r="W34" s="15">
        <f t="shared" si="4"/>
        <v>0.8821837827667105</v>
      </c>
      <c r="X34" s="51"/>
    </row>
    <row r="35" spans="1:24" ht="80.25" thickTop="1" thickBot="1" x14ac:dyDescent="0.3">
      <c r="A35" s="53" t="s">
        <v>59</v>
      </c>
      <c r="B35" s="26" t="s">
        <v>60</v>
      </c>
      <c r="C35" s="26" t="s">
        <v>61</v>
      </c>
      <c r="D35" s="26" t="s">
        <v>62</v>
      </c>
      <c r="E35" s="26" t="s">
        <v>63</v>
      </c>
      <c r="F35" s="26" t="s">
        <v>65</v>
      </c>
      <c r="G35" s="26" t="s">
        <v>21</v>
      </c>
      <c r="H35" s="11" t="s">
        <v>64</v>
      </c>
      <c r="I35" s="12">
        <v>21150651769</v>
      </c>
      <c r="J35" s="12">
        <v>0</v>
      </c>
      <c r="K35" s="12">
        <v>8000000000</v>
      </c>
      <c r="L35" s="12">
        <v>13150651769</v>
      </c>
      <c r="M35" s="12">
        <v>0</v>
      </c>
      <c r="N35" s="13">
        <f t="shared" si="9"/>
        <v>13150651769</v>
      </c>
      <c r="O35" s="12">
        <v>13150651769</v>
      </c>
      <c r="P35" s="12">
        <v>0</v>
      </c>
      <c r="Q35" s="12">
        <v>13150651769</v>
      </c>
      <c r="R35" s="12">
        <v>5356511682</v>
      </c>
      <c r="S35" s="12">
        <v>5356511682</v>
      </c>
      <c r="T35" s="14">
        <f t="shared" si="6"/>
        <v>0</v>
      </c>
      <c r="U35" s="15">
        <f t="shared" si="2"/>
        <v>1</v>
      </c>
      <c r="V35" s="15">
        <f t="shared" si="3"/>
        <v>0.40731910296848495</v>
      </c>
      <c r="W35" s="15">
        <f t="shared" si="4"/>
        <v>0.40731910296848495</v>
      </c>
    </row>
    <row r="36" spans="1:24" ht="69" thickTop="1" thickBot="1" x14ac:dyDescent="0.3">
      <c r="A36" s="53" t="s">
        <v>59</v>
      </c>
      <c r="B36" s="26" t="s">
        <v>66</v>
      </c>
      <c r="C36" s="26" t="s">
        <v>61</v>
      </c>
      <c r="D36" s="26" t="s">
        <v>67</v>
      </c>
      <c r="E36" s="26" t="s">
        <v>68</v>
      </c>
      <c r="F36" s="26" t="s">
        <v>20</v>
      </c>
      <c r="G36" s="26" t="s">
        <v>21</v>
      </c>
      <c r="H36" s="11" t="s">
        <v>69</v>
      </c>
      <c r="I36" s="12">
        <v>19570000000</v>
      </c>
      <c r="J36" s="12">
        <v>0</v>
      </c>
      <c r="K36" s="12">
        <v>1600000000</v>
      </c>
      <c r="L36" s="12">
        <v>17970000000</v>
      </c>
      <c r="M36" s="12">
        <v>0</v>
      </c>
      <c r="N36" s="13">
        <f t="shared" si="9"/>
        <v>17970000000</v>
      </c>
      <c r="O36" s="12">
        <v>17666996907.150002</v>
      </c>
      <c r="P36" s="12">
        <v>303003092.85000002</v>
      </c>
      <c r="Q36" s="12">
        <v>17666996907.150002</v>
      </c>
      <c r="R36" s="12">
        <v>693116447.14999998</v>
      </c>
      <c r="S36" s="12">
        <v>693116447.14999998</v>
      </c>
      <c r="T36" s="14">
        <f t="shared" si="6"/>
        <v>303003092.84999847</v>
      </c>
      <c r="U36" s="15">
        <f t="shared" si="2"/>
        <v>0.98313839216193666</v>
      </c>
      <c r="V36" s="15">
        <f t="shared" si="3"/>
        <v>3.8570753875904286E-2</v>
      </c>
      <c r="W36" s="15">
        <f t="shared" si="4"/>
        <v>3.8570753875904286E-2</v>
      </c>
    </row>
    <row r="37" spans="1:24" ht="91.5" thickTop="1" thickBot="1" x14ac:dyDescent="0.3">
      <c r="A37" s="53" t="s">
        <v>59</v>
      </c>
      <c r="B37" s="26" t="s">
        <v>66</v>
      </c>
      <c r="C37" s="26" t="s">
        <v>61</v>
      </c>
      <c r="D37" s="26" t="s">
        <v>70</v>
      </c>
      <c r="E37" s="26" t="s">
        <v>71</v>
      </c>
      <c r="F37" s="26" t="s">
        <v>20</v>
      </c>
      <c r="G37" s="26" t="s">
        <v>21</v>
      </c>
      <c r="H37" s="11" t="s">
        <v>72</v>
      </c>
      <c r="I37" s="12">
        <v>16568950074</v>
      </c>
      <c r="J37" s="12">
        <v>0</v>
      </c>
      <c r="K37" s="12">
        <v>5500000000</v>
      </c>
      <c r="L37" s="12">
        <v>11068950074</v>
      </c>
      <c r="M37" s="12">
        <v>0</v>
      </c>
      <c r="N37" s="13">
        <f t="shared" si="9"/>
        <v>11068950074</v>
      </c>
      <c r="O37" s="12">
        <v>10782907209.959999</v>
      </c>
      <c r="P37" s="12">
        <v>286042864.04000002</v>
      </c>
      <c r="Q37" s="12">
        <v>10782907209.959999</v>
      </c>
      <c r="R37" s="12">
        <v>1664457047.96</v>
      </c>
      <c r="S37" s="12">
        <v>1664457047.96</v>
      </c>
      <c r="T37" s="14">
        <f t="shared" si="6"/>
        <v>286042864.04000092</v>
      </c>
      <c r="U37" s="15">
        <f t="shared" si="2"/>
        <v>0.97415808526303771</v>
      </c>
      <c r="V37" s="15">
        <f t="shared" si="3"/>
        <v>0.15037171880191824</v>
      </c>
      <c r="W37" s="15">
        <f t="shared" si="4"/>
        <v>0.15037171880191824</v>
      </c>
    </row>
    <row r="38" spans="1:24" ht="91.5" thickTop="1" thickBot="1" x14ac:dyDescent="0.3">
      <c r="A38" s="53" t="s">
        <v>59</v>
      </c>
      <c r="B38" s="26" t="s">
        <v>66</v>
      </c>
      <c r="C38" s="26" t="s">
        <v>61</v>
      </c>
      <c r="D38" s="26" t="s">
        <v>73</v>
      </c>
      <c r="E38" s="26" t="s">
        <v>71</v>
      </c>
      <c r="F38" s="26" t="s">
        <v>20</v>
      </c>
      <c r="G38" s="26" t="s">
        <v>21</v>
      </c>
      <c r="H38" s="11" t="s">
        <v>72</v>
      </c>
      <c r="I38" s="12">
        <v>4005703159</v>
      </c>
      <c r="J38" s="12">
        <v>0</v>
      </c>
      <c r="K38" s="12">
        <v>2700000000</v>
      </c>
      <c r="L38" s="12">
        <v>1305703159</v>
      </c>
      <c r="M38" s="12">
        <v>0</v>
      </c>
      <c r="N38" s="13">
        <f t="shared" si="9"/>
        <v>1305703159</v>
      </c>
      <c r="O38" s="12">
        <v>1159267315.0999999</v>
      </c>
      <c r="P38" s="12">
        <v>146435843.90000001</v>
      </c>
      <c r="Q38" s="12">
        <v>1159267315.0999999</v>
      </c>
      <c r="R38" s="12">
        <v>859267315.10000002</v>
      </c>
      <c r="S38" s="12">
        <v>859267315.10000002</v>
      </c>
      <c r="T38" s="14">
        <f t="shared" si="6"/>
        <v>146435843.9000001</v>
      </c>
      <c r="U38" s="15">
        <f t="shared" si="2"/>
        <v>0.88784905444193685</v>
      </c>
      <c r="V38" s="15">
        <f t="shared" si="3"/>
        <v>0.6580877967378802</v>
      </c>
      <c r="W38" s="15">
        <f t="shared" si="4"/>
        <v>0.6580877967378802</v>
      </c>
    </row>
    <row r="39" spans="1:24" ht="69" thickTop="1" thickBot="1" x14ac:dyDescent="0.3">
      <c r="A39" s="53" t="s">
        <v>59</v>
      </c>
      <c r="B39" s="26" t="s">
        <v>66</v>
      </c>
      <c r="C39" s="26" t="s">
        <v>61</v>
      </c>
      <c r="D39" s="26" t="s">
        <v>74</v>
      </c>
      <c r="E39" s="26" t="s">
        <v>75</v>
      </c>
      <c r="F39" s="26" t="s">
        <v>20</v>
      </c>
      <c r="G39" s="26" t="s">
        <v>21</v>
      </c>
      <c r="H39" s="11" t="s">
        <v>76</v>
      </c>
      <c r="I39" s="12">
        <v>69511933550</v>
      </c>
      <c r="J39" s="12">
        <v>0</v>
      </c>
      <c r="K39" s="12">
        <v>26207153014</v>
      </c>
      <c r="L39" s="12">
        <v>43304780536</v>
      </c>
      <c r="M39" s="12">
        <v>0</v>
      </c>
      <c r="N39" s="13">
        <f t="shared" si="9"/>
        <v>43304780536</v>
      </c>
      <c r="O39" s="12">
        <v>42792418923.190002</v>
      </c>
      <c r="P39" s="12">
        <v>512361612.81</v>
      </c>
      <c r="Q39" s="12">
        <v>42792418923.190002</v>
      </c>
      <c r="R39" s="12">
        <v>5620345158.1899996</v>
      </c>
      <c r="S39" s="12">
        <v>5620345158.1899996</v>
      </c>
      <c r="T39" s="14">
        <f t="shared" si="6"/>
        <v>512361612.80999756</v>
      </c>
      <c r="U39" s="15">
        <f t="shared" si="2"/>
        <v>0.98816847455481127</v>
      </c>
      <c r="V39" s="15">
        <f t="shared" si="3"/>
        <v>0.12978579012812941</v>
      </c>
      <c r="W39" s="15">
        <f t="shared" si="4"/>
        <v>0.12978579012812941</v>
      </c>
    </row>
    <row r="40" spans="1:24" ht="69" thickTop="1" thickBot="1" x14ac:dyDescent="0.3">
      <c r="A40" s="53" t="s">
        <v>59</v>
      </c>
      <c r="B40" s="26" t="s">
        <v>66</v>
      </c>
      <c r="C40" s="26" t="s">
        <v>61</v>
      </c>
      <c r="D40" s="26">
        <v>30</v>
      </c>
      <c r="E40" s="26" t="s">
        <v>75</v>
      </c>
      <c r="F40" s="26">
        <v>15</v>
      </c>
      <c r="G40" s="26" t="s">
        <v>21</v>
      </c>
      <c r="H40" s="11" t="s">
        <v>76</v>
      </c>
      <c r="I40" s="12">
        <v>0</v>
      </c>
      <c r="J40" s="12">
        <v>8820000000</v>
      </c>
      <c r="K40" s="12">
        <v>0</v>
      </c>
      <c r="L40" s="12">
        <v>8820000000</v>
      </c>
      <c r="M40" s="12">
        <v>0</v>
      </c>
      <c r="N40" s="13">
        <f t="shared" si="9"/>
        <v>8820000000</v>
      </c>
      <c r="O40" s="12">
        <v>8820000000</v>
      </c>
      <c r="P40" s="12">
        <v>0</v>
      </c>
      <c r="Q40" s="12">
        <v>8820000000</v>
      </c>
      <c r="R40" s="12">
        <v>0</v>
      </c>
      <c r="S40" s="12">
        <v>0</v>
      </c>
      <c r="T40" s="14">
        <f t="shared" si="6"/>
        <v>0</v>
      </c>
      <c r="U40" s="15">
        <v>0</v>
      </c>
      <c r="V40" s="15">
        <v>0</v>
      </c>
      <c r="W40" s="15">
        <v>0</v>
      </c>
    </row>
    <row r="41" spans="1:24" ht="91.5" thickTop="1" thickBot="1" x14ac:dyDescent="0.3">
      <c r="A41" s="53" t="s">
        <v>59</v>
      </c>
      <c r="B41" s="26" t="s">
        <v>66</v>
      </c>
      <c r="C41" s="26" t="s">
        <v>61</v>
      </c>
      <c r="D41" s="26" t="s">
        <v>77</v>
      </c>
      <c r="E41" s="26" t="s">
        <v>78</v>
      </c>
      <c r="F41" s="26" t="s">
        <v>20</v>
      </c>
      <c r="G41" s="26" t="s">
        <v>21</v>
      </c>
      <c r="H41" s="11" t="s">
        <v>79</v>
      </c>
      <c r="I41" s="12">
        <v>59646395164</v>
      </c>
      <c r="J41" s="12">
        <v>0</v>
      </c>
      <c r="K41" s="12">
        <v>9184093122</v>
      </c>
      <c r="L41" s="12">
        <v>50462302042</v>
      </c>
      <c r="M41" s="12">
        <v>0</v>
      </c>
      <c r="N41" s="13">
        <f t="shared" si="9"/>
        <v>50462302042</v>
      </c>
      <c r="O41" s="12">
        <v>50220894058.349998</v>
      </c>
      <c r="P41" s="12">
        <v>241407983.65000001</v>
      </c>
      <c r="Q41" s="12">
        <v>50220894058.349998</v>
      </c>
      <c r="R41" s="12">
        <v>3352552304.3499999</v>
      </c>
      <c r="S41" s="12">
        <v>3352552304.3499999</v>
      </c>
      <c r="T41" s="14">
        <f t="shared" si="6"/>
        <v>241407983.65000153</v>
      </c>
      <c r="U41" s="15">
        <f t="shared" si="2"/>
        <v>0.99521607271406132</v>
      </c>
      <c r="V41" s="15">
        <f t="shared" si="3"/>
        <v>6.6436769007479204E-2</v>
      </c>
      <c r="W41" s="15">
        <f t="shared" si="4"/>
        <v>6.6436769007479204E-2</v>
      </c>
    </row>
    <row r="42" spans="1:24" ht="91.5" thickTop="1" thickBot="1" x14ac:dyDescent="0.3">
      <c r="A42" s="53" t="s">
        <v>59</v>
      </c>
      <c r="B42" s="26" t="s">
        <v>66</v>
      </c>
      <c r="C42" s="26" t="s">
        <v>61</v>
      </c>
      <c r="D42" s="26" t="s">
        <v>77</v>
      </c>
      <c r="E42" s="26" t="s">
        <v>78</v>
      </c>
      <c r="F42" s="26">
        <v>15</v>
      </c>
      <c r="G42" s="26" t="s">
        <v>21</v>
      </c>
      <c r="H42" s="11" t="s">
        <v>79</v>
      </c>
      <c r="I42" s="12">
        <v>0</v>
      </c>
      <c r="J42" s="12">
        <v>4788000000</v>
      </c>
      <c r="K42" s="12">
        <v>0</v>
      </c>
      <c r="L42" s="12">
        <v>4788000000</v>
      </c>
      <c r="M42" s="12">
        <v>0</v>
      </c>
      <c r="N42" s="13">
        <f t="shared" si="9"/>
        <v>4788000000</v>
      </c>
      <c r="O42" s="12">
        <v>4788000000</v>
      </c>
      <c r="P42" s="12">
        <v>0</v>
      </c>
      <c r="Q42" s="12">
        <v>4788000000</v>
      </c>
      <c r="R42" s="12">
        <v>0</v>
      </c>
      <c r="S42" s="12">
        <v>0</v>
      </c>
      <c r="T42" s="14">
        <f t="shared" si="6"/>
        <v>0</v>
      </c>
      <c r="U42" s="15">
        <v>0</v>
      </c>
      <c r="V42" s="15">
        <v>0</v>
      </c>
      <c r="W42" s="15">
        <v>0</v>
      </c>
    </row>
    <row r="43" spans="1:24" ht="69" thickTop="1" thickBot="1" x14ac:dyDescent="0.3">
      <c r="A43" s="53" t="s">
        <v>59</v>
      </c>
      <c r="B43" s="26" t="s">
        <v>66</v>
      </c>
      <c r="C43" s="26" t="s">
        <v>61</v>
      </c>
      <c r="D43" s="26" t="s">
        <v>80</v>
      </c>
      <c r="E43" s="26" t="s">
        <v>81</v>
      </c>
      <c r="F43" s="26" t="s">
        <v>20</v>
      </c>
      <c r="G43" s="26" t="s">
        <v>21</v>
      </c>
      <c r="H43" s="11" t="s">
        <v>82</v>
      </c>
      <c r="I43" s="12">
        <v>2733955712</v>
      </c>
      <c r="J43" s="12">
        <v>0</v>
      </c>
      <c r="K43" s="12">
        <v>193371336</v>
      </c>
      <c r="L43" s="12">
        <v>2540584376</v>
      </c>
      <c r="M43" s="12">
        <v>0</v>
      </c>
      <c r="N43" s="13">
        <f t="shared" si="9"/>
        <v>2540584376</v>
      </c>
      <c r="O43" s="12">
        <v>2452714457.2800002</v>
      </c>
      <c r="P43" s="12">
        <v>87869918.719999999</v>
      </c>
      <c r="Q43" s="12">
        <v>2452714457.2800002</v>
      </c>
      <c r="R43" s="12">
        <v>2452714457.2800002</v>
      </c>
      <c r="S43" s="12">
        <v>2452714457.2800002</v>
      </c>
      <c r="T43" s="14">
        <f t="shared" si="6"/>
        <v>87869918.71999979</v>
      </c>
      <c r="U43" s="15">
        <f t="shared" si="2"/>
        <v>0.96541350110231494</v>
      </c>
      <c r="V43" s="15">
        <f t="shared" si="3"/>
        <v>0.96541350110231494</v>
      </c>
      <c r="W43" s="15">
        <f t="shared" si="4"/>
        <v>0.96541350110231494</v>
      </c>
    </row>
    <row r="44" spans="1:24" ht="91.5" thickTop="1" thickBot="1" x14ac:dyDescent="0.3">
      <c r="A44" s="53" t="s">
        <v>59</v>
      </c>
      <c r="B44" s="26" t="s">
        <v>83</v>
      </c>
      <c r="C44" s="26" t="s">
        <v>61</v>
      </c>
      <c r="D44" s="26" t="s">
        <v>84</v>
      </c>
      <c r="E44" s="26" t="s">
        <v>71</v>
      </c>
      <c r="F44" s="26" t="s">
        <v>20</v>
      </c>
      <c r="G44" s="26" t="s">
        <v>21</v>
      </c>
      <c r="H44" s="11" t="s">
        <v>72</v>
      </c>
      <c r="I44" s="12">
        <v>152422406</v>
      </c>
      <c r="J44" s="12">
        <v>0</v>
      </c>
      <c r="K44" s="12">
        <v>24034875</v>
      </c>
      <c r="L44" s="12">
        <v>128387531</v>
      </c>
      <c r="M44" s="12">
        <v>0</v>
      </c>
      <c r="N44" s="13">
        <f t="shared" si="9"/>
        <v>128387531</v>
      </c>
      <c r="O44" s="12">
        <v>91423745</v>
      </c>
      <c r="P44" s="12">
        <v>36963786</v>
      </c>
      <c r="Q44" s="12">
        <v>91423745</v>
      </c>
      <c r="R44" s="12">
        <v>91423745</v>
      </c>
      <c r="S44" s="12">
        <v>91423745</v>
      </c>
      <c r="T44" s="14">
        <f t="shared" si="6"/>
        <v>36963786</v>
      </c>
      <c r="U44" s="15">
        <f t="shared" si="2"/>
        <v>0.71209208782120748</v>
      </c>
      <c r="V44" s="15">
        <f t="shared" si="3"/>
        <v>0.71209208782120748</v>
      </c>
      <c r="W44" s="15">
        <f t="shared" si="4"/>
        <v>0.71209208782120748</v>
      </c>
    </row>
    <row r="45" spans="1:24" ht="35.25" thickTop="1" thickBot="1" x14ac:dyDescent="0.3">
      <c r="A45" s="53" t="s">
        <v>59</v>
      </c>
      <c r="B45" s="26" t="s">
        <v>85</v>
      </c>
      <c r="C45" s="26" t="s">
        <v>61</v>
      </c>
      <c r="D45" s="26" t="s">
        <v>86</v>
      </c>
      <c r="E45" s="26" t="s">
        <v>87</v>
      </c>
      <c r="F45" s="26" t="s">
        <v>20</v>
      </c>
      <c r="G45" s="26" t="s">
        <v>21</v>
      </c>
      <c r="H45" s="11" t="s">
        <v>88</v>
      </c>
      <c r="I45" s="12">
        <v>4911388626</v>
      </c>
      <c r="J45" s="12">
        <v>0</v>
      </c>
      <c r="K45" s="12">
        <v>1240000000</v>
      </c>
      <c r="L45" s="12">
        <v>3671388626</v>
      </c>
      <c r="M45" s="12">
        <v>0</v>
      </c>
      <c r="N45" s="13">
        <f t="shared" si="9"/>
        <v>3671388626</v>
      </c>
      <c r="O45" s="12">
        <v>3611191513.0500002</v>
      </c>
      <c r="P45" s="12">
        <v>60197112.950000003</v>
      </c>
      <c r="Q45" s="12">
        <v>3611191513.0500002</v>
      </c>
      <c r="R45" s="12">
        <v>3340724737.0500002</v>
      </c>
      <c r="S45" s="12">
        <v>3340724737.0500002</v>
      </c>
      <c r="T45" s="14">
        <f t="shared" si="6"/>
        <v>60197112.949999809</v>
      </c>
      <c r="U45" s="15">
        <f t="shared" si="2"/>
        <v>0.98360372080370451</v>
      </c>
      <c r="V45" s="15">
        <f t="shared" si="3"/>
        <v>0.90993492581844704</v>
      </c>
      <c r="W45" s="15">
        <f t="shared" si="4"/>
        <v>0.90993492581844704</v>
      </c>
    </row>
    <row r="46" spans="1:24" ht="46.5" thickTop="1" thickBot="1" x14ac:dyDescent="0.3">
      <c r="A46" s="53" t="s">
        <v>59</v>
      </c>
      <c r="B46" s="26" t="s">
        <v>85</v>
      </c>
      <c r="C46" s="26" t="s">
        <v>61</v>
      </c>
      <c r="D46" s="26" t="s">
        <v>84</v>
      </c>
      <c r="E46" s="26" t="s">
        <v>89</v>
      </c>
      <c r="F46" s="26" t="s">
        <v>20</v>
      </c>
      <c r="G46" s="26" t="s">
        <v>21</v>
      </c>
      <c r="H46" s="11" t="s">
        <v>90</v>
      </c>
      <c r="I46" s="12">
        <v>2879089884</v>
      </c>
      <c r="J46" s="12">
        <v>0</v>
      </c>
      <c r="K46" s="12">
        <v>0</v>
      </c>
      <c r="L46" s="12">
        <v>2879089884</v>
      </c>
      <c r="M46" s="12">
        <v>0</v>
      </c>
      <c r="N46" s="13">
        <f t="shared" si="9"/>
        <v>2879089884</v>
      </c>
      <c r="O46" s="12">
        <v>2560508029.9099998</v>
      </c>
      <c r="P46" s="12">
        <v>318581854.08999997</v>
      </c>
      <c r="Q46" s="12">
        <v>2560508029.9099998</v>
      </c>
      <c r="R46" s="12">
        <v>2188638332.9099998</v>
      </c>
      <c r="S46" s="12">
        <v>2188638332.9099998</v>
      </c>
      <c r="T46" s="14">
        <f t="shared" si="6"/>
        <v>318581854.09000015</v>
      </c>
      <c r="U46" s="15">
        <f t="shared" si="2"/>
        <v>0.88934633272116348</v>
      </c>
      <c r="V46" s="15">
        <f t="shared" si="3"/>
        <v>0.7601840932695243</v>
      </c>
      <c r="W46" s="15">
        <f t="shared" si="4"/>
        <v>0.7601840932695243</v>
      </c>
    </row>
    <row r="47" spans="1:24" ht="46.5" thickTop="1" thickBot="1" x14ac:dyDescent="0.3">
      <c r="A47" s="53" t="s">
        <v>59</v>
      </c>
      <c r="B47" s="26" t="s">
        <v>85</v>
      </c>
      <c r="C47" s="26" t="s">
        <v>61</v>
      </c>
      <c r="D47" s="26" t="s">
        <v>91</v>
      </c>
      <c r="E47" s="26" t="s">
        <v>89</v>
      </c>
      <c r="F47" s="26" t="s">
        <v>20</v>
      </c>
      <c r="G47" s="26" t="s">
        <v>21</v>
      </c>
      <c r="H47" s="11" t="s">
        <v>90</v>
      </c>
      <c r="I47" s="12">
        <v>381056014</v>
      </c>
      <c r="J47" s="12">
        <v>240000000</v>
      </c>
      <c r="K47" s="12">
        <v>381056014</v>
      </c>
      <c r="L47" s="12">
        <v>240000000</v>
      </c>
      <c r="M47" s="12">
        <v>0</v>
      </c>
      <c r="N47" s="13">
        <f t="shared" si="9"/>
        <v>240000000</v>
      </c>
      <c r="O47" s="12">
        <v>239735225.03999999</v>
      </c>
      <c r="P47" s="12">
        <v>264774.96000000002</v>
      </c>
      <c r="Q47" s="12">
        <v>239735225.03999999</v>
      </c>
      <c r="R47" s="12">
        <v>239735225.03999999</v>
      </c>
      <c r="S47" s="12">
        <v>239735225.03999999</v>
      </c>
      <c r="T47" s="14">
        <f t="shared" si="6"/>
        <v>264774.96000000834</v>
      </c>
      <c r="U47" s="15">
        <f t="shared" si="2"/>
        <v>0.99889677099999996</v>
      </c>
      <c r="V47" s="15">
        <f t="shared" si="3"/>
        <v>0.99889677099999996</v>
      </c>
      <c r="W47" s="15">
        <f t="shared" si="4"/>
        <v>0.99889677099999996</v>
      </c>
    </row>
    <row r="48" spans="1:24" ht="45.75" customHeight="1" thickTop="1" thickBot="1" x14ac:dyDescent="0.3">
      <c r="A48" s="53" t="s">
        <v>59</v>
      </c>
      <c r="B48" s="26" t="s">
        <v>85</v>
      </c>
      <c r="C48" s="26" t="s">
        <v>61</v>
      </c>
      <c r="D48" s="26" t="s">
        <v>117</v>
      </c>
      <c r="E48" s="26" t="s">
        <v>89</v>
      </c>
      <c r="F48" s="26">
        <v>15</v>
      </c>
      <c r="G48" s="26" t="s">
        <v>21</v>
      </c>
      <c r="H48" s="11" t="s">
        <v>90</v>
      </c>
      <c r="I48" s="12">
        <v>0</v>
      </c>
      <c r="J48" s="12">
        <v>662367600</v>
      </c>
      <c r="K48" s="12">
        <v>320000000</v>
      </c>
      <c r="L48" s="12">
        <v>342367600</v>
      </c>
      <c r="M48" s="12">
        <v>0</v>
      </c>
      <c r="N48" s="13">
        <f t="shared" si="9"/>
        <v>342367600</v>
      </c>
      <c r="O48" s="12">
        <v>207434832.66999999</v>
      </c>
      <c r="P48" s="12">
        <v>134932767.33000001</v>
      </c>
      <c r="Q48" s="12">
        <v>207434832.66999999</v>
      </c>
      <c r="R48" s="12">
        <v>207434832.66999999</v>
      </c>
      <c r="S48" s="12">
        <v>207434832.66999999</v>
      </c>
      <c r="T48" s="14">
        <f t="shared" si="6"/>
        <v>134932767.33000001</v>
      </c>
      <c r="U48" s="15">
        <v>0</v>
      </c>
      <c r="V48" s="15">
        <v>0</v>
      </c>
      <c r="W48" s="15">
        <v>0</v>
      </c>
    </row>
    <row r="49" spans="1:23" ht="24" customHeight="1" thickTop="1" thickBot="1" x14ac:dyDescent="0.3">
      <c r="A49" s="45"/>
      <c r="B49" s="45"/>
      <c r="C49" s="45"/>
      <c r="D49" s="45"/>
      <c r="E49" s="45"/>
      <c r="F49" s="45"/>
      <c r="G49" s="45"/>
      <c r="H49" s="46" t="s">
        <v>98</v>
      </c>
      <c r="I49" s="47">
        <f>+I8+I33</f>
        <v>915102115350</v>
      </c>
      <c r="J49" s="47">
        <f t="shared" ref="J49:S49" si="11">+J8+J33</f>
        <v>116678787600</v>
      </c>
      <c r="K49" s="47">
        <f>+K8+K33</f>
        <v>147919072908</v>
      </c>
      <c r="L49" s="47">
        <f t="shared" si="11"/>
        <v>883861830042</v>
      </c>
      <c r="M49" s="47">
        <f>+M8+M33</f>
        <v>5510705933.1700001</v>
      </c>
      <c r="N49" s="48">
        <f>+L49-M49</f>
        <v>878351124108.82996</v>
      </c>
      <c r="O49" s="47">
        <f t="shared" si="11"/>
        <v>868484972727.34009</v>
      </c>
      <c r="P49" s="47">
        <f t="shared" si="11"/>
        <v>9866151381.4900017</v>
      </c>
      <c r="Q49" s="47">
        <f t="shared" si="11"/>
        <v>868442098499.34009</v>
      </c>
      <c r="R49" s="47">
        <f t="shared" si="11"/>
        <v>523380480043.71002</v>
      </c>
      <c r="S49" s="47">
        <f t="shared" si="11"/>
        <v>523108301881.57001</v>
      </c>
      <c r="T49" s="49">
        <f>+N49-Q49</f>
        <v>9909025609.4898682</v>
      </c>
      <c r="U49" s="50">
        <f t="shared" si="2"/>
        <v>0.98871860542155787</v>
      </c>
      <c r="V49" s="50">
        <f t="shared" si="3"/>
        <v>0.59586703503650529</v>
      </c>
      <c r="W49" s="50">
        <f t="shared" si="4"/>
        <v>0.59555716105254908</v>
      </c>
    </row>
    <row r="50" spans="1:23" ht="15.75" thickTop="1" x14ac:dyDescent="0.25">
      <c r="A50" s="27" t="s">
        <v>105</v>
      </c>
      <c r="B50" s="27"/>
      <c r="C50" s="27"/>
      <c r="D50" s="27"/>
      <c r="E50" s="27"/>
      <c r="F50" s="28"/>
      <c r="G50" s="28"/>
      <c r="H50" s="5"/>
      <c r="I50" s="6"/>
      <c r="J50" s="6"/>
      <c r="K50" s="4"/>
      <c r="L50" s="4"/>
      <c r="M50" s="4"/>
      <c r="N50" s="8"/>
      <c r="O50" s="8"/>
      <c r="P50" s="18"/>
      <c r="Q50" s="18"/>
      <c r="R50" s="19"/>
      <c r="S50" s="6"/>
      <c r="T50" s="6"/>
      <c r="U50" s="6"/>
      <c r="V50" s="20"/>
      <c r="W50" s="20"/>
    </row>
    <row r="51" spans="1:23" x14ac:dyDescent="0.25">
      <c r="A51" s="27" t="s">
        <v>106</v>
      </c>
      <c r="B51" s="27"/>
      <c r="C51" s="27"/>
      <c r="D51" s="27"/>
      <c r="E51" s="27"/>
      <c r="F51" s="28"/>
      <c r="G51" s="28"/>
      <c r="H51" s="5"/>
      <c r="I51" s="6"/>
      <c r="J51" s="6"/>
      <c r="K51" s="4"/>
      <c r="L51" s="4"/>
      <c r="M51" s="4"/>
      <c r="N51" s="8"/>
      <c r="O51" s="8"/>
      <c r="P51" s="18"/>
      <c r="Q51" s="18"/>
      <c r="R51" s="19"/>
      <c r="S51" s="6"/>
      <c r="T51" s="6"/>
      <c r="U51" s="6"/>
      <c r="V51" s="20"/>
      <c r="W51" s="20"/>
    </row>
    <row r="52" spans="1:23" x14ac:dyDescent="0.25">
      <c r="A52" s="27" t="s">
        <v>107</v>
      </c>
      <c r="B52" s="27"/>
      <c r="C52" s="27"/>
      <c r="D52" s="27"/>
      <c r="E52" s="27"/>
      <c r="F52" s="28"/>
      <c r="G52" s="28"/>
      <c r="H52" s="5"/>
      <c r="I52" s="6"/>
      <c r="J52" s="6"/>
      <c r="K52" s="4"/>
      <c r="L52" s="4"/>
      <c r="M52" s="4"/>
      <c r="N52" s="8"/>
      <c r="O52" s="8"/>
      <c r="P52" s="18"/>
      <c r="Q52" s="18"/>
      <c r="R52" s="19"/>
      <c r="S52" s="6"/>
      <c r="T52" s="6"/>
      <c r="U52" s="6"/>
      <c r="V52" s="20"/>
      <c r="W52" s="20"/>
    </row>
    <row r="53" spans="1:23" ht="12" customHeight="1" x14ac:dyDescent="0.25">
      <c r="A53" s="27" t="s">
        <v>108</v>
      </c>
      <c r="B53" s="27"/>
      <c r="C53" s="27"/>
      <c r="D53" s="27"/>
      <c r="E53" s="27"/>
      <c r="F53" s="28"/>
      <c r="G53" s="28"/>
      <c r="H53" s="5"/>
      <c r="I53" s="6"/>
      <c r="J53" s="6"/>
      <c r="K53" s="4"/>
      <c r="L53" s="4"/>
      <c r="M53" s="4"/>
      <c r="N53" s="8"/>
      <c r="O53" s="8"/>
      <c r="P53" s="18"/>
      <c r="Q53" s="18"/>
      <c r="R53" s="19"/>
      <c r="S53" s="6"/>
      <c r="T53" s="6"/>
      <c r="U53" s="6"/>
      <c r="V53" s="20"/>
      <c r="W53" s="20"/>
    </row>
    <row r="54" spans="1:23" ht="12" customHeight="1" x14ac:dyDescent="0.25">
      <c r="A54" s="27" t="s">
        <v>110</v>
      </c>
      <c r="B54" s="27"/>
      <c r="C54" s="27"/>
      <c r="D54" s="27"/>
      <c r="E54" s="27"/>
      <c r="F54" s="28"/>
      <c r="G54" s="28"/>
      <c r="H54" s="5"/>
      <c r="I54" s="6"/>
      <c r="J54" s="6"/>
      <c r="K54" s="4"/>
      <c r="L54" s="4"/>
      <c r="M54" s="4"/>
      <c r="N54" s="8"/>
      <c r="O54" s="8"/>
      <c r="P54" s="18"/>
      <c r="Q54" s="18"/>
      <c r="R54" s="19"/>
      <c r="S54" s="6"/>
      <c r="T54" s="6"/>
      <c r="U54" s="6"/>
      <c r="V54" s="20"/>
      <c r="W54" s="20"/>
    </row>
    <row r="55" spans="1:23" x14ac:dyDescent="0.25">
      <c r="A55" s="27" t="s">
        <v>111</v>
      </c>
      <c r="B55" s="27"/>
      <c r="C55" s="27"/>
      <c r="D55" s="27"/>
      <c r="E55" s="27"/>
      <c r="F55" s="27"/>
      <c r="G55" s="27"/>
      <c r="H55" s="4"/>
      <c r="I55" s="4"/>
      <c r="J55" s="4"/>
      <c r="K55" s="4"/>
      <c r="L55" s="4"/>
      <c r="M55" s="4"/>
      <c r="N55" s="8"/>
      <c r="O55" s="8"/>
      <c r="P55" s="18"/>
      <c r="Q55" s="18"/>
      <c r="R55" s="19"/>
      <c r="S55" s="6"/>
      <c r="T55" s="6"/>
      <c r="U55" s="6"/>
      <c r="V55" s="20"/>
      <c r="W55" s="20"/>
    </row>
    <row r="56" spans="1:23" x14ac:dyDescent="0.25">
      <c r="A56" s="27" t="s">
        <v>112</v>
      </c>
      <c r="B56" s="27"/>
      <c r="C56" s="27"/>
      <c r="D56" s="27"/>
      <c r="E56" s="27"/>
      <c r="F56" s="27"/>
      <c r="G56" s="27"/>
      <c r="H56" s="4"/>
      <c r="I56" s="4"/>
      <c r="J56" s="4"/>
      <c r="K56" s="4"/>
      <c r="L56" s="4"/>
      <c r="M56" s="4"/>
      <c r="N56" s="8"/>
      <c r="O56" s="8"/>
      <c r="P56" s="18"/>
      <c r="Q56" s="18"/>
      <c r="R56" s="19"/>
      <c r="S56" s="6"/>
      <c r="T56" s="5"/>
      <c r="U56" s="4"/>
      <c r="V56" s="4"/>
      <c r="W56" s="8"/>
    </row>
    <row r="57" spans="1:23" x14ac:dyDescent="0.25">
      <c r="A57" s="27" t="s">
        <v>113</v>
      </c>
      <c r="B57" s="27"/>
      <c r="C57" s="27"/>
      <c r="D57" s="27"/>
      <c r="E57" s="27"/>
      <c r="F57" s="27"/>
      <c r="G57" s="27"/>
      <c r="H57" s="4"/>
      <c r="I57" s="4"/>
      <c r="J57" s="4"/>
      <c r="K57" s="4"/>
      <c r="L57" s="4"/>
      <c r="M57" s="4"/>
      <c r="N57" s="4"/>
      <c r="O57" s="4"/>
      <c r="P57" s="4"/>
      <c r="Q57" s="4"/>
      <c r="R57" s="4"/>
      <c r="S57" s="4"/>
      <c r="T57" s="4"/>
      <c r="U57" s="8"/>
      <c r="V57" s="8"/>
      <c r="W57" s="8"/>
    </row>
    <row r="58" spans="1:23" x14ac:dyDescent="0.25">
      <c r="A58" s="27" t="s">
        <v>116</v>
      </c>
      <c r="B58" s="27"/>
      <c r="C58" s="27"/>
      <c r="D58" s="27"/>
      <c r="E58" s="27"/>
      <c r="F58" s="27"/>
      <c r="G58" s="27"/>
      <c r="H58" s="4"/>
      <c r="I58" s="4"/>
      <c r="J58" s="4"/>
      <c r="K58" s="4"/>
      <c r="L58" s="4"/>
      <c r="M58" s="4"/>
      <c r="N58" s="4"/>
      <c r="O58" s="4"/>
      <c r="P58" s="4"/>
      <c r="Q58" s="4"/>
      <c r="R58" s="4"/>
      <c r="S58" s="4"/>
      <c r="T58" s="4"/>
      <c r="U58" s="8"/>
      <c r="V58" s="6"/>
      <c r="W58" s="6"/>
    </row>
    <row r="59" spans="1:23" x14ac:dyDescent="0.25">
      <c r="A59" s="27" t="s">
        <v>114</v>
      </c>
      <c r="B59" s="27"/>
      <c r="C59" s="27"/>
      <c r="D59" s="27"/>
      <c r="E59" s="27"/>
      <c r="F59" s="28"/>
      <c r="G59" s="28"/>
      <c r="H59" s="5"/>
      <c r="I59" s="6"/>
      <c r="J59" s="6"/>
      <c r="K59" s="4"/>
      <c r="L59" s="4"/>
      <c r="M59" s="4"/>
      <c r="P59" s="18"/>
      <c r="Q59" s="18"/>
      <c r="R59" s="18"/>
      <c r="S59" s="18"/>
      <c r="T59" s="5"/>
      <c r="U59" s="6"/>
    </row>
    <row r="60" spans="1:23" x14ac:dyDescent="0.25">
      <c r="A60" s="27" t="s">
        <v>115</v>
      </c>
      <c r="B60" s="29"/>
      <c r="C60" s="29"/>
      <c r="D60" s="29"/>
      <c r="E60" s="29"/>
      <c r="F60" s="29"/>
      <c r="G60" s="29"/>
    </row>
    <row r="61" spans="1:23" x14ac:dyDescent="0.25">
      <c r="A61" s="27" t="s">
        <v>118</v>
      </c>
      <c r="B61" s="29"/>
      <c r="C61" s="29"/>
      <c r="D61" s="29"/>
      <c r="E61" s="29"/>
      <c r="F61" s="29"/>
      <c r="G61" s="29"/>
    </row>
    <row r="62" spans="1:23" x14ac:dyDescent="0.25">
      <c r="A62" s="27" t="s">
        <v>119</v>
      </c>
      <c r="B62" s="29"/>
      <c r="C62" s="29"/>
      <c r="D62" s="29"/>
      <c r="E62" s="29"/>
      <c r="F62" s="29"/>
      <c r="G62" s="29"/>
    </row>
    <row r="63" spans="1:23" x14ac:dyDescent="0.25">
      <c r="A63" s="27" t="s">
        <v>120</v>
      </c>
      <c r="B63" s="29"/>
      <c r="C63" s="29"/>
      <c r="D63" s="29"/>
      <c r="E63" s="29"/>
      <c r="F63" s="29"/>
      <c r="G63" s="29"/>
    </row>
    <row r="64" spans="1:23" x14ac:dyDescent="0.25">
      <c r="A64" s="27" t="s">
        <v>122</v>
      </c>
      <c r="B64" s="29"/>
      <c r="C64" s="29"/>
      <c r="D64" s="29"/>
      <c r="E64" s="29"/>
      <c r="F64" s="29"/>
      <c r="G64" s="29"/>
    </row>
    <row r="65" spans="1:7" x14ac:dyDescent="0.25">
      <c r="A65" s="29"/>
      <c r="B65" s="29"/>
      <c r="C65" s="29"/>
      <c r="D65" s="29"/>
      <c r="E65" s="29"/>
      <c r="F65" s="29"/>
      <c r="G65" s="29"/>
    </row>
    <row r="66" spans="1:7" x14ac:dyDescent="0.25">
      <c r="A66" s="29"/>
      <c r="B66" s="29"/>
      <c r="C66" s="29"/>
      <c r="D66" s="29"/>
      <c r="E66" s="29"/>
      <c r="F66" s="29"/>
      <c r="G66" s="29"/>
    </row>
    <row r="67" spans="1:7" x14ac:dyDescent="0.25">
      <c r="A67" s="29"/>
      <c r="B67" s="29"/>
      <c r="C67" s="29"/>
      <c r="D67" s="29"/>
      <c r="E67" s="29"/>
      <c r="F67" s="29"/>
      <c r="G67" s="29"/>
    </row>
    <row r="86" spans="1:23" x14ac:dyDescent="0.25">
      <c r="V86" s="7"/>
      <c r="W86" s="7"/>
    </row>
    <row r="87" spans="1:23" x14ac:dyDescent="0.25">
      <c r="A87" s="8"/>
      <c r="B87" s="8"/>
      <c r="C87" s="8"/>
      <c r="D87" s="8"/>
      <c r="E87" s="8"/>
      <c r="F87" s="8"/>
      <c r="G87" s="8"/>
      <c r="H87" s="8"/>
      <c r="I87" s="8"/>
      <c r="J87" s="8"/>
      <c r="K87" s="8"/>
      <c r="L87" s="8"/>
      <c r="M87" s="8"/>
      <c r="N87" s="8"/>
      <c r="O87" s="8"/>
      <c r="P87" s="8"/>
      <c r="Q87" s="8"/>
      <c r="R87" s="8"/>
      <c r="S87" s="8"/>
      <c r="T87" s="8"/>
      <c r="U87" s="7"/>
      <c r="V87" s="7"/>
      <c r="W87" s="7"/>
    </row>
    <row r="88" spans="1:23" x14ac:dyDescent="0.25">
      <c r="A88" s="8"/>
      <c r="B88" s="8"/>
      <c r="C88" s="8"/>
      <c r="D88" s="8"/>
      <c r="E88" s="8"/>
      <c r="F88" s="8"/>
      <c r="G88" s="8"/>
      <c r="H88" s="8"/>
      <c r="I88" s="8"/>
      <c r="J88" s="8"/>
      <c r="K88" s="8"/>
      <c r="L88" s="8"/>
      <c r="M88" s="8"/>
      <c r="N88" s="8"/>
      <c r="O88" s="8"/>
      <c r="P88" s="8"/>
      <c r="Q88" s="8"/>
      <c r="R88" s="8"/>
      <c r="S88" s="8"/>
      <c r="T88" s="8"/>
      <c r="U88" s="7"/>
      <c r="V88" s="7"/>
      <c r="W88" s="7"/>
    </row>
    <row r="89" spans="1:23" x14ac:dyDescent="0.25">
      <c r="A89" s="8"/>
      <c r="B89" s="8"/>
      <c r="C89" s="8"/>
      <c r="D89" s="8"/>
      <c r="E89" s="8"/>
      <c r="F89" s="8"/>
      <c r="G89" s="8"/>
      <c r="H89" s="8"/>
      <c r="I89" s="8"/>
      <c r="J89" s="8"/>
      <c r="K89" s="8"/>
      <c r="L89" s="8"/>
      <c r="M89" s="8"/>
      <c r="N89" s="8"/>
      <c r="O89" s="8"/>
      <c r="P89" s="8"/>
      <c r="Q89" s="8"/>
      <c r="R89" s="8"/>
      <c r="S89" s="8"/>
      <c r="T89" s="8"/>
      <c r="U89" s="7"/>
      <c r="V89" s="7"/>
      <c r="W89" s="7"/>
    </row>
    <row r="90" spans="1:23" x14ac:dyDescent="0.25">
      <c r="A90" s="8"/>
      <c r="B90" s="8"/>
      <c r="C90" s="8"/>
      <c r="D90" s="8"/>
      <c r="E90" s="8"/>
      <c r="F90" s="8"/>
      <c r="G90" s="8"/>
      <c r="H90" s="8"/>
      <c r="I90" s="8"/>
      <c r="J90" s="8"/>
      <c r="K90" s="8"/>
      <c r="L90" s="8"/>
      <c r="M90" s="8"/>
      <c r="N90" s="8"/>
      <c r="O90" s="8"/>
      <c r="P90" s="8"/>
      <c r="Q90" s="8"/>
      <c r="R90" s="8"/>
      <c r="S90" s="8"/>
      <c r="T90" s="8"/>
      <c r="U90" s="7"/>
      <c r="V90" s="7"/>
      <c r="W90" s="7"/>
    </row>
    <row r="91" spans="1:23" x14ac:dyDescent="0.25">
      <c r="A91" s="8"/>
      <c r="B91" s="8"/>
      <c r="C91" s="8"/>
      <c r="D91" s="8"/>
      <c r="E91" s="8"/>
      <c r="F91" s="8"/>
      <c r="G91" s="8"/>
      <c r="H91" s="8"/>
      <c r="I91" s="8"/>
      <c r="J91" s="8"/>
      <c r="K91" s="8"/>
      <c r="L91" s="8"/>
      <c r="M91" s="8"/>
      <c r="N91" s="8"/>
      <c r="O91" s="8"/>
      <c r="P91" s="8"/>
      <c r="Q91" s="8"/>
      <c r="R91" s="8"/>
      <c r="S91" s="8"/>
      <c r="T91" s="8"/>
      <c r="U91" s="7"/>
      <c r="V91" s="2"/>
      <c r="W91" s="2"/>
    </row>
    <row r="92" spans="1:23" x14ac:dyDescent="0.25">
      <c r="U92" s="2"/>
      <c r="V92" s="2"/>
      <c r="W92" s="2"/>
    </row>
    <row r="93" spans="1:23" x14ac:dyDescent="0.25">
      <c r="U93" s="2"/>
      <c r="V93" s="2"/>
      <c r="W93" s="2"/>
    </row>
    <row r="94" spans="1:23" x14ac:dyDescent="0.25">
      <c r="U94" s="2"/>
      <c r="V94" s="2"/>
      <c r="W94" s="2"/>
    </row>
    <row r="95" spans="1:23" x14ac:dyDescent="0.25">
      <c r="U95" s="2"/>
      <c r="V95" s="2"/>
      <c r="W95" s="2"/>
    </row>
    <row r="96" spans="1:23" x14ac:dyDescent="0.25">
      <c r="U96"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2025-01-21T15:12:29Z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