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SEPTIEMBRE 30 DE 2023 PRESPTO\PDF\"/>
    </mc:Choice>
  </mc:AlternateContent>
  <bookViews>
    <workbookView xWindow="0" yWindow="0" windowWidth="28800" windowHeight="12435"/>
  </bookViews>
  <sheets>
    <sheet name="GESTION GENERAL " sheetId="1" r:id="rId1"/>
  </sheets>
  <definedNames>
    <definedName name="_xlnm.Print_Titles" localSheetId="0">'GESTION GENERAL '!$6:$6</definedName>
  </definedNames>
  <calcPr calcId="152511"/>
</workbook>
</file>

<file path=xl/calcChain.xml><?xml version="1.0" encoding="utf-8"?>
<calcChain xmlns="http://schemas.openxmlformats.org/spreadsheetml/2006/main">
  <c r="V50" i="1" l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V44" i="1"/>
  <c r="U44" i="1"/>
  <c r="T44" i="1"/>
  <c r="V43" i="1"/>
  <c r="U43" i="1"/>
  <c r="T43" i="1"/>
  <c r="V42" i="1"/>
  <c r="U42" i="1"/>
  <c r="T42" i="1"/>
  <c r="V41" i="1"/>
  <c r="U41" i="1"/>
  <c r="T41" i="1"/>
  <c r="V40" i="1"/>
  <c r="U40" i="1"/>
  <c r="T40" i="1"/>
  <c r="V39" i="1"/>
  <c r="U39" i="1"/>
  <c r="T39" i="1"/>
  <c r="V38" i="1"/>
  <c r="U38" i="1"/>
  <c r="T38" i="1"/>
  <c r="V37" i="1"/>
  <c r="U37" i="1"/>
  <c r="T37" i="1"/>
  <c r="V36" i="1"/>
  <c r="U36" i="1"/>
  <c r="T36" i="1"/>
  <c r="V35" i="1"/>
  <c r="U35" i="1"/>
  <c r="T35" i="1"/>
  <c r="V34" i="1"/>
  <c r="U34" i="1"/>
  <c r="T34" i="1"/>
  <c r="V33" i="1"/>
  <c r="U33" i="1"/>
  <c r="T33" i="1"/>
  <c r="V31" i="1"/>
  <c r="U31" i="1"/>
  <c r="T31" i="1"/>
  <c r="V29" i="1"/>
  <c r="U29" i="1"/>
  <c r="T29" i="1"/>
  <c r="V28" i="1"/>
  <c r="U28" i="1"/>
  <c r="T28" i="1"/>
  <c r="V26" i="1"/>
  <c r="U26" i="1"/>
  <c r="T26" i="1"/>
  <c r="V25" i="1"/>
  <c r="U25" i="1"/>
  <c r="T25" i="1"/>
  <c r="V24" i="1"/>
  <c r="U24" i="1"/>
  <c r="T24" i="1"/>
  <c r="V23" i="1"/>
  <c r="U23" i="1"/>
  <c r="T23" i="1"/>
  <c r="V22" i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V15" i="1"/>
  <c r="U15" i="1"/>
  <c r="T15" i="1"/>
  <c r="V13" i="1"/>
  <c r="U13" i="1"/>
  <c r="T13" i="1"/>
  <c r="V11" i="1"/>
  <c r="U11" i="1"/>
  <c r="T11" i="1"/>
  <c r="V10" i="1"/>
  <c r="U10" i="1"/>
  <c r="T10" i="1"/>
  <c r="V9" i="1"/>
  <c r="U9" i="1"/>
  <c r="T9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1" i="1"/>
  <c r="S29" i="1"/>
  <c r="S28" i="1"/>
  <c r="S26" i="1"/>
  <c r="S25" i="1"/>
  <c r="S24" i="1"/>
  <c r="S23" i="1"/>
  <c r="S22" i="1"/>
  <c r="S21" i="1"/>
  <c r="S20" i="1"/>
  <c r="S19" i="1"/>
  <c r="S18" i="1"/>
  <c r="S17" i="1"/>
  <c r="S16" i="1"/>
  <c r="S15" i="1"/>
  <c r="S13" i="1"/>
  <c r="S11" i="1"/>
  <c r="S10" i="1"/>
  <c r="S9" i="1"/>
  <c r="R32" i="1"/>
  <c r="Q32" i="1"/>
  <c r="P32" i="1"/>
  <c r="O32" i="1"/>
  <c r="N32" i="1"/>
  <c r="M32" i="1"/>
  <c r="L32" i="1"/>
  <c r="K32" i="1"/>
  <c r="J32" i="1"/>
  <c r="R30" i="1"/>
  <c r="Q30" i="1"/>
  <c r="P30" i="1"/>
  <c r="O30" i="1"/>
  <c r="N30" i="1"/>
  <c r="M30" i="1"/>
  <c r="L30" i="1"/>
  <c r="K30" i="1"/>
  <c r="J30" i="1"/>
  <c r="R27" i="1"/>
  <c r="Q27" i="1"/>
  <c r="P27" i="1"/>
  <c r="O27" i="1"/>
  <c r="N27" i="1"/>
  <c r="M27" i="1"/>
  <c r="L27" i="1"/>
  <c r="K27" i="1"/>
  <c r="J27" i="1"/>
  <c r="R14" i="1"/>
  <c r="Q14" i="1"/>
  <c r="P14" i="1"/>
  <c r="O14" i="1"/>
  <c r="N14" i="1"/>
  <c r="M14" i="1"/>
  <c r="L14" i="1"/>
  <c r="K14" i="1"/>
  <c r="J14" i="1"/>
  <c r="R12" i="1"/>
  <c r="Q12" i="1"/>
  <c r="P12" i="1"/>
  <c r="O12" i="1"/>
  <c r="N12" i="1"/>
  <c r="M12" i="1"/>
  <c r="L12" i="1"/>
  <c r="K12" i="1"/>
  <c r="J12" i="1"/>
  <c r="R8" i="1"/>
  <c r="Q8" i="1"/>
  <c r="P8" i="1"/>
  <c r="O8" i="1"/>
  <c r="N8" i="1"/>
  <c r="M8" i="1"/>
  <c r="L8" i="1"/>
  <c r="K8" i="1"/>
  <c r="J8" i="1"/>
  <c r="V14" i="1" l="1"/>
  <c r="U8" i="1"/>
  <c r="T27" i="1"/>
  <c r="U27" i="1"/>
  <c r="U12" i="1"/>
  <c r="U32" i="1"/>
  <c r="V12" i="1"/>
  <c r="V32" i="1"/>
  <c r="V27" i="1"/>
  <c r="V8" i="1"/>
  <c r="J7" i="1"/>
  <c r="J51" i="1" s="1"/>
  <c r="Q7" i="1"/>
  <c r="P7" i="1"/>
  <c r="P51" i="1" s="1"/>
  <c r="T51" i="1" s="1"/>
  <c r="S14" i="1"/>
  <c r="S30" i="1"/>
  <c r="U30" i="1"/>
  <c r="T12" i="1"/>
  <c r="V30" i="1"/>
  <c r="T32" i="1"/>
  <c r="T30" i="1"/>
  <c r="S27" i="1"/>
  <c r="U14" i="1"/>
  <c r="L7" i="1"/>
  <c r="L51" i="1" s="1"/>
  <c r="S12" i="1"/>
  <c r="T14" i="1"/>
  <c r="K7" i="1"/>
  <c r="K51" i="1" s="1"/>
  <c r="R7" i="1"/>
  <c r="N7" i="1"/>
  <c r="N51" i="1" s="1"/>
  <c r="O7" i="1"/>
  <c r="O51" i="1" s="1"/>
  <c r="S8" i="1"/>
  <c r="S32" i="1"/>
  <c r="T8" i="1"/>
  <c r="M7" i="1"/>
  <c r="M51" i="1" s="1"/>
  <c r="U7" i="1" l="1"/>
  <c r="Q51" i="1"/>
  <c r="U51" i="1" s="1"/>
  <c r="V7" i="1"/>
  <c r="R51" i="1"/>
  <c r="V51" i="1" s="1"/>
  <c r="S7" i="1"/>
  <c r="S51" i="1" s="1"/>
  <c r="T7" i="1"/>
</calcChain>
</file>

<file path=xl/sharedStrings.xml><?xml version="1.0" encoding="utf-8"?>
<sst xmlns="http://schemas.openxmlformats.org/spreadsheetml/2006/main" count="361" uniqueCount="125">
  <si>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</si>
  <si>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</si>
  <si>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</si>
  <si>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</si>
  <si>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</si>
  <si>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</si>
  <si>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</si>
  <si>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</si>
  <si>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</si>
  <si>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</si>
  <si>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</si>
  <si>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</si>
  <si>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</si>
  <si>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</si>
  <si>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</si>
  <si>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</si>
  <si>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</si>
  <si>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</si>
  <si>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</si>
  <si>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</si>
  <si>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</si>
  <si>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</si>
  <si>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</si>
  <si>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</si>
  <si>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</si>
  <si>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</si>
  <si>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</si>
  <si>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</si>
  <si>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</si>
  <si>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</si>
  <si>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</si>
  <si>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</si>
  <si>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</si>
  <si>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</si>
  <si>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</si>
  <si>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</si>
  <si>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</si>
  <si>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</si>
  <si>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</si>
  <si>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</si>
  <si>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</si>
  <si>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</si>
  <si>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</si>
  <si>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</si>
  <si>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</si>
  <si>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</si>
  <si>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</si>
  <si>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</si>
  <si>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</si>
  <si>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</si>
  <si>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</si>
  <si>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</si>
  <si>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</si>
  <si>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</si>
  <si>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</si>
  <si>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</si>
  <si>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</si>
  <si>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</si>
  <si>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</si>
  <si>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</si>
  <si>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</si>
  <si>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</si>
  <si>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</si>
  <si>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</si>
  <si>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</si>
  <si>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</si>
  <si>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</si>
  <si>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</si>
  <si>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</si>
  <si>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</si>
  <si>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</si>
  <si>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</si>
  <si>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</si>
  <si>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</si>
  <si>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</si>
  <si>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</si>
  <si>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</si>
  <si>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</si>
  <si>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</si>
  <si>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</si>
  <si>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</si>
  <si>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</si>
  <si>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</si>
  <si>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</si>
  <si>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</si>
  <si>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</si>
  <si>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</si>
  <si>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</si>
  <si>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</si>
  <si>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</si>
  <si>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</si>
  <si>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</si>
  <si>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</si>
  <si>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</si>
  <si>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</si>
  <si>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</si>
  <si>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FUNCIONAMIENTO</t>
  </si>
  <si>
    <t>GASTOS DE PERSONAL</t>
  </si>
  <si>
    <t>ADQUISICION DE SERVICIOS</t>
  </si>
  <si>
    <t>TRANSFERENCIAS CORRIENTES</t>
  </si>
  <si>
    <t>GASTOS POR TRIBUTOS, MULTAS, SANCIONES E INTERESES DE MORA</t>
  </si>
  <si>
    <t>SERVICIO DE LA DEUDA PUBLICA</t>
  </si>
  <si>
    <t xml:space="preserve">GASTOS DE INVERSION </t>
  </si>
  <si>
    <t>TOTAL PRESUPUESTO A+B+C</t>
  </si>
  <si>
    <t>APROPIACION SIN COMPROMETER</t>
  </si>
  <si>
    <t>MINISTERIO DE COMERCIO, INDUSTRIA Y TURISMO</t>
  </si>
  <si>
    <t>EJECUCIÓN PRESUPUESTAL ACUMULADA CON CORTE AL 30 DE SEPTIEMBRE DE 2023</t>
  </si>
  <si>
    <t>UNIDAD EJECUTORA 350101-000 GESTIÓN GENERAL</t>
  </si>
  <si>
    <t>COMP/ APR</t>
  </si>
  <si>
    <t>OBLIG/ APR</t>
  </si>
  <si>
    <t>PAGO/ APR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</si>
  <si>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</si>
  <si>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</si>
  <si>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</si>
  <si>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Resolución No. 0570 del 07 de Marzo de 2023. Por la cual se efectúa una distribución en el Presupuesrto de Gastos de Funcionamiento del Ministerio de Hacienda y Crédito Público para la vigencia fiscal de 2023. ($ 11.000.000.000)</t>
    </r>
  </si>
  <si>
    <r>
      <rPr>
        <b/>
        <sz val="8"/>
        <color rgb="FF201F1E"/>
        <rFont val="Arial"/>
        <family val="2"/>
      </rPr>
      <t>Nota 4</t>
    </r>
    <r>
      <rPr>
        <sz val="8"/>
        <color rgb="FF201F1E"/>
        <rFont val="Arial"/>
        <family val="2"/>
      </rPr>
      <t>:Resolución No.0568 de mayo de 2023 Por la cual se efectúa un traslado en el presupuesto de funcionamiento de la Sección 3501 Ministerio de Comercio, Industria y Turismo, Unidad Ejecutora 3501-01 Gestión General en la vigencia fiscal de 2023.($2.503.400)</t>
    </r>
  </si>
  <si>
    <r>
      <rPr>
        <b/>
        <sz val="8"/>
        <color rgb="FF201F1E"/>
        <rFont val="Arial"/>
        <family val="2"/>
      </rPr>
      <t>Nota 5</t>
    </r>
    <r>
      <rPr>
        <sz val="8"/>
        <color rgb="FF201F1E"/>
        <rFont val="Arial"/>
        <family val="2"/>
      </rPr>
      <t>: Resolución No. 0569 de mayo de 2023 Por la cual se efectúa un traslado en el presupuesto de funcionamiento de la Sección 3501 Ministerio de Comercio, Industria y Turismo, Unidad Ejecutora 3501-01 Gestión General en la vigencia fiscal de 2023.($732.522.520)</t>
    </r>
  </si>
  <si>
    <r>
      <rPr>
        <b/>
        <sz val="8"/>
        <color rgb="FF201F1E"/>
        <rFont val="Arial"/>
        <family val="2"/>
      </rPr>
      <t>Nota 6</t>
    </r>
    <r>
      <rPr>
        <sz val="8"/>
        <color rgb="FF201F1E"/>
        <rFont val="Arial"/>
        <family val="2"/>
      </rPr>
      <t>: Resolución 0639 de fecha 2 de junio de 2023. Por la cual se efectúa un traslado en el presupuesto de funcionamiento de  la sección 3501 Ministerio de Comercio, Industria y Turismo, Unidad Ejecutora 3501-01 Gestión General en la vigencia fiscal de 2023.  $ (30.000.000).</t>
    </r>
  </si>
  <si>
    <r>
      <rPr>
        <b/>
        <sz val="8"/>
        <color rgb="FF201F1E"/>
        <rFont val="Arial"/>
        <family val="2"/>
      </rPr>
      <t>Nota 7</t>
    </r>
    <r>
      <rPr>
        <sz val="8"/>
        <color rgb="FF201F1E"/>
        <rFont val="Arial"/>
        <family val="2"/>
      </rPr>
      <t>: Resolución1556 de fecha 23 de junio de 2023. Por la cual se efectúa una distribución en el presupuesto de Gastos de Funcionamiento del Ministerio de Hacienda y Crédito Público para la vigencia fiscal de 2023. ( $15.000.000.000)</t>
    </r>
  </si>
  <si>
    <r>
      <rPr>
        <b/>
        <sz val="8"/>
        <rFont val="Arial"/>
        <family val="2"/>
      </rPr>
      <t>Nota 8:</t>
    </r>
    <r>
      <rPr>
        <sz val="8"/>
        <rFont val="Arial"/>
        <family val="2"/>
      </rPr>
      <t xml:space="preserve"> Ley No.2299 del 10 de Julio de 2023. Por la cual se adiciona y efectuan unas modificaciones al Presupuesto General de la Nación de la Vigencia Fiscal de 2023</t>
    </r>
  </si>
  <si>
    <r>
      <rPr>
        <b/>
        <sz val="8"/>
        <rFont val="Arial"/>
        <family val="2"/>
      </rPr>
      <t>Nota 9</t>
    </r>
    <r>
      <rPr>
        <sz val="8"/>
        <rFont val="Arial"/>
        <family val="2"/>
      </rPr>
      <t>: Decreto No. 1234 del 25 de Julio de 2023. Por el cual se liquida la Ley 2299 del 10 de julio de 2023 que adiciona y efectúa unas modificaciones al Presupuesto General de la Nación de la Vigencia Fiscal de 2023.</t>
    </r>
  </si>
  <si>
    <r>
      <rPr>
        <b/>
        <sz val="8"/>
        <rFont val="Arial"/>
        <family val="2"/>
      </rPr>
      <t>Nota 10</t>
    </r>
    <r>
      <rPr>
        <sz val="8"/>
        <rFont val="Arial"/>
        <family val="2"/>
      </rPr>
      <t>: Resolución 0929 de fecha 11 de agosto de 2023. Por la cual se efectua un traslado en el presupuesto de funcionamiento de la Sección 3501 Ministerio de Comercio Industria y Turismo, Unidad Ejecutora 3501-01 Gestión General en la vigencia 2023. ($ 6.507.386)</t>
    </r>
  </si>
  <si>
    <r>
      <rPr>
        <b/>
        <sz val="8"/>
        <rFont val="Arial"/>
        <family val="2"/>
      </rPr>
      <t>Nota 11</t>
    </r>
    <r>
      <rPr>
        <sz val="8"/>
        <rFont val="Arial"/>
        <family val="2"/>
      </rPr>
      <t>: Resolución 1013 de fecha 7 de septiembre de 2023. Por la cual se efectúa un traslado en el presupuesto de funcionamiento de la Sección 3501 Ministerio de Comercio, Industria y Turismo, Unidad Ejecutora 3501-01 Gestión General en la vigencia fiscal de 2023. ($365.000.000)</t>
    </r>
  </si>
  <si>
    <r>
      <rPr>
        <b/>
        <sz val="8"/>
        <rFont val="Arial"/>
        <family val="2"/>
      </rPr>
      <t>Nota 12</t>
    </r>
    <r>
      <rPr>
        <sz val="8"/>
        <rFont val="Arial"/>
        <family val="2"/>
      </rPr>
      <t>: Resolución No. 1014 de fecha 7 de septiembre de 2023. Por la cual se efectúa un traslado en el presupuesto de funcionamiento de la sección 3501 Ministerio de Comercio, Industria y Turismo, Unidad Ejecutora 3501-01 Gestión General en la vigencia fiscal 2023 ($1.500.000.000)</t>
    </r>
  </si>
  <si>
    <t>FECHA DE GENERACION: OCTUBRE 02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</si>
</sst>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11"/>
      <name val="Calibri"/>
      <family val="2"/>
    </font>
    <font>
      <sz val="8"/>
      <color rgb="FF201F1E"/>
      <name val="Arial"/>
      <family val="2"/>
    </font>
    <font>
      <b/>
      <sz val="8"/>
      <color rgb="FF201F1E"/>
      <name val="Arial"/>
      <family val="2"/>
    </font>
    <font>
      <b/>
      <sz val="8"/>
      <color rgb="FF000000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 readingOrder="1"/>
    </xf>
    <xf numFmtId="0" fontId="1" fillId="0" borderId="0" xfId="0" applyFont="1" applyFill="1" applyBorder="1" applyAlignment="1">
      <alignment horizontal="right" readingOrder="1"/>
    </xf>
    <xf numFmtId="10" fontId="5" fillId="0" borderId="0" xfId="0" applyNumberFormat="1" applyFont="1" applyFill="1" applyBorder="1" applyAlignment="1">
      <alignment horizontal="right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10" fontId="4" fillId="0" borderId="1" xfId="0" applyNumberFormat="1" applyFont="1" applyFill="1" applyBorder="1" applyAlignment="1">
      <alignment horizontal="right" vertical="center" wrapText="1" readingOrder="1"/>
    </xf>
    <xf numFmtId="7" fontId="7" fillId="2" borderId="1" xfId="0" applyNumberFormat="1" applyFont="1" applyFill="1" applyBorder="1" applyAlignment="1">
      <alignment horizontal="right" vertical="center" wrapText="1" readingOrder="1"/>
    </xf>
    <xf numFmtId="10" fontId="7" fillId="2" borderId="1" xfId="0" applyNumberFormat="1" applyFont="1" applyFill="1" applyBorder="1" applyAlignment="1">
      <alignment horizontal="right"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7" fontId="3" fillId="2" borderId="1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295275</xdr:colOff>
      <xdr:row>3</xdr:row>
      <xdr:rowOff>95250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18</xdr:col>
      <xdr:colOff>495300</xdr:colOff>
      <xdr:row>0</xdr:row>
      <xdr:rowOff>19050</xdr:rowOff>
    </xdr:from>
    <xdr:to>
      <xdr:col>21</xdr:col>
      <xdr:colOff>428625</xdr:colOff>
      <xdr:row>3</xdr:row>
      <xdr:rowOff>95250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07325" y="19050"/>
          <a:ext cx="2552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showGridLines="0" tabSelected="1" workbookViewId="0">
      <selection activeCell="A52" sqref="A52:R54"/>
    </sheetView>
  </sheetViews>
  <sheetFormatPr baseColWidth="10" defaultRowHeight="15" x14ac:dyDescent="0.25"/>
  <cols>
    <col min="1" max="1" width="4.5703125" customWidth="1"/>
    <col min="2" max="5" width="5.42578125" customWidth="1"/>
    <col min="6" max="6" width="5.7109375" customWidth="1"/>
    <col min="7" max="7" width="4.7109375" customWidth="1"/>
    <col min="8" max="8" width="4.28515625" customWidth="1"/>
    <col min="9" max="9" width="27.5703125" customWidth="1"/>
    <col min="10" max="10" width="17" customWidth="1"/>
    <col min="11" max="11" width="17.42578125" customWidth="1"/>
    <col min="12" max="12" width="17.5703125" customWidth="1"/>
    <col min="13" max="14" width="18.85546875" customWidth="1"/>
    <col min="15" max="15" width="17" customWidth="1"/>
    <col min="16" max="16" width="16.85546875" customWidth="1"/>
    <col min="17" max="18" width="16.7109375" customWidth="1"/>
    <col min="19" max="19" width="17.42578125" customWidth="1"/>
    <col min="20" max="20" width="8.140625" customWidth="1"/>
    <col min="21" max="21" width="7.85546875" customWidth="1"/>
    <col min="22" max="22" width="7.28515625" customWidth="1"/>
    <col min="24" max="24" width="17.140625" bestFit="1" customWidth="1"/>
  </cols>
  <sheetData>
    <row r="1" spans="1:26" x14ac:dyDescent="0.25">
      <c r="A1" s="26" t="s">
        <v>105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6" x14ac:dyDescent="0.25">
      <c r="A2" s="26" t="s">
        <v>106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6" x14ac:dyDescent="0.25">
      <c r="A3" s="26" t="s">
        <v>107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19"/>
      <c r="V4" s="19"/>
    </row>
    <row r="5" spans="1:26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9" t="s">
        <v>124</v>
      </c>
      <c r="S5" s="30"/>
      <c r="T5" s="30"/>
      <c r="U5" s="30"/>
      <c r="V5" s="30"/>
    </row>
    <row r="6" spans="1:26" ht="33" customHeight="1" thickTop="1" thickBot="1" x14ac:dyDescent="0.3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6" t="s">
        <v>13</v>
      </c>
      <c r="O6" s="6" t="s">
        <v>14</v>
      </c>
      <c r="P6" s="6" t="s">
        <v>15</v>
      </c>
      <c r="Q6" s="6" t="s">
        <v>16</v>
      </c>
      <c r="R6" s="6" t="s">
        <v>17</v>
      </c>
      <c r="S6" s="7" t="s">
        <v>104</v>
      </c>
      <c r="T6" s="7" t="s">
        <v>108</v>
      </c>
      <c r="U6" s="7" t="s">
        <v>109</v>
      </c>
      <c r="V6" s="7" t="s">
        <v>110</v>
      </c>
      <c r="W6" s="2"/>
      <c r="X6" s="2"/>
    </row>
    <row r="7" spans="1:26" ht="30.75" customHeight="1" thickTop="1" thickBot="1" x14ac:dyDescent="0.3">
      <c r="A7" s="12" t="s">
        <v>18</v>
      </c>
      <c r="B7" s="12"/>
      <c r="C7" s="12"/>
      <c r="D7" s="12"/>
      <c r="E7" s="12"/>
      <c r="F7" s="12"/>
      <c r="G7" s="12"/>
      <c r="H7" s="12"/>
      <c r="I7" s="8" t="s">
        <v>96</v>
      </c>
      <c r="J7" s="20">
        <f>+J8+J12+J14+J27</f>
        <v>392430208000</v>
      </c>
      <c r="K7" s="20">
        <f t="shared" ref="K7:R7" si="0">+K8+K12+K14+K27</f>
        <v>51636533306</v>
      </c>
      <c r="L7" s="20">
        <f t="shared" si="0"/>
        <v>2636533306</v>
      </c>
      <c r="M7" s="20">
        <f t="shared" si="0"/>
        <v>441430208000</v>
      </c>
      <c r="N7" s="20">
        <f t="shared" si="0"/>
        <v>424149552554.15002</v>
      </c>
      <c r="O7" s="20">
        <f t="shared" si="0"/>
        <v>17280655445.849998</v>
      </c>
      <c r="P7" s="20">
        <f t="shared" si="0"/>
        <v>409649483037.15002</v>
      </c>
      <c r="Q7" s="20">
        <f t="shared" si="0"/>
        <v>336338003789.85004</v>
      </c>
      <c r="R7" s="20">
        <f t="shared" si="0"/>
        <v>316749794947.15002</v>
      </c>
      <c r="S7" s="16">
        <f t="shared" ref="S7:S50" si="1">+M7-P7</f>
        <v>31780724962.849976</v>
      </c>
      <c r="T7" s="17">
        <f t="shared" ref="T7:T51" si="2">+P7/M7</f>
        <v>0.92800509709827117</v>
      </c>
      <c r="U7" s="17">
        <f t="shared" ref="U7:U51" si="3">+Q7/M7</f>
        <v>0.76192792811734811</v>
      </c>
      <c r="V7" s="17">
        <f t="shared" ref="V7:V51" si="4">+R7/M7</f>
        <v>0.7175535094941895</v>
      </c>
      <c r="W7" s="5"/>
      <c r="X7" s="3"/>
      <c r="Y7" s="4"/>
      <c r="Z7" s="4"/>
    </row>
    <row r="8" spans="1:26" ht="23.25" customHeight="1" thickTop="1" thickBot="1" x14ac:dyDescent="0.3">
      <c r="A8" s="12" t="s">
        <v>18</v>
      </c>
      <c r="B8" s="12" t="s">
        <v>19</v>
      </c>
      <c r="C8" s="12"/>
      <c r="D8" s="12"/>
      <c r="E8" s="12"/>
      <c r="F8" s="12"/>
      <c r="G8" s="12"/>
      <c r="H8" s="12"/>
      <c r="I8" s="8" t="s">
        <v>97</v>
      </c>
      <c r="J8" s="13">
        <f>SUM(J9:J11)</f>
        <v>46186259000</v>
      </c>
      <c r="K8" s="13">
        <f t="shared" ref="K8:R8" si="5">SUM(K9:K11)</f>
        <v>0</v>
      </c>
      <c r="L8" s="13">
        <f t="shared" si="5"/>
        <v>1500000000</v>
      </c>
      <c r="M8" s="13">
        <f t="shared" si="5"/>
        <v>44686259000</v>
      </c>
      <c r="N8" s="13">
        <f t="shared" si="5"/>
        <v>44684826903</v>
      </c>
      <c r="O8" s="13">
        <f t="shared" si="5"/>
        <v>1432097</v>
      </c>
      <c r="P8" s="13">
        <f t="shared" si="5"/>
        <v>31986582419</v>
      </c>
      <c r="Q8" s="13">
        <f t="shared" si="5"/>
        <v>31690553460.049999</v>
      </c>
      <c r="R8" s="13">
        <f t="shared" si="5"/>
        <v>31661772297.049999</v>
      </c>
      <c r="S8" s="16">
        <f t="shared" si="1"/>
        <v>12699676581</v>
      </c>
      <c r="T8" s="17">
        <f t="shared" si="2"/>
        <v>0.71580354083791176</v>
      </c>
      <c r="U8" s="17">
        <f t="shared" si="3"/>
        <v>0.70917893261214815</v>
      </c>
      <c r="V8" s="17">
        <f t="shared" si="4"/>
        <v>0.70853486072866378</v>
      </c>
      <c r="W8" s="5"/>
      <c r="X8" s="3"/>
      <c r="Y8" s="4"/>
      <c r="Z8" s="4"/>
    </row>
    <row r="9" spans="1:26" ht="33" customHeight="1" thickTop="1" thickBot="1" x14ac:dyDescent="0.3">
      <c r="A9" s="9" t="s">
        <v>18</v>
      </c>
      <c r="B9" s="9" t="s">
        <v>19</v>
      </c>
      <c r="C9" s="9" t="s">
        <v>19</v>
      </c>
      <c r="D9" s="9" t="s">
        <v>19</v>
      </c>
      <c r="E9" s="9"/>
      <c r="F9" s="9" t="s">
        <v>20</v>
      </c>
      <c r="G9" s="9" t="s">
        <v>21</v>
      </c>
      <c r="H9" s="9" t="s">
        <v>22</v>
      </c>
      <c r="I9" s="10" t="s">
        <v>23</v>
      </c>
      <c r="J9" s="11">
        <v>26059688000</v>
      </c>
      <c r="K9" s="11">
        <v>0</v>
      </c>
      <c r="L9" s="11">
        <v>500000000</v>
      </c>
      <c r="M9" s="11">
        <v>25559688000</v>
      </c>
      <c r="N9" s="11">
        <v>25559688000</v>
      </c>
      <c r="O9" s="11">
        <v>0</v>
      </c>
      <c r="P9" s="11">
        <v>17993256079</v>
      </c>
      <c r="Q9" s="11">
        <v>17993256079</v>
      </c>
      <c r="R9" s="11">
        <v>17980132075</v>
      </c>
      <c r="S9" s="14">
        <f t="shared" si="1"/>
        <v>7566431921</v>
      </c>
      <c r="T9" s="15">
        <f t="shared" si="2"/>
        <v>0.70397009850041992</v>
      </c>
      <c r="U9" s="15">
        <f t="shared" si="3"/>
        <v>0.70397009850041992</v>
      </c>
      <c r="V9" s="15">
        <f t="shared" si="4"/>
        <v>0.70345663354732657</v>
      </c>
      <c r="W9" s="5"/>
      <c r="X9" s="3"/>
      <c r="Y9" s="4"/>
      <c r="Z9" s="4"/>
    </row>
    <row r="10" spans="1:26" ht="39" customHeight="1" thickTop="1" thickBot="1" x14ac:dyDescent="0.3">
      <c r="A10" s="9" t="s">
        <v>18</v>
      </c>
      <c r="B10" s="9" t="s">
        <v>19</v>
      </c>
      <c r="C10" s="9" t="s">
        <v>19</v>
      </c>
      <c r="D10" s="9" t="s">
        <v>24</v>
      </c>
      <c r="E10" s="9"/>
      <c r="F10" s="9" t="s">
        <v>20</v>
      </c>
      <c r="G10" s="9" t="s">
        <v>21</v>
      </c>
      <c r="H10" s="9" t="s">
        <v>22</v>
      </c>
      <c r="I10" s="10" t="s">
        <v>25</v>
      </c>
      <c r="J10" s="11">
        <v>9164371000</v>
      </c>
      <c r="K10" s="11">
        <v>0</v>
      </c>
      <c r="L10" s="11">
        <v>500000000</v>
      </c>
      <c r="M10" s="11">
        <v>8664371000</v>
      </c>
      <c r="N10" s="11">
        <v>8662938903</v>
      </c>
      <c r="O10" s="11">
        <v>1432097</v>
      </c>
      <c r="P10" s="11">
        <v>6804099384</v>
      </c>
      <c r="Q10" s="11">
        <v>6508070425.0500002</v>
      </c>
      <c r="R10" s="11">
        <v>6503440621.0500002</v>
      </c>
      <c r="S10" s="14">
        <f t="shared" si="1"/>
        <v>1860271616</v>
      </c>
      <c r="T10" s="15">
        <f t="shared" si="2"/>
        <v>0.78529640339731532</v>
      </c>
      <c r="U10" s="15">
        <f t="shared" si="3"/>
        <v>0.75113016571543401</v>
      </c>
      <c r="V10" s="15">
        <f t="shared" si="4"/>
        <v>0.75059581602057435</v>
      </c>
      <c r="W10" s="5"/>
      <c r="X10" s="3"/>
      <c r="Y10" s="4"/>
      <c r="Z10" s="4"/>
    </row>
    <row r="11" spans="1:26" ht="39.75" customHeight="1" thickTop="1" thickBot="1" x14ac:dyDescent="0.3">
      <c r="A11" s="9" t="s">
        <v>18</v>
      </c>
      <c r="B11" s="9" t="s">
        <v>19</v>
      </c>
      <c r="C11" s="9" t="s">
        <v>19</v>
      </c>
      <c r="D11" s="9" t="s">
        <v>26</v>
      </c>
      <c r="E11" s="9"/>
      <c r="F11" s="9" t="s">
        <v>20</v>
      </c>
      <c r="G11" s="9" t="s">
        <v>21</v>
      </c>
      <c r="H11" s="9" t="s">
        <v>22</v>
      </c>
      <c r="I11" s="10" t="s">
        <v>27</v>
      </c>
      <c r="J11" s="11">
        <v>10962200000</v>
      </c>
      <c r="K11" s="11">
        <v>0</v>
      </c>
      <c r="L11" s="11">
        <v>500000000</v>
      </c>
      <c r="M11" s="11">
        <v>10462200000</v>
      </c>
      <c r="N11" s="11">
        <v>10462200000</v>
      </c>
      <c r="O11" s="11">
        <v>0</v>
      </c>
      <c r="P11" s="11">
        <v>7189226956</v>
      </c>
      <c r="Q11" s="11">
        <v>7189226956</v>
      </c>
      <c r="R11" s="11">
        <v>7178199601</v>
      </c>
      <c r="S11" s="14">
        <f t="shared" si="1"/>
        <v>3272973044</v>
      </c>
      <c r="T11" s="15">
        <f t="shared" si="2"/>
        <v>0.68716206495765708</v>
      </c>
      <c r="U11" s="15">
        <f t="shared" si="3"/>
        <v>0.68716206495765708</v>
      </c>
      <c r="V11" s="15">
        <f t="shared" si="4"/>
        <v>0.68610804620443122</v>
      </c>
      <c r="W11" s="5"/>
      <c r="X11" s="3"/>
      <c r="Y11" s="4"/>
      <c r="Z11" s="4"/>
    </row>
    <row r="12" spans="1:26" ht="27.75" customHeight="1" thickTop="1" thickBot="1" x14ac:dyDescent="0.3">
      <c r="A12" s="12" t="s">
        <v>18</v>
      </c>
      <c r="B12" s="12" t="s">
        <v>24</v>
      </c>
      <c r="C12" s="12"/>
      <c r="D12" s="12"/>
      <c r="E12" s="12"/>
      <c r="F12" s="12"/>
      <c r="G12" s="12"/>
      <c r="H12" s="12"/>
      <c r="I12" s="8" t="s">
        <v>98</v>
      </c>
      <c r="J12" s="13">
        <f>+J13</f>
        <v>20516237000</v>
      </c>
      <c r="K12" s="13">
        <f t="shared" ref="K12:R12" si="6">+K13</f>
        <v>1500000000</v>
      </c>
      <c r="L12" s="13">
        <f t="shared" si="6"/>
        <v>762522520</v>
      </c>
      <c r="M12" s="13">
        <f t="shared" si="6"/>
        <v>21253714480</v>
      </c>
      <c r="N12" s="13">
        <f t="shared" si="6"/>
        <v>20398702782.310001</v>
      </c>
      <c r="O12" s="13">
        <f t="shared" si="6"/>
        <v>855011697.69000006</v>
      </c>
      <c r="P12" s="13">
        <f t="shared" si="6"/>
        <v>19388936532.57</v>
      </c>
      <c r="Q12" s="13">
        <f t="shared" si="6"/>
        <v>14392300086.219999</v>
      </c>
      <c r="R12" s="13">
        <f t="shared" si="6"/>
        <v>14126214792.52</v>
      </c>
      <c r="S12" s="16">
        <f t="shared" si="1"/>
        <v>1864777947.4300003</v>
      </c>
      <c r="T12" s="17">
        <f t="shared" si="2"/>
        <v>0.91226108033093323</v>
      </c>
      <c r="U12" s="17">
        <f t="shared" si="3"/>
        <v>0.67716634190053349</v>
      </c>
      <c r="V12" s="17">
        <f t="shared" si="4"/>
        <v>0.66464686941254136</v>
      </c>
      <c r="W12" s="5"/>
      <c r="X12" s="3"/>
      <c r="Y12" s="4"/>
      <c r="Z12" s="4"/>
    </row>
    <row r="13" spans="1:26" ht="32.25" customHeight="1" thickTop="1" thickBot="1" x14ac:dyDescent="0.3">
      <c r="A13" s="9" t="s">
        <v>18</v>
      </c>
      <c r="B13" s="9" t="s">
        <v>24</v>
      </c>
      <c r="C13" s="9"/>
      <c r="D13" s="9"/>
      <c r="E13" s="9"/>
      <c r="F13" s="9" t="s">
        <v>20</v>
      </c>
      <c r="G13" s="9" t="s">
        <v>21</v>
      </c>
      <c r="H13" s="9" t="s">
        <v>22</v>
      </c>
      <c r="I13" s="10" t="s">
        <v>28</v>
      </c>
      <c r="J13" s="11">
        <v>20516237000</v>
      </c>
      <c r="K13" s="11">
        <v>1500000000</v>
      </c>
      <c r="L13" s="11">
        <v>762522520</v>
      </c>
      <c r="M13" s="11">
        <v>21253714480</v>
      </c>
      <c r="N13" s="11">
        <v>20398702782.310001</v>
      </c>
      <c r="O13" s="11">
        <v>855011697.69000006</v>
      </c>
      <c r="P13" s="11">
        <v>19388936532.57</v>
      </c>
      <c r="Q13" s="11">
        <v>14392300086.219999</v>
      </c>
      <c r="R13" s="11">
        <v>14126214792.52</v>
      </c>
      <c r="S13" s="14">
        <f t="shared" si="1"/>
        <v>1864777947.4300003</v>
      </c>
      <c r="T13" s="15">
        <f t="shared" si="2"/>
        <v>0.91226108033093323</v>
      </c>
      <c r="U13" s="15">
        <f t="shared" si="3"/>
        <v>0.67716634190053349</v>
      </c>
      <c r="V13" s="15">
        <f t="shared" si="4"/>
        <v>0.66464686941254136</v>
      </c>
      <c r="W13" s="5"/>
      <c r="X13" s="3"/>
      <c r="Y13" s="4"/>
      <c r="Z13" s="4"/>
    </row>
    <row r="14" spans="1:26" ht="27.75" customHeight="1" thickTop="1" thickBot="1" x14ac:dyDescent="0.3">
      <c r="A14" s="12" t="s">
        <v>18</v>
      </c>
      <c r="B14" s="12" t="s">
        <v>26</v>
      </c>
      <c r="C14" s="12"/>
      <c r="D14" s="12"/>
      <c r="E14" s="12"/>
      <c r="F14" s="12"/>
      <c r="G14" s="12"/>
      <c r="H14" s="12"/>
      <c r="I14" s="8" t="s">
        <v>99</v>
      </c>
      <c r="J14" s="13">
        <f>SUM(J15:J26)</f>
        <v>310175482000</v>
      </c>
      <c r="K14" s="13">
        <f t="shared" ref="K14:R14" si="7">SUM(K15:K26)</f>
        <v>49404010786</v>
      </c>
      <c r="L14" s="13">
        <f t="shared" si="7"/>
        <v>374010786</v>
      </c>
      <c r="M14" s="13">
        <f t="shared" si="7"/>
        <v>359205482000</v>
      </c>
      <c r="N14" s="13">
        <f t="shared" si="7"/>
        <v>344767256348.84003</v>
      </c>
      <c r="O14" s="13">
        <f t="shared" si="7"/>
        <v>14438225651.16</v>
      </c>
      <c r="P14" s="13">
        <f t="shared" si="7"/>
        <v>343975623501.58002</v>
      </c>
      <c r="Q14" s="13">
        <f t="shared" si="7"/>
        <v>275956809659.58002</v>
      </c>
      <c r="R14" s="13">
        <f t="shared" si="7"/>
        <v>256663467273.58002</v>
      </c>
      <c r="S14" s="16">
        <f t="shared" si="1"/>
        <v>15229858498.419983</v>
      </c>
      <c r="T14" s="17">
        <f t="shared" si="2"/>
        <v>0.95760126372898735</v>
      </c>
      <c r="U14" s="17">
        <f t="shared" si="3"/>
        <v>0.76824219976570407</v>
      </c>
      <c r="V14" s="17">
        <f t="shared" si="4"/>
        <v>0.71453104179957927</v>
      </c>
      <c r="W14" s="5"/>
      <c r="X14" s="3"/>
      <c r="Y14" s="4"/>
      <c r="Z14" s="4"/>
    </row>
    <row r="15" spans="1:26" ht="57.75" thickTop="1" thickBot="1" x14ac:dyDescent="0.3">
      <c r="A15" s="9" t="s">
        <v>18</v>
      </c>
      <c r="B15" s="9" t="s">
        <v>26</v>
      </c>
      <c r="C15" s="9" t="s">
        <v>19</v>
      </c>
      <c r="D15" s="9" t="s">
        <v>19</v>
      </c>
      <c r="E15" s="9" t="s">
        <v>29</v>
      </c>
      <c r="F15" s="9" t="s">
        <v>20</v>
      </c>
      <c r="G15" s="9" t="s">
        <v>21</v>
      </c>
      <c r="H15" s="9" t="s">
        <v>22</v>
      </c>
      <c r="I15" s="10" t="s">
        <v>30</v>
      </c>
      <c r="J15" s="11">
        <v>158651899000</v>
      </c>
      <c r="K15" s="11">
        <v>16000000000</v>
      </c>
      <c r="L15" s="11">
        <v>0</v>
      </c>
      <c r="M15" s="11">
        <v>174651899000</v>
      </c>
      <c r="N15" s="11">
        <v>174651899000</v>
      </c>
      <c r="O15" s="11">
        <v>0</v>
      </c>
      <c r="P15" s="11">
        <v>174651899000</v>
      </c>
      <c r="Q15" s="11">
        <v>131851899000</v>
      </c>
      <c r="R15" s="11">
        <v>118451899000</v>
      </c>
      <c r="S15" s="14">
        <f t="shared" si="1"/>
        <v>0</v>
      </c>
      <c r="T15" s="15">
        <f t="shared" si="2"/>
        <v>1</v>
      </c>
      <c r="U15" s="15">
        <f t="shared" si="3"/>
        <v>0.75494111289336741</v>
      </c>
      <c r="V15" s="15">
        <f t="shared" si="4"/>
        <v>0.67821706879923471</v>
      </c>
      <c r="W15" s="5"/>
      <c r="X15" s="3"/>
      <c r="Y15" s="4"/>
      <c r="Z15" s="4"/>
    </row>
    <row r="16" spans="1:26" ht="24" thickTop="1" thickBot="1" x14ac:dyDescent="0.3">
      <c r="A16" s="9" t="s">
        <v>18</v>
      </c>
      <c r="B16" s="9" t="s">
        <v>26</v>
      </c>
      <c r="C16" s="9" t="s">
        <v>24</v>
      </c>
      <c r="D16" s="9" t="s">
        <v>24</v>
      </c>
      <c r="E16" s="9"/>
      <c r="F16" s="9" t="s">
        <v>20</v>
      </c>
      <c r="G16" s="9" t="s">
        <v>21</v>
      </c>
      <c r="H16" s="9" t="s">
        <v>22</v>
      </c>
      <c r="I16" s="10" t="s">
        <v>31</v>
      </c>
      <c r="J16" s="11">
        <v>10795890000</v>
      </c>
      <c r="K16" s="11">
        <v>0</v>
      </c>
      <c r="L16" s="11">
        <v>0</v>
      </c>
      <c r="M16" s="11">
        <v>10795890000</v>
      </c>
      <c r="N16" s="11">
        <v>10795890000</v>
      </c>
      <c r="O16" s="11">
        <v>0</v>
      </c>
      <c r="P16" s="11">
        <v>10795890000</v>
      </c>
      <c r="Q16" s="11">
        <v>10265006175</v>
      </c>
      <c r="R16" s="11">
        <v>10265006175</v>
      </c>
      <c r="S16" s="14">
        <f t="shared" si="1"/>
        <v>0</v>
      </c>
      <c r="T16" s="15">
        <f t="shared" si="2"/>
        <v>1</v>
      </c>
      <c r="U16" s="15">
        <f t="shared" si="3"/>
        <v>0.95082537660165123</v>
      </c>
      <c r="V16" s="15">
        <f t="shared" si="4"/>
        <v>0.95082537660165123</v>
      </c>
      <c r="W16" s="5"/>
      <c r="X16" s="3"/>
      <c r="Y16" s="4"/>
      <c r="Z16" s="4"/>
    </row>
    <row r="17" spans="1:26" ht="16.5" thickTop="1" thickBot="1" x14ac:dyDescent="0.3">
      <c r="A17" s="9" t="s">
        <v>18</v>
      </c>
      <c r="B17" s="9" t="s">
        <v>26</v>
      </c>
      <c r="C17" s="9" t="s">
        <v>26</v>
      </c>
      <c r="D17" s="9" t="s">
        <v>32</v>
      </c>
      <c r="E17" s="9" t="s">
        <v>33</v>
      </c>
      <c r="F17" s="9" t="s">
        <v>20</v>
      </c>
      <c r="G17" s="9" t="s">
        <v>21</v>
      </c>
      <c r="H17" s="9" t="s">
        <v>22</v>
      </c>
      <c r="I17" s="10" t="s">
        <v>34</v>
      </c>
      <c r="J17" s="11">
        <v>68305138000</v>
      </c>
      <c r="K17" s="11">
        <v>20000000000</v>
      </c>
      <c r="L17" s="11">
        <v>0</v>
      </c>
      <c r="M17" s="11">
        <v>88305138000</v>
      </c>
      <c r="N17" s="11">
        <v>88305138000</v>
      </c>
      <c r="O17" s="11">
        <v>0</v>
      </c>
      <c r="P17" s="11">
        <v>88305138000</v>
      </c>
      <c r="Q17" s="11">
        <v>78245138000</v>
      </c>
      <c r="R17" s="11">
        <v>78245138000</v>
      </c>
      <c r="S17" s="14">
        <f t="shared" si="1"/>
        <v>0</v>
      </c>
      <c r="T17" s="15">
        <f t="shared" si="2"/>
        <v>1</v>
      </c>
      <c r="U17" s="15">
        <f t="shared" si="3"/>
        <v>0.88607684413561527</v>
      </c>
      <c r="V17" s="15">
        <f t="shared" si="4"/>
        <v>0.88607684413561527</v>
      </c>
      <c r="W17" s="5"/>
      <c r="X17" s="3"/>
      <c r="Y17" s="4"/>
      <c r="Z17" s="4"/>
    </row>
    <row r="18" spans="1:26" ht="35.25" thickTop="1" thickBot="1" x14ac:dyDescent="0.3">
      <c r="A18" s="9" t="s">
        <v>18</v>
      </c>
      <c r="B18" s="9" t="s">
        <v>26</v>
      </c>
      <c r="C18" s="9" t="s">
        <v>26</v>
      </c>
      <c r="D18" s="9" t="s">
        <v>32</v>
      </c>
      <c r="E18" s="9" t="s">
        <v>35</v>
      </c>
      <c r="F18" s="9" t="s">
        <v>20</v>
      </c>
      <c r="G18" s="9" t="s">
        <v>21</v>
      </c>
      <c r="H18" s="9" t="s">
        <v>22</v>
      </c>
      <c r="I18" s="10" t="s">
        <v>36</v>
      </c>
      <c r="J18" s="11">
        <v>9155767000</v>
      </c>
      <c r="K18" s="11">
        <v>0</v>
      </c>
      <c r="L18" s="11">
        <v>0</v>
      </c>
      <c r="M18" s="11">
        <v>9155767000</v>
      </c>
      <c r="N18" s="11">
        <v>9155767000</v>
      </c>
      <c r="O18" s="11">
        <v>0</v>
      </c>
      <c r="P18" s="11">
        <v>9155767000</v>
      </c>
      <c r="Q18" s="11">
        <v>7629805833</v>
      </c>
      <c r="R18" s="11">
        <v>6866825250</v>
      </c>
      <c r="S18" s="14">
        <f t="shared" si="1"/>
        <v>0</v>
      </c>
      <c r="T18" s="15">
        <f t="shared" si="2"/>
        <v>1</v>
      </c>
      <c r="U18" s="15">
        <f t="shared" si="3"/>
        <v>0.83333333329692638</v>
      </c>
      <c r="V18" s="15">
        <f t="shared" si="4"/>
        <v>0.75</v>
      </c>
      <c r="W18" s="5"/>
      <c r="X18" s="3"/>
      <c r="Y18" s="4"/>
      <c r="Z18" s="4"/>
    </row>
    <row r="19" spans="1:26" ht="24" thickTop="1" thickBot="1" x14ac:dyDescent="0.3">
      <c r="A19" s="9" t="s">
        <v>18</v>
      </c>
      <c r="B19" s="9" t="s">
        <v>26</v>
      </c>
      <c r="C19" s="9" t="s">
        <v>26</v>
      </c>
      <c r="D19" s="9" t="s">
        <v>32</v>
      </c>
      <c r="E19" s="9" t="s">
        <v>37</v>
      </c>
      <c r="F19" s="9" t="s">
        <v>20</v>
      </c>
      <c r="G19" s="9" t="s">
        <v>21</v>
      </c>
      <c r="H19" s="9" t="s">
        <v>22</v>
      </c>
      <c r="I19" s="10" t="s">
        <v>38</v>
      </c>
      <c r="J19" s="11">
        <v>0</v>
      </c>
      <c r="K19" s="11">
        <v>6000000000</v>
      </c>
      <c r="L19" s="11">
        <v>0</v>
      </c>
      <c r="M19" s="11">
        <v>6000000000</v>
      </c>
      <c r="N19" s="11">
        <v>0</v>
      </c>
      <c r="O19" s="11">
        <v>6000000000</v>
      </c>
      <c r="P19" s="11">
        <v>0</v>
      </c>
      <c r="Q19" s="11">
        <v>0</v>
      </c>
      <c r="R19" s="11">
        <v>0</v>
      </c>
      <c r="S19" s="14">
        <f t="shared" si="1"/>
        <v>6000000000</v>
      </c>
      <c r="T19" s="15">
        <f t="shared" si="2"/>
        <v>0</v>
      </c>
      <c r="U19" s="15">
        <f t="shared" si="3"/>
        <v>0</v>
      </c>
      <c r="V19" s="15">
        <f t="shared" si="4"/>
        <v>0</v>
      </c>
      <c r="W19" s="5"/>
      <c r="X19" s="3"/>
      <c r="Y19" s="4"/>
      <c r="Z19" s="4"/>
    </row>
    <row r="20" spans="1:26" ht="24" thickTop="1" thickBot="1" x14ac:dyDescent="0.3">
      <c r="A20" s="9" t="s">
        <v>18</v>
      </c>
      <c r="B20" s="9" t="s">
        <v>26</v>
      </c>
      <c r="C20" s="9" t="s">
        <v>32</v>
      </c>
      <c r="D20" s="9" t="s">
        <v>24</v>
      </c>
      <c r="E20" s="9" t="s">
        <v>39</v>
      </c>
      <c r="F20" s="9" t="s">
        <v>20</v>
      </c>
      <c r="G20" s="9" t="s">
        <v>21</v>
      </c>
      <c r="H20" s="9" t="s">
        <v>22</v>
      </c>
      <c r="I20" s="10" t="s">
        <v>40</v>
      </c>
      <c r="J20" s="11">
        <v>701975000</v>
      </c>
      <c r="K20" s="11">
        <v>0</v>
      </c>
      <c r="L20" s="11">
        <v>374010786</v>
      </c>
      <c r="M20" s="11">
        <v>327964214</v>
      </c>
      <c r="N20" s="11">
        <v>182415509.5</v>
      </c>
      <c r="O20" s="11">
        <v>145548704.5</v>
      </c>
      <c r="P20" s="11">
        <v>182415509.5</v>
      </c>
      <c r="Q20" s="11">
        <v>182415509.5</v>
      </c>
      <c r="R20" s="11">
        <v>182415509.5</v>
      </c>
      <c r="S20" s="14">
        <f t="shared" si="1"/>
        <v>145548704.5</v>
      </c>
      <c r="T20" s="15">
        <f t="shared" si="2"/>
        <v>0.55620553009481699</v>
      </c>
      <c r="U20" s="15">
        <f t="shared" si="3"/>
        <v>0.55620553009481699</v>
      </c>
      <c r="V20" s="15">
        <f t="shared" si="4"/>
        <v>0.55620553009481699</v>
      </c>
      <c r="W20" s="5"/>
      <c r="X20" s="3"/>
      <c r="Y20" s="4"/>
      <c r="Z20" s="4"/>
    </row>
    <row r="21" spans="1:26" ht="24" thickTop="1" thickBot="1" x14ac:dyDescent="0.3">
      <c r="A21" s="9" t="s">
        <v>18</v>
      </c>
      <c r="B21" s="9" t="s">
        <v>26</v>
      </c>
      <c r="C21" s="9" t="s">
        <v>32</v>
      </c>
      <c r="D21" s="9" t="s">
        <v>24</v>
      </c>
      <c r="E21" s="9" t="s">
        <v>41</v>
      </c>
      <c r="F21" s="9" t="s">
        <v>20</v>
      </c>
      <c r="G21" s="9" t="s">
        <v>21</v>
      </c>
      <c r="H21" s="9" t="s">
        <v>22</v>
      </c>
      <c r="I21" s="10" t="s">
        <v>42</v>
      </c>
      <c r="J21" s="11">
        <v>2605720000</v>
      </c>
      <c r="K21" s="11">
        <v>0</v>
      </c>
      <c r="L21" s="11">
        <v>0</v>
      </c>
      <c r="M21" s="11">
        <v>2605720000</v>
      </c>
      <c r="N21" s="11">
        <v>2595061000</v>
      </c>
      <c r="O21" s="11">
        <v>10659000</v>
      </c>
      <c r="P21" s="11">
        <v>2595061000</v>
      </c>
      <c r="Q21" s="11">
        <v>2576941000</v>
      </c>
      <c r="R21" s="11">
        <v>2576941000</v>
      </c>
      <c r="S21" s="14">
        <f t="shared" si="1"/>
        <v>10659000</v>
      </c>
      <c r="T21" s="15">
        <f t="shared" si="2"/>
        <v>0.99590938397064921</v>
      </c>
      <c r="U21" s="15">
        <f t="shared" si="3"/>
        <v>0.98895545185207923</v>
      </c>
      <c r="V21" s="15">
        <f t="shared" si="4"/>
        <v>0.98895545185207923</v>
      </c>
      <c r="W21" s="5"/>
      <c r="X21" s="3"/>
      <c r="Y21" s="4"/>
      <c r="Z21" s="4"/>
    </row>
    <row r="22" spans="1:26" ht="35.25" thickTop="1" thickBot="1" x14ac:dyDescent="0.3">
      <c r="A22" s="9" t="s">
        <v>18</v>
      </c>
      <c r="B22" s="9" t="s">
        <v>26</v>
      </c>
      <c r="C22" s="9" t="s">
        <v>32</v>
      </c>
      <c r="D22" s="9" t="s">
        <v>24</v>
      </c>
      <c r="E22" s="9" t="s">
        <v>43</v>
      </c>
      <c r="F22" s="9" t="s">
        <v>20</v>
      </c>
      <c r="G22" s="9" t="s">
        <v>21</v>
      </c>
      <c r="H22" s="9" t="s">
        <v>22</v>
      </c>
      <c r="I22" s="10" t="s">
        <v>44</v>
      </c>
      <c r="J22" s="11">
        <v>288793000</v>
      </c>
      <c r="K22" s="11">
        <v>0</v>
      </c>
      <c r="L22" s="11">
        <v>0</v>
      </c>
      <c r="M22" s="11">
        <v>288793000</v>
      </c>
      <c r="N22" s="11">
        <v>288793000</v>
      </c>
      <c r="O22" s="11">
        <v>0</v>
      </c>
      <c r="P22" s="11">
        <v>80729550.700000003</v>
      </c>
      <c r="Q22" s="11">
        <v>80729550.700000003</v>
      </c>
      <c r="R22" s="11">
        <v>80729550.700000003</v>
      </c>
      <c r="S22" s="14">
        <f t="shared" si="1"/>
        <v>208063449.30000001</v>
      </c>
      <c r="T22" s="15">
        <f t="shared" si="2"/>
        <v>0.27954123091626182</v>
      </c>
      <c r="U22" s="15">
        <f t="shared" si="3"/>
        <v>0.27954123091626182</v>
      </c>
      <c r="V22" s="15">
        <f t="shared" si="4"/>
        <v>0.27954123091626182</v>
      </c>
      <c r="W22" s="5"/>
      <c r="X22" s="3"/>
      <c r="Y22" s="4"/>
      <c r="Z22" s="4"/>
    </row>
    <row r="23" spans="1:26" ht="24" thickTop="1" thickBot="1" x14ac:dyDescent="0.3">
      <c r="A23" s="9" t="s">
        <v>18</v>
      </c>
      <c r="B23" s="9" t="s">
        <v>26</v>
      </c>
      <c r="C23" s="9" t="s">
        <v>32</v>
      </c>
      <c r="D23" s="9" t="s">
        <v>24</v>
      </c>
      <c r="E23" s="9" t="s">
        <v>45</v>
      </c>
      <c r="F23" s="9" t="s">
        <v>20</v>
      </c>
      <c r="G23" s="9" t="s">
        <v>21</v>
      </c>
      <c r="H23" s="9" t="s">
        <v>22</v>
      </c>
      <c r="I23" s="10" t="s">
        <v>46</v>
      </c>
      <c r="J23" s="11">
        <v>1951000</v>
      </c>
      <c r="K23" s="11">
        <v>2503400</v>
      </c>
      <c r="L23" s="11">
        <v>0</v>
      </c>
      <c r="M23" s="11">
        <v>4454400</v>
      </c>
      <c r="N23" s="11">
        <v>3712000</v>
      </c>
      <c r="O23" s="11">
        <v>742400</v>
      </c>
      <c r="P23" s="11">
        <v>3712000</v>
      </c>
      <c r="Q23" s="11">
        <v>3712000</v>
      </c>
      <c r="R23" s="11">
        <v>3712000</v>
      </c>
      <c r="S23" s="14">
        <f t="shared" si="1"/>
        <v>742400</v>
      </c>
      <c r="T23" s="15">
        <f t="shared" si="2"/>
        <v>0.83333333333333337</v>
      </c>
      <c r="U23" s="15">
        <f t="shared" si="3"/>
        <v>0.83333333333333337</v>
      </c>
      <c r="V23" s="15">
        <f t="shared" si="4"/>
        <v>0.83333333333333337</v>
      </c>
      <c r="W23" s="5"/>
      <c r="X23" s="3"/>
      <c r="Y23" s="4"/>
      <c r="Z23" s="4"/>
    </row>
    <row r="24" spans="1:26" ht="35.25" thickTop="1" thickBot="1" x14ac:dyDescent="0.3">
      <c r="A24" s="9" t="s">
        <v>18</v>
      </c>
      <c r="B24" s="9" t="s">
        <v>26</v>
      </c>
      <c r="C24" s="9" t="s">
        <v>32</v>
      </c>
      <c r="D24" s="9" t="s">
        <v>24</v>
      </c>
      <c r="E24" s="9" t="s">
        <v>47</v>
      </c>
      <c r="F24" s="9" t="s">
        <v>20</v>
      </c>
      <c r="G24" s="9" t="s">
        <v>21</v>
      </c>
      <c r="H24" s="9" t="s">
        <v>22</v>
      </c>
      <c r="I24" s="10" t="s">
        <v>48</v>
      </c>
      <c r="J24" s="11">
        <v>27856902000</v>
      </c>
      <c r="K24" s="11">
        <v>365000000</v>
      </c>
      <c r="L24" s="11">
        <v>0</v>
      </c>
      <c r="M24" s="11">
        <v>28221902000</v>
      </c>
      <c r="N24" s="11">
        <v>19943300415.34</v>
      </c>
      <c r="O24" s="11">
        <v>8278601584.6599998</v>
      </c>
      <c r="P24" s="11">
        <v>19366238403.380001</v>
      </c>
      <c r="Q24" s="11">
        <v>19366238403.380001</v>
      </c>
      <c r="R24" s="11">
        <v>19366238403.380001</v>
      </c>
      <c r="S24" s="14">
        <f t="shared" si="1"/>
        <v>8855663596.6199989</v>
      </c>
      <c r="T24" s="15">
        <f t="shared" si="2"/>
        <v>0.686213083844597</v>
      </c>
      <c r="U24" s="15">
        <f t="shared" si="3"/>
        <v>0.686213083844597</v>
      </c>
      <c r="V24" s="15">
        <f t="shared" si="4"/>
        <v>0.686213083844597</v>
      </c>
      <c r="W24" s="5"/>
      <c r="X24" s="3"/>
      <c r="Y24" s="4"/>
      <c r="Z24" s="4"/>
    </row>
    <row r="25" spans="1:26" ht="16.5" thickTop="1" thickBot="1" x14ac:dyDescent="0.3">
      <c r="A25" s="9" t="s">
        <v>18</v>
      </c>
      <c r="B25" s="9" t="s">
        <v>26</v>
      </c>
      <c r="C25" s="9" t="s">
        <v>21</v>
      </c>
      <c r="D25" s="9"/>
      <c r="E25" s="9"/>
      <c r="F25" s="9" t="s">
        <v>20</v>
      </c>
      <c r="G25" s="9" t="s">
        <v>21</v>
      </c>
      <c r="H25" s="9" t="s">
        <v>22</v>
      </c>
      <c r="I25" s="10" t="s">
        <v>49</v>
      </c>
      <c r="J25" s="11">
        <v>0</v>
      </c>
      <c r="K25" s="11">
        <v>36507386</v>
      </c>
      <c r="L25" s="11">
        <v>0</v>
      </c>
      <c r="M25" s="11">
        <v>36507386</v>
      </c>
      <c r="N25" s="11">
        <v>33833424</v>
      </c>
      <c r="O25" s="11">
        <v>2673962</v>
      </c>
      <c r="P25" s="11">
        <v>27326038</v>
      </c>
      <c r="Q25" s="11">
        <v>27326038</v>
      </c>
      <c r="R25" s="11">
        <v>27326038</v>
      </c>
      <c r="S25" s="14">
        <f t="shared" si="1"/>
        <v>9181348</v>
      </c>
      <c r="T25" s="15">
        <f t="shared" si="2"/>
        <v>0.7485071103146087</v>
      </c>
      <c r="U25" s="15">
        <f t="shared" si="3"/>
        <v>0.7485071103146087</v>
      </c>
      <c r="V25" s="15">
        <f t="shared" si="4"/>
        <v>0.7485071103146087</v>
      </c>
      <c r="W25" s="5"/>
      <c r="X25" s="3"/>
      <c r="Y25" s="4"/>
      <c r="Z25" s="4"/>
    </row>
    <row r="26" spans="1:26" ht="24" thickTop="1" thickBot="1" x14ac:dyDescent="0.3">
      <c r="A26" s="9" t="s">
        <v>18</v>
      </c>
      <c r="B26" s="9" t="s">
        <v>26</v>
      </c>
      <c r="C26" s="9" t="s">
        <v>50</v>
      </c>
      <c r="D26" s="9" t="s">
        <v>51</v>
      </c>
      <c r="E26" s="9" t="s">
        <v>29</v>
      </c>
      <c r="F26" s="9" t="s">
        <v>20</v>
      </c>
      <c r="G26" s="9" t="s">
        <v>21</v>
      </c>
      <c r="H26" s="9" t="s">
        <v>22</v>
      </c>
      <c r="I26" s="10" t="s">
        <v>52</v>
      </c>
      <c r="J26" s="11">
        <v>31811447000</v>
      </c>
      <c r="K26" s="11">
        <v>7000000000</v>
      </c>
      <c r="L26" s="11">
        <v>0</v>
      </c>
      <c r="M26" s="11">
        <v>38811447000</v>
      </c>
      <c r="N26" s="11">
        <v>38811447000</v>
      </c>
      <c r="O26" s="11">
        <v>0</v>
      </c>
      <c r="P26" s="11">
        <v>38811447000</v>
      </c>
      <c r="Q26" s="11">
        <v>25727598150</v>
      </c>
      <c r="R26" s="11">
        <v>20597236347</v>
      </c>
      <c r="S26" s="14">
        <f t="shared" si="1"/>
        <v>0</v>
      </c>
      <c r="T26" s="15">
        <f t="shared" si="2"/>
        <v>1</v>
      </c>
      <c r="U26" s="15">
        <f t="shared" si="3"/>
        <v>0.66288685783861656</v>
      </c>
      <c r="V26" s="15">
        <f t="shared" si="4"/>
        <v>0.53070003669278298</v>
      </c>
      <c r="W26" s="5"/>
      <c r="X26" s="3"/>
      <c r="Y26" s="4"/>
      <c r="Z26" s="4"/>
    </row>
    <row r="27" spans="1:26" ht="24" thickTop="1" thickBot="1" x14ac:dyDescent="0.3">
      <c r="A27" s="12" t="s">
        <v>18</v>
      </c>
      <c r="B27" s="12" t="s">
        <v>53</v>
      </c>
      <c r="C27" s="12"/>
      <c r="D27" s="12"/>
      <c r="E27" s="12"/>
      <c r="F27" s="12"/>
      <c r="G27" s="12"/>
      <c r="H27" s="12"/>
      <c r="I27" s="8" t="s">
        <v>100</v>
      </c>
      <c r="J27" s="13">
        <f>+J28+J29</f>
        <v>15552230000</v>
      </c>
      <c r="K27" s="13">
        <f t="shared" ref="K27:R27" si="8">+K28+K29</f>
        <v>732522520</v>
      </c>
      <c r="L27" s="13">
        <f t="shared" si="8"/>
        <v>0</v>
      </c>
      <c r="M27" s="13">
        <f t="shared" si="8"/>
        <v>16284752520</v>
      </c>
      <c r="N27" s="13">
        <f t="shared" si="8"/>
        <v>14298766520</v>
      </c>
      <c r="O27" s="13">
        <f t="shared" si="8"/>
        <v>1985986000</v>
      </c>
      <c r="P27" s="13">
        <f t="shared" si="8"/>
        <v>14298340584</v>
      </c>
      <c r="Q27" s="13">
        <f t="shared" si="8"/>
        <v>14298340584</v>
      </c>
      <c r="R27" s="13">
        <f t="shared" si="8"/>
        <v>14298340584</v>
      </c>
      <c r="S27" s="16">
        <f t="shared" si="1"/>
        <v>1986411936</v>
      </c>
      <c r="T27" s="17">
        <f t="shared" si="2"/>
        <v>0.87802013364585041</v>
      </c>
      <c r="U27" s="17">
        <f t="shared" si="3"/>
        <v>0.87802013364585041</v>
      </c>
      <c r="V27" s="17">
        <f t="shared" si="4"/>
        <v>0.87802013364585041</v>
      </c>
      <c r="W27" s="5"/>
      <c r="X27" s="3"/>
      <c r="Y27" s="4"/>
      <c r="Z27" s="4"/>
    </row>
    <row r="28" spans="1:26" ht="16.5" thickTop="1" thickBot="1" x14ac:dyDescent="0.3">
      <c r="A28" s="9" t="s">
        <v>18</v>
      </c>
      <c r="B28" s="9" t="s">
        <v>53</v>
      </c>
      <c r="C28" s="9" t="s">
        <v>19</v>
      </c>
      <c r="D28" s="9"/>
      <c r="E28" s="9"/>
      <c r="F28" s="9" t="s">
        <v>20</v>
      </c>
      <c r="G28" s="9" t="s">
        <v>21</v>
      </c>
      <c r="H28" s="9" t="s">
        <v>22</v>
      </c>
      <c r="I28" s="10" t="s">
        <v>54</v>
      </c>
      <c r="J28" s="11">
        <v>13570752000</v>
      </c>
      <c r="K28" s="11">
        <v>732522520</v>
      </c>
      <c r="L28" s="11">
        <v>0</v>
      </c>
      <c r="M28" s="11">
        <v>14303274520</v>
      </c>
      <c r="N28" s="11">
        <v>14298766520</v>
      </c>
      <c r="O28" s="11">
        <v>4508000</v>
      </c>
      <c r="P28" s="11">
        <v>14298340584</v>
      </c>
      <c r="Q28" s="11">
        <v>14298340584</v>
      </c>
      <c r="R28" s="11">
        <v>14298340584</v>
      </c>
      <c r="S28" s="14">
        <f t="shared" si="1"/>
        <v>4933936</v>
      </c>
      <c r="T28" s="15">
        <f t="shared" si="2"/>
        <v>0.99965504850004094</v>
      </c>
      <c r="U28" s="15">
        <f t="shared" si="3"/>
        <v>0.99965504850004094</v>
      </c>
      <c r="V28" s="15">
        <f t="shared" si="4"/>
        <v>0.99965504850004094</v>
      </c>
      <c r="W28" s="5"/>
      <c r="X28" s="3"/>
      <c r="Y28" s="4"/>
      <c r="Z28" s="4"/>
    </row>
    <row r="29" spans="1:26" ht="24" thickTop="1" thickBot="1" x14ac:dyDescent="0.3">
      <c r="A29" s="9" t="s">
        <v>18</v>
      </c>
      <c r="B29" s="9" t="s">
        <v>53</v>
      </c>
      <c r="C29" s="9" t="s">
        <v>32</v>
      </c>
      <c r="D29" s="9" t="s">
        <v>19</v>
      </c>
      <c r="E29" s="9"/>
      <c r="F29" s="9" t="s">
        <v>20</v>
      </c>
      <c r="G29" s="9" t="s">
        <v>50</v>
      </c>
      <c r="H29" s="9" t="s">
        <v>55</v>
      </c>
      <c r="I29" s="10" t="s">
        <v>56</v>
      </c>
      <c r="J29" s="11">
        <v>1981478000</v>
      </c>
      <c r="K29" s="11">
        <v>0</v>
      </c>
      <c r="L29" s="11">
        <v>0</v>
      </c>
      <c r="M29" s="11">
        <v>1981478000</v>
      </c>
      <c r="N29" s="11">
        <v>0</v>
      </c>
      <c r="O29" s="11">
        <v>1981478000</v>
      </c>
      <c r="P29" s="11">
        <v>0</v>
      </c>
      <c r="Q29" s="11">
        <v>0</v>
      </c>
      <c r="R29" s="11">
        <v>0</v>
      </c>
      <c r="S29" s="14">
        <f t="shared" si="1"/>
        <v>1981478000</v>
      </c>
      <c r="T29" s="15">
        <f t="shared" si="2"/>
        <v>0</v>
      </c>
      <c r="U29" s="15">
        <f t="shared" si="3"/>
        <v>0</v>
      </c>
      <c r="V29" s="15">
        <f t="shared" si="4"/>
        <v>0</v>
      </c>
      <c r="W29" s="5"/>
      <c r="X29" s="3"/>
      <c r="Y29" s="4"/>
      <c r="Z29" s="4"/>
    </row>
    <row r="30" spans="1:26" ht="20.25" customHeight="1" thickTop="1" thickBot="1" x14ac:dyDescent="0.3">
      <c r="A30" s="12" t="s">
        <v>57</v>
      </c>
      <c r="B30" s="12" t="s">
        <v>21</v>
      </c>
      <c r="C30" s="12"/>
      <c r="D30" s="12"/>
      <c r="E30" s="12"/>
      <c r="F30" s="12"/>
      <c r="G30" s="12"/>
      <c r="H30" s="12"/>
      <c r="I30" s="8" t="s">
        <v>101</v>
      </c>
      <c r="J30" s="13">
        <f>+J31</f>
        <v>1015261019</v>
      </c>
      <c r="K30" s="13">
        <f t="shared" ref="K30:R30" si="9">+K31</f>
        <v>0</v>
      </c>
      <c r="L30" s="13">
        <f t="shared" si="9"/>
        <v>0</v>
      </c>
      <c r="M30" s="13">
        <f t="shared" si="9"/>
        <v>1015261019</v>
      </c>
      <c r="N30" s="13">
        <f t="shared" si="9"/>
        <v>0</v>
      </c>
      <c r="O30" s="13">
        <f t="shared" si="9"/>
        <v>1015261019</v>
      </c>
      <c r="P30" s="13">
        <f t="shared" si="9"/>
        <v>0</v>
      </c>
      <c r="Q30" s="13">
        <f t="shared" si="9"/>
        <v>0</v>
      </c>
      <c r="R30" s="13">
        <f t="shared" si="9"/>
        <v>0</v>
      </c>
      <c r="S30" s="16">
        <f t="shared" si="1"/>
        <v>1015261019</v>
      </c>
      <c r="T30" s="17">
        <f t="shared" si="2"/>
        <v>0</v>
      </c>
      <c r="U30" s="17">
        <f t="shared" si="3"/>
        <v>0</v>
      </c>
      <c r="V30" s="17">
        <f t="shared" si="4"/>
        <v>0</v>
      </c>
      <c r="W30" s="5"/>
      <c r="X30" s="3"/>
      <c r="Y30" s="4"/>
      <c r="Z30" s="4"/>
    </row>
    <row r="31" spans="1:26" ht="24" thickTop="1" thickBot="1" x14ac:dyDescent="0.3">
      <c r="A31" s="9" t="s">
        <v>57</v>
      </c>
      <c r="B31" s="9" t="s">
        <v>21</v>
      </c>
      <c r="C31" s="9" t="s">
        <v>32</v>
      </c>
      <c r="D31" s="9" t="s">
        <v>19</v>
      </c>
      <c r="E31" s="9"/>
      <c r="F31" s="9" t="s">
        <v>20</v>
      </c>
      <c r="G31" s="9" t="s">
        <v>50</v>
      </c>
      <c r="H31" s="9" t="s">
        <v>22</v>
      </c>
      <c r="I31" s="10" t="s">
        <v>58</v>
      </c>
      <c r="J31" s="11">
        <v>1015261019</v>
      </c>
      <c r="K31" s="11">
        <v>0</v>
      </c>
      <c r="L31" s="11">
        <v>0</v>
      </c>
      <c r="M31" s="11">
        <v>1015261019</v>
      </c>
      <c r="N31" s="11">
        <v>0</v>
      </c>
      <c r="O31" s="11">
        <v>1015261019</v>
      </c>
      <c r="P31" s="11">
        <v>0</v>
      </c>
      <c r="Q31" s="11">
        <v>0</v>
      </c>
      <c r="R31" s="11">
        <v>0</v>
      </c>
      <c r="S31" s="14">
        <f t="shared" si="1"/>
        <v>1015261019</v>
      </c>
      <c r="T31" s="15">
        <f t="shared" si="2"/>
        <v>0</v>
      </c>
      <c r="U31" s="15">
        <f t="shared" si="3"/>
        <v>0</v>
      </c>
      <c r="V31" s="15">
        <f t="shared" si="4"/>
        <v>0</v>
      </c>
      <c r="W31" s="5"/>
      <c r="X31" s="3"/>
      <c r="Y31" s="4"/>
      <c r="Z31" s="4"/>
    </row>
    <row r="32" spans="1:26" ht="27.75" customHeight="1" thickTop="1" thickBot="1" x14ac:dyDescent="0.3">
      <c r="A32" s="12" t="s">
        <v>59</v>
      </c>
      <c r="B32" s="12"/>
      <c r="C32" s="12"/>
      <c r="D32" s="12"/>
      <c r="E32" s="12"/>
      <c r="F32" s="12"/>
      <c r="G32" s="12"/>
      <c r="H32" s="12"/>
      <c r="I32" s="8" t="s">
        <v>102</v>
      </c>
      <c r="J32" s="13">
        <f>SUM(J33:J50)</f>
        <v>296975230533</v>
      </c>
      <c r="K32" s="13">
        <f t="shared" ref="K32:R32" si="10">SUM(K33:K50)</f>
        <v>137250000000</v>
      </c>
      <c r="L32" s="13">
        <f t="shared" si="10"/>
        <v>0</v>
      </c>
      <c r="M32" s="13">
        <f t="shared" si="10"/>
        <v>434225230533</v>
      </c>
      <c r="N32" s="13">
        <f t="shared" si="10"/>
        <v>420108621063.52997</v>
      </c>
      <c r="O32" s="13">
        <f t="shared" si="10"/>
        <v>14116609469.470001</v>
      </c>
      <c r="P32" s="13">
        <f t="shared" si="10"/>
        <v>408184907717.88995</v>
      </c>
      <c r="Q32" s="13">
        <f t="shared" si="10"/>
        <v>41662407359.360001</v>
      </c>
      <c r="R32" s="13">
        <f t="shared" si="10"/>
        <v>41662407359.360001</v>
      </c>
      <c r="S32" s="16">
        <f t="shared" si="1"/>
        <v>26040322815.110046</v>
      </c>
      <c r="T32" s="17">
        <f t="shared" si="2"/>
        <v>0.94003037828284131</v>
      </c>
      <c r="U32" s="17">
        <f t="shared" si="3"/>
        <v>9.5946537487516553E-2</v>
      </c>
      <c r="V32" s="17">
        <f t="shared" si="4"/>
        <v>9.5946537487516553E-2</v>
      </c>
      <c r="W32" s="5"/>
      <c r="X32" s="3"/>
      <c r="Y32" s="4"/>
      <c r="Z32" s="4"/>
    </row>
    <row r="33" spans="1:26" ht="80.25" thickTop="1" thickBot="1" x14ac:dyDescent="0.3">
      <c r="A33" s="9" t="s">
        <v>59</v>
      </c>
      <c r="B33" s="9" t="s">
        <v>60</v>
      </c>
      <c r="C33" s="9" t="s">
        <v>61</v>
      </c>
      <c r="D33" s="9" t="s">
        <v>62</v>
      </c>
      <c r="E33" s="9"/>
      <c r="F33" s="9" t="s">
        <v>20</v>
      </c>
      <c r="G33" s="9" t="s">
        <v>21</v>
      </c>
      <c r="H33" s="9" t="s">
        <v>22</v>
      </c>
      <c r="I33" s="10" t="s">
        <v>63</v>
      </c>
      <c r="J33" s="11">
        <v>3775000000</v>
      </c>
      <c r="K33" s="11">
        <v>0</v>
      </c>
      <c r="L33" s="11">
        <v>0</v>
      </c>
      <c r="M33" s="11">
        <v>3775000000</v>
      </c>
      <c r="N33" s="11">
        <v>3296044613.1599998</v>
      </c>
      <c r="O33" s="11">
        <v>478955386.83999997</v>
      </c>
      <c r="P33" s="11">
        <v>2792251893.4499998</v>
      </c>
      <c r="Q33" s="11">
        <v>1935752330.96</v>
      </c>
      <c r="R33" s="11">
        <v>1935752330.96</v>
      </c>
      <c r="S33" s="14">
        <f t="shared" si="1"/>
        <v>982748106.55000019</v>
      </c>
      <c r="T33" s="15">
        <f t="shared" si="2"/>
        <v>0.73966937574834435</v>
      </c>
      <c r="U33" s="15">
        <f t="shared" si="3"/>
        <v>0.51278207442649004</v>
      </c>
      <c r="V33" s="15">
        <f t="shared" si="4"/>
        <v>0.51278207442649004</v>
      </c>
      <c r="W33" s="5"/>
      <c r="X33" s="3"/>
      <c r="Y33" s="4"/>
      <c r="Z33" s="4"/>
    </row>
    <row r="34" spans="1:26" ht="80.25" thickTop="1" thickBot="1" x14ac:dyDescent="0.3">
      <c r="A34" s="9" t="s">
        <v>59</v>
      </c>
      <c r="B34" s="9" t="s">
        <v>60</v>
      </c>
      <c r="C34" s="9" t="s">
        <v>61</v>
      </c>
      <c r="D34" s="9" t="s">
        <v>62</v>
      </c>
      <c r="E34" s="9"/>
      <c r="F34" s="9" t="s">
        <v>20</v>
      </c>
      <c r="G34" s="9" t="s">
        <v>64</v>
      </c>
      <c r="H34" s="9" t="s">
        <v>22</v>
      </c>
      <c r="I34" s="10" t="s">
        <v>63</v>
      </c>
      <c r="J34" s="11">
        <v>19001800000</v>
      </c>
      <c r="K34" s="11">
        <v>0</v>
      </c>
      <c r="L34" s="11">
        <v>0</v>
      </c>
      <c r="M34" s="11">
        <v>19001800000</v>
      </c>
      <c r="N34" s="11">
        <v>19001800000</v>
      </c>
      <c r="O34" s="11">
        <v>0</v>
      </c>
      <c r="P34" s="11">
        <v>19001800000</v>
      </c>
      <c r="Q34" s="11">
        <v>0</v>
      </c>
      <c r="R34" s="11">
        <v>0</v>
      </c>
      <c r="S34" s="14">
        <f t="shared" si="1"/>
        <v>0</v>
      </c>
      <c r="T34" s="15">
        <f t="shared" si="2"/>
        <v>1</v>
      </c>
      <c r="U34" s="15">
        <f t="shared" si="3"/>
        <v>0</v>
      </c>
      <c r="V34" s="15">
        <f t="shared" si="4"/>
        <v>0</v>
      </c>
      <c r="W34" s="5"/>
      <c r="X34" s="3"/>
      <c r="Y34" s="4"/>
      <c r="Z34" s="4"/>
    </row>
    <row r="35" spans="1:26" ht="46.5" thickTop="1" thickBot="1" x14ac:dyDescent="0.3">
      <c r="A35" s="9" t="s">
        <v>59</v>
      </c>
      <c r="B35" s="9" t="s">
        <v>65</v>
      </c>
      <c r="C35" s="9" t="s">
        <v>61</v>
      </c>
      <c r="D35" s="9" t="s">
        <v>66</v>
      </c>
      <c r="E35" s="9"/>
      <c r="F35" s="9" t="s">
        <v>20</v>
      </c>
      <c r="G35" s="9" t="s">
        <v>21</v>
      </c>
      <c r="H35" s="9" t="s">
        <v>22</v>
      </c>
      <c r="I35" s="10" t="s">
        <v>67</v>
      </c>
      <c r="J35" s="11">
        <v>3800000000</v>
      </c>
      <c r="K35" s="11">
        <v>0</v>
      </c>
      <c r="L35" s="11">
        <v>0</v>
      </c>
      <c r="M35" s="11">
        <v>3800000000</v>
      </c>
      <c r="N35" s="11">
        <v>3638928969.4699998</v>
      </c>
      <c r="O35" s="11">
        <v>161071030.53</v>
      </c>
      <c r="P35" s="11">
        <v>2913128621.1399999</v>
      </c>
      <c r="Q35" s="11">
        <v>1807829014.47</v>
      </c>
      <c r="R35" s="11">
        <v>1807829014.47</v>
      </c>
      <c r="S35" s="14">
        <f t="shared" si="1"/>
        <v>886871378.86000013</v>
      </c>
      <c r="T35" s="15">
        <f t="shared" si="2"/>
        <v>0.7666127950368421</v>
      </c>
      <c r="U35" s="15">
        <f t="shared" si="3"/>
        <v>0.47574447749210524</v>
      </c>
      <c r="V35" s="15">
        <f t="shared" si="4"/>
        <v>0.47574447749210524</v>
      </c>
      <c r="W35" s="5"/>
      <c r="X35" s="3"/>
      <c r="Y35" s="4"/>
      <c r="Z35" s="4"/>
    </row>
    <row r="36" spans="1:26" ht="57.75" thickTop="1" thickBot="1" x14ac:dyDescent="0.3">
      <c r="A36" s="9" t="s">
        <v>59</v>
      </c>
      <c r="B36" s="9" t="s">
        <v>65</v>
      </c>
      <c r="C36" s="9" t="s">
        <v>61</v>
      </c>
      <c r="D36" s="9" t="s">
        <v>68</v>
      </c>
      <c r="E36" s="9"/>
      <c r="F36" s="9" t="s">
        <v>20</v>
      </c>
      <c r="G36" s="9" t="s">
        <v>21</v>
      </c>
      <c r="H36" s="9" t="s">
        <v>22</v>
      </c>
      <c r="I36" s="10" t="s">
        <v>69</v>
      </c>
      <c r="J36" s="11">
        <v>10422750116</v>
      </c>
      <c r="K36" s="11">
        <v>16800000000</v>
      </c>
      <c r="L36" s="11">
        <v>0</v>
      </c>
      <c r="M36" s="11">
        <v>27222750116</v>
      </c>
      <c r="N36" s="11">
        <v>26597603434.830002</v>
      </c>
      <c r="O36" s="11">
        <v>625146681.16999996</v>
      </c>
      <c r="P36" s="11">
        <v>26452157584.830002</v>
      </c>
      <c r="Q36" s="11">
        <v>5851262270.8299999</v>
      </c>
      <c r="R36" s="11">
        <v>5851262270.8299999</v>
      </c>
      <c r="S36" s="14">
        <f t="shared" si="1"/>
        <v>770592531.16999817</v>
      </c>
      <c r="T36" s="15">
        <f t="shared" si="2"/>
        <v>0.97169306819162671</v>
      </c>
      <c r="U36" s="15">
        <f t="shared" si="3"/>
        <v>0.21494016019310838</v>
      </c>
      <c r="V36" s="15">
        <f t="shared" si="4"/>
        <v>0.21494016019310838</v>
      </c>
      <c r="W36" s="5"/>
      <c r="X36" s="3"/>
      <c r="Y36" s="4"/>
      <c r="Z36" s="4"/>
    </row>
    <row r="37" spans="1:26" ht="69" thickTop="1" thickBot="1" x14ac:dyDescent="0.3">
      <c r="A37" s="9" t="s">
        <v>59</v>
      </c>
      <c r="B37" s="9" t="s">
        <v>65</v>
      </c>
      <c r="C37" s="9" t="s">
        <v>61</v>
      </c>
      <c r="D37" s="9" t="s">
        <v>70</v>
      </c>
      <c r="E37" s="9"/>
      <c r="F37" s="9" t="s">
        <v>20</v>
      </c>
      <c r="G37" s="9" t="s">
        <v>21</v>
      </c>
      <c r="H37" s="9" t="s">
        <v>22</v>
      </c>
      <c r="I37" s="10" t="s">
        <v>71</v>
      </c>
      <c r="J37" s="11">
        <v>20775856863</v>
      </c>
      <c r="K37" s="11">
        <v>15000000000</v>
      </c>
      <c r="L37" s="11">
        <v>0</v>
      </c>
      <c r="M37" s="11">
        <v>35775856863</v>
      </c>
      <c r="N37" s="11">
        <v>35775856863</v>
      </c>
      <c r="O37" s="11">
        <v>0</v>
      </c>
      <c r="P37" s="11">
        <v>35775856863</v>
      </c>
      <c r="Q37" s="11">
        <v>0</v>
      </c>
      <c r="R37" s="11">
        <v>0</v>
      </c>
      <c r="S37" s="14">
        <f t="shared" si="1"/>
        <v>0</v>
      </c>
      <c r="T37" s="15">
        <f t="shared" si="2"/>
        <v>1</v>
      </c>
      <c r="U37" s="15">
        <f t="shared" si="3"/>
        <v>0</v>
      </c>
      <c r="V37" s="15">
        <f t="shared" si="4"/>
        <v>0</v>
      </c>
      <c r="W37" s="5"/>
      <c r="X37" s="3"/>
      <c r="Y37" s="4"/>
      <c r="Z37" s="4"/>
    </row>
    <row r="38" spans="1:26" ht="46.5" thickTop="1" thickBot="1" x14ac:dyDescent="0.3">
      <c r="A38" s="9" t="s">
        <v>59</v>
      </c>
      <c r="B38" s="9" t="s">
        <v>65</v>
      </c>
      <c r="C38" s="9" t="s">
        <v>61</v>
      </c>
      <c r="D38" s="9" t="s">
        <v>72</v>
      </c>
      <c r="E38" s="9"/>
      <c r="F38" s="9" t="s">
        <v>20</v>
      </c>
      <c r="G38" s="9" t="s">
        <v>21</v>
      </c>
      <c r="H38" s="9" t="s">
        <v>22</v>
      </c>
      <c r="I38" s="10" t="s">
        <v>73</v>
      </c>
      <c r="J38" s="11">
        <v>6092612574</v>
      </c>
      <c r="K38" s="11">
        <v>4450000000</v>
      </c>
      <c r="L38" s="11">
        <v>0</v>
      </c>
      <c r="M38" s="11">
        <v>10542612574</v>
      </c>
      <c r="N38" s="11">
        <v>10396569546.66</v>
      </c>
      <c r="O38" s="11">
        <v>146043027.34</v>
      </c>
      <c r="P38" s="11">
        <v>5543286835.6599998</v>
      </c>
      <c r="Q38" s="11">
        <v>1551808761.6600001</v>
      </c>
      <c r="R38" s="11">
        <v>1551808761.6600001</v>
      </c>
      <c r="S38" s="14">
        <f t="shared" si="1"/>
        <v>4999325738.3400002</v>
      </c>
      <c r="T38" s="15">
        <f t="shared" si="2"/>
        <v>0.52579821147281403</v>
      </c>
      <c r="U38" s="15">
        <f t="shared" si="3"/>
        <v>0.14719394749334172</v>
      </c>
      <c r="V38" s="15">
        <f t="shared" si="4"/>
        <v>0.14719394749334172</v>
      </c>
      <c r="W38" s="5"/>
      <c r="X38" s="3"/>
      <c r="Y38" s="4"/>
      <c r="Z38" s="4"/>
    </row>
    <row r="39" spans="1:26" ht="57.75" thickTop="1" thickBot="1" x14ac:dyDescent="0.3">
      <c r="A39" s="9" t="s">
        <v>59</v>
      </c>
      <c r="B39" s="9" t="s">
        <v>65</v>
      </c>
      <c r="C39" s="9" t="s">
        <v>61</v>
      </c>
      <c r="D39" s="9" t="s">
        <v>74</v>
      </c>
      <c r="E39" s="9"/>
      <c r="F39" s="9" t="s">
        <v>20</v>
      </c>
      <c r="G39" s="9" t="s">
        <v>21</v>
      </c>
      <c r="H39" s="9" t="s">
        <v>22</v>
      </c>
      <c r="I39" s="10" t="s">
        <v>75</v>
      </c>
      <c r="J39" s="11">
        <v>19000000000</v>
      </c>
      <c r="K39" s="11">
        <v>0</v>
      </c>
      <c r="L39" s="11">
        <v>0</v>
      </c>
      <c r="M39" s="11">
        <v>19000000000</v>
      </c>
      <c r="N39" s="11">
        <v>18882950615.450001</v>
      </c>
      <c r="O39" s="11">
        <v>117049384.55</v>
      </c>
      <c r="P39" s="11">
        <v>18822080361.650002</v>
      </c>
      <c r="Q39" s="11">
        <v>18521901067.650002</v>
      </c>
      <c r="R39" s="11">
        <v>18521901067.650002</v>
      </c>
      <c r="S39" s="14">
        <f t="shared" si="1"/>
        <v>177919638.34999847</v>
      </c>
      <c r="T39" s="15">
        <f t="shared" si="2"/>
        <v>0.99063580850789479</v>
      </c>
      <c r="U39" s="15">
        <f t="shared" si="3"/>
        <v>0.97483689829736853</v>
      </c>
      <c r="V39" s="15">
        <f t="shared" si="4"/>
        <v>0.97483689829736853</v>
      </c>
      <c r="W39" s="5"/>
      <c r="X39" s="3"/>
      <c r="Y39" s="4"/>
      <c r="Z39" s="4"/>
    </row>
    <row r="40" spans="1:26" ht="46.5" thickTop="1" thickBot="1" x14ac:dyDescent="0.3">
      <c r="A40" s="9" t="s">
        <v>59</v>
      </c>
      <c r="B40" s="9" t="s">
        <v>65</v>
      </c>
      <c r="C40" s="9" t="s">
        <v>61</v>
      </c>
      <c r="D40" s="9" t="s">
        <v>76</v>
      </c>
      <c r="E40" s="9"/>
      <c r="F40" s="9" t="s">
        <v>20</v>
      </c>
      <c r="G40" s="9" t="s">
        <v>21</v>
      </c>
      <c r="H40" s="9" t="s">
        <v>22</v>
      </c>
      <c r="I40" s="10" t="s">
        <v>77</v>
      </c>
      <c r="J40" s="11">
        <v>138789700000</v>
      </c>
      <c r="K40" s="11">
        <v>0</v>
      </c>
      <c r="L40" s="11">
        <v>0</v>
      </c>
      <c r="M40" s="11">
        <v>138789700000</v>
      </c>
      <c r="N40" s="11">
        <v>138789700000</v>
      </c>
      <c r="O40" s="11">
        <v>0</v>
      </c>
      <c r="P40" s="11">
        <v>138789700000</v>
      </c>
      <c r="Q40" s="11">
        <v>6157417311</v>
      </c>
      <c r="R40" s="11">
        <v>6157417311</v>
      </c>
      <c r="S40" s="14">
        <f t="shared" si="1"/>
        <v>0</v>
      </c>
      <c r="T40" s="15">
        <f t="shared" si="2"/>
        <v>1</v>
      </c>
      <c r="U40" s="15">
        <f t="shared" si="3"/>
        <v>4.4365088410739412E-2</v>
      </c>
      <c r="V40" s="15">
        <f t="shared" si="4"/>
        <v>4.4365088410739412E-2</v>
      </c>
      <c r="W40" s="5"/>
      <c r="X40" s="3"/>
      <c r="Y40" s="4"/>
      <c r="Z40" s="4"/>
    </row>
    <row r="41" spans="1:26" ht="46.5" thickTop="1" thickBot="1" x14ac:dyDescent="0.3">
      <c r="A41" s="9" t="s">
        <v>59</v>
      </c>
      <c r="B41" s="9" t="s">
        <v>65</v>
      </c>
      <c r="C41" s="9" t="s">
        <v>61</v>
      </c>
      <c r="D41" s="9" t="s">
        <v>76</v>
      </c>
      <c r="E41" s="9"/>
      <c r="F41" s="9" t="s">
        <v>20</v>
      </c>
      <c r="G41" s="9" t="s">
        <v>50</v>
      </c>
      <c r="H41" s="9" t="s">
        <v>22</v>
      </c>
      <c r="I41" s="10" t="s">
        <v>77</v>
      </c>
      <c r="J41" s="11">
        <v>55997510980</v>
      </c>
      <c r="K41" s="11">
        <v>0</v>
      </c>
      <c r="L41" s="11">
        <v>0</v>
      </c>
      <c r="M41" s="11">
        <v>55997510980</v>
      </c>
      <c r="N41" s="11">
        <v>55997510980</v>
      </c>
      <c r="O41" s="11">
        <v>0</v>
      </c>
      <c r="P41" s="11">
        <v>55997510980</v>
      </c>
      <c r="Q41" s="11">
        <v>0</v>
      </c>
      <c r="R41" s="11">
        <v>0</v>
      </c>
      <c r="S41" s="14">
        <f t="shared" si="1"/>
        <v>0</v>
      </c>
      <c r="T41" s="15">
        <f t="shared" si="2"/>
        <v>1</v>
      </c>
      <c r="U41" s="15">
        <f t="shared" si="3"/>
        <v>0</v>
      </c>
      <c r="V41" s="15">
        <f t="shared" si="4"/>
        <v>0</v>
      </c>
      <c r="W41" s="5"/>
      <c r="X41" s="3"/>
      <c r="Y41" s="4"/>
      <c r="Z41" s="4"/>
    </row>
    <row r="42" spans="1:26" ht="46.5" thickTop="1" thickBot="1" x14ac:dyDescent="0.3">
      <c r="A42" s="9" t="s">
        <v>59</v>
      </c>
      <c r="B42" s="9" t="s">
        <v>65</v>
      </c>
      <c r="C42" s="9" t="s">
        <v>61</v>
      </c>
      <c r="D42" s="9" t="s">
        <v>78</v>
      </c>
      <c r="E42" s="9"/>
      <c r="F42" s="9" t="s">
        <v>20</v>
      </c>
      <c r="G42" s="9" t="s">
        <v>21</v>
      </c>
      <c r="H42" s="9" t="s">
        <v>22</v>
      </c>
      <c r="I42" s="10" t="s">
        <v>79</v>
      </c>
      <c r="J42" s="11">
        <v>1000000000</v>
      </c>
      <c r="K42" s="11">
        <v>96000000000</v>
      </c>
      <c r="L42" s="11">
        <v>0</v>
      </c>
      <c r="M42" s="11">
        <v>97000000000</v>
      </c>
      <c r="N42" s="11">
        <v>86367327927</v>
      </c>
      <c r="O42" s="11">
        <v>10632672073</v>
      </c>
      <c r="P42" s="11">
        <v>86367327927</v>
      </c>
      <c r="Q42" s="11">
        <v>846953940</v>
      </c>
      <c r="R42" s="11">
        <v>846953940</v>
      </c>
      <c r="S42" s="14">
        <f t="shared" si="1"/>
        <v>10632672073</v>
      </c>
      <c r="T42" s="15">
        <f t="shared" si="2"/>
        <v>0.89038482398969077</v>
      </c>
      <c r="U42" s="15">
        <f t="shared" si="3"/>
        <v>8.7314839175257741E-3</v>
      </c>
      <c r="V42" s="15">
        <f t="shared" si="4"/>
        <v>8.7314839175257741E-3</v>
      </c>
      <c r="W42" s="5"/>
      <c r="X42" s="3"/>
      <c r="Y42" s="4"/>
      <c r="Z42" s="4"/>
    </row>
    <row r="43" spans="1:26" ht="91.5" thickTop="1" thickBot="1" x14ac:dyDescent="0.3">
      <c r="A43" s="9" t="s">
        <v>59</v>
      </c>
      <c r="B43" s="9" t="s">
        <v>65</v>
      </c>
      <c r="C43" s="9" t="s">
        <v>61</v>
      </c>
      <c r="D43" s="9" t="s">
        <v>80</v>
      </c>
      <c r="E43" s="9"/>
      <c r="F43" s="9" t="s">
        <v>20</v>
      </c>
      <c r="G43" s="9" t="s">
        <v>21</v>
      </c>
      <c r="H43" s="9" t="s">
        <v>22</v>
      </c>
      <c r="I43" s="10" t="s">
        <v>81</v>
      </c>
      <c r="J43" s="11">
        <v>4000000000</v>
      </c>
      <c r="K43" s="11">
        <v>0</v>
      </c>
      <c r="L43" s="11">
        <v>0</v>
      </c>
      <c r="M43" s="11">
        <v>4000000000</v>
      </c>
      <c r="N43" s="11">
        <v>3405124450.5</v>
      </c>
      <c r="O43" s="11">
        <v>594875549.5</v>
      </c>
      <c r="P43" s="11">
        <v>3403934083.5</v>
      </c>
      <c r="Q43" s="11">
        <v>1447479265.4400001</v>
      </c>
      <c r="R43" s="11">
        <v>1447479265.4400001</v>
      </c>
      <c r="S43" s="14">
        <f t="shared" si="1"/>
        <v>596065916.5</v>
      </c>
      <c r="T43" s="15">
        <f t="shared" si="2"/>
        <v>0.85098352087499995</v>
      </c>
      <c r="U43" s="15">
        <f t="shared" si="3"/>
        <v>0.36186981636000004</v>
      </c>
      <c r="V43" s="15">
        <f t="shared" si="4"/>
        <v>0.36186981636000004</v>
      </c>
      <c r="W43" s="5"/>
      <c r="X43" s="3"/>
      <c r="Y43" s="4"/>
      <c r="Z43" s="4"/>
    </row>
    <row r="44" spans="1:26" ht="35.25" thickTop="1" thickBot="1" x14ac:dyDescent="0.3">
      <c r="A44" s="9" t="s">
        <v>59</v>
      </c>
      <c r="B44" s="9" t="s">
        <v>65</v>
      </c>
      <c r="C44" s="9" t="s">
        <v>61</v>
      </c>
      <c r="D44" s="9" t="s">
        <v>82</v>
      </c>
      <c r="E44" s="9"/>
      <c r="F44" s="9" t="s">
        <v>20</v>
      </c>
      <c r="G44" s="9" t="s">
        <v>21</v>
      </c>
      <c r="H44" s="9" t="s">
        <v>22</v>
      </c>
      <c r="I44" s="10" t="s">
        <v>83</v>
      </c>
      <c r="J44" s="11">
        <v>2900000000</v>
      </c>
      <c r="K44" s="11">
        <v>0</v>
      </c>
      <c r="L44" s="11">
        <v>0</v>
      </c>
      <c r="M44" s="11">
        <v>2900000000</v>
      </c>
      <c r="N44" s="11">
        <v>1868719009.3</v>
      </c>
      <c r="O44" s="11">
        <v>1031280990.7</v>
      </c>
      <c r="P44" s="11">
        <v>1778084717.3</v>
      </c>
      <c r="Q44" s="11">
        <v>351711122.30000001</v>
      </c>
      <c r="R44" s="11">
        <v>351711122.30000001</v>
      </c>
      <c r="S44" s="14">
        <f t="shared" si="1"/>
        <v>1121915282.7</v>
      </c>
      <c r="T44" s="15">
        <f t="shared" si="2"/>
        <v>0.61313266113793097</v>
      </c>
      <c r="U44" s="15">
        <f t="shared" si="3"/>
        <v>0.12127969734482759</v>
      </c>
      <c r="V44" s="15">
        <f t="shared" si="4"/>
        <v>0.12127969734482759</v>
      </c>
      <c r="W44" s="5"/>
      <c r="X44" s="3"/>
      <c r="Y44" s="4"/>
      <c r="Z44" s="4"/>
    </row>
    <row r="45" spans="1:26" ht="46.5" thickTop="1" thickBot="1" x14ac:dyDescent="0.3">
      <c r="A45" s="9" t="s">
        <v>59</v>
      </c>
      <c r="B45" s="9" t="s">
        <v>65</v>
      </c>
      <c r="C45" s="9" t="s">
        <v>61</v>
      </c>
      <c r="D45" s="9" t="s">
        <v>84</v>
      </c>
      <c r="E45" s="9"/>
      <c r="F45" s="9" t="s">
        <v>20</v>
      </c>
      <c r="G45" s="9" t="s">
        <v>21</v>
      </c>
      <c r="H45" s="9" t="s">
        <v>22</v>
      </c>
      <c r="I45" s="10" t="s">
        <v>85</v>
      </c>
      <c r="J45" s="11">
        <v>6000000000</v>
      </c>
      <c r="K45" s="11">
        <v>5000000000</v>
      </c>
      <c r="L45" s="11">
        <v>0</v>
      </c>
      <c r="M45" s="11">
        <v>11000000000</v>
      </c>
      <c r="N45" s="11">
        <v>10964815598</v>
      </c>
      <c r="O45" s="11">
        <v>35184402</v>
      </c>
      <c r="P45" s="11">
        <v>5917769698</v>
      </c>
      <c r="Q45" s="11">
        <v>135577700</v>
      </c>
      <c r="R45" s="11">
        <v>135577700</v>
      </c>
      <c r="S45" s="14">
        <f t="shared" si="1"/>
        <v>5082230302</v>
      </c>
      <c r="T45" s="15">
        <f t="shared" si="2"/>
        <v>0.53797906345454549</v>
      </c>
      <c r="U45" s="15">
        <f t="shared" si="3"/>
        <v>1.2325245454545455E-2</v>
      </c>
      <c r="V45" s="15">
        <f t="shared" si="4"/>
        <v>1.2325245454545455E-2</v>
      </c>
      <c r="W45" s="5"/>
      <c r="X45" s="3"/>
      <c r="Y45" s="4"/>
      <c r="Z45" s="4"/>
    </row>
    <row r="46" spans="1:26" ht="35.25" thickTop="1" thickBot="1" x14ac:dyDescent="0.3">
      <c r="A46" s="9" t="s">
        <v>59</v>
      </c>
      <c r="B46" s="9" t="s">
        <v>86</v>
      </c>
      <c r="C46" s="9" t="s">
        <v>61</v>
      </c>
      <c r="D46" s="9" t="s">
        <v>87</v>
      </c>
      <c r="E46" s="9"/>
      <c r="F46" s="9" t="s">
        <v>20</v>
      </c>
      <c r="G46" s="9" t="s">
        <v>21</v>
      </c>
      <c r="H46" s="9" t="s">
        <v>22</v>
      </c>
      <c r="I46" s="10" t="s">
        <v>88</v>
      </c>
      <c r="J46" s="11">
        <v>170000000</v>
      </c>
      <c r="K46" s="11">
        <v>0</v>
      </c>
      <c r="L46" s="11">
        <v>0</v>
      </c>
      <c r="M46" s="11">
        <v>170000000</v>
      </c>
      <c r="N46" s="11">
        <v>139104500</v>
      </c>
      <c r="O46" s="11">
        <v>30895500</v>
      </c>
      <c r="P46" s="11">
        <v>122002000</v>
      </c>
      <c r="Q46" s="11">
        <v>85004500</v>
      </c>
      <c r="R46" s="11">
        <v>85004500</v>
      </c>
      <c r="S46" s="14">
        <f t="shared" si="1"/>
        <v>47998000</v>
      </c>
      <c r="T46" s="15">
        <f t="shared" si="2"/>
        <v>0.71765882352941179</v>
      </c>
      <c r="U46" s="15">
        <f t="shared" si="3"/>
        <v>0.50002647058823524</v>
      </c>
      <c r="V46" s="15">
        <f t="shared" si="4"/>
        <v>0.50002647058823524</v>
      </c>
      <c r="W46" s="5"/>
      <c r="X46" s="3"/>
      <c r="Y46" s="4"/>
      <c r="Z46" s="4"/>
    </row>
    <row r="47" spans="1:26" ht="102.75" thickTop="1" thickBot="1" x14ac:dyDescent="0.3">
      <c r="A47" s="9" t="s">
        <v>59</v>
      </c>
      <c r="B47" s="9" t="s">
        <v>86</v>
      </c>
      <c r="C47" s="9" t="s">
        <v>61</v>
      </c>
      <c r="D47" s="9" t="s">
        <v>89</v>
      </c>
      <c r="E47" s="9"/>
      <c r="F47" s="9" t="s">
        <v>20</v>
      </c>
      <c r="G47" s="9" t="s">
        <v>21</v>
      </c>
      <c r="H47" s="9" t="s">
        <v>22</v>
      </c>
      <c r="I47" s="10" t="s">
        <v>90</v>
      </c>
      <c r="J47" s="11">
        <v>300000000</v>
      </c>
      <c r="K47" s="11">
        <v>0</v>
      </c>
      <c r="L47" s="11">
        <v>0</v>
      </c>
      <c r="M47" s="11">
        <v>300000000</v>
      </c>
      <c r="N47" s="11">
        <v>262961000</v>
      </c>
      <c r="O47" s="11">
        <v>37039000</v>
      </c>
      <c r="P47" s="11">
        <v>115961000</v>
      </c>
      <c r="Q47" s="11">
        <v>74108000</v>
      </c>
      <c r="R47" s="11">
        <v>74108000</v>
      </c>
      <c r="S47" s="14">
        <f t="shared" si="1"/>
        <v>184039000</v>
      </c>
      <c r="T47" s="15">
        <f t="shared" si="2"/>
        <v>0.38653666666666664</v>
      </c>
      <c r="U47" s="15">
        <f t="shared" si="3"/>
        <v>0.24702666666666667</v>
      </c>
      <c r="V47" s="15">
        <f t="shared" si="4"/>
        <v>0.24702666666666667</v>
      </c>
      <c r="W47" s="5"/>
      <c r="X47" s="3"/>
      <c r="Y47" s="4"/>
      <c r="Z47" s="4"/>
    </row>
    <row r="48" spans="1:26" ht="69" thickTop="1" thickBot="1" x14ac:dyDescent="0.3">
      <c r="A48" s="9" t="s">
        <v>59</v>
      </c>
      <c r="B48" s="9" t="s">
        <v>86</v>
      </c>
      <c r="C48" s="9" t="s">
        <v>61</v>
      </c>
      <c r="D48" s="9" t="s">
        <v>91</v>
      </c>
      <c r="E48" s="9"/>
      <c r="F48" s="9" t="s">
        <v>20</v>
      </c>
      <c r="G48" s="9" t="s">
        <v>21</v>
      </c>
      <c r="H48" s="9" t="s">
        <v>22</v>
      </c>
      <c r="I48" s="10" t="s">
        <v>92</v>
      </c>
      <c r="J48" s="11">
        <v>150000000</v>
      </c>
      <c r="K48" s="11">
        <v>0</v>
      </c>
      <c r="L48" s="11">
        <v>0</v>
      </c>
      <c r="M48" s="11">
        <v>150000000</v>
      </c>
      <c r="N48" s="11">
        <v>115109965</v>
      </c>
      <c r="O48" s="11">
        <v>34890035</v>
      </c>
      <c r="P48" s="11">
        <v>114149719</v>
      </c>
      <c r="Q48" s="11">
        <v>55817967</v>
      </c>
      <c r="R48" s="11">
        <v>55817967</v>
      </c>
      <c r="S48" s="14">
        <f t="shared" si="1"/>
        <v>35850281</v>
      </c>
      <c r="T48" s="15">
        <f t="shared" si="2"/>
        <v>0.76099812666666666</v>
      </c>
      <c r="U48" s="15">
        <f t="shared" si="3"/>
        <v>0.37211978000000001</v>
      </c>
      <c r="V48" s="15">
        <f t="shared" si="4"/>
        <v>0.37211978000000001</v>
      </c>
      <c r="W48" s="5"/>
      <c r="X48" s="3"/>
      <c r="Y48" s="4"/>
      <c r="Z48" s="4"/>
    </row>
    <row r="49" spans="1:26" ht="46.5" thickTop="1" thickBot="1" x14ac:dyDescent="0.3">
      <c r="A49" s="9" t="s">
        <v>59</v>
      </c>
      <c r="B49" s="9" t="s">
        <v>93</v>
      </c>
      <c r="C49" s="9" t="s">
        <v>61</v>
      </c>
      <c r="D49" s="9" t="s">
        <v>87</v>
      </c>
      <c r="E49" s="9"/>
      <c r="F49" s="9" t="s">
        <v>20</v>
      </c>
      <c r="G49" s="9" t="s">
        <v>21</v>
      </c>
      <c r="H49" s="9" t="s">
        <v>22</v>
      </c>
      <c r="I49" s="10" t="s">
        <v>94</v>
      </c>
      <c r="J49" s="11">
        <v>2900000000</v>
      </c>
      <c r="K49" s="11">
        <v>0</v>
      </c>
      <c r="L49" s="11">
        <v>0</v>
      </c>
      <c r="M49" s="11">
        <v>2900000000</v>
      </c>
      <c r="N49" s="11">
        <v>2876767093.3600001</v>
      </c>
      <c r="O49" s="11">
        <v>23232906.640000001</v>
      </c>
      <c r="P49" s="11">
        <v>2811767093.3600001</v>
      </c>
      <c r="Q49" s="11">
        <v>2129281559.3800001</v>
      </c>
      <c r="R49" s="11">
        <v>2129281559.3800001</v>
      </c>
      <c r="S49" s="14">
        <f t="shared" si="1"/>
        <v>88232906.639999866</v>
      </c>
      <c r="T49" s="15">
        <f t="shared" si="2"/>
        <v>0.96957485977931035</v>
      </c>
      <c r="U49" s="15">
        <f t="shared" si="3"/>
        <v>0.73423502047586209</v>
      </c>
      <c r="V49" s="15">
        <f t="shared" si="4"/>
        <v>0.73423502047586209</v>
      </c>
      <c r="W49" s="5"/>
      <c r="X49" s="3"/>
      <c r="Y49" s="4"/>
      <c r="Z49" s="4"/>
    </row>
    <row r="50" spans="1:26" ht="57.75" thickTop="1" thickBot="1" x14ac:dyDescent="0.3">
      <c r="A50" s="9" t="s">
        <v>59</v>
      </c>
      <c r="B50" s="9" t="s">
        <v>93</v>
      </c>
      <c r="C50" s="9" t="s">
        <v>61</v>
      </c>
      <c r="D50" s="9" t="s">
        <v>89</v>
      </c>
      <c r="E50" s="9"/>
      <c r="F50" s="9" t="s">
        <v>20</v>
      </c>
      <c r="G50" s="9" t="s">
        <v>21</v>
      </c>
      <c r="H50" s="9" t="s">
        <v>22</v>
      </c>
      <c r="I50" s="10" t="s">
        <v>95</v>
      </c>
      <c r="J50" s="11">
        <v>1900000000</v>
      </c>
      <c r="K50" s="11">
        <v>0</v>
      </c>
      <c r="L50" s="11">
        <v>0</v>
      </c>
      <c r="M50" s="11">
        <v>1900000000</v>
      </c>
      <c r="N50" s="11">
        <v>1731726497.8</v>
      </c>
      <c r="O50" s="11">
        <v>168273502.19999999</v>
      </c>
      <c r="P50" s="11">
        <v>1466138340</v>
      </c>
      <c r="Q50" s="11">
        <v>710502548.66999996</v>
      </c>
      <c r="R50" s="11">
        <v>710502548.66999996</v>
      </c>
      <c r="S50" s="14">
        <f t="shared" si="1"/>
        <v>433861660</v>
      </c>
      <c r="T50" s="15">
        <f t="shared" si="2"/>
        <v>0.77165175789473683</v>
      </c>
      <c r="U50" s="15">
        <f t="shared" si="3"/>
        <v>0.37394870982631578</v>
      </c>
      <c r="V50" s="15">
        <f t="shared" si="4"/>
        <v>0.37394870982631578</v>
      </c>
      <c r="W50" s="5"/>
      <c r="X50" s="3"/>
      <c r="Y50" s="4"/>
      <c r="Z50" s="4"/>
    </row>
    <row r="51" spans="1:26" ht="27" customHeight="1" thickTop="1" thickBot="1" x14ac:dyDescent="0.3">
      <c r="A51" s="9"/>
      <c r="B51" s="9"/>
      <c r="C51" s="9"/>
      <c r="D51" s="9"/>
      <c r="E51" s="9"/>
      <c r="F51" s="9"/>
      <c r="G51" s="9"/>
      <c r="H51" s="9"/>
      <c r="I51" s="10" t="s">
        <v>103</v>
      </c>
      <c r="J51" s="11">
        <f>+J7+J30+J32</f>
        <v>690420699552</v>
      </c>
      <c r="K51" s="11">
        <f t="shared" ref="K51:S51" si="11">+K7+K30+K32</f>
        <v>188886533306</v>
      </c>
      <c r="L51" s="11">
        <f t="shared" si="11"/>
        <v>2636533306</v>
      </c>
      <c r="M51" s="11">
        <f t="shared" si="11"/>
        <v>876670699552</v>
      </c>
      <c r="N51" s="11">
        <f t="shared" si="11"/>
        <v>844258173617.67993</v>
      </c>
      <c r="O51" s="11">
        <f t="shared" si="11"/>
        <v>32412525934.32</v>
      </c>
      <c r="P51" s="11">
        <f t="shared" si="11"/>
        <v>817834390755.04004</v>
      </c>
      <c r="Q51" s="11">
        <f t="shared" si="11"/>
        <v>378000411149.21002</v>
      </c>
      <c r="R51" s="11">
        <f t="shared" si="11"/>
        <v>358412202306.51001</v>
      </c>
      <c r="S51" s="11">
        <f t="shared" si="11"/>
        <v>58836308796.960022</v>
      </c>
      <c r="T51" s="15">
        <f t="shared" si="2"/>
        <v>0.93288664851348779</v>
      </c>
      <c r="U51" s="15">
        <f t="shared" si="3"/>
        <v>0.43117719269319416</v>
      </c>
      <c r="V51" s="15">
        <f t="shared" si="4"/>
        <v>0.40883333102117742</v>
      </c>
      <c r="W51" s="5"/>
      <c r="X51" s="3"/>
      <c r="Y51" s="4"/>
      <c r="Z51" s="4"/>
    </row>
    <row r="52" spans="1:26" ht="18.75" customHeight="1" thickTop="1" x14ac:dyDescent="0.25">
      <c r="A52" s="21" t="s">
        <v>111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2"/>
      <c r="N52" s="22"/>
      <c r="O52" s="22"/>
    </row>
    <row r="53" spans="1:26" x14ac:dyDescent="0.25">
      <c r="A53" s="21" t="s">
        <v>112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  <c r="N53" s="22"/>
      <c r="O53" s="22"/>
    </row>
    <row r="54" spans="1:26" x14ac:dyDescent="0.25">
      <c r="A54" s="21" t="s">
        <v>113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2"/>
      <c r="N54" s="22"/>
      <c r="O54" s="22"/>
    </row>
    <row r="55" spans="1:26" x14ac:dyDescent="0.25">
      <c r="A55" s="21" t="s">
        <v>114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2"/>
      <c r="N55" s="22"/>
      <c r="O55" s="22"/>
    </row>
    <row r="56" spans="1:26" ht="28.5" customHeight="1" x14ac:dyDescent="0.25">
      <c r="A56" s="23" t="s">
        <v>115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2"/>
      <c r="N56" s="22"/>
      <c r="O56" s="22"/>
    </row>
    <row r="57" spans="1:26" ht="26.25" customHeight="1" x14ac:dyDescent="0.25">
      <c r="A57" s="23" t="s">
        <v>116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2"/>
      <c r="N57" s="22"/>
      <c r="O57" s="22"/>
    </row>
    <row r="58" spans="1:26" ht="27" customHeight="1" x14ac:dyDescent="0.25">
      <c r="A58" s="23" t="s">
        <v>117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1"/>
      <c r="M58" s="22"/>
      <c r="N58" s="22"/>
      <c r="O58" s="22"/>
    </row>
    <row r="59" spans="1:26" ht="35.1" customHeight="1" x14ac:dyDescent="0.25">
      <c r="A59" s="23" t="s">
        <v>118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1"/>
      <c r="M59" s="22"/>
      <c r="N59" s="22"/>
      <c r="O59" s="22"/>
    </row>
    <row r="60" spans="1:26" ht="15" customHeight="1" x14ac:dyDescent="0.25">
      <c r="A60" s="21" t="s">
        <v>119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2"/>
      <c r="N60" s="22"/>
      <c r="O60" s="22"/>
    </row>
    <row r="61" spans="1:26" ht="15.75" customHeight="1" x14ac:dyDescent="0.25">
      <c r="A61" s="21" t="s">
        <v>120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2"/>
      <c r="N61" s="22"/>
      <c r="O61" s="22"/>
    </row>
    <row r="62" spans="1:26" ht="32.25" customHeight="1" x14ac:dyDescent="0.25">
      <c r="A62" s="24" t="s">
        <v>121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2"/>
      <c r="N62" s="22"/>
      <c r="O62" s="22"/>
    </row>
    <row r="63" spans="1:26" ht="19.5" customHeight="1" x14ac:dyDescent="0.25">
      <c r="A63" s="24" t="s">
        <v>122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</row>
    <row r="64" spans="1:26" ht="18" customHeight="1" x14ac:dyDescent="0.25">
      <c r="A64" s="21" t="s">
        <v>123</v>
      </c>
    </row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</sheetData>
  <mergeCells count="10">
    <mergeCell ref="A58:K58"/>
    <mergeCell ref="A59:K59"/>
    <mergeCell ref="A62:L62"/>
    <mergeCell ref="A63:V63"/>
    <mergeCell ref="A1:V1"/>
    <mergeCell ref="A2:V2"/>
    <mergeCell ref="A3:V3"/>
    <mergeCell ref="A56:L56"/>
    <mergeCell ref="A57:L57"/>
    <mergeCell ref="R5:V5"/>
  </mergeCells>
  <printOptions horizontalCentered="1"/>
  <pageMargins left="0" right="0" top="0.78740157480314965" bottom="0.39370078740157483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2023-10-09T19:00:59Z</cp:lastPrinted>
  <dcterms:created xsi:type="dcterms:W3CDTF">2023-10-02T12:43:43Z</dcterms:created>
  <dcterms:modified xsi:type="dcterms:W3CDTF">2023-10-09T19:01:03Z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