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3\PAGINA WEB 2023\OCTUBRE 31 DE 2023 PRESPTO\PDF\"/>
    </mc:Choice>
  </mc:AlternateContent>
  <bookViews>
    <workbookView xWindow="0" yWindow="0" windowWidth="28800" windowHeight="11835"/>
  </bookViews>
  <sheets>
    <sheet name="GESTION GENERAL " sheetId="1" r:id="rId1"/>
  </sheets>
  <definedNames>
    <definedName name="_xlnm.Print_Titles" localSheetId="0">'GESTION GENERAL '!$7:$7</definedName>
  </definedNames>
  <calcPr calcId="152511"/>
</workbook>
</file>

<file path=xl/calcChain.xml><?xml version="1.0" encoding="utf-8"?>
<calcChain xmlns="http://schemas.openxmlformats.org/spreadsheetml/2006/main">
  <c r="V51" i="1" l="1"/>
  <c r="U51" i="1"/>
  <c r="T51" i="1"/>
  <c r="V50" i="1"/>
  <c r="U50" i="1"/>
  <c r="T50" i="1"/>
  <c r="V49" i="1"/>
  <c r="U49" i="1"/>
  <c r="T49" i="1"/>
  <c r="V48" i="1"/>
  <c r="U48" i="1"/>
  <c r="T48" i="1"/>
  <c r="V47" i="1"/>
  <c r="U47" i="1"/>
  <c r="T47" i="1"/>
  <c r="V46" i="1"/>
  <c r="U46" i="1"/>
  <c r="T46" i="1"/>
  <c r="V45" i="1"/>
  <c r="U45" i="1"/>
  <c r="T45" i="1"/>
  <c r="V44" i="1"/>
  <c r="U44" i="1"/>
  <c r="T44" i="1"/>
  <c r="V43" i="1"/>
  <c r="U43" i="1"/>
  <c r="T43" i="1"/>
  <c r="V42" i="1"/>
  <c r="U42" i="1"/>
  <c r="T42" i="1"/>
  <c r="V41" i="1"/>
  <c r="U41" i="1"/>
  <c r="T41" i="1"/>
  <c r="V40" i="1"/>
  <c r="U40" i="1"/>
  <c r="T40" i="1"/>
  <c r="V39" i="1"/>
  <c r="U39" i="1"/>
  <c r="T39" i="1"/>
  <c r="V38" i="1"/>
  <c r="U38" i="1"/>
  <c r="T38" i="1"/>
  <c r="V37" i="1"/>
  <c r="U37" i="1"/>
  <c r="T37" i="1"/>
  <c r="V36" i="1"/>
  <c r="U36" i="1"/>
  <c r="T36" i="1"/>
  <c r="V35" i="1"/>
  <c r="U35" i="1"/>
  <c r="T35" i="1"/>
  <c r="V34" i="1"/>
  <c r="U34" i="1"/>
  <c r="T34" i="1"/>
  <c r="V32" i="1"/>
  <c r="U32" i="1"/>
  <c r="T32" i="1"/>
  <c r="V30" i="1"/>
  <c r="U30" i="1"/>
  <c r="T30" i="1"/>
  <c r="V29" i="1"/>
  <c r="U29" i="1"/>
  <c r="T29" i="1"/>
  <c r="V27" i="1"/>
  <c r="U27" i="1"/>
  <c r="T27" i="1"/>
  <c r="V26" i="1"/>
  <c r="U26" i="1"/>
  <c r="T26" i="1"/>
  <c r="V25" i="1"/>
  <c r="U25" i="1"/>
  <c r="T25" i="1"/>
  <c r="V24" i="1"/>
  <c r="U24" i="1"/>
  <c r="T24" i="1"/>
  <c r="V23" i="1"/>
  <c r="U23" i="1"/>
  <c r="T23" i="1"/>
  <c r="V22" i="1"/>
  <c r="U22" i="1"/>
  <c r="T22" i="1"/>
  <c r="V21" i="1"/>
  <c r="U21" i="1"/>
  <c r="T21" i="1"/>
  <c r="V20" i="1"/>
  <c r="U20" i="1"/>
  <c r="T20" i="1"/>
  <c r="V19" i="1"/>
  <c r="U19" i="1"/>
  <c r="T19" i="1"/>
  <c r="V18" i="1"/>
  <c r="U18" i="1"/>
  <c r="T18" i="1"/>
  <c r="V17" i="1"/>
  <c r="U17" i="1"/>
  <c r="T17" i="1"/>
  <c r="V16" i="1"/>
  <c r="U16" i="1"/>
  <c r="T16" i="1"/>
  <c r="V14" i="1"/>
  <c r="U14" i="1"/>
  <c r="T14" i="1"/>
  <c r="V12" i="1"/>
  <c r="U12" i="1"/>
  <c r="T12" i="1"/>
  <c r="V11" i="1"/>
  <c r="U11" i="1"/>
  <c r="T11" i="1"/>
  <c r="V10" i="1"/>
  <c r="U10" i="1"/>
  <c r="T10" i="1"/>
  <c r="S51" i="1"/>
  <c r="S50" i="1"/>
  <c r="S49" i="1"/>
  <c r="S48" i="1"/>
  <c r="S47" i="1"/>
  <c r="S46" i="1"/>
  <c r="S45" i="1"/>
  <c r="S44" i="1"/>
  <c r="S43" i="1"/>
  <c r="S42" i="1"/>
  <c r="S41" i="1"/>
  <c r="S40" i="1"/>
  <c r="S39" i="1"/>
  <c r="S38" i="1"/>
  <c r="S37" i="1"/>
  <c r="S36" i="1"/>
  <c r="S35" i="1"/>
  <c r="S34" i="1"/>
  <c r="S32" i="1"/>
  <c r="S30" i="1"/>
  <c r="S29" i="1"/>
  <c r="S27" i="1"/>
  <c r="S26" i="1"/>
  <c r="S25" i="1"/>
  <c r="S24" i="1"/>
  <c r="S23" i="1"/>
  <c r="S22" i="1"/>
  <c r="S21" i="1"/>
  <c r="S20" i="1"/>
  <c r="S19" i="1"/>
  <c r="S18" i="1"/>
  <c r="S17" i="1"/>
  <c r="S16" i="1"/>
  <c r="S14" i="1"/>
  <c r="S12" i="1"/>
  <c r="S11" i="1"/>
  <c r="S10" i="1"/>
  <c r="R33" i="1"/>
  <c r="Q33" i="1"/>
  <c r="P33" i="1"/>
  <c r="O33" i="1"/>
  <c r="N33" i="1"/>
  <c r="M33" i="1"/>
  <c r="L33" i="1"/>
  <c r="K33" i="1"/>
  <c r="J33" i="1"/>
  <c r="R31" i="1"/>
  <c r="Q31" i="1"/>
  <c r="P31" i="1"/>
  <c r="O31" i="1"/>
  <c r="N31" i="1"/>
  <c r="M31" i="1"/>
  <c r="L31" i="1"/>
  <c r="K31" i="1"/>
  <c r="J31" i="1"/>
  <c r="R28" i="1"/>
  <c r="Q28" i="1"/>
  <c r="P28" i="1"/>
  <c r="O28" i="1"/>
  <c r="N28" i="1"/>
  <c r="M28" i="1"/>
  <c r="L28" i="1"/>
  <c r="K28" i="1"/>
  <c r="J28" i="1"/>
  <c r="R15" i="1"/>
  <c r="Q15" i="1"/>
  <c r="P15" i="1"/>
  <c r="O15" i="1"/>
  <c r="N15" i="1"/>
  <c r="M15" i="1"/>
  <c r="L15" i="1"/>
  <c r="K15" i="1"/>
  <c r="J15" i="1"/>
  <c r="S15" i="1" l="1"/>
  <c r="U15" i="1"/>
  <c r="S28" i="1"/>
  <c r="U28" i="1"/>
  <c r="V28" i="1"/>
  <c r="T33" i="1"/>
  <c r="T15" i="1"/>
  <c r="V33" i="1"/>
  <c r="V15" i="1"/>
  <c r="T31" i="1"/>
  <c r="U31" i="1"/>
  <c r="V31" i="1"/>
  <c r="T28" i="1"/>
  <c r="U33" i="1"/>
  <c r="S31" i="1"/>
  <c r="S33" i="1"/>
  <c r="R13" i="1"/>
  <c r="Q13" i="1"/>
  <c r="P13" i="1"/>
  <c r="O13" i="1"/>
  <c r="N13" i="1"/>
  <c r="M13" i="1"/>
  <c r="L13" i="1"/>
  <c r="K13" i="1"/>
  <c r="J13" i="1"/>
  <c r="R9" i="1"/>
  <c r="Q9" i="1"/>
  <c r="P9" i="1"/>
  <c r="O9" i="1"/>
  <c r="N9" i="1"/>
  <c r="M9" i="1"/>
  <c r="L9" i="1"/>
  <c r="K9" i="1"/>
  <c r="J9" i="1"/>
  <c r="T9" i="1" l="1"/>
  <c r="S13" i="1"/>
  <c r="T13" i="1"/>
  <c r="L8" i="1"/>
  <c r="L52" i="1" s="1"/>
  <c r="U13" i="1"/>
  <c r="Q8" i="1"/>
  <c r="U9" i="1"/>
  <c r="R8" i="1"/>
  <c r="V9" i="1"/>
  <c r="S9" i="1"/>
  <c r="V13" i="1"/>
  <c r="P8" i="1"/>
  <c r="K8" i="1"/>
  <c r="K52" i="1" s="1"/>
  <c r="J8" i="1"/>
  <c r="J52" i="1" s="1"/>
  <c r="M8" i="1"/>
  <c r="N8" i="1"/>
  <c r="N52" i="1" s="1"/>
  <c r="O8" i="1"/>
  <c r="O52" i="1" s="1"/>
  <c r="P52" i="1" l="1"/>
  <c r="T8" i="1"/>
  <c r="R52" i="1"/>
  <c r="V8" i="1"/>
  <c r="S8" i="1"/>
  <c r="Q52" i="1"/>
  <c r="U8" i="1"/>
  <c r="M52" i="1"/>
  <c r="S52" i="1" l="1"/>
  <c r="V52" i="1"/>
  <c r="U52" i="1"/>
  <c r="T52" i="1"/>
</calcChain>
</file>

<file path=xl/sharedStrings.xml><?xml version="1.0" encoding="utf-8"?>
<sst xmlns="http://schemas.openxmlformats.org/spreadsheetml/2006/main" count="363" uniqueCount="127">
  <si>
    <t>TIPO</t>
  </si>
  <si>
    <t>CTA</t>
  </si>
  <si>
    <t>SUB
CTA</t>
  </si>
  <si>
    <t>OBJ</t>
  </si>
  <si>
    <t>ORD</t>
  </si>
  <si>
    <t>FUENTE</t>
  </si>
  <si>
    <t>REC</t>
  </si>
  <si>
    <t>SIT</t>
  </si>
  <si>
    <t>DESCRIPCION</t>
  </si>
  <si>
    <t>APR. INICIAL</t>
  </si>
  <si>
    <t>APR. ADICIONADA</t>
  </si>
  <si>
    <t>APR. REDUCIDA</t>
  </si>
  <si>
    <t>APR. VIGENTE</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</si>
  <si>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</si>
  <si>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</si>
  <si>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</si>
  <si>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</si>
  <si>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</si>
  <si>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</si>
  <si>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</si>
  <si>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</si>
  <si>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</si>
  <si>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</si>
  <si>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</si>
  <si>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</si>
  <si>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</si>
  <si>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</si>
  <si>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</si>
  <si>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</si>
  <si>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</si>
  <si>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</si>
  <si>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A ORGANIZACIONES INTERNACIONALES</t>
  </si>
  <si>
    <t>04</t>
  </si>
  <si>
    <t>028</t>
  </si>
  <si>
    <t>RECURSOS A BANCOLDEX</t>
  </si>
  <si>
    <t>029</t>
  </si>
  <si>
    <t>RECURSOS AL FONDO FÍLMICO COLOMBIA (FFC) - LEY 1556 DE 2012</t>
  </si>
  <si>
    <t>058</t>
  </si>
  <si>
    <t>PROGRAMAS PARA EL APOYO A LAS MYPIMES LEY 590 DE 2000</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</si>
  <si>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</si>
  <si>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</si>
  <si>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</si>
  <si>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</si>
  <si>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</si>
  <si>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</si>
  <si>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</si>
  <si>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</si>
  <si>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</si>
  <si>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</si>
  <si>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</si>
  <si>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</si>
  <si>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</si>
  <si>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</si>
  <si>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</si>
  <si>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</si>
  <si>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</si>
  <si>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</si>
  <si>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</si>
  <si>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</si>
  <si>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</si>
  <si>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</si>
  <si>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</si>
  <si>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</si>
  <si>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</si>
  <si>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</si>
  <si>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</si>
  <si>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</si>
  <si>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</si>
  <si>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</si>
  <si>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</si>
  <si>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</si>
  <si>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</si>
  <si>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</si>
  <si>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</si>
  <si>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</si>
  <si>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</si>
  <si>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</si>
  <si>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</si>
  <si>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</si>
  <si>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</si>
  <si>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</si>
  <si>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</si>
  <si>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25</t>
  </si>
  <si>
    <t>FORTALECIMIENTO DEL ENTORNO COMPETITIVO EN LA INDUSTRIA A NIVEL  NACIONAL</t>
  </si>
  <si>
    <t>26</t>
  </si>
  <si>
    <t>APOYO A LA INDUSTRIA MANUFACTURERA COLOMBIANA PARA LA SOSTENIBILIDAD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</si>
  <si>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</si>
  <si>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</si>
  <si>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</si>
  <si>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</si>
  <si>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</si>
  <si>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</si>
  <si>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</si>
  <si>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</si>
  <si>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</si>
  <si>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</si>
  <si>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FUNCIONAMIENTO</t>
  </si>
  <si>
    <t>GASTOS DE PERSONAL</t>
  </si>
  <si>
    <t>ADQUISICION DE BIENES Y SERVICIOS</t>
  </si>
  <si>
    <t>TRANSFERENCIAS CORRIENTES</t>
  </si>
  <si>
    <t>GASTOS POR TRIBUTOS, MULTAS, SANCIONES E INTERESES DE MORA</t>
  </si>
  <si>
    <t>SERVICIO DE LA DEUDA PUBLICA INTERNA</t>
  </si>
  <si>
    <t xml:space="preserve">GASTOS DE INVERSION </t>
  </si>
  <si>
    <t>TOTAL PRESUPUESTO A+B+C</t>
  </si>
  <si>
    <t xml:space="preserve">APROPIACION SIN COMPROMETER </t>
  </si>
  <si>
    <t>MINISTERIO DE COMERCIO, INDUSTRIA Y TURISMO</t>
  </si>
  <si>
    <t>EJECUCIÓN PRESUPUESTAL ACUMULADA CON CORTE AL 31 DE OCTUBRE DE 2023</t>
  </si>
  <si>
    <t xml:space="preserve">UNIDAD EJECUTORA 350101-000 GESTION GENERAL </t>
  </si>
  <si>
    <t xml:space="preserve">Fuente de Información: SIIF Nación </t>
  </si>
  <si>
    <r>
      <rPr>
        <b/>
        <sz val="8"/>
        <rFont val="Arial"/>
        <family val="2"/>
      </rPr>
      <t>Nota 1</t>
    </r>
    <r>
      <rPr>
        <sz val="8"/>
        <rFont val="Arial"/>
        <family val="2"/>
      </rPr>
      <t>: Ley No. 2276 del 29 de noviembre de 2022. Por la cual se decreta el presupuesto de rentas y recursos de capital y ley de apropiaciones para la vigencia fiscal del 1o. de enero al 31 de diciembre de 2023</t>
    </r>
  </si>
  <si>
    <r>
      <rPr>
        <b/>
        <sz val="8"/>
        <rFont val="Arial"/>
        <family val="2"/>
      </rPr>
      <t>Nota 2</t>
    </r>
    <r>
      <rPr>
        <sz val="8"/>
        <rFont val="Arial"/>
        <family val="2"/>
      </rPr>
      <t xml:space="preserve">: Decreto No. 2590 del 23 de diciembre de 2022.  Por el cual se liquida el Presupuesto General de la Nación para la vigencia fiscal de 2023, se detallan las apropiaciones y se clasifican y definen los gastos. </t>
    </r>
  </si>
  <si>
    <r>
      <rPr>
        <b/>
        <sz val="8"/>
        <rFont val="Arial"/>
        <family val="2"/>
      </rPr>
      <t>Nota 3</t>
    </r>
    <r>
      <rPr>
        <sz val="8"/>
        <rFont val="Arial"/>
        <family val="2"/>
      </rPr>
      <t>: Resolución No. 0570 del 07 de Marzo de 2023. Por la cual se efectúa una distribución en el Presupuesrto de Gastos de Funcionamiento del Ministerio de Hacienda y Crédito Público para la vigencia fiscal de 2023. ($ 11.000.000.000)</t>
    </r>
  </si>
  <si>
    <r>
      <rPr>
        <b/>
        <sz val="8"/>
        <color rgb="FF201F1E"/>
        <rFont val="Arial"/>
        <family val="2"/>
      </rPr>
      <t>Nota 4</t>
    </r>
    <r>
      <rPr>
        <sz val="8"/>
        <color rgb="FF201F1E"/>
        <rFont val="Arial"/>
        <family val="2"/>
      </rPr>
      <t>:Resolución No.0568 de mayo de 2023 Por la cual se efectúa un traslado en el presupuesto de funcionamiento de la Sección 3501 Ministerio de Comercio, Industria y Turismo, Unidad Ejecutora 3501-01 Gestión General en la vigencia fiscal de 2023.($2.503.400)</t>
    </r>
  </si>
  <si>
    <r>
      <rPr>
        <b/>
        <sz val="8"/>
        <color rgb="FF201F1E"/>
        <rFont val="Arial"/>
        <family val="2"/>
      </rPr>
      <t>Nota 5</t>
    </r>
    <r>
      <rPr>
        <sz val="8"/>
        <color rgb="FF201F1E"/>
        <rFont val="Arial"/>
        <family val="2"/>
      </rPr>
      <t>: Resolución No. 0569 de mayo de 2023 Por la cual se efectúa un traslado en el presupuesto de funcionamiento de la Sección 3501 Ministerio de Comercio, Industria y Turismo, Unidad Ejecutora 3501-01 Gestión General en la vigencia fiscal de 2023.($732.522.520)</t>
    </r>
  </si>
  <si>
    <r>
      <rPr>
        <b/>
        <sz val="8"/>
        <color rgb="FF201F1E"/>
        <rFont val="Arial"/>
        <family val="2"/>
      </rPr>
      <t>Nota 6</t>
    </r>
    <r>
      <rPr>
        <sz val="8"/>
        <color rgb="FF201F1E"/>
        <rFont val="Arial"/>
        <family val="2"/>
      </rPr>
      <t>: Resolución 0639 de fecha 2 de junio de 2023. Por la cual se efectúa un traslado en el presupuesto de funcionamiento de  la sección 3501 Ministerio de Comercio, Industria y Turismo, Unidad Ejecutora 3501-01 Gestión General en la vigencia fiscal de 2023.  $ (30.000.000).</t>
    </r>
  </si>
  <si>
    <r>
      <rPr>
        <b/>
        <sz val="8"/>
        <color rgb="FF201F1E"/>
        <rFont val="Arial"/>
        <family val="2"/>
      </rPr>
      <t>Nota 7</t>
    </r>
    <r>
      <rPr>
        <sz val="8"/>
        <color rgb="FF201F1E"/>
        <rFont val="Arial"/>
        <family val="2"/>
      </rPr>
      <t>: Resolución1556 de fecha 23 de junio de 2023. Por la cual se efectúa una distribución en el presupuesto de Gastos de Funcionamiento del Ministerio de Hacienda y Crédito Público para la vigencia fiscal de 2023. ( $15.000.000.000)</t>
    </r>
  </si>
  <si>
    <r>
      <rPr>
        <b/>
        <sz val="8"/>
        <rFont val="Arial"/>
        <family val="2"/>
      </rPr>
      <t>Nota 8:</t>
    </r>
    <r>
      <rPr>
        <sz val="8"/>
        <rFont val="Arial"/>
        <family val="2"/>
      </rPr>
      <t xml:space="preserve"> Ley No.2299 del 10 de Julio de 2023. Por la cual se adiciona y efectuan unas modificaciones al Presupuesto General de la Nación de la Vigencia Fiscal de 2023</t>
    </r>
  </si>
  <si>
    <r>
      <rPr>
        <b/>
        <sz val="8"/>
        <rFont val="Arial"/>
        <family val="2"/>
      </rPr>
      <t>Nota 9</t>
    </r>
    <r>
      <rPr>
        <sz val="8"/>
        <rFont val="Arial"/>
        <family val="2"/>
      </rPr>
      <t>: Decreto No. 1234 del 25 de Julio de 2023. Por el cual se liquida la Ley 2299 del 10 de julio de 2023 que adiciona y efectúa unas modificaciones al Presupuesto General de la Nación de la Vigencia Fiscal de 2023.</t>
    </r>
  </si>
  <si>
    <r>
      <rPr>
        <b/>
        <sz val="8"/>
        <rFont val="Arial"/>
        <family val="2"/>
      </rPr>
      <t>Nota 10</t>
    </r>
    <r>
      <rPr>
        <sz val="8"/>
        <rFont val="Arial"/>
        <family val="2"/>
      </rPr>
      <t>: Resolución 0929 de fecha 11 de agosto de 2023. Por la cual se efectua un traslado en el presupuesto de funcionamiento de la Sección 3501 Ministerio de Comercio Industria y Turismo, Unidad Ejecutora 3501-01 Gestión General en la vigencia 2023. ($ 6.507.386)</t>
    </r>
  </si>
  <si>
    <r>
      <rPr>
        <b/>
        <sz val="8"/>
        <rFont val="Arial"/>
        <family val="2"/>
      </rPr>
      <t>Nota 11</t>
    </r>
    <r>
      <rPr>
        <sz val="8"/>
        <rFont val="Arial"/>
        <family val="2"/>
      </rPr>
      <t>: Resolución 1013 de fecha 7 de septiembre de 2023. Por la cual se efectúa un traslado en el presupuesto de funcionamiento de la Sección 3501 Ministerio de Comercio, Industria y Turismo, Unidad Ejecutora 3501-01 Gestión General en la vigencia fiscal de 2023. ($365.000.000)</t>
    </r>
  </si>
  <si>
    <r>
      <rPr>
        <b/>
        <sz val="8"/>
        <rFont val="Arial"/>
        <family val="2"/>
      </rPr>
      <t>Nota 12</t>
    </r>
    <r>
      <rPr>
        <sz val="8"/>
        <rFont val="Arial"/>
        <family val="2"/>
      </rPr>
      <t>: Resolución No. 1014 de fecha 7 de septiembre de 2023. Por la cual se efectúa un traslado en el presupuesto de funcionamiento de la sección 3501 Ministerio de Comercio, Industria y Turismo, Unidad Ejecutora 3501-01 Gestión General en la vigencia fiscal 2023 ($1.500.000.000)</t>
    </r>
  </si>
  <si>
    <t>COMP/ APR</t>
  </si>
  <si>
    <t>PAGO/ APR</t>
  </si>
  <si>
    <t>OBL/   APR</t>
  </si>
  <si>
    <r>
      <rPr>
        <b/>
        <sz val="8"/>
        <color rgb="FF000000"/>
        <rFont val="Arial"/>
        <family val="2"/>
      </rPr>
      <t>Nota 14</t>
    </r>
    <r>
      <rPr>
        <sz val="8"/>
        <color rgb="FF000000"/>
        <rFont val="Arial"/>
        <family val="2"/>
      </rPr>
      <t>: Resolución No. 4224 del 26 de octubre de 2023. Por la cual se efectua una distribución en el presupuesto de Gastos de Funcionamiento del Ministerio del Trabajo, para la vigencia fiscal de 2023. ($ 1.904.000.000)</t>
    </r>
  </si>
  <si>
    <r>
      <rPr>
        <b/>
        <sz val="8"/>
        <rFont val="Arial"/>
        <family val="2"/>
      </rPr>
      <t>Nota 13</t>
    </r>
    <r>
      <rPr>
        <sz val="8"/>
        <rFont val="Arial"/>
        <family val="2"/>
      </rPr>
      <t>:  Resolución No. 2486 de fecha 2 de Octubre de 2023.Por la cual se efectúa una distribución en el presupuesto de Gastos de funcionamiento del Ministerio de Hacienda y Crédito Público para la vigencia fiscal de 2023. ($ 5.987.000.000)</t>
    </r>
  </si>
  <si>
    <t xml:space="preserve">FECHA DE GENERACIÓN: NOVIEMBRE 01  DE 2023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</si>
</sst>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8">
    <font>
      <sz val="11"/>
      <color rgb="FF000000"/>
      <name val="Calibri"/>
      <family val="2"/>
      <scheme val="minor"/>
    </font>
    <font>
      <sz val="11"/>
      <name val="Calibri"/>
    </font>
    <font>
      <b/>
      <sz val="8"/>
      <color rgb="FF000000"/>
      <name val="Arial"/>
      <family val="2"/>
    </font>
    <font>
      <sz val="8"/>
      <color rgb="FF000000"/>
      <name val="Arial"/>
      <family val="2"/>
    </font>
    <font>
      <sz val="8"/>
      <name val="Arial"/>
      <family val="2"/>
    </font>
    <font>
      <b/>
      <sz val="8"/>
      <color theme="0"/>
      <name val="Arial"/>
      <family val="2"/>
    </font>
    <font>
      <sz val="8"/>
      <color theme="0"/>
      <name val="Arial"/>
      <family val="2"/>
    </font>
    <font>
      <b/>
      <sz val="8"/>
      <name val="Arial"/>
      <family val="2"/>
    </font>
    <font>
      <sz val="11"/>
      <name val="Verdana"/>
      <family val="2"/>
    </font>
    <font>
      <b/>
      <sz val="12"/>
      <color rgb="FF000000"/>
      <name val="Verdana"/>
      <family val="2"/>
    </font>
    <font>
      <sz val="12"/>
      <name val="Verdana"/>
      <family val="2"/>
    </font>
    <font>
      <b/>
      <sz val="11"/>
      <color rgb="FF000000"/>
      <name val="Verdana"/>
      <family val="2"/>
    </font>
    <font>
      <sz val="11"/>
      <name val="Calibri"/>
      <family val="2"/>
    </font>
    <font>
      <sz val="8"/>
      <color rgb="FF201F1E"/>
      <name val="Arial"/>
      <family val="2"/>
    </font>
    <font>
      <b/>
      <sz val="8"/>
      <color rgb="FF201F1E"/>
      <name val="Arial"/>
      <family val="2"/>
    </font>
    <font>
      <b/>
      <sz val="12"/>
      <color rgb="FF000000"/>
      <name val="Arial"/>
      <family val="2"/>
    </font>
    <font>
      <sz val="12"/>
      <color rgb="FF000000"/>
      <name val="Arial"/>
      <family val="2"/>
    </font>
    <font>
      <b/>
      <sz val="7"/>
      <name val="Verdana"/>
      <family val="2"/>
    </font>
  </fonts>
  <fills count="4">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1">
    <xf numFmtId="0" fontId="1" fillId="0" borderId="0" xfId="0" applyFont="1" applyFill="1" applyBorder="1"/>
    <xf numFmtId="0" fontId="4" fillId="0" borderId="0" xfId="0" applyFont="1" applyFill="1" applyBorder="1" applyAlignment="1">
      <alignment horizontal="right" readingOrder="1"/>
    </xf>
    <xf numFmtId="10" fontId="1" fillId="0" borderId="0" xfId="0" applyNumberFormat="1" applyFont="1" applyFill="1" applyBorder="1"/>
    <xf numFmtId="0" fontId="5" fillId="3" borderId="1" xfId="0" applyNumberFormat="1" applyFont="1" applyFill="1" applyBorder="1" applyAlignment="1">
      <alignment horizontal="center" vertical="center" wrapText="1" readingOrder="1"/>
    </xf>
    <xf numFmtId="0" fontId="6" fillId="3"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readingOrder="1"/>
    </xf>
    <xf numFmtId="0" fontId="2" fillId="2" borderId="1" xfId="0" applyNumberFormat="1" applyFont="1" applyFill="1" applyBorder="1" applyAlignment="1">
      <alignment horizontal="left" vertical="center" wrapText="1" readingOrder="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7" fontId="4" fillId="0" borderId="1" xfId="0" applyNumberFormat="1" applyFont="1" applyFill="1" applyBorder="1" applyAlignment="1">
      <alignment horizontal="right" vertical="center" wrapText="1"/>
    </xf>
    <xf numFmtId="10" fontId="4" fillId="0" borderId="1" xfId="0" applyNumberFormat="1" applyFont="1" applyFill="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7" fontId="7" fillId="2" borderId="1" xfId="0" applyNumberFormat="1" applyFont="1" applyFill="1" applyBorder="1" applyAlignment="1">
      <alignment horizontal="right" vertical="center" wrapText="1"/>
    </xf>
    <xf numFmtId="10" fontId="7" fillId="2" borderId="1" xfId="0" applyNumberFormat="1" applyFont="1" applyFill="1" applyBorder="1" applyAlignment="1">
      <alignment horizontal="right" vertical="center" wrapText="1"/>
    </xf>
    <xf numFmtId="0" fontId="9" fillId="0" borderId="0" xfId="0" applyNumberFormat="1" applyFont="1" applyFill="1" applyBorder="1" applyAlignment="1">
      <alignment horizontal="center" vertical="center" wrapText="1" readingOrder="1"/>
    </xf>
    <xf numFmtId="0" fontId="10" fillId="0" borderId="0" xfId="0" applyFont="1" applyFill="1" applyBorder="1" applyAlignment="1">
      <alignment horizontal="center" vertical="center" wrapText="1"/>
    </xf>
    <xf numFmtId="0" fontId="4" fillId="0" borderId="0" xfId="0" applyFont="1" applyFill="1" applyBorder="1"/>
    <xf numFmtId="0" fontId="12" fillId="0" borderId="0" xfId="0" applyFont="1" applyFill="1" applyBorder="1"/>
    <xf numFmtId="0" fontId="15" fillId="0" borderId="0" xfId="0"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pplyAlignment="1">
      <alignment horizontal="justify" vertical="center"/>
    </xf>
    <xf numFmtId="0" fontId="3" fillId="0" borderId="0" xfId="0" applyFont="1" applyFill="1" applyBorder="1" applyAlignment="1">
      <alignment vertical="center"/>
    </xf>
    <xf numFmtId="0" fontId="4" fillId="0" borderId="0" xfId="0" applyFont="1" applyFill="1" applyBorder="1" applyAlignment="1">
      <alignment horizontal="left" vertical="center" wrapText="1"/>
    </xf>
    <xf numFmtId="0" fontId="11" fillId="0" borderId="0" xfId="0" applyNumberFormat="1" applyFont="1" applyFill="1" applyBorder="1" applyAlignment="1">
      <alignment horizontal="center" vertical="center" wrapText="1" readingOrder="1"/>
    </xf>
    <xf numFmtId="0" fontId="8"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7" fillId="0"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238125</xdr:colOff>
      <xdr:row>2</xdr:row>
      <xdr:rowOff>133350</xdr:rowOff>
    </xdr:to>
    <xdr:pic>
      <xdr:nvPicPr>
        <xdr:cNvPr id="2" name="Imagen 1" descr="cid:image001.png@01D98E73.A0D7069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47875" cy="514350"/>
        </a:xfrm>
        <a:prstGeom prst="rect">
          <a:avLst/>
        </a:prstGeom>
        <a:noFill/>
        <a:ln>
          <a:noFill/>
        </a:ln>
      </xdr:spPr>
    </xdr:pic>
    <xdr:clientData/>
  </xdr:twoCellAnchor>
  <xdr:twoCellAnchor>
    <xdr:from>
      <xdr:col>17</xdr:col>
      <xdr:colOff>971551</xdr:colOff>
      <xdr:row>0</xdr:row>
      <xdr:rowOff>0</xdr:rowOff>
    </xdr:from>
    <xdr:to>
      <xdr:col>21</xdr:col>
      <xdr:colOff>304801</xdr:colOff>
      <xdr:row>2</xdr:row>
      <xdr:rowOff>76200</xdr:rowOff>
    </xdr:to>
    <xdr:pic>
      <xdr:nvPicPr>
        <xdr:cNvPr id="3" name="Imagen 2" descr="Logo Ministerio de Comercio, Industria y Turism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35201" y="0"/>
          <a:ext cx="25336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V87"/>
  <sheetViews>
    <sheetView showGridLines="0" tabSelected="1" zoomScaleNormal="100" workbookViewId="0">
      <selection activeCell="A3" sqref="A3:W3"/>
    </sheetView>
  </sheetViews>
  <sheetFormatPr baseColWidth="10" defaultRowHeight="15"/>
  <cols>
    <col min="1" max="5" width="5.42578125" customWidth="1"/>
    <col min="6" max="6" width="6.7109375" customWidth="1"/>
    <col min="7" max="7" width="4.7109375" customWidth="1"/>
    <col min="8" max="8" width="5" customWidth="1"/>
    <col min="9" max="9" width="27.5703125" customWidth="1"/>
    <col min="10" max="10" width="17.28515625" customWidth="1"/>
    <col min="11" max="11" width="16.140625" customWidth="1"/>
    <col min="12" max="12" width="17" customWidth="1"/>
    <col min="13" max="13" width="17.85546875" customWidth="1"/>
    <col min="14" max="14" width="17.42578125" customWidth="1"/>
    <col min="15" max="16" width="17.7109375" customWidth="1"/>
    <col min="17" max="17" width="17.140625" customWidth="1"/>
    <col min="18" max="18" width="16.5703125" customWidth="1"/>
    <col min="19" max="19" width="16" customWidth="1"/>
    <col min="20" max="20" width="7.85546875" customWidth="1"/>
    <col min="21" max="21" width="7.5703125" customWidth="1"/>
    <col min="22" max="22" width="7.85546875" customWidth="1"/>
  </cols>
  <sheetData>
    <row r="3" spans="1:22">
      <c r="A3" s="25" t="s">
        <v>105</v>
      </c>
      <c r="B3" s="26"/>
      <c r="C3" s="26"/>
      <c r="D3" s="26"/>
      <c r="E3" s="26"/>
      <c r="F3" s="26"/>
      <c r="G3" s="26"/>
      <c r="H3" s="26"/>
      <c r="I3" s="26"/>
      <c r="J3" s="26"/>
      <c r="K3" s="26"/>
      <c r="L3" s="26"/>
      <c r="M3" s="26"/>
      <c r="N3" s="26"/>
      <c r="O3" s="26"/>
      <c r="P3" s="26"/>
      <c r="Q3" s="26"/>
      <c r="R3" s="26"/>
      <c r="S3" s="26"/>
      <c r="T3" s="26"/>
      <c r="U3" s="26"/>
      <c r="V3" s="26"/>
    </row>
    <row r="4" spans="1:22">
      <c r="A4" s="25" t="s">
        <v>106</v>
      </c>
      <c r="B4" s="26"/>
      <c r="C4" s="26"/>
      <c r="D4" s="26"/>
      <c r="E4" s="26"/>
      <c r="F4" s="26"/>
      <c r="G4" s="26"/>
      <c r="H4" s="26"/>
      <c r="I4" s="26"/>
      <c r="J4" s="26"/>
      <c r="K4" s="26"/>
      <c r="L4" s="26"/>
      <c r="M4" s="26"/>
      <c r="N4" s="26"/>
      <c r="O4" s="26"/>
      <c r="P4" s="26"/>
      <c r="Q4" s="26"/>
      <c r="R4" s="26"/>
      <c r="S4" s="26"/>
      <c r="T4" s="26"/>
      <c r="U4" s="26"/>
      <c r="V4" s="26"/>
    </row>
    <row r="5" spans="1:22">
      <c r="A5" s="25" t="s">
        <v>107</v>
      </c>
      <c r="B5" s="26"/>
      <c r="C5" s="26"/>
      <c r="D5" s="26"/>
      <c r="E5" s="26"/>
      <c r="F5" s="26"/>
      <c r="G5" s="26"/>
      <c r="H5" s="26"/>
      <c r="I5" s="26"/>
      <c r="J5" s="26"/>
      <c r="K5" s="26"/>
      <c r="L5" s="26"/>
      <c r="M5" s="26"/>
      <c r="N5" s="26"/>
      <c r="O5" s="26"/>
      <c r="P5" s="26"/>
      <c r="Q5" s="26"/>
      <c r="R5" s="26"/>
      <c r="S5" s="26"/>
      <c r="T5" s="26"/>
      <c r="U5" s="26"/>
      <c r="V5" s="26"/>
    </row>
    <row r="6" spans="1:22" ht="11.25" customHeight="1" thickBot="1">
      <c r="A6" s="16"/>
      <c r="B6" s="17"/>
      <c r="C6" s="17"/>
      <c r="D6" s="17"/>
      <c r="E6" s="17"/>
      <c r="F6" s="17"/>
      <c r="G6" s="17"/>
      <c r="H6" s="17"/>
      <c r="I6" s="17"/>
      <c r="J6" s="17"/>
      <c r="K6" s="17"/>
      <c r="L6" s="17"/>
      <c r="M6" s="17"/>
      <c r="N6" s="17"/>
      <c r="O6" s="17"/>
      <c r="P6" s="17"/>
      <c r="Q6" s="17"/>
      <c r="R6" s="30" t="s">
        <v>126</v>
      </c>
      <c r="S6" s="30"/>
      <c r="T6" s="30"/>
      <c r="U6" s="30"/>
      <c r="V6" s="30"/>
    </row>
    <row r="7" spans="1:22" ht="30.75" customHeight="1" thickTop="1" thickBot="1">
      <c r="A7" s="3" t="s">
        <v>0</v>
      </c>
      <c r="B7" s="3" t="s">
        <v>1</v>
      </c>
      <c r="C7" s="3" t="s">
        <v>2</v>
      </c>
      <c r="D7" s="3" t="s">
        <v>3</v>
      </c>
      <c r="E7" s="3" t="s">
        <v>4</v>
      </c>
      <c r="F7" s="3" t="s">
        <v>5</v>
      </c>
      <c r="G7" s="3" t="s">
        <v>6</v>
      </c>
      <c r="H7" s="3" t="s">
        <v>7</v>
      </c>
      <c r="I7" s="3" t="s">
        <v>8</v>
      </c>
      <c r="J7" s="3" t="s">
        <v>9</v>
      </c>
      <c r="K7" s="3" t="s">
        <v>10</v>
      </c>
      <c r="L7" s="3" t="s">
        <v>11</v>
      </c>
      <c r="M7" s="3" t="s">
        <v>12</v>
      </c>
      <c r="N7" s="3" t="s">
        <v>13</v>
      </c>
      <c r="O7" s="3" t="s">
        <v>14</v>
      </c>
      <c r="P7" s="3" t="s">
        <v>15</v>
      </c>
      <c r="Q7" s="3" t="s">
        <v>16</v>
      </c>
      <c r="R7" s="3" t="s">
        <v>17</v>
      </c>
      <c r="S7" s="4" t="s">
        <v>104</v>
      </c>
      <c r="T7" s="4" t="s">
        <v>121</v>
      </c>
      <c r="U7" s="4" t="s">
        <v>123</v>
      </c>
      <c r="V7" s="4" t="s">
        <v>122</v>
      </c>
    </row>
    <row r="8" spans="1:22" ht="32.25" customHeight="1" thickTop="1" thickBot="1">
      <c r="A8" s="5" t="s">
        <v>18</v>
      </c>
      <c r="B8" s="5"/>
      <c r="C8" s="5"/>
      <c r="D8" s="5"/>
      <c r="E8" s="5"/>
      <c r="F8" s="5"/>
      <c r="G8" s="5"/>
      <c r="H8" s="5"/>
      <c r="I8" s="6" t="s">
        <v>96</v>
      </c>
      <c r="J8" s="13">
        <f>+J9+J13+J15+J28</f>
        <v>392430208000</v>
      </c>
      <c r="K8" s="13">
        <f t="shared" ref="K8:R8" si="0">+K9+K13+K15+K28</f>
        <v>59527533306</v>
      </c>
      <c r="L8" s="13">
        <f t="shared" si="0"/>
        <v>2636533306</v>
      </c>
      <c r="M8" s="13">
        <f t="shared" si="0"/>
        <v>449321208000</v>
      </c>
      <c r="N8" s="13">
        <f t="shared" si="0"/>
        <v>438623253398.90009</v>
      </c>
      <c r="O8" s="13">
        <f t="shared" si="0"/>
        <v>10697954601.099998</v>
      </c>
      <c r="P8" s="13">
        <f t="shared" si="0"/>
        <v>415850974130.86005</v>
      </c>
      <c r="Q8" s="13">
        <f t="shared" si="0"/>
        <v>368286547898.13</v>
      </c>
      <c r="R8" s="13">
        <f t="shared" si="0"/>
        <v>344036086455.13</v>
      </c>
      <c r="S8" s="14">
        <f t="shared" ref="S8:S52" si="1">+M8-P8</f>
        <v>33470233869.139954</v>
      </c>
      <c r="T8" s="15">
        <f t="shared" ref="T8:T52" si="2">+P8/M8</f>
        <v>0.92550933881327058</v>
      </c>
      <c r="U8" s="15">
        <f t="shared" ref="U8:U52" si="3">+Q8/M8</f>
        <v>0.8196509342112559</v>
      </c>
      <c r="V8" s="15">
        <f t="shared" ref="V8:V52" si="4">+R8/M8</f>
        <v>0.76567960810594549</v>
      </c>
    </row>
    <row r="9" spans="1:22" ht="35.1" customHeight="1" thickTop="1" thickBot="1">
      <c r="A9" s="5" t="s">
        <v>18</v>
      </c>
      <c r="B9" s="5" t="s">
        <v>19</v>
      </c>
      <c r="C9" s="5"/>
      <c r="D9" s="5"/>
      <c r="E9" s="5"/>
      <c r="F9" s="5"/>
      <c r="G9" s="5"/>
      <c r="H9" s="5"/>
      <c r="I9" s="6" t="s">
        <v>97</v>
      </c>
      <c r="J9" s="12">
        <f>SUM(J10:J12)</f>
        <v>46186259000</v>
      </c>
      <c r="K9" s="12">
        <f t="shared" ref="K9:R9" si="5">SUM(K10:K12)</f>
        <v>4673000000</v>
      </c>
      <c r="L9" s="12">
        <f t="shared" si="5"/>
        <v>1500000000</v>
      </c>
      <c r="M9" s="12">
        <f t="shared" si="5"/>
        <v>49359259000</v>
      </c>
      <c r="N9" s="12">
        <f t="shared" si="5"/>
        <v>49357826903</v>
      </c>
      <c r="O9" s="12">
        <f t="shared" si="5"/>
        <v>1432097</v>
      </c>
      <c r="P9" s="12">
        <f t="shared" si="5"/>
        <v>35369480366</v>
      </c>
      <c r="Q9" s="12">
        <f t="shared" si="5"/>
        <v>35082878791.050003</v>
      </c>
      <c r="R9" s="12">
        <f t="shared" si="5"/>
        <v>35082878791.050003</v>
      </c>
      <c r="S9" s="14">
        <f t="shared" si="1"/>
        <v>13989778634</v>
      </c>
      <c r="T9" s="15">
        <f t="shared" si="2"/>
        <v>0.71657235304119937</v>
      </c>
      <c r="U9" s="15">
        <f t="shared" si="3"/>
        <v>0.71076591305898662</v>
      </c>
      <c r="V9" s="15">
        <f t="shared" si="4"/>
        <v>0.71076591305898662</v>
      </c>
    </row>
    <row r="10" spans="1:22" ht="35.1" customHeight="1" thickTop="1" thickBot="1">
      <c r="A10" s="7" t="s">
        <v>18</v>
      </c>
      <c r="B10" s="7" t="s">
        <v>19</v>
      </c>
      <c r="C10" s="7" t="s">
        <v>19</v>
      </c>
      <c r="D10" s="7" t="s">
        <v>19</v>
      </c>
      <c r="E10" s="7"/>
      <c r="F10" s="7" t="s">
        <v>20</v>
      </c>
      <c r="G10" s="7" t="s">
        <v>21</v>
      </c>
      <c r="H10" s="7" t="s">
        <v>22</v>
      </c>
      <c r="I10" s="8" t="s">
        <v>23</v>
      </c>
      <c r="J10" s="9">
        <v>26059688000</v>
      </c>
      <c r="K10" s="9">
        <v>1682000000</v>
      </c>
      <c r="L10" s="9">
        <v>500000000</v>
      </c>
      <c r="M10" s="9">
        <v>27241688000</v>
      </c>
      <c r="N10" s="9">
        <v>27241688000</v>
      </c>
      <c r="O10" s="9">
        <v>0</v>
      </c>
      <c r="P10" s="9">
        <v>19982471685</v>
      </c>
      <c r="Q10" s="9">
        <v>19974031934</v>
      </c>
      <c r="R10" s="9">
        <v>19974031934</v>
      </c>
      <c r="S10" s="10">
        <f t="shared" si="1"/>
        <v>7259216315</v>
      </c>
      <c r="T10" s="11">
        <f t="shared" si="2"/>
        <v>0.733525458664676</v>
      </c>
      <c r="U10" s="11">
        <f t="shared" si="3"/>
        <v>0.73321564853103083</v>
      </c>
      <c r="V10" s="11">
        <f t="shared" si="4"/>
        <v>0.73321564853103083</v>
      </c>
    </row>
    <row r="11" spans="1:22" ht="35.1" customHeight="1" thickTop="1" thickBot="1">
      <c r="A11" s="7" t="s">
        <v>18</v>
      </c>
      <c r="B11" s="7" t="s">
        <v>19</v>
      </c>
      <c r="C11" s="7" t="s">
        <v>19</v>
      </c>
      <c r="D11" s="7" t="s">
        <v>24</v>
      </c>
      <c r="E11" s="7"/>
      <c r="F11" s="7" t="s">
        <v>20</v>
      </c>
      <c r="G11" s="7" t="s">
        <v>21</v>
      </c>
      <c r="H11" s="7" t="s">
        <v>22</v>
      </c>
      <c r="I11" s="8" t="s">
        <v>25</v>
      </c>
      <c r="J11" s="9">
        <v>9164371000</v>
      </c>
      <c r="K11" s="9">
        <v>1069000000</v>
      </c>
      <c r="L11" s="9">
        <v>500000000</v>
      </c>
      <c r="M11" s="9">
        <v>9733371000</v>
      </c>
      <c r="N11" s="9">
        <v>9731938903</v>
      </c>
      <c r="O11" s="9">
        <v>1432097</v>
      </c>
      <c r="P11" s="9">
        <v>7616254645</v>
      </c>
      <c r="Q11" s="9">
        <v>7341219351.0500002</v>
      </c>
      <c r="R11" s="9">
        <v>7341219351.0500002</v>
      </c>
      <c r="S11" s="10">
        <f t="shared" si="1"/>
        <v>2117116355</v>
      </c>
      <c r="T11" s="11">
        <f t="shared" si="2"/>
        <v>0.78248888745738754</v>
      </c>
      <c r="U11" s="11">
        <f t="shared" si="3"/>
        <v>0.75423194605959232</v>
      </c>
      <c r="V11" s="11">
        <f t="shared" si="4"/>
        <v>0.75423194605959232</v>
      </c>
    </row>
    <row r="12" spans="1:22" ht="35.1" customHeight="1" thickTop="1" thickBot="1">
      <c r="A12" s="7" t="s">
        <v>18</v>
      </c>
      <c r="B12" s="7" t="s">
        <v>19</v>
      </c>
      <c r="C12" s="7" t="s">
        <v>19</v>
      </c>
      <c r="D12" s="7" t="s">
        <v>26</v>
      </c>
      <c r="E12" s="7"/>
      <c r="F12" s="7" t="s">
        <v>20</v>
      </c>
      <c r="G12" s="7" t="s">
        <v>21</v>
      </c>
      <c r="H12" s="7" t="s">
        <v>22</v>
      </c>
      <c r="I12" s="8" t="s">
        <v>27</v>
      </c>
      <c r="J12" s="9">
        <v>10962200000</v>
      </c>
      <c r="K12" s="9">
        <v>1922000000</v>
      </c>
      <c r="L12" s="9">
        <v>500000000</v>
      </c>
      <c r="M12" s="9">
        <v>12384200000</v>
      </c>
      <c r="N12" s="9">
        <v>12384200000</v>
      </c>
      <c r="O12" s="9">
        <v>0</v>
      </c>
      <c r="P12" s="9">
        <v>7770754036</v>
      </c>
      <c r="Q12" s="9">
        <v>7767627506</v>
      </c>
      <c r="R12" s="9">
        <v>7767627506</v>
      </c>
      <c r="S12" s="10">
        <f t="shared" si="1"/>
        <v>4613445964</v>
      </c>
      <c r="T12" s="11">
        <f t="shared" si="2"/>
        <v>0.62747323492837648</v>
      </c>
      <c r="U12" s="11">
        <f t="shared" si="3"/>
        <v>0.62722077372781448</v>
      </c>
      <c r="V12" s="11">
        <f t="shared" si="4"/>
        <v>0.62722077372781448</v>
      </c>
    </row>
    <row r="13" spans="1:22" ht="35.1" customHeight="1" thickTop="1" thickBot="1">
      <c r="A13" s="5" t="s">
        <v>18</v>
      </c>
      <c r="B13" s="5" t="s">
        <v>24</v>
      </c>
      <c r="C13" s="5"/>
      <c r="D13" s="5"/>
      <c r="E13" s="5"/>
      <c r="F13" s="5"/>
      <c r="G13" s="5"/>
      <c r="H13" s="5"/>
      <c r="I13" s="6" t="s">
        <v>98</v>
      </c>
      <c r="J13" s="12">
        <f>+J14</f>
        <v>20516237000</v>
      </c>
      <c r="K13" s="12">
        <f t="shared" ref="K13:R13" si="6">+K14</f>
        <v>1500000000</v>
      </c>
      <c r="L13" s="12">
        <f t="shared" si="6"/>
        <v>762522520</v>
      </c>
      <c r="M13" s="12">
        <f t="shared" si="6"/>
        <v>21253714480</v>
      </c>
      <c r="N13" s="12">
        <f t="shared" si="6"/>
        <v>21137108102.27</v>
      </c>
      <c r="O13" s="12">
        <f t="shared" si="6"/>
        <v>116606377.73</v>
      </c>
      <c r="P13" s="12">
        <f t="shared" si="6"/>
        <v>20200662613.490002</v>
      </c>
      <c r="Q13" s="12">
        <f t="shared" si="6"/>
        <v>16171445602.709999</v>
      </c>
      <c r="R13" s="12">
        <f t="shared" si="6"/>
        <v>16143964742.709999</v>
      </c>
      <c r="S13" s="14">
        <f t="shared" si="1"/>
        <v>1053051866.5099983</v>
      </c>
      <c r="T13" s="15">
        <f t="shared" si="2"/>
        <v>0.95045327876682761</v>
      </c>
      <c r="U13" s="15">
        <f t="shared" si="3"/>
        <v>0.76087620438900327</v>
      </c>
      <c r="V13" s="15">
        <f t="shared" si="4"/>
        <v>0.75958321346142399</v>
      </c>
    </row>
    <row r="14" spans="1:22" ht="35.1" customHeight="1" thickTop="1" thickBot="1">
      <c r="A14" s="7" t="s">
        <v>18</v>
      </c>
      <c r="B14" s="7" t="s">
        <v>24</v>
      </c>
      <c r="C14" s="7"/>
      <c r="D14" s="7"/>
      <c r="E14" s="7"/>
      <c r="F14" s="7" t="s">
        <v>20</v>
      </c>
      <c r="G14" s="7" t="s">
        <v>21</v>
      </c>
      <c r="H14" s="7" t="s">
        <v>22</v>
      </c>
      <c r="I14" s="8" t="s">
        <v>28</v>
      </c>
      <c r="J14" s="9">
        <v>20516237000</v>
      </c>
      <c r="K14" s="9">
        <v>1500000000</v>
      </c>
      <c r="L14" s="9">
        <v>762522520</v>
      </c>
      <c r="M14" s="9">
        <v>21253714480</v>
      </c>
      <c r="N14" s="9">
        <v>21137108102.27</v>
      </c>
      <c r="O14" s="9">
        <v>116606377.73</v>
      </c>
      <c r="P14" s="9">
        <v>20200662613.490002</v>
      </c>
      <c r="Q14" s="9">
        <v>16171445602.709999</v>
      </c>
      <c r="R14" s="9">
        <v>16143964742.709999</v>
      </c>
      <c r="S14" s="10">
        <f t="shared" si="1"/>
        <v>1053051866.5099983</v>
      </c>
      <c r="T14" s="11">
        <f t="shared" si="2"/>
        <v>0.95045327876682761</v>
      </c>
      <c r="U14" s="11">
        <f t="shared" si="3"/>
        <v>0.76087620438900327</v>
      </c>
      <c r="V14" s="11">
        <f t="shared" si="4"/>
        <v>0.75958321346142399</v>
      </c>
    </row>
    <row r="15" spans="1:22" ht="35.1" customHeight="1" thickTop="1" thickBot="1">
      <c r="A15" s="5" t="s">
        <v>18</v>
      </c>
      <c r="B15" s="5" t="s">
        <v>26</v>
      </c>
      <c r="C15" s="5"/>
      <c r="D15" s="5"/>
      <c r="E15" s="5"/>
      <c r="F15" s="5"/>
      <c r="G15" s="5"/>
      <c r="H15" s="5"/>
      <c r="I15" s="6" t="s">
        <v>99</v>
      </c>
      <c r="J15" s="12">
        <f>SUM(J16:J27)</f>
        <v>310175482000</v>
      </c>
      <c r="K15" s="12">
        <f t="shared" ref="K15:R15" si="7">SUM(K16:K27)</f>
        <v>52622010786</v>
      </c>
      <c r="L15" s="12">
        <f t="shared" si="7"/>
        <v>374010786</v>
      </c>
      <c r="M15" s="12">
        <f t="shared" si="7"/>
        <v>362423482000</v>
      </c>
      <c r="N15" s="12">
        <f t="shared" si="7"/>
        <v>353829551873.63007</v>
      </c>
      <c r="O15" s="12">
        <f t="shared" si="7"/>
        <v>8593930126.3699989</v>
      </c>
      <c r="P15" s="12">
        <f t="shared" si="7"/>
        <v>345982490567.37006</v>
      </c>
      <c r="Q15" s="12">
        <f t="shared" si="7"/>
        <v>302733882920.37</v>
      </c>
      <c r="R15" s="12">
        <f t="shared" si="7"/>
        <v>278510902337.37</v>
      </c>
      <c r="S15" s="14">
        <f t="shared" si="1"/>
        <v>16440991432.629944</v>
      </c>
      <c r="T15" s="15">
        <f t="shared" si="2"/>
        <v>0.95463596524733474</v>
      </c>
      <c r="U15" s="15">
        <f t="shared" si="3"/>
        <v>0.83530427236602178</v>
      </c>
      <c r="V15" s="15">
        <f t="shared" si="4"/>
        <v>0.76846814891914206</v>
      </c>
    </row>
    <row r="16" spans="1:22" ht="63.75" customHeight="1" thickTop="1" thickBot="1">
      <c r="A16" s="7" t="s">
        <v>18</v>
      </c>
      <c r="B16" s="7" t="s">
        <v>26</v>
      </c>
      <c r="C16" s="7" t="s">
        <v>19</v>
      </c>
      <c r="D16" s="7" t="s">
        <v>19</v>
      </c>
      <c r="E16" s="7" t="s">
        <v>29</v>
      </c>
      <c r="F16" s="7" t="s">
        <v>20</v>
      </c>
      <c r="G16" s="7" t="s">
        <v>21</v>
      </c>
      <c r="H16" s="7" t="s">
        <v>22</v>
      </c>
      <c r="I16" s="8" t="s">
        <v>30</v>
      </c>
      <c r="J16" s="9">
        <v>158651899000</v>
      </c>
      <c r="K16" s="9">
        <v>16000000000</v>
      </c>
      <c r="L16" s="9">
        <v>0</v>
      </c>
      <c r="M16" s="9">
        <v>174651899000</v>
      </c>
      <c r="N16" s="9">
        <v>174651899000</v>
      </c>
      <c r="O16" s="9">
        <v>0</v>
      </c>
      <c r="P16" s="9">
        <v>174651899000</v>
      </c>
      <c r="Q16" s="9">
        <v>145251899000</v>
      </c>
      <c r="R16" s="9">
        <v>131851899000</v>
      </c>
      <c r="S16" s="10">
        <f t="shared" si="1"/>
        <v>0</v>
      </c>
      <c r="T16" s="11">
        <f t="shared" si="2"/>
        <v>1</v>
      </c>
      <c r="U16" s="11">
        <f t="shared" si="3"/>
        <v>0.83166515698749999</v>
      </c>
      <c r="V16" s="11">
        <f t="shared" si="4"/>
        <v>0.75494111289336741</v>
      </c>
    </row>
    <row r="17" spans="1:22" ht="45" customHeight="1" thickTop="1" thickBot="1">
      <c r="A17" s="7" t="s">
        <v>18</v>
      </c>
      <c r="B17" s="7" t="s">
        <v>26</v>
      </c>
      <c r="C17" s="7" t="s">
        <v>24</v>
      </c>
      <c r="D17" s="7" t="s">
        <v>24</v>
      </c>
      <c r="E17" s="7"/>
      <c r="F17" s="7" t="s">
        <v>20</v>
      </c>
      <c r="G17" s="7" t="s">
        <v>21</v>
      </c>
      <c r="H17" s="7" t="s">
        <v>22</v>
      </c>
      <c r="I17" s="8" t="s">
        <v>31</v>
      </c>
      <c r="J17" s="9">
        <v>10795890000</v>
      </c>
      <c r="K17" s="9">
        <v>0</v>
      </c>
      <c r="L17" s="9">
        <v>0</v>
      </c>
      <c r="M17" s="9">
        <v>10795890000</v>
      </c>
      <c r="N17" s="9">
        <v>10768039499.4</v>
      </c>
      <c r="O17" s="9">
        <v>27850500.600000001</v>
      </c>
      <c r="P17" s="9">
        <v>10768039499.4</v>
      </c>
      <c r="Q17" s="9">
        <v>10768039499.4</v>
      </c>
      <c r="R17" s="9">
        <v>10768039499.4</v>
      </c>
      <c r="S17" s="10">
        <f t="shared" si="1"/>
        <v>27850500.600000381</v>
      </c>
      <c r="T17" s="11">
        <f t="shared" si="2"/>
        <v>0.99742026821318108</v>
      </c>
      <c r="U17" s="11">
        <f t="shared" si="3"/>
        <v>0.99742026821318108</v>
      </c>
      <c r="V17" s="11">
        <f t="shared" si="4"/>
        <v>0.99742026821318108</v>
      </c>
    </row>
    <row r="18" spans="1:22" ht="27.75" customHeight="1" thickTop="1" thickBot="1">
      <c r="A18" s="7" t="s">
        <v>18</v>
      </c>
      <c r="B18" s="7" t="s">
        <v>26</v>
      </c>
      <c r="C18" s="7" t="s">
        <v>26</v>
      </c>
      <c r="D18" s="7" t="s">
        <v>32</v>
      </c>
      <c r="E18" s="7" t="s">
        <v>33</v>
      </c>
      <c r="F18" s="7" t="s">
        <v>20</v>
      </c>
      <c r="G18" s="7" t="s">
        <v>21</v>
      </c>
      <c r="H18" s="7" t="s">
        <v>22</v>
      </c>
      <c r="I18" s="8" t="s">
        <v>34</v>
      </c>
      <c r="J18" s="9">
        <v>68305138000</v>
      </c>
      <c r="K18" s="9">
        <v>20000000000</v>
      </c>
      <c r="L18" s="9">
        <v>0</v>
      </c>
      <c r="M18" s="9">
        <v>88305138000</v>
      </c>
      <c r="N18" s="9">
        <v>88305138000</v>
      </c>
      <c r="O18" s="9">
        <v>0</v>
      </c>
      <c r="P18" s="9">
        <v>88305138000</v>
      </c>
      <c r="Q18" s="9">
        <v>88305138000</v>
      </c>
      <c r="R18" s="9">
        <v>78245138000</v>
      </c>
      <c r="S18" s="10">
        <f t="shared" si="1"/>
        <v>0</v>
      </c>
      <c r="T18" s="11">
        <f t="shared" si="2"/>
        <v>1</v>
      </c>
      <c r="U18" s="11">
        <f t="shared" si="3"/>
        <v>1</v>
      </c>
      <c r="V18" s="11">
        <f t="shared" si="4"/>
        <v>0.88607684413561527</v>
      </c>
    </row>
    <row r="19" spans="1:22" ht="39.950000000000003" customHeight="1" thickTop="1" thickBot="1">
      <c r="A19" s="7" t="s">
        <v>18</v>
      </c>
      <c r="B19" s="7" t="s">
        <v>26</v>
      </c>
      <c r="C19" s="7" t="s">
        <v>26</v>
      </c>
      <c r="D19" s="7" t="s">
        <v>32</v>
      </c>
      <c r="E19" s="7" t="s">
        <v>35</v>
      </c>
      <c r="F19" s="7" t="s">
        <v>20</v>
      </c>
      <c r="G19" s="7" t="s">
        <v>21</v>
      </c>
      <c r="H19" s="7" t="s">
        <v>22</v>
      </c>
      <c r="I19" s="8" t="s">
        <v>36</v>
      </c>
      <c r="J19" s="9">
        <v>9155767000</v>
      </c>
      <c r="K19" s="9">
        <v>0</v>
      </c>
      <c r="L19" s="9">
        <v>0</v>
      </c>
      <c r="M19" s="9">
        <v>9155767000</v>
      </c>
      <c r="N19" s="9">
        <v>9155767000</v>
      </c>
      <c r="O19" s="9">
        <v>0</v>
      </c>
      <c r="P19" s="9">
        <v>9155767000</v>
      </c>
      <c r="Q19" s="9">
        <v>8392786416</v>
      </c>
      <c r="R19" s="9">
        <v>7629805833</v>
      </c>
      <c r="S19" s="10">
        <f t="shared" si="1"/>
        <v>0</v>
      </c>
      <c r="T19" s="11">
        <f t="shared" si="2"/>
        <v>1</v>
      </c>
      <c r="U19" s="11">
        <f t="shared" si="3"/>
        <v>0.91666666659385276</v>
      </c>
      <c r="V19" s="11">
        <f t="shared" si="4"/>
        <v>0.83333333329692638</v>
      </c>
    </row>
    <row r="20" spans="1:22" ht="39.950000000000003" customHeight="1" thickTop="1" thickBot="1">
      <c r="A20" s="7" t="s">
        <v>18</v>
      </c>
      <c r="B20" s="7" t="s">
        <v>26</v>
      </c>
      <c r="C20" s="7" t="s">
        <v>26</v>
      </c>
      <c r="D20" s="7" t="s">
        <v>32</v>
      </c>
      <c r="E20" s="7" t="s">
        <v>37</v>
      </c>
      <c r="F20" s="7" t="s">
        <v>20</v>
      </c>
      <c r="G20" s="7" t="s">
        <v>21</v>
      </c>
      <c r="H20" s="7" t="s">
        <v>22</v>
      </c>
      <c r="I20" s="8" t="s">
        <v>38</v>
      </c>
      <c r="J20" s="9">
        <v>0</v>
      </c>
      <c r="K20" s="9">
        <v>6000000000</v>
      </c>
      <c r="L20" s="9">
        <v>0</v>
      </c>
      <c r="M20" s="9">
        <v>6000000000</v>
      </c>
      <c r="N20" s="9">
        <v>6000000000</v>
      </c>
      <c r="O20" s="9">
        <v>0</v>
      </c>
      <c r="P20" s="9">
        <v>0</v>
      </c>
      <c r="Q20" s="9">
        <v>0</v>
      </c>
      <c r="R20" s="9">
        <v>0</v>
      </c>
      <c r="S20" s="10">
        <f t="shared" si="1"/>
        <v>6000000000</v>
      </c>
      <c r="T20" s="11">
        <f t="shared" si="2"/>
        <v>0</v>
      </c>
      <c r="U20" s="11">
        <f t="shared" si="3"/>
        <v>0</v>
      </c>
      <c r="V20" s="11">
        <f t="shared" si="4"/>
        <v>0</v>
      </c>
    </row>
    <row r="21" spans="1:22" ht="39.950000000000003" customHeight="1" thickTop="1" thickBot="1">
      <c r="A21" s="7" t="s">
        <v>18</v>
      </c>
      <c r="B21" s="7" t="s">
        <v>26</v>
      </c>
      <c r="C21" s="7" t="s">
        <v>32</v>
      </c>
      <c r="D21" s="7" t="s">
        <v>24</v>
      </c>
      <c r="E21" s="7" t="s">
        <v>39</v>
      </c>
      <c r="F21" s="7" t="s">
        <v>20</v>
      </c>
      <c r="G21" s="7" t="s">
        <v>21</v>
      </c>
      <c r="H21" s="7" t="s">
        <v>22</v>
      </c>
      <c r="I21" s="8" t="s">
        <v>40</v>
      </c>
      <c r="J21" s="9">
        <v>701975000</v>
      </c>
      <c r="K21" s="9">
        <v>0</v>
      </c>
      <c r="L21" s="9">
        <v>374010786</v>
      </c>
      <c r="M21" s="9">
        <v>327964214</v>
      </c>
      <c r="N21" s="9">
        <v>185137070.52000001</v>
      </c>
      <c r="O21" s="9">
        <v>142827143.47999999</v>
      </c>
      <c r="P21" s="9">
        <v>185137070.52000001</v>
      </c>
      <c r="Q21" s="9">
        <v>185137070.52000001</v>
      </c>
      <c r="R21" s="9">
        <v>185137070.52000001</v>
      </c>
      <c r="S21" s="10">
        <f t="shared" si="1"/>
        <v>142827143.47999999</v>
      </c>
      <c r="T21" s="11">
        <f t="shared" si="2"/>
        <v>0.56450387760903697</v>
      </c>
      <c r="U21" s="11">
        <f t="shared" si="3"/>
        <v>0.56450387760903697</v>
      </c>
      <c r="V21" s="11">
        <f t="shared" si="4"/>
        <v>0.56450387760903697</v>
      </c>
    </row>
    <row r="22" spans="1:22" ht="39.950000000000003" customHeight="1" thickTop="1" thickBot="1">
      <c r="A22" s="7" t="s">
        <v>18</v>
      </c>
      <c r="B22" s="7" t="s">
        <v>26</v>
      </c>
      <c r="C22" s="7" t="s">
        <v>32</v>
      </c>
      <c r="D22" s="7" t="s">
        <v>24</v>
      </c>
      <c r="E22" s="7" t="s">
        <v>41</v>
      </c>
      <c r="F22" s="7" t="s">
        <v>20</v>
      </c>
      <c r="G22" s="7" t="s">
        <v>21</v>
      </c>
      <c r="H22" s="7" t="s">
        <v>22</v>
      </c>
      <c r="I22" s="8" t="s">
        <v>42</v>
      </c>
      <c r="J22" s="9">
        <v>2605720000</v>
      </c>
      <c r="K22" s="9">
        <v>1904000000</v>
      </c>
      <c r="L22" s="9">
        <v>0</v>
      </c>
      <c r="M22" s="9">
        <v>4509720000</v>
      </c>
      <c r="N22" s="9">
        <v>2595061000</v>
      </c>
      <c r="O22" s="9">
        <v>1914659000</v>
      </c>
      <c r="P22" s="9">
        <v>2595061000</v>
      </c>
      <c r="Q22" s="9">
        <v>2595061000</v>
      </c>
      <c r="R22" s="9">
        <v>2595061000</v>
      </c>
      <c r="S22" s="10">
        <f t="shared" si="1"/>
        <v>1914659000</v>
      </c>
      <c r="T22" s="11">
        <f t="shared" si="2"/>
        <v>0.57543727770238506</v>
      </c>
      <c r="U22" s="11">
        <f t="shared" si="3"/>
        <v>0.57543727770238506</v>
      </c>
      <c r="V22" s="11">
        <f t="shared" si="4"/>
        <v>0.57543727770238506</v>
      </c>
    </row>
    <row r="23" spans="1:22" ht="39.950000000000003" customHeight="1" thickTop="1" thickBot="1">
      <c r="A23" s="7" t="s">
        <v>18</v>
      </c>
      <c r="B23" s="7" t="s">
        <v>26</v>
      </c>
      <c r="C23" s="7" t="s">
        <v>32</v>
      </c>
      <c r="D23" s="7" t="s">
        <v>24</v>
      </c>
      <c r="E23" s="7" t="s">
        <v>43</v>
      </c>
      <c r="F23" s="7" t="s">
        <v>20</v>
      </c>
      <c r="G23" s="7" t="s">
        <v>21</v>
      </c>
      <c r="H23" s="7" t="s">
        <v>22</v>
      </c>
      <c r="I23" s="8" t="s">
        <v>44</v>
      </c>
      <c r="J23" s="9">
        <v>288793000</v>
      </c>
      <c r="K23" s="9">
        <v>0</v>
      </c>
      <c r="L23" s="9">
        <v>0</v>
      </c>
      <c r="M23" s="9">
        <v>288793000</v>
      </c>
      <c r="N23" s="9">
        <v>288793000</v>
      </c>
      <c r="O23" s="9">
        <v>0</v>
      </c>
      <c r="P23" s="9">
        <v>84118761.700000003</v>
      </c>
      <c r="Q23" s="9">
        <v>82340548.700000003</v>
      </c>
      <c r="R23" s="9">
        <v>82340548.700000003</v>
      </c>
      <c r="S23" s="10">
        <f t="shared" si="1"/>
        <v>204674238.30000001</v>
      </c>
      <c r="T23" s="11">
        <f t="shared" si="2"/>
        <v>0.29127701052310828</v>
      </c>
      <c r="U23" s="11">
        <f t="shared" si="3"/>
        <v>0.28511961404881697</v>
      </c>
      <c r="V23" s="11">
        <f t="shared" si="4"/>
        <v>0.28511961404881697</v>
      </c>
    </row>
    <row r="24" spans="1:22" ht="39.950000000000003" customHeight="1" thickTop="1" thickBot="1">
      <c r="A24" s="7" t="s">
        <v>18</v>
      </c>
      <c r="B24" s="7" t="s">
        <v>26</v>
      </c>
      <c r="C24" s="7" t="s">
        <v>32</v>
      </c>
      <c r="D24" s="7" t="s">
        <v>24</v>
      </c>
      <c r="E24" s="7" t="s">
        <v>45</v>
      </c>
      <c r="F24" s="7" t="s">
        <v>20</v>
      </c>
      <c r="G24" s="7" t="s">
        <v>21</v>
      </c>
      <c r="H24" s="7" t="s">
        <v>22</v>
      </c>
      <c r="I24" s="8" t="s">
        <v>46</v>
      </c>
      <c r="J24" s="9">
        <v>1951000</v>
      </c>
      <c r="K24" s="9">
        <v>2503400</v>
      </c>
      <c r="L24" s="9">
        <v>0</v>
      </c>
      <c r="M24" s="9">
        <v>4454400</v>
      </c>
      <c r="N24" s="9">
        <v>3712000</v>
      </c>
      <c r="O24" s="9">
        <v>742400</v>
      </c>
      <c r="P24" s="9">
        <v>3712000</v>
      </c>
      <c r="Q24" s="9">
        <v>3712000</v>
      </c>
      <c r="R24" s="9">
        <v>3712000</v>
      </c>
      <c r="S24" s="10">
        <f t="shared" si="1"/>
        <v>742400</v>
      </c>
      <c r="T24" s="11">
        <f t="shared" si="2"/>
        <v>0.83333333333333337</v>
      </c>
      <c r="U24" s="11">
        <f t="shared" si="3"/>
        <v>0.83333333333333337</v>
      </c>
      <c r="V24" s="11">
        <f t="shared" si="4"/>
        <v>0.83333333333333337</v>
      </c>
    </row>
    <row r="25" spans="1:22" ht="39.950000000000003" customHeight="1" thickTop="1" thickBot="1">
      <c r="A25" s="7" t="s">
        <v>18</v>
      </c>
      <c r="B25" s="7" t="s">
        <v>26</v>
      </c>
      <c r="C25" s="7" t="s">
        <v>32</v>
      </c>
      <c r="D25" s="7" t="s">
        <v>24</v>
      </c>
      <c r="E25" s="7" t="s">
        <v>47</v>
      </c>
      <c r="F25" s="7" t="s">
        <v>20</v>
      </c>
      <c r="G25" s="7" t="s">
        <v>21</v>
      </c>
      <c r="H25" s="7" t="s">
        <v>22</v>
      </c>
      <c r="I25" s="8" t="s">
        <v>48</v>
      </c>
      <c r="J25" s="9">
        <v>27856902000</v>
      </c>
      <c r="K25" s="9">
        <v>365000000</v>
      </c>
      <c r="L25" s="9">
        <v>0</v>
      </c>
      <c r="M25" s="9">
        <v>28221902000</v>
      </c>
      <c r="N25" s="9">
        <v>21716724879.709999</v>
      </c>
      <c r="O25" s="9">
        <v>6505177120.29</v>
      </c>
      <c r="P25" s="9">
        <v>21394845197.75</v>
      </c>
      <c r="Q25" s="9">
        <v>21394845197.75</v>
      </c>
      <c r="R25" s="9">
        <v>21394845197.75</v>
      </c>
      <c r="S25" s="10">
        <f t="shared" si="1"/>
        <v>6827056802.25</v>
      </c>
      <c r="T25" s="11">
        <f t="shared" si="2"/>
        <v>0.75809366773897802</v>
      </c>
      <c r="U25" s="11">
        <f t="shared" si="3"/>
        <v>0.75809366773897802</v>
      </c>
      <c r="V25" s="11">
        <f t="shared" si="4"/>
        <v>0.75809366773897802</v>
      </c>
    </row>
    <row r="26" spans="1:22" ht="39.950000000000003" customHeight="1" thickTop="1" thickBot="1">
      <c r="A26" s="7" t="s">
        <v>18</v>
      </c>
      <c r="B26" s="7" t="s">
        <v>26</v>
      </c>
      <c r="C26" s="7" t="s">
        <v>21</v>
      </c>
      <c r="D26" s="7"/>
      <c r="E26" s="7"/>
      <c r="F26" s="7" t="s">
        <v>20</v>
      </c>
      <c r="G26" s="7" t="s">
        <v>21</v>
      </c>
      <c r="H26" s="7" t="s">
        <v>22</v>
      </c>
      <c r="I26" s="8" t="s">
        <v>49</v>
      </c>
      <c r="J26" s="9">
        <v>0</v>
      </c>
      <c r="K26" s="9">
        <v>36507386</v>
      </c>
      <c r="L26" s="9">
        <v>0</v>
      </c>
      <c r="M26" s="9">
        <v>36507386</v>
      </c>
      <c r="N26" s="9">
        <v>33833424</v>
      </c>
      <c r="O26" s="9">
        <v>2673962</v>
      </c>
      <c r="P26" s="9">
        <v>27326038</v>
      </c>
      <c r="Q26" s="9">
        <v>27326038</v>
      </c>
      <c r="R26" s="9">
        <v>27326038</v>
      </c>
      <c r="S26" s="10">
        <f t="shared" si="1"/>
        <v>9181348</v>
      </c>
      <c r="T26" s="11">
        <f t="shared" si="2"/>
        <v>0.7485071103146087</v>
      </c>
      <c r="U26" s="11">
        <f t="shared" si="3"/>
        <v>0.7485071103146087</v>
      </c>
      <c r="V26" s="11">
        <f t="shared" si="4"/>
        <v>0.7485071103146087</v>
      </c>
    </row>
    <row r="27" spans="1:22" ht="39.950000000000003" customHeight="1" thickTop="1" thickBot="1">
      <c r="A27" s="7" t="s">
        <v>18</v>
      </c>
      <c r="B27" s="7" t="s">
        <v>26</v>
      </c>
      <c r="C27" s="7" t="s">
        <v>50</v>
      </c>
      <c r="D27" s="7" t="s">
        <v>51</v>
      </c>
      <c r="E27" s="7" t="s">
        <v>29</v>
      </c>
      <c r="F27" s="7" t="s">
        <v>20</v>
      </c>
      <c r="G27" s="7" t="s">
        <v>21</v>
      </c>
      <c r="H27" s="7" t="s">
        <v>22</v>
      </c>
      <c r="I27" s="8" t="s">
        <v>52</v>
      </c>
      <c r="J27" s="9">
        <v>31811447000</v>
      </c>
      <c r="K27" s="9">
        <v>8314000000</v>
      </c>
      <c r="L27" s="9">
        <v>0</v>
      </c>
      <c r="M27" s="9">
        <v>40125447000</v>
      </c>
      <c r="N27" s="9">
        <v>40125447000</v>
      </c>
      <c r="O27" s="9">
        <v>0</v>
      </c>
      <c r="P27" s="9">
        <v>38811447000</v>
      </c>
      <c r="Q27" s="9">
        <v>25727598150</v>
      </c>
      <c r="R27" s="9">
        <v>25727598150</v>
      </c>
      <c r="S27" s="10">
        <f t="shared" si="1"/>
        <v>1314000000</v>
      </c>
      <c r="T27" s="11">
        <f t="shared" si="2"/>
        <v>0.96725270125962703</v>
      </c>
      <c r="U27" s="11">
        <f t="shared" si="3"/>
        <v>0.6411791038739082</v>
      </c>
      <c r="V27" s="11">
        <f t="shared" si="4"/>
        <v>0.6411791038739082</v>
      </c>
    </row>
    <row r="28" spans="1:22" ht="39.950000000000003" customHeight="1" thickTop="1" thickBot="1">
      <c r="A28" s="5" t="s">
        <v>18</v>
      </c>
      <c r="B28" s="5" t="s">
        <v>53</v>
      </c>
      <c r="C28" s="5"/>
      <c r="D28" s="5"/>
      <c r="E28" s="5"/>
      <c r="F28" s="5"/>
      <c r="G28" s="5"/>
      <c r="H28" s="5"/>
      <c r="I28" s="6" t="s">
        <v>100</v>
      </c>
      <c r="J28" s="12">
        <f>+J29+J30</f>
        <v>15552230000</v>
      </c>
      <c r="K28" s="12">
        <f t="shared" ref="K28:R28" si="8">+K29+K30</f>
        <v>732522520</v>
      </c>
      <c r="L28" s="12">
        <f t="shared" si="8"/>
        <v>0</v>
      </c>
      <c r="M28" s="12">
        <f t="shared" si="8"/>
        <v>16284752520</v>
      </c>
      <c r="N28" s="12">
        <f t="shared" si="8"/>
        <v>14298766520</v>
      </c>
      <c r="O28" s="12">
        <f t="shared" si="8"/>
        <v>1985986000</v>
      </c>
      <c r="P28" s="12">
        <f t="shared" si="8"/>
        <v>14298340584</v>
      </c>
      <c r="Q28" s="12">
        <f t="shared" si="8"/>
        <v>14298340584</v>
      </c>
      <c r="R28" s="12">
        <f t="shared" si="8"/>
        <v>14298340584</v>
      </c>
      <c r="S28" s="14">
        <f t="shared" si="1"/>
        <v>1986411936</v>
      </c>
      <c r="T28" s="15">
        <f t="shared" si="2"/>
        <v>0.87802013364585041</v>
      </c>
      <c r="U28" s="15">
        <f t="shared" si="3"/>
        <v>0.87802013364585041</v>
      </c>
      <c r="V28" s="15">
        <f t="shared" si="4"/>
        <v>0.87802013364585041</v>
      </c>
    </row>
    <row r="29" spans="1:22" ht="30" customHeight="1" thickTop="1" thickBot="1">
      <c r="A29" s="7" t="s">
        <v>18</v>
      </c>
      <c r="B29" s="7" t="s">
        <v>53</v>
      </c>
      <c r="C29" s="7" t="s">
        <v>19</v>
      </c>
      <c r="D29" s="7"/>
      <c r="E29" s="7"/>
      <c r="F29" s="7" t="s">
        <v>20</v>
      </c>
      <c r="G29" s="7" t="s">
        <v>21</v>
      </c>
      <c r="H29" s="7" t="s">
        <v>22</v>
      </c>
      <c r="I29" s="8" t="s">
        <v>54</v>
      </c>
      <c r="J29" s="9">
        <v>13570752000</v>
      </c>
      <c r="K29" s="9">
        <v>732522520</v>
      </c>
      <c r="L29" s="9">
        <v>0</v>
      </c>
      <c r="M29" s="9">
        <v>14303274520</v>
      </c>
      <c r="N29" s="9">
        <v>14298766520</v>
      </c>
      <c r="O29" s="9">
        <v>4508000</v>
      </c>
      <c r="P29" s="9">
        <v>14298340584</v>
      </c>
      <c r="Q29" s="9">
        <v>14298340584</v>
      </c>
      <c r="R29" s="9">
        <v>14298340584</v>
      </c>
      <c r="S29" s="10">
        <f t="shared" si="1"/>
        <v>4933936</v>
      </c>
      <c r="T29" s="11">
        <f t="shared" si="2"/>
        <v>0.99965504850004094</v>
      </c>
      <c r="U29" s="11">
        <f t="shared" si="3"/>
        <v>0.99965504850004094</v>
      </c>
      <c r="V29" s="11">
        <f t="shared" si="4"/>
        <v>0.99965504850004094</v>
      </c>
    </row>
    <row r="30" spans="1:22" ht="39.75" customHeight="1" thickTop="1" thickBot="1">
      <c r="A30" s="7" t="s">
        <v>18</v>
      </c>
      <c r="B30" s="7" t="s">
        <v>53</v>
      </c>
      <c r="C30" s="7" t="s">
        <v>32</v>
      </c>
      <c r="D30" s="7" t="s">
        <v>19</v>
      </c>
      <c r="E30" s="7"/>
      <c r="F30" s="7" t="s">
        <v>20</v>
      </c>
      <c r="G30" s="7" t="s">
        <v>50</v>
      </c>
      <c r="H30" s="7" t="s">
        <v>55</v>
      </c>
      <c r="I30" s="8" t="s">
        <v>56</v>
      </c>
      <c r="J30" s="9">
        <v>1981478000</v>
      </c>
      <c r="K30" s="9">
        <v>0</v>
      </c>
      <c r="L30" s="9">
        <v>0</v>
      </c>
      <c r="M30" s="9">
        <v>1981478000</v>
      </c>
      <c r="N30" s="9">
        <v>0</v>
      </c>
      <c r="O30" s="9">
        <v>1981478000</v>
      </c>
      <c r="P30" s="9">
        <v>0</v>
      </c>
      <c r="Q30" s="9">
        <v>0</v>
      </c>
      <c r="R30" s="9">
        <v>0</v>
      </c>
      <c r="S30" s="10">
        <f t="shared" si="1"/>
        <v>1981478000</v>
      </c>
      <c r="T30" s="11">
        <f t="shared" si="2"/>
        <v>0</v>
      </c>
      <c r="U30" s="11">
        <f t="shared" si="3"/>
        <v>0</v>
      </c>
      <c r="V30" s="11">
        <f t="shared" si="4"/>
        <v>0</v>
      </c>
    </row>
    <row r="31" spans="1:22" ht="33.75" customHeight="1" thickTop="1" thickBot="1">
      <c r="A31" s="5" t="s">
        <v>57</v>
      </c>
      <c r="B31" s="5" t="s">
        <v>21</v>
      </c>
      <c r="C31" s="5"/>
      <c r="D31" s="5"/>
      <c r="E31" s="5"/>
      <c r="F31" s="5"/>
      <c r="G31" s="5"/>
      <c r="H31" s="5"/>
      <c r="I31" s="6" t="s">
        <v>101</v>
      </c>
      <c r="J31" s="12">
        <f>+J32</f>
        <v>1015261019</v>
      </c>
      <c r="K31" s="12">
        <f t="shared" ref="K31:R31" si="9">+K32</f>
        <v>0</v>
      </c>
      <c r="L31" s="12">
        <f t="shared" si="9"/>
        <v>0</v>
      </c>
      <c r="M31" s="12">
        <f t="shared" si="9"/>
        <v>1015261019</v>
      </c>
      <c r="N31" s="12">
        <f t="shared" si="9"/>
        <v>1015261019</v>
      </c>
      <c r="O31" s="12">
        <f t="shared" si="9"/>
        <v>0</v>
      </c>
      <c r="P31" s="12">
        <f t="shared" si="9"/>
        <v>1015261019</v>
      </c>
      <c r="Q31" s="12">
        <f t="shared" si="9"/>
        <v>1015261019</v>
      </c>
      <c r="R31" s="12">
        <f t="shared" si="9"/>
        <v>1015261019</v>
      </c>
      <c r="S31" s="14">
        <f t="shared" si="1"/>
        <v>0</v>
      </c>
      <c r="T31" s="15">
        <f t="shared" si="2"/>
        <v>1</v>
      </c>
      <c r="U31" s="15">
        <f t="shared" si="3"/>
        <v>1</v>
      </c>
      <c r="V31" s="15">
        <f t="shared" si="4"/>
        <v>1</v>
      </c>
    </row>
    <row r="32" spans="1:22" ht="27.75" customHeight="1" thickTop="1" thickBot="1">
      <c r="A32" s="7" t="s">
        <v>57</v>
      </c>
      <c r="B32" s="7" t="s">
        <v>21</v>
      </c>
      <c r="C32" s="7" t="s">
        <v>32</v>
      </c>
      <c r="D32" s="7" t="s">
        <v>19</v>
      </c>
      <c r="E32" s="7"/>
      <c r="F32" s="7" t="s">
        <v>20</v>
      </c>
      <c r="G32" s="7" t="s">
        <v>50</v>
      </c>
      <c r="H32" s="7" t="s">
        <v>22</v>
      </c>
      <c r="I32" s="8" t="s">
        <v>58</v>
      </c>
      <c r="J32" s="9">
        <v>1015261019</v>
      </c>
      <c r="K32" s="9">
        <v>0</v>
      </c>
      <c r="L32" s="9">
        <v>0</v>
      </c>
      <c r="M32" s="9">
        <v>1015261019</v>
      </c>
      <c r="N32" s="9">
        <v>1015261019</v>
      </c>
      <c r="O32" s="9">
        <v>0</v>
      </c>
      <c r="P32" s="9">
        <v>1015261019</v>
      </c>
      <c r="Q32" s="9">
        <v>1015261019</v>
      </c>
      <c r="R32" s="9">
        <v>1015261019</v>
      </c>
      <c r="S32" s="10">
        <f t="shared" si="1"/>
        <v>0</v>
      </c>
      <c r="T32" s="11">
        <f t="shared" si="2"/>
        <v>1</v>
      </c>
      <c r="U32" s="11">
        <f t="shared" si="3"/>
        <v>1</v>
      </c>
      <c r="V32" s="11">
        <f t="shared" si="4"/>
        <v>1</v>
      </c>
    </row>
    <row r="33" spans="1:22" ht="38.25" customHeight="1" thickTop="1" thickBot="1">
      <c r="A33" s="5" t="s">
        <v>59</v>
      </c>
      <c r="B33" s="5"/>
      <c r="C33" s="5"/>
      <c r="D33" s="5"/>
      <c r="E33" s="5"/>
      <c r="F33" s="5"/>
      <c r="G33" s="5"/>
      <c r="H33" s="5"/>
      <c r="I33" s="6" t="s">
        <v>102</v>
      </c>
      <c r="J33" s="12">
        <f>SUM(J34:J51)</f>
        <v>296975230533</v>
      </c>
      <c r="K33" s="12">
        <f t="shared" ref="K33:R33" si="10">SUM(K34:K51)</f>
        <v>137250000000</v>
      </c>
      <c r="L33" s="12">
        <f t="shared" si="10"/>
        <v>0</v>
      </c>
      <c r="M33" s="12">
        <f t="shared" si="10"/>
        <v>434225230533</v>
      </c>
      <c r="N33" s="12">
        <f t="shared" si="10"/>
        <v>420358993604.78998</v>
      </c>
      <c r="O33" s="12">
        <f t="shared" si="10"/>
        <v>13866236928.210001</v>
      </c>
      <c r="P33" s="12">
        <f t="shared" si="10"/>
        <v>419198866715.08997</v>
      </c>
      <c r="Q33" s="12">
        <f t="shared" si="10"/>
        <v>101336713731.72</v>
      </c>
      <c r="R33" s="12">
        <f t="shared" si="10"/>
        <v>101258107958.72</v>
      </c>
      <c r="S33" s="14">
        <f t="shared" si="1"/>
        <v>15026363817.910034</v>
      </c>
      <c r="T33" s="15">
        <f t="shared" si="2"/>
        <v>0.96539500065561468</v>
      </c>
      <c r="U33" s="15">
        <f t="shared" si="3"/>
        <v>0.23337361950923916</v>
      </c>
      <c r="V33" s="15">
        <f t="shared" si="4"/>
        <v>0.23319259416231605</v>
      </c>
    </row>
    <row r="34" spans="1:22" ht="90" customHeight="1" thickTop="1" thickBot="1">
      <c r="A34" s="7" t="s">
        <v>59</v>
      </c>
      <c r="B34" s="7" t="s">
        <v>60</v>
      </c>
      <c r="C34" s="7" t="s">
        <v>61</v>
      </c>
      <c r="D34" s="7" t="s">
        <v>62</v>
      </c>
      <c r="E34" s="7"/>
      <c r="F34" s="7" t="s">
        <v>20</v>
      </c>
      <c r="G34" s="7" t="s">
        <v>21</v>
      </c>
      <c r="H34" s="7" t="s">
        <v>22</v>
      </c>
      <c r="I34" s="8" t="s">
        <v>63</v>
      </c>
      <c r="J34" s="9">
        <v>3775000000</v>
      </c>
      <c r="K34" s="9">
        <v>0</v>
      </c>
      <c r="L34" s="9">
        <v>0</v>
      </c>
      <c r="M34" s="9">
        <v>3775000000</v>
      </c>
      <c r="N34" s="9">
        <v>3359578848.6599998</v>
      </c>
      <c r="O34" s="9">
        <v>415421151.33999997</v>
      </c>
      <c r="P34" s="9">
        <v>3160902673.9099998</v>
      </c>
      <c r="Q34" s="9">
        <v>2214976503.9200001</v>
      </c>
      <c r="R34" s="9">
        <v>2169253347.9200001</v>
      </c>
      <c r="S34" s="10">
        <f t="shared" si="1"/>
        <v>614097326.09000015</v>
      </c>
      <c r="T34" s="11">
        <f t="shared" si="2"/>
        <v>0.83732521163178808</v>
      </c>
      <c r="U34" s="11">
        <f t="shared" si="3"/>
        <v>0.5867487427602649</v>
      </c>
      <c r="V34" s="11">
        <f t="shared" si="4"/>
        <v>0.57463664845562912</v>
      </c>
    </row>
    <row r="35" spans="1:22" ht="93" customHeight="1" thickTop="1" thickBot="1">
      <c r="A35" s="7" t="s">
        <v>59</v>
      </c>
      <c r="B35" s="7" t="s">
        <v>60</v>
      </c>
      <c r="C35" s="7" t="s">
        <v>61</v>
      </c>
      <c r="D35" s="7" t="s">
        <v>62</v>
      </c>
      <c r="E35" s="7"/>
      <c r="F35" s="7" t="s">
        <v>20</v>
      </c>
      <c r="G35" s="7" t="s">
        <v>64</v>
      </c>
      <c r="H35" s="7" t="s">
        <v>22</v>
      </c>
      <c r="I35" s="8" t="s">
        <v>63</v>
      </c>
      <c r="J35" s="9">
        <v>19001800000</v>
      </c>
      <c r="K35" s="9">
        <v>0</v>
      </c>
      <c r="L35" s="9">
        <v>0</v>
      </c>
      <c r="M35" s="9">
        <v>19001800000</v>
      </c>
      <c r="N35" s="9">
        <v>19001800000</v>
      </c>
      <c r="O35" s="9">
        <v>0</v>
      </c>
      <c r="P35" s="9">
        <v>19001800000</v>
      </c>
      <c r="Q35" s="9">
        <v>0</v>
      </c>
      <c r="R35" s="9">
        <v>0</v>
      </c>
      <c r="S35" s="10">
        <f t="shared" si="1"/>
        <v>0</v>
      </c>
      <c r="T35" s="11">
        <f t="shared" si="2"/>
        <v>1</v>
      </c>
      <c r="U35" s="11">
        <f t="shared" si="3"/>
        <v>0</v>
      </c>
      <c r="V35" s="11">
        <f t="shared" si="4"/>
        <v>0</v>
      </c>
    </row>
    <row r="36" spans="1:22" ht="69.75" customHeight="1" thickTop="1" thickBot="1">
      <c r="A36" s="7" t="s">
        <v>59</v>
      </c>
      <c r="B36" s="7" t="s">
        <v>65</v>
      </c>
      <c r="C36" s="7" t="s">
        <v>61</v>
      </c>
      <c r="D36" s="7" t="s">
        <v>66</v>
      </c>
      <c r="E36" s="7"/>
      <c r="F36" s="7" t="s">
        <v>20</v>
      </c>
      <c r="G36" s="7" t="s">
        <v>21</v>
      </c>
      <c r="H36" s="7" t="s">
        <v>22</v>
      </c>
      <c r="I36" s="8" t="s">
        <v>67</v>
      </c>
      <c r="J36" s="9">
        <v>3800000000</v>
      </c>
      <c r="K36" s="9">
        <v>0</v>
      </c>
      <c r="L36" s="9">
        <v>0</v>
      </c>
      <c r="M36" s="9">
        <v>3800000000</v>
      </c>
      <c r="N36" s="9">
        <v>3714498476.23</v>
      </c>
      <c r="O36" s="9">
        <v>85501523.769999996</v>
      </c>
      <c r="P36" s="9">
        <v>3297579094.8800001</v>
      </c>
      <c r="Q36" s="9">
        <v>2156479386.8800001</v>
      </c>
      <c r="R36" s="9">
        <v>2127868014.8800001</v>
      </c>
      <c r="S36" s="10">
        <f t="shared" si="1"/>
        <v>502420905.11999989</v>
      </c>
      <c r="T36" s="11">
        <f t="shared" si="2"/>
        <v>0.86778397233684212</v>
      </c>
      <c r="U36" s="11">
        <f t="shared" si="3"/>
        <v>0.56749457549473692</v>
      </c>
      <c r="V36" s="11">
        <f t="shared" si="4"/>
        <v>0.55996526707368421</v>
      </c>
    </row>
    <row r="37" spans="1:22" ht="65.099999999999994" customHeight="1" thickTop="1" thickBot="1">
      <c r="A37" s="7" t="s">
        <v>59</v>
      </c>
      <c r="B37" s="7" t="s">
        <v>65</v>
      </c>
      <c r="C37" s="7" t="s">
        <v>61</v>
      </c>
      <c r="D37" s="7" t="s">
        <v>68</v>
      </c>
      <c r="E37" s="7"/>
      <c r="F37" s="7" t="s">
        <v>20</v>
      </c>
      <c r="G37" s="7" t="s">
        <v>21</v>
      </c>
      <c r="H37" s="7" t="s">
        <v>22</v>
      </c>
      <c r="I37" s="8" t="s">
        <v>69</v>
      </c>
      <c r="J37" s="9">
        <v>10422750116</v>
      </c>
      <c r="K37" s="9">
        <v>16800000000</v>
      </c>
      <c r="L37" s="9">
        <v>0</v>
      </c>
      <c r="M37" s="9">
        <v>27222750116</v>
      </c>
      <c r="N37" s="9">
        <v>26595759934.830002</v>
      </c>
      <c r="O37" s="9">
        <v>626990181.16999996</v>
      </c>
      <c r="P37" s="9">
        <v>26578704534.830002</v>
      </c>
      <c r="Q37" s="9">
        <v>6455949750.8299999</v>
      </c>
      <c r="R37" s="9">
        <v>6453972431.8299999</v>
      </c>
      <c r="S37" s="10">
        <f t="shared" si="1"/>
        <v>644045581.16999817</v>
      </c>
      <c r="T37" s="11">
        <f t="shared" si="2"/>
        <v>0.97634164151580471</v>
      </c>
      <c r="U37" s="11">
        <f t="shared" si="3"/>
        <v>0.2371527389158069</v>
      </c>
      <c r="V37" s="11">
        <f t="shared" si="4"/>
        <v>0.23708010411617886</v>
      </c>
    </row>
    <row r="38" spans="1:22" ht="73.5" customHeight="1" thickTop="1" thickBot="1">
      <c r="A38" s="7" t="s">
        <v>59</v>
      </c>
      <c r="B38" s="7" t="s">
        <v>65</v>
      </c>
      <c r="C38" s="7" t="s">
        <v>61</v>
      </c>
      <c r="D38" s="7" t="s">
        <v>70</v>
      </c>
      <c r="E38" s="7"/>
      <c r="F38" s="7" t="s">
        <v>20</v>
      </c>
      <c r="G38" s="7" t="s">
        <v>21</v>
      </c>
      <c r="H38" s="7" t="s">
        <v>22</v>
      </c>
      <c r="I38" s="8" t="s">
        <v>71</v>
      </c>
      <c r="J38" s="9">
        <v>20775856863</v>
      </c>
      <c r="K38" s="9">
        <v>15000000000</v>
      </c>
      <c r="L38" s="9">
        <v>0</v>
      </c>
      <c r="M38" s="9">
        <v>35775856863</v>
      </c>
      <c r="N38" s="9">
        <v>35775856863</v>
      </c>
      <c r="O38" s="9">
        <v>0</v>
      </c>
      <c r="P38" s="9">
        <v>35775856863</v>
      </c>
      <c r="Q38" s="9">
        <v>6576190715</v>
      </c>
      <c r="R38" s="9">
        <v>6576190715</v>
      </c>
      <c r="S38" s="10">
        <f t="shared" si="1"/>
        <v>0</v>
      </c>
      <c r="T38" s="11">
        <f t="shared" si="2"/>
        <v>1</v>
      </c>
      <c r="U38" s="11">
        <f t="shared" si="3"/>
        <v>0.18381644191452501</v>
      </c>
      <c r="V38" s="11">
        <f t="shared" si="4"/>
        <v>0.18381644191452501</v>
      </c>
    </row>
    <row r="39" spans="1:22" ht="65.099999999999994" customHeight="1" thickTop="1" thickBot="1">
      <c r="A39" s="7" t="s">
        <v>59</v>
      </c>
      <c r="B39" s="7" t="s">
        <v>65</v>
      </c>
      <c r="C39" s="7" t="s">
        <v>61</v>
      </c>
      <c r="D39" s="7" t="s">
        <v>72</v>
      </c>
      <c r="E39" s="7"/>
      <c r="F39" s="7" t="s">
        <v>20</v>
      </c>
      <c r="G39" s="7" t="s">
        <v>21</v>
      </c>
      <c r="H39" s="7" t="s">
        <v>22</v>
      </c>
      <c r="I39" s="8" t="s">
        <v>73</v>
      </c>
      <c r="J39" s="9">
        <v>6092612574</v>
      </c>
      <c r="K39" s="9">
        <v>4450000000</v>
      </c>
      <c r="L39" s="9">
        <v>0</v>
      </c>
      <c r="M39" s="9">
        <v>10542612574</v>
      </c>
      <c r="N39" s="9">
        <v>10395088957.16</v>
      </c>
      <c r="O39" s="9">
        <v>147523616.84</v>
      </c>
      <c r="P39" s="9">
        <v>10354523346.66</v>
      </c>
      <c r="Q39" s="9">
        <v>3354240688.6599998</v>
      </c>
      <c r="R39" s="9">
        <v>3351946762.6599998</v>
      </c>
      <c r="S39" s="10">
        <f t="shared" si="1"/>
        <v>188089227.34000015</v>
      </c>
      <c r="T39" s="11">
        <f t="shared" si="2"/>
        <v>0.98215914451756836</v>
      </c>
      <c r="U39" s="11">
        <f t="shared" si="3"/>
        <v>0.31816029139989149</v>
      </c>
      <c r="V39" s="11">
        <f t="shared" si="4"/>
        <v>0.31794270529550805</v>
      </c>
    </row>
    <row r="40" spans="1:22" ht="65.099999999999994" customHeight="1" thickTop="1" thickBot="1">
      <c r="A40" s="7" t="s">
        <v>59</v>
      </c>
      <c r="B40" s="7" t="s">
        <v>65</v>
      </c>
      <c r="C40" s="7" t="s">
        <v>61</v>
      </c>
      <c r="D40" s="7" t="s">
        <v>74</v>
      </c>
      <c r="E40" s="7"/>
      <c r="F40" s="7" t="s">
        <v>20</v>
      </c>
      <c r="G40" s="7" t="s">
        <v>21</v>
      </c>
      <c r="H40" s="7" t="s">
        <v>22</v>
      </c>
      <c r="I40" s="8" t="s">
        <v>75</v>
      </c>
      <c r="J40" s="9">
        <v>19000000000</v>
      </c>
      <c r="K40" s="9">
        <v>0</v>
      </c>
      <c r="L40" s="9">
        <v>0</v>
      </c>
      <c r="M40" s="9">
        <v>19000000000</v>
      </c>
      <c r="N40" s="9">
        <v>18882950615.450001</v>
      </c>
      <c r="O40" s="9">
        <v>117049384.55</v>
      </c>
      <c r="P40" s="9">
        <v>18882950615.450001</v>
      </c>
      <c r="Q40" s="9">
        <v>18562073111.450001</v>
      </c>
      <c r="R40" s="9">
        <v>18562073111.450001</v>
      </c>
      <c r="S40" s="10">
        <f t="shared" si="1"/>
        <v>117049384.54999924</v>
      </c>
      <c r="T40" s="11">
        <f t="shared" si="2"/>
        <v>0.99383950607631588</v>
      </c>
      <c r="U40" s="11">
        <f t="shared" si="3"/>
        <v>0.97695121639210525</v>
      </c>
      <c r="V40" s="11">
        <f t="shared" si="4"/>
        <v>0.97695121639210525</v>
      </c>
    </row>
    <row r="41" spans="1:22" ht="65.099999999999994" customHeight="1" thickTop="1" thickBot="1">
      <c r="A41" s="7" t="s">
        <v>59</v>
      </c>
      <c r="B41" s="7" t="s">
        <v>65</v>
      </c>
      <c r="C41" s="7" t="s">
        <v>61</v>
      </c>
      <c r="D41" s="7" t="s">
        <v>76</v>
      </c>
      <c r="E41" s="7"/>
      <c r="F41" s="7" t="s">
        <v>20</v>
      </c>
      <c r="G41" s="7" t="s">
        <v>21</v>
      </c>
      <c r="H41" s="7" t="s">
        <v>22</v>
      </c>
      <c r="I41" s="8" t="s">
        <v>77</v>
      </c>
      <c r="J41" s="9">
        <v>138789700000</v>
      </c>
      <c r="K41" s="9">
        <v>0</v>
      </c>
      <c r="L41" s="9">
        <v>0</v>
      </c>
      <c r="M41" s="9">
        <v>138789700000</v>
      </c>
      <c r="N41" s="9">
        <v>138789700000</v>
      </c>
      <c r="O41" s="9">
        <v>0</v>
      </c>
      <c r="P41" s="9">
        <v>138789700000</v>
      </c>
      <c r="Q41" s="9">
        <v>51135174020</v>
      </c>
      <c r="R41" s="9">
        <v>51135174020</v>
      </c>
      <c r="S41" s="10">
        <f t="shared" si="1"/>
        <v>0</v>
      </c>
      <c r="T41" s="11">
        <f t="shared" si="2"/>
        <v>1</v>
      </c>
      <c r="U41" s="11">
        <f t="shared" si="3"/>
        <v>0.36843637546590274</v>
      </c>
      <c r="V41" s="11">
        <f t="shared" si="4"/>
        <v>0.36843637546590274</v>
      </c>
    </row>
    <row r="42" spans="1:22" ht="65.099999999999994" customHeight="1" thickTop="1" thickBot="1">
      <c r="A42" s="7" t="s">
        <v>59</v>
      </c>
      <c r="B42" s="7" t="s">
        <v>65</v>
      </c>
      <c r="C42" s="7" t="s">
        <v>61</v>
      </c>
      <c r="D42" s="7" t="s">
        <v>76</v>
      </c>
      <c r="E42" s="7"/>
      <c r="F42" s="7" t="s">
        <v>20</v>
      </c>
      <c r="G42" s="7" t="s">
        <v>50</v>
      </c>
      <c r="H42" s="7" t="s">
        <v>22</v>
      </c>
      <c r="I42" s="8" t="s">
        <v>77</v>
      </c>
      <c r="J42" s="9">
        <v>55997510980</v>
      </c>
      <c r="K42" s="9">
        <v>0</v>
      </c>
      <c r="L42" s="9">
        <v>0</v>
      </c>
      <c r="M42" s="9">
        <v>55997510980</v>
      </c>
      <c r="N42" s="9">
        <v>55997510980</v>
      </c>
      <c r="O42" s="9">
        <v>0</v>
      </c>
      <c r="P42" s="9">
        <v>55997510980</v>
      </c>
      <c r="Q42" s="9">
        <v>0</v>
      </c>
      <c r="R42" s="9">
        <v>0</v>
      </c>
      <c r="S42" s="10">
        <f t="shared" si="1"/>
        <v>0</v>
      </c>
      <c r="T42" s="11">
        <f t="shared" si="2"/>
        <v>1</v>
      </c>
      <c r="U42" s="11">
        <f t="shared" si="3"/>
        <v>0</v>
      </c>
      <c r="V42" s="11">
        <f t="shared" si="4"/>
        <v>0</v>
      </c>
    </row>
    <row r="43" spans="1:22" ht="65.099999999999994" customHeight="1" thickTop="1" thickBot="1">
      <c r="A43" s="7" t="s">
        <v>59</v>
      </c>
      <c r="B43" s="7" t="s">
        <v>65</v>
      </c>
      <c r="C43" s="7" t="s">
        <v>61</v>
      </c>
      <c r="D43" s="7" t="s">
        <v>78</v>
      </c>
      <c r="E43" s="7"/>
      <c r="F43" s="7" t="s">
        <v>20</v>
      </c>
      <c r="G43" s="7" t="s">
        <v>21</v>
      </c>
      <c r="H43" s="7" t="s">
        <v>22</v>
      </c>
      <c r="I43" s="8" t="s">
        <v>79</v>
      </c>
      <c r="J43" s="9">
        <v>1000000000</v>
      </c>
      <c r="K43" s="9">
        <v>96000000000</v>
      </c>
      <c r="L43" s="9">
        <v>0</v>
      </c>
      <c r="M43" s="9">
        <v>97000000000</v>
      </c>
      <c r="N43" s="9">
        <v>86367327927</v>
      </c>
      <c r="O43" s="9">
        <v>10632672073</v>
      </c>
      <c r="P43" s="9">
        <v>86367327927</v>
      </c>
      <c r="Q43" s="9">
        <v>846953940</v>
      </c>
      <c r="R43" s="9">
        <v>846953940</v>
      </c>
      <c r="S43" s="10">
        <f t="shared" si="1"/>
        <v>10632672073</v>
      </c>
      <c r="T43" s="11">
        <f t="shared" si="2"/>
        <v>0.89038482398969077</v>
      </c>
      <c r="U43" s="11">
        <f t="shared" si="3"/>
        <v>8.7314839175257741E-3</v>
      </c>
      <c r="V43" s="11">
        <f t="shared" si="4"/>
        <v>8.7314839175257741E-3</v>
      </c>
    </row>
    <row r="44" spans="1:22" ht="65.099999999999994" customHeight="1" thickTop="1" thickBot="1">
      <c r="A44" s="7" t="s">
        <v>59</v>
      </c>
      <c r="B44" s="7" t="s">
        <v>65</v>
      </c>
      <c r="C44" s="7" t="s">
        <v>61</v>
      </c>
      <c r="D44" s="7" t="s">
        <v>80</v>
      </c>
      <c r="E44" s="7"/>
      <c r="F44" s="7" t="s">
        <v>20</v>
      </c>
      <c r="G44" s="7" t="s">
        <v>21</v>
      </c>
      <c r="H44" s="7" t="s">
        <v>22</v>
      </c>
      <c r="I44" s="8" t="s">
        <v>81</v>
      </c>
      <c r="J44" s="9">
        <v>4000000000</v>
      </c>
      <c r="K44" s="9">
        <v>0</v>
      </c>
      <c r="L44" s="9">
        <v>0</v>
      </c>
      <c r="M44" s="9">
        <v>4000000000</v>
      </c>
      <c r="N44" s="9">
        <v>3413210351.8000002</v>
      </c>
      <c r="O44" s="9">
        <v>586789648.20000005</v>
      </c>
      <c r="P44" s="9">
        <v>3411723550</v>
      </c>
      <c r="Q44" s="9">
        <v>1499140148.9300001</v>
      </c>
      <c r="R44" s="9">
        <v>1499140148.9300001</v>
      </c>
      <c r="S44" s="10">
        <f t="shared" si="1"/>
        <v>588276450</v>
      </c>
      <c r="T44" s="11">
        <f t="shared" si="2"/>
        <v>0.85293088750000001</v>
      </c>
      <c r="U44" s="11">
        <f t="shared" si="3"/>
        <v>0.37478503723250001</v>
      </c>
      <c r="V44" s="11">
        <f t="shared" si="4"/>
        <v>0.37478503723250001</v>
      </c>
    </row>
    <row r="45" spans="1:22" ht="65.099999999999994" customHeight="1" thickTop="1" thickBot="1">
      <c r="A45" s="7" t="s">
        <v>59</v>
      </c>
      <c r="B45" s="7" t="s">
        <v>65</v>
      </c>
      <c r="C45" s="7" t="s">
        <v>61</v>
      </c>
      <c r="D45" s="7" t="s">
        <v>82</v>
      </c>
      <c r="E45" s="7"/>
      <c r="F45" s="7" t="s">
        <v>20</v>
      </c>
      <c r="G45" s="7" t="s">
        <v>21</v>
      </c>
      <c r="H45" s="7" t="s">
        <v>22</v>
      </c>
      <c r="I45" s="8" t="s">
        <v>83</v>
      </c>
      <c r="J45" s="9">
        <v>2900000000</v>
      </c>
      <c r="K45" s="9">
        <v>0</v>
      </c>
      <c r="L45" s="9">
        <v>0</v>
      </c>
      <c r="M45" s="9">
        <v>2900000000</v>
      </c>
      <c r="N45" s="9">
        <v>1874888909.3</v>
      </c>
      <c r="O45" s="9">
        <v>1025111090.7</v>
      </c>
      <c r="P45" s="9">
        <v>1862921009.3</v>
      </c>
      <c r="Q45" s="9">
        <v>393457927.30000001</v>
      </c>
      <c r="R45" s="9">
        <v>393457927.30000001</v>
      </c>
      <c r="S45" s="10">
        <f t="shared" si="1"/>
        <v>1037078990.7</v>
      </c>
      <c r="T45" s="11">
        <f t="shared" si="2"/>
        <v>0.64238655493103447</v>
      </c>
      <c r="U45" s="11">
        <f t="shared" si="3"/>
        <v>0.13567514734482758</v>
      </c>
      <c r="V45" s="11">
        <f t="shared" si="4"/>
        <v>0.13567514734482758</v>
      </c>
    </row>
    <row r="46" spans="1:22" ht="65.099999999999994" customHeight="1" thickTop="1" thickBot="1">
      <c r="A46" s="7" t="s">
        <v>59</v>
      </c>
      <c r="B46" s="7" t="s">
        <v>65</v>
      </c>
      <c r="C46" s="7" t="s">
        <v>61</v>
      </c>
      <c r="D46" s="7" t="s">
        <v>84</v>
      </c>
      <c r="E46" s="7"/>
      <c r="F46" s="7" t="s">
        <v>20</v>
      </c>
      <c r="G46" s="7" t="s">
        <v>21</v>
      </c>
      <c r="H46" s="7" t="s">
        <v>22</v>
      </c>
      <c r="I46" s="8" t="s">
        <v>85</v>
      </c>
      <c r="J46" s="9">
        <v>6000000000</v>
      </c>
      <c r="K46" s="9">
        <v>5000000000</v>
      </c>
      <c r="L46" s="9">
        <v>0</v>
      </c>
      <c r="M46" s="9">
        <v>11000000000</v>
      </c>
      <c r="N46" s="9">
        <v>10964815598</v>
      </c>
      <c r="O46" s="9">
        <v>35184402</v>
      </c>
      <c r="P46" s="9">
        <v>10917769698</v>
      </c>
      <c r="Q46" s="9">
        <v>4725213298</v>
      </c>
      <c r="R46" s="9">
        <v>4725213298</v>
      </c>
      <c r="S46" s="10">
        <f t="shared" si="1"/>
        <v>82230302</v>
      </c>
      <c r="T46" s="11">
        <f t="shared" si="2"/>
        <v>0.99252451799999997</v>
      </c>
      <c r="U46" s="11">
        <f t="shared" si="3"/>
        <v>0.42956484527272726</v>
      </c>
      <c r="V46" s="11">
        <f t="shared" si="4"/>
        <v>0.42956484527272726</v>
      </c>
    </row>
    <row r="47" spans="1:22" ht="65.099999999999994" customHeight="1" thickTop="1" thickBot="1">
      <c r="A47" s="7" t="s">
        <v>59</v>
      </c>
      <c r="B47" s="7" t="s">
        <v>86</v>
      </c>
      <c r="C47" s="7" t="s">
        <v>61</v>
      </c>
      <c r="D47" s="7" t="s">
        <v>87</v>
      </c>
      <c r="E47" s="7"/>
      <c r="F47" s="7" t="s">
        <v>20</v>
      </c>
      <c r="G47" s="7" t="s">
        <v>21</v>
      </c>
      <c r="H47" s="7" t="s">
        <v>22</v>
      </c>
      <c r="I47" s="8" t="s">
        <v>88</v>
      </c>
      <c r="J47" s="9">
        <v>170000000</v>
      </c>
      <c r="K47" s="9">
        <v>0</v>
      </c>
      <c r="L47" s="9">
        <v>0</v>
      </c>
      <c r="M47" s="9">
        <v>170000000</v>
      </c>
      <c r="N47" s="9">
        <v>158825514</v>
      </c>
      <c r="O47" s="9">
        <v>11174486</v>
      </c>
      <c r="P47" s="9">
        <v>149652500</v>
      </c>
      <c r="Q47" s="9">
        <v>97279500</v>
      </c>
      <c r="R47" s="9">
        <v>97279500</v>
      </c>
      <c r="S47" s="10">
        <f t="shared" si="1"/>
        <v>20347500</v>
      </c>
      <c r="T47" s="11">
        <f t="shared" si="2"/>
        <v>0.88030882352941175</v>
      </c>
      <c r="U47" s="11">
        <f t="shared" si="3"/>
        <v>0.57223235294117647</v>
      </c>
      <c r="V47" s="11">
        <f t="shared" si="4"/>
        <v>0.57223235294117647</v>
      </c>
    </row>
    <row r="48" spans="1:22" ht="65.099999999999994" customHeight="1" thickTop="1" thickBot="1">
      <c r="A48" s="7" t="s">
        <v>59</v>
      </c>
      <c r="B48" s="7" t="s">
        <v>86</v>
      </c>
      <c r="C48" s="7" t="s">
        <v>61</v>
      </c>
      <c r="D48" s="7" t="s">
        <v>89</v>
      </c>
      <c r="E48" s="7"/>
      <c r="F48" s="7" t="s">
        <v>20</v>
      </c>
      <c r="G48" s="7" t="s">
        <v>21</v>
      </c>
      <c r="H48" s="7" t="s">
        <v>22</v>
      </c>
      <c r="I48" s="8" t="s">
        <v>90</v>
      </c>
      <c r="J48" s="9">
        <v>300000000</v>
      </c>
      <c r="K48" s="9">
        <v>0</v>
      </c>
      <c r="L48" s="9">
        <v>0</v>
      </c>
      <c r="M48" s="9">
        <v>300000000</v>
      </c>
      <c r="N48" s="9">
        <v>263486373.19999999</v>
      </c>
      <c r="O48" s="9">
        <v>36513626.799999997</v>
      </c>
      <c r="P48" s="9">
        <v>116486373.2</v>
      </c>
      <c r="Q48" s="9">
        <v>76852919.200000003</v>
      </c>
      <c r="R48" s="9">
        <v>76852919.200000003</v>
      </c>
      <c r="S48" s="10">
        <f t="shared" si="1"/>
        <v>183513626.80000001</v>
      </c>
      <c r="T48" s="11">
        <f t="shared" si="2"/>
        <v>0.38828791066666668</v>
      </c>
      <c r="U48" s="11">
        <f t="shared" si="3"/>
        <v>0.25617639733333336</v>
      </c>
      <c r="V48" s="11">
        <f t="shared" si="4"/>
        <v>0.25617639733333336</v>
      </c>
    </row>
    <row r="49" spans="1:22" ht="102" customHeight="1" thickTop="1" thickBot="1">
      <c r="A49" s="7" t="s">
        <v>59</v>
      </c>
      <c r="B49" s="7" t="s">
        <v>86</v>
      </c>
      <c r="C49" s="7" t="s">
        <v>61</v>
      </c>
      <c r="D49" s="7" t="s">
        <v>91</v>
      </c>
      <c r="E49" s="7"/>
      <c r="F49" s="7" t="s">
        <v>20</v>
      </c>
      <c r="G49" s="7" t="s">
        <v>21</v>
      </c>
      <c r="H49" s="7" t="s">
        <v>22</v>
      </c>
      <c r="I49" s="8" t="s">
        <v>92</v>
      </c>
      <c r="J49" s="9">
        <v>150000000</v>
      </c>
      <c r="K49" s="9">
        <v>0</v>
      </c>
      <c r="L49" s="9">
        <v>0</v>
      </c>
      <c r="M49" s="9">
        <v>150000000</v>
      </c>
      <c r="N49" s="9">
        <v>115109965</v>
      </c>
      <c r="O49" s="9">
        <v>34890035</v>
      </c>
      <c r="P49" s="9">
        <v>114149719</v>
      </c>
      <c r="Q49" s="9">
        <v>62658967</v>
      </c>
      <c r="R49" s="9">
        <v>62658967</v>
      </c>
      <c r="S49" s="10">
        <f t="shared" si="1"/>
        <v>35850281</v>
      </c>
      <c r="T49" s="11">
        <f t="shared" si="2"/>
        <v>0.76099812666666666</v>
      </c>
      <c r="U49" s="11">
        <f t="shared" si="3"/>
        <v>0.41772644666666664</v>
      </c>
      <c r="V49" s="11">
        <f t="shared" si="4"/>
        <v>0.41772644666666664</v>
      </c>
    </row>
    <row r="50" spans="1:22" ht="82.5" customHeight="1" thickTop="1" thickBot="1">
      <c r="A50" s="7" t="s">
        <v>59</v>
      </c>
      <c r="B50" s="7" t="s">
        <v>93</v>
      </c>
      <c r="C50" s="7" t="s">
        <v>61</v>
      </c>
      <c r="D50" s="7" t="s">
        <v>87</v>
      </c>
      <c r="E50" s="7"/>
      <c r="F50" s="7" t="s">
        <v>20</v>
      </c>
      <c r="G50" s="7" t="s">
        <v>21</v>
      </c>
      <c r="H50" s="7" t="s">
        <v>22</v>
      </c>
      <c r="I50" s="8" t="s">
        <v>94</v>
      </c>
      <c r="J50" s="9">
        <v>2900000000</v>
      </c>
      <c r="K50" s="9">
        <v>0</v>
      </c>
      <c r="L50" s="9">
        <v>0</v>
      </c>
      <c r="M50" s="9">
        <v>2900000000</v>
      </c>
      <c r="N50" s="9">
        <v>2876557793.3600001</v>
      </c>
      <c r="O50" s="9">
        <v>23442206.640000001</v>
      </c>
      <c r="P50" s="9">
        <v>2876557793.3600001</v>
      </c>
      <c r="Q50" s="9">
        <v>2370227838.3800001</v>
      </c>
      <c r="R50" s="9">
        <v>2370227838.3800001</v>
      </c>
      <c r="S50" s="10">
        <f t="shared" si="1"/>
        <v>23442206.639999866</v>
      </c>
      <c r="T50" s="11">
        <f t="shared" si="2"/>
        <v>0.99191648046896552</v>
      </c>
      <c r="U50" s="11">
        <f t="shared" si="3"/>
        <v>0.81731994426896559</v>
      </c>
      <c r="V50" s="11">
        <f t="shared" si="4"/>
        <v>0.81731994426896559</v>
      </c>
    </row>
    <row r="51" spans="1:22" ht="65.099999999999994" customHeight="1" thickTop="1" thickBot="1">
      <c r="A51" s="7" t="s">
        <v>59</v>
      </c>
      <c r="B51" s="7" t="s">
        <v>93</v>
      </c>
      <c r="C51" s="7" t="s">
        <v>61</v>
      </c>
      <c r="D51" s="7" t="s">
        <v>89</v>
      </c>
      <c r="E51" s="7"/>
      <c r="F51" s="7" t="s">
        <v>20</v>
      </c>
      <c r="G51" s="7" t="s">
        <v>21</v>
      </c>
      <c r="H51" s="7" t="s">
        <v>22</v>
      </c>
      <c r="I51" s="8" t="s">
        <v>95</v>
      </c>
      <c r="J51" s="9">
        <v>1900000000</v>
      </c>
      <c r="K51" s="9">
        <v>0</v>
      </c>
      <c r="L51" s="9">
        <v>0</v>
      </c>
      <c r="M51" s="9">
        <v>1900000000</v>
      </c>
      <c r="N51" s="9">
        <v>1812026497.8</v>
      </c>
      <c r="O51" s="9">
        <v>87973502.200000003</v>
      </c>
      <c r="P51" s="9">
        <v>1542750036.5</v>
      </c>
      <c r="Q51" s="9">
        <v>809845016.16999996</v>
      </c>
      <c r="R51" s="9">
        <v>809845016.16999996</v>
      </c>
      <c r="S51" s="10">
        <f t="shared" si="1"/>
        <v>357249963.5</v>
      </c>
      <c r="T51" s="11">
        <f t="shared" si="2"/>
        <v>0.81197370342105268</v>
      </c>
      <c r="U51" s="11">
        <f t="shared" si="3"/>
        <v>0.42623421903684211</v>
      </c>
      <c r="V51" s="11">
        <f t="shared" si="4"/>
        <v>0.42623421903684211</v>
      </c>
    </row>
    <row r="52" spans="1:22" ht="43.5" customHeight="1" thickTop="1" thickBot="1">
      <c r="A52" s="7"/>
      <c r="B52" s="7"/>
      <c r="C52" s="7"/>
      <c r="D52" s="7"/>
      <c r="E52" s="7"/>
      <c r="F52" s="7"/>
      <c r="G52" s="7"/>
      <c r="H52" s="7"/>
      <c r="I52" s="8" t="s">
        <v>103</v>
      </c>
      <c r="J52" s="9">
        <f>+J8+J31+J33</f>
        <v>690420699552</v>
      </c>
      <c r="K52" s="9">
        <f t="shared" ref="K52:R52" si="11">+K8+K31+K33</f>
        <v>196777533306</v>
      </c>
      <c r="L52" s="9">
        <f t="shared" si="11"/>
        <v>2636533306</v>
      </c>
      <c r="M52" s="9">
        <f t="shared" si="11"/>
        <v>884561699552</v>
      </c>
      <c r="N52" s="9">
        <f t="shared" si="11"/>
        <v>859997508022.69006</v>
      </c>
      <c r="O52" s="9">
        <f t="shared" si="11"/>
        <v>24564191529.309998</v>
      </c>
      <c r="P52" s="9">
        <f t="shared" si="11"/>
        <v>836065101864.94995</v>
      </c>
      <c r="Q52" s="9">
        <f t="shared" si="11"/>
        <v>470638522648.84998</v>
      </c>
      <c r="R52" s="9">
        <f t="shared" si="11"/>
        <v>446309455432.84998</v>
      </c>
      <c r="S52" s="10">
        <f t="shared" si="1"/>
        <v>48496597687.050049</v>
      </c>
      <c r="T52" s="11">
        <f t="shared" si="2"/>
        <v>0.94517443191174577</v>
      </c>
      <c r="U52" s="11">
        <f t="shared" si="3"/>
        <v>0.53205844531502122</v>
      </c>
      <c r="V52" s="11">
        <f t="shared" si="4"/>
        <v>0.50455435235200696</v>
      </c>
    </row>
    <row r="53" spans="1:22" ht="24.75" customHeight="1" thickTop="1">
      <c r="A53" s="18" t="s">
        <v>108</v>
      </c>
      <c r="B53" s="18"/>
      <c r="C53" s="18"/>
      <c r="D53" s="18"/>
      <c r="E53" s="18"/>
      <c r="F53" s="18"/>
      <c r="G53" s="18"/>
      <c r="H53" s="18"/>
      <c r="I53" s="18"/>
      <c r="J53" s="18"/>
      <c r="K53" s="18"/>
      <c r="L53" s="19"/>
      <c r="M53" s="19"/>
      <c r="N53" s="19"/>
      <c r="O53" s="19"/>
      <c r="P53" s="19"/>
      <c r="Q53" s="19"/>
      <c r="R53" s="19"/>
      <c r="S53" s="19"/>
    </row>
    <row r="54" spans="1:22" ht="16.5" customHeight="1">
      <c r="A54" s="18" t="s">
        <v>109</v>
      </c>
      <c r="B54" s="18"/>
      <c r="C54" s="18"/>
      <c r="D54" s="18"/>
      <c r="E54" s="18"/>
      <c r="F54" s="18"/>
      <c r="G54" s="18"/>
      <c r="H54" s="18"/>
      <c r="I54" s="18"/>
      <c r="J54" s="18"/>
      <c r="K54" s="18"/>
      <c r="L54" s="19"/>
      <c r="M54" s="19"/>
      <c r="N54" s="19"/>
      <c r="O54" s="19"/>
      <c r="P54" s="19"/>
      <c r="Q54" s="19"/>
      <c r="R54" s="19"/>
      <c r="S54" s="19"/>
    </row>
    <row r="55" spans="1:22" ht="15" customHeight="1">
      <c r="A55" s="18" t="s">
        <v>110</v>
      </c>
      <c r="B55" s="18"/>
      <c r="C55" s="18"/>
      <c r="D55" s="18"/>
      <c r="E55" s="18"/>
      <c r="F55" s="18"/>
      <c r="G55" s="18"/>
      <c r="H55" s="18"/>
      <c r="I55" s="18"/>
      <c r="J55" s="18"/>
      <c r="K55" s="18"/>
      <c r="L55" s="19"/>
      <c r="M55" s="19"/>
      <c r="N55" s="19"/>
      <c r="O55" s="19"/>
      <c r="P55" s="19"/>
      <c r="Q55" s="19"/>
      <c r="R55" s="19"/>
      <c r="S55" s="19"/>
    </row>
    <row r="56" spans="1:22" ht="19.5" customHeight="1">
      <c r="A56" s="18" t="s">
        <v>111</v>
      </c>
      <c r="B56" s="18"/>
      <c r="C56" s="18"/>
      <c r="D56" s="18"/>
      <c r="E56" s="18"/>
      <c r="F56" s="18"/>
      <c r="G56" s="18"/>
      <c r="H56" s="18"/>
      <c r="I56" s="18"/>
      <c r="J56" s="18"/>
      <c r="K56" s="18"/>
      <c r="L56" s="19"/>
      <c r="M56" s="19"/>
      <c r="N56" s="19"/>
      <c r="O56" s="19"/>
      <c r="P56" s="19"/>
      <c r="Q56" s="19"/>
      <c r="R56" s="19"/>
      <c r="S56" s="19"/>
    </row>
    <row r="57" spans="1:22" ht="21.75" customHeight="1">
      <c r="A57" s="27" t="s">
        <v>112</v>
      </c>
      <c r="B57" s="24"/>
      <c r="C57" s="24"/>
      <c r="D57" s="24"/>
      <c r="E57" s="24"/>
      <c r="F57" s="24"/>
      <c r="G57" s="24"/>
      <c r="H57" s="24"/>
      <c r="I57" s="24"/>
      <c r="J57" s="24"/>
      <c r="K57" s="24"/>
      <c r="L57" s="28"/>
      <c r="M57" s="28"/>
      <c r="N57" s="28"/>
      <c r="O57" s="28"/>
      <c r="P57" s="28"/>
      <c r="Q57" s="28"/>
      <c r="R57" s="28"/>
      <c r="S57" s="28"/>
      <c r="T57" s="28"/>
      <c r="U57" s="28"/>
      <c r="V57" s="28"/>
    </row>
    <row r="58" spans="1:22" ht="21" customHeight="1">
      <c r="A58" s="27" t="s">
        <v>113</v>
      </c>
      <c r="B58" s="24"/>
      <c r="C58" s="24"/>
      <c r="D58" s="24"/>
      <c r="E58" s="24"/>
      <c r="F58" s="24"/>
      <c r="G58" s="24"/>
      <c r="H58" s="24"/>
      <c r="I58" s="24"/>
      <c r="J58" s="24"/>
      <c r="K58" s="24"/>
      <c r="L58" s="28"/>
      <c r="M58" s="28"/>
      <c r="N58" s="28"/>
      <c r="O58" s="28"/>
      <c r="P58" s="28"/>
      <c r="Q58" s="28"/>
      <c r="R58" s="28"/>
      <c r="S58" s="28"/>
      <c r="T58" s="28"/>
      <c r="U58" s="28"/>
      <c r="V58" s="28"/>
    </row>
    <row r="59" spans="1:22" ht="18.75" customHeight="1">
      <c r="A59" s="27" t="s">
        <v>114</v>
      </c>
      <c r="B59" s="24"/>
      <c r="C59" s="24"/>
      <c r="D59" s="24"/>
      <c r="E59" s="24"/>
      <c r="F59" s="24"/>
      <c r="G59" s="24"/>
      <c r="H59" s="24"/>
      <c r="I59" s="24"/>
      <c r="J59" s="24"/>
      <c r="K59" s="28"/>
      <c r="L59" s="28"/>
      <c r="M59" s="28"/>
      <c r="N59" s="28"/>
      <c r="O59" s="28"/>
      <c r="P59" s="28"/>
      <c r="Q59" s="28"/>
      <c r="R59" s="28"/>
      <c r="S59" s="28"/>
      <c r="T59" s="28"/>
      <c r="U59" s="28"/>
      <c r="V59" s="28"/>
    </row>
    <row r="60" spans="1:22" ht="15.75" customHeight="1">
      <c r="A60" s="27" t="s">
        <v>115</v>
      </c>
      <c r="B60" s="24"/>
      <c r="C60" s="24"/>
      <c r="D60" s="24"/>
      <c r="E60" s="24"/>
      <c r="F60" s="24"/>
      <c r="G60" s="24"/>
      <c r="H60" s="24"/>
      <c r="I60" s="24"/>
      <c r="J60" s="24"/>
      <c r="K60" s="28"/>
      <c r="L60" s="28"/>
      <c r="M60" s="28"/>
      <c r="N60" s="28"/>
      <c r="O60" s="28"/>
      <c r="P60" s="28"/>
      <c r="Q60" s="28"/>
      <c r="R60" s="28"/>
      <c r="S60" s="28"/>
      <c r="T60" s="28"/>
      <c r="U60" s="28"/>
      <c r="V60" s="28"/>
    </row>
    <row r="61" spans="1:22" ht="11.25" customHeight="1">
      <c r="A61" s="18" t="s">
        <v>116</v>
      </c>
      <c r="B61" s="18"/>
      <c r="C61" s="18"/>
      <c r="D61" s="18"/>
      <c r="E61" s="18"/>
      <c r="F61" s="18"/>
      <c r="G61" s="18"/>
      <c r="H61" s="18"/>
      <c r="I61" s="18"/>
      <c r="J61" s="18"/>
      <c r="K61" s="18"/>
      <c r="L61" s="19"/>
      <c r="M61" s="19"/>
      <c r="N61" s="19"/>
      <c r="O61" s="19"/>
      <c r="P61" s="19"/>
      <c r="Q61" s="19"/>
      <c r="R61" s="19"/>
      <c r="S61" s="19"/>
    </row>
    <row r="62" spans="1:22" ht="15" customHeight="1">
      <c r="A62" s="18" t="s">
        <v>117</v>
      </c>
      <c r="B62" s="18"/>
      <c r="C62" s="18"/>
      <c r="D62" s="18"/>
      <c r="E62" s="18"/>
      <c r="F62" s="18"/>
      <c r="G62" s="18"/>
      <c r="H62" s="18"/>
      <c r="I62" s="18"/>
      <c r="J62" s="18"/>
      <c r="K62" s="18"/>
      <c r="L62" s="19"/>
      <c r="M62" s="19"/>
      <c r="N62" s="19"/>
      <c r="O62" s="19"/>
      <c r="P62" s="19"/>
      <c r="Q62" s="19"/>
      <c r="R62" s="19"/>
      <c r="S62" s="19"/>
    </row>
    <row r="63" spans="1:22" ht="23.25" customHeight="1">
      <c r="A63" s="24" t="s">
        <v>118</v>
      </c>
      <c r="B63" s="29"/>
      <c r="C63" s="29"/>
      <c r="D63" s="29"/>
      <c r="E63" s="29"/>
      <c r="F63" s="29"/>
      <c r="G63" s="29"/>
      <c r="H63" s="29"/>
      <c r="I63" s="29"/>
      <c r="J63" s="29"/>
      <c r="K63" s="29"/>
      <c r="L63" s="28"/>
      <c r="M63" s="28"/>
      <c r="N63" s="28"/>
      <c r="O63" s="28"/>
      <c r="P63" s="28"/>
      <c r="Q63" s="28"/>
      <c r="R63" s="28"/>
      <c r="S63" s="28"/>
      <c r="T63" s="28"/>
      <c r="U63" s="28"/>
      <c r="V63" s="28"/>
    </row>
    <row r="64" spans="1:22" ht="21" customHeight="1">
      <c r="A64" s="24" t="s">
        <v>119</v>
      </c>
      <c r="B64" s="24"/>
      <c r="C64" s="24"/>
      <c r="D64" s="24"/>
      <c r="E64" s="24"/>
      <c r="F64" s="24"/>
      <c r="G64" s="24"/>
      <c r="H64" s="24"/>
      <c r="I64" s="24"/>
      <c r="J64" s="24"/>
      <c r="K64" s="24"/>
      <c r="L64" s="24"/>
      <c r="M64" s="24"/>
      <c r="N64" s="24"/>
      <c r="O64" s="24"/>
      <c r="P64" s="24"/>
      <c r="Q64" s="24"/>
      <c r="R64" s="24"/>
      <c r="S64" s="24"/>
    </row>
    <row r="65" spans="1:22" ht="13.5" customHeight="1">
      <c r="A65" s="18" t="s">
        <v>120</v>
      </c>
      <c r="B65" s="19"/>
      <c r="C65" s="19"/>
      <c r="D65" s="19"/>
      <c r="E65" s="19"/>
      <c r="F65" s="19"/>
      <c r="G65" s="19"/>
      <c r="H65" s="19"/>
      <c r="I65" s="19"/>
      <c r="J65" s="19"/>
      <c r="K65" s="19"/>
      <c r="L65" s="19"/>
      <c r="M65" s="19"/>
      <c r="N65" s="19"/>
      <c r="O65" s="19"/>
      <c r="P65" s="19"/>
      <c r="Q65" s="19"/>
      <c r="R65" s="19"/>
      <c r="S65" s="19"/>
    </row>
    <row r="66" spans="1:22" ht="15" customHeight="1">
      <c r="A66" s="18" t="s">
        <v>125</v>
      </c>
      <c r="B66" s="19"/>
      <c r="C66" s="19"/>
      <c r="D66" s="19"/>
      <c r="E66" s="19"/>
      <c r="F66" s="19"/>
      <c r="G66" s="19"/>
      <c r="H66" s="19"/>
      <c r="I66" s="19"/>
      <c r="J66" s="19"/>
      <c r="K66" s="19"/>
      <c r="L66" s="19"/>
      <c r="M66" s="19"/>
      <c r="N66" s="19"/>
      <c r="O66" s="19"/>
      <c r="P66" s="19"/>
      <c r="Q66" s="19"/>
      <c r="R66" s="19"/>
      <c r="S66" s="19"/>
    </row>
    <row r="67" spans="1:22" ht="23.25" customHeight="1">
      <c r="A67" s="23" t="s">
        <v>124</v>
      </c>
      <c r="B67" s="18"/>
      <c r="C67" s="18"/>
      <c r="D67" s="18"/>
      <c r="E67" s="18"/>
      <c r="F67" s="18"/>
      <c r="G67" s="18"/>
      <c r="H67" s="18"/>
      <c r="I67" s="18"/>
      <c r="J67" s="18"/>
      <c r="K67" s="18"/>
      <c r="L67" s="18"/>
      <c r="M67" s="18"/>
      <c r="N67" s="18"/>
      <c r="O67" s="18"/>
      <c r="P67" s="18"/>
      <c r="Q67" s="18"/>
      <c r="R67" s="18"/>
      <c r="S67" s="18"/>
      <c r="T67" s="18"/>
      <c r="U67" s="18"/>
      <c r="V67" s="18"/>
    </row>
    <row r="68" spans="1:22" ht="35.1" customHeight="1">
      <c r="A68" s="23"/>
      <c r="B68" s="18"/>
      <c r="C68" s="18"/>
      <c r="D68" s="18"/>
      <c r="E68" s="18"/>
      <c r="F68" s="18"/>
      <c r="G68" s="18"/>
      <c r="H68" s="18"/>
      <c r="I68" s="18"/>
      <c r="J68" s="18"/>
      <c r="K68" s="18"/>
      <c r="L68" s="18"/>
      <c r="M68" s="18"/>
      <c r="N68" s="18"/>
      <c r="O68" s="18"/>
      <c r="P68" s="18"/>
      <c r="Q68" s="18"/>
      <c r="R68" s="18"/>
      <c r="S68" s="18"/>
      <c r="T68" s="18"/>
      <c r="U68" s="18"/>
      <c r="V68" s="18"/>
    </row>
    <row r="69" spans="1:22" ht="35.1" customHeight="1">
      <c r="A69" s="20"/>
    </row>
    <row r="70" spans="1:22" ht="35.1" customHeight="1">
      <c r="A70" s="21"/>
    </row>
    <row r="71" spans="1:22" ht="35.1" customHeight="1">
      <c r="A71" s="22"/>
    </row>
    <row r="72" spans="1:22" ht="35.1" customHeight="1">
      <c r="A72" s="21"/>
    </row>
    <row r="74" spans="1:22">
      <c r="J74" s="1"/>
      <c r="K74" s="1"/>
      <c r="L74" s="1"/>
      <c r="M74" s="1"/>
      <c r="N74" s="1"/>
      <c r="O74" s="1"/>
      <c r="P74" s="1"/>
      <c r="Q74" s="1"/>
      <c r="R74" s="1"/>
      <c r="T74" s="2"/>
      <c r="U74" s="2"/>
      <c r="V74" s="2"/>
    </row>
    <row r="75" spans="1:22">
      <c r="J75" s="1"/>
      <c r="K75" s="1"/>
      <c r="L75" s="1"/>
      <c r="M75" s="1"/>
      <c r="N75" s="1"/>
      <c r="O75" s="1"/>
      <c r="P75" s="1"/>
      <c r="Q75" s="1"/>
      <c r="R75" s="1"/>
      <c r="T75" s="2"/>
      <c r="U75" s="2"/>
      <c r="V75" s="2"/>
    </row>
    <row r="76" spans="1:22">
      <c r="J76" s="1"/>
      <c r="K76" s="1"/>
      <c r="L76" s="1"/>
      <c r="M76" s="1"/>
      <c r="N76" s="1"/>
      <c r="O76" s="1"/>
      <c r="P76" s="1"/>
      <c r="Q76" s="1"/>
      <c r="R76" s="1"/>
      <c r="T76" s="2"/>
      <c r="U76" s="2"/>
      <c r="V76" s="2"/>
    </row>
    <row r="77" spans="1:22">
      <c r="J77" s="1"/>
      <c r="K77" s="1"/>
      <c r="L77" s="1"/>
      <c r="M77" s="1"/>
      <c r="N77" s="1"/>
      <c r="O77" s="1"/>
      <c r="P77" s="1"/>
      <c r="Q77" s="1"/>
      <c r="R77" s="1"/>
      <c r="T77" s="2"/>
      <c r="U77" s="2"/>
      <c r="V77" s="2"/>
    </row>
    <row r="78" spans="1:22">
      <c r="J78" s="1"/>
      <c r="K78" s="1"/>
      <c r="L78" s="1"/>
      <c r="M78" s="1"/>
      <c r="N78" s="1"/>
      <c r="O78" s="1"/>
      <c r="P78" s="1"/>
      <c r="Q78" s="1"/>
      <c r="R78" s="1"/>
      <c r="T78" s="2"/>
      <c r="U78" s="2"/>
      <c r="V78" s="2"/>
    </row>
    <row r="79" spans="1:22">
      <c r="J79" s="1"/>
      <c r="K79" s="1"/>
      <c r="L79" s="1"/>
      <c r="M79" s="1"/>
      <c r="N79" s="1"/>
      <c r="O79" s="1"/>
      <c r="P79" s="1"/>
      <c r="Q79" s="1"/>
      <c r="R79" s="1"/>
      <c r="T79" s="2"/>
      <c r="U79" s="2"/>
      <c r="V79" s="2"/>
    </row>
    <row r="80" spans="1:22">
      <c r="J80" s="1"/>
      <c r="K80" s="1"/>
      <c r="L80" s="1"/>
      <c r="M80" s="1"/>
      <c r="N80" s="1"/>
      <c r="O80" s="1"/>
      <c r="P80" s="1"/>
      <c r="Q80" s="1"/>
      <c r="R80" s="1"/>
      <c r="T80" s="2"/>
      <c r="U80" s="2"/>
      <c r="V80" s="2"/>
    </row>
    <row r="81" spans="10:22">
      <c r="J81" s="1"/>
      <c r="K81" s="1"/>
      <c r="L81" s="1"/>
      <c r="M81" s="1"/>
      <c r="N81" s="1"/>
      <c r="O81" s="1"/>
      <c r="P81" s="1"/>
      <c r="Q81" s="1"/>
      <c r="R81" s="1"/>
      <c r="T81" s="2"/>
      <c r="U81" s="2"/>
      <c r="V81" s="2"/>
    </row>
    <row r="82" spans="10:22">
      <c r="J82" s="1"/>
      <c r="K82" s="1"/>
      <c r="L82" s="1"/>
      <c r="M82" s="1"/>
      <c r="N82" s="1"/>
      <c r="O82" s="1"/>
      <c r="P82" s="1"/>
      <c r="Q82" s="1"/>
      <c r="R82" s="1"/>
      <c r="T82" s="2"/>
      <c r="U82" s="2"/>
      <c r="V82" s="2"/>
    </row>
    <row r="83" spans="10:22">
      <c r="J83" s="1"/>
      <c r="K83" s="1"/>
      <c r="L83" s="1"/>
      <c r="M83" s="1"/>
      <c r="N83" s="1"/>
      <c r="O83" s="1"/>
      <c r="P83" s="1"/>
      <c r="Q83" s="1"/>
      <c r="R83" s="1"/>
      <c r="T83" s="2"/>
      <c r="U83" s="2"/>
      <c r="V83" s="2"/>
    </row>
    <row r="84" spans="10:22">
      <c r="J84" s="1"/>
      <c r="K84" s="1"/>
      <c r="L84" s="1"/>
      <c r="M84" s="1"/>
      <c r="N84" s="1"/>
      <c r="O84" s="1"/>
      <c r="P84" s="1"/>
      <c r="Q84" s="1"/>
      <c r="R84" s="1"/>
      <c r="T84" s="2"/>
      <c r="U84" s="2"/>
      <c r="V84" s="2"/>
    </row>
    <row r="85" spans="10:22">
      <c r="J85" s="1"/>
      <c r="K85" s="1"/>
      <c r="L85" s="1"/>
      <c r="M85" s="1"/>
      <c r="N85" s="1"/>
      <c r="O85" s="1"/>
      <c r="P85" s="1"/>
      <c r="Q85" s="1"/>
      <c r="R85" s="1"/>
      <c r="T85" s="2"/>
      <c r="U85" s="2"/>
      <c r="V85" s="2"/>
    </row>
    <row r="86" spans="10:22">
      <c r="J86" s="1"/>
      <c r="K86" s="1"/>
      <c r="L86" s="1"/>
      <c r="M86" s="1"/>
      <c r="N86" s="1"/>
      <c r="O86" s="1"/>
      <c r="P86" s="1"/>
      <c r="Q86" s="1"/>
      <c r="R86" s="1"/>
      <c r="T86" s="2"/>
      <c r="U86" s="2"/>
      <c r="V86" s="2"/>
    </row>
    <row r="87" spans="10:22">
      <c r="J87" s="1"/>
      <c r="K87" s="1"/>
      <c r="L87" s="1"/>
      <c r="M87" s="1"/>
      <c r="N87" s="1"/>
      <c r="O87" s="1"/>
      <c r="P87" s="1"/>
      <c r="Q87" s="1"/>
      <c r="R87" s="1"/>
      <c r="T87" s="2"/>
      <c r="U87" s="2"/>
      <c r="V87" s="2"/>
    </row>
  </sheetData>
  <mergeCells count="10">
    <mergeCell ref="A64:S64"/>
    <mergeCell ref="A3:V3"/>
    <mergeCell ref="A4:V4"/>
    <mergeCell ref="A5:V5"/>
    <mergeCell ref="A57:V57"/>
    <mergeCell ref="A58:V58"/>
    <mergeCell ref="A59:V59"/>
    <mergeCell ref="A60:V60"/>
    <mergeCell ref="A63:V63"/>
    <mergeCell ref="R6:V6"/>
  </mergeCells>
  <printOptions horizontalCentered="1"/>
  <pageMargins left="0" right="0" top="0.59055118110236227" bottom="0.39370078740157483"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 </vt:lpstr>
      <vt:lpstr>'GESTION GENERAL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2023-11-09T21:23:14Z</cp:lastPrinted>
  <dcterms:created xsi:type="dcterms:W3CDTF">2023-11-01T12:31:01Z</dcterms:created>
  <dcterms:modified xsi:type="dcterms:W3CDTF">2023-11-10T12:42:54Z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