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NOVIEMBRE 30 DE 2023 PRESPTO\PDF\"/>
    </mc:Choice>
  </mc:AlternateContent>
  <bookViews>
    <workbookView xWindow="0" yWindow="0" windowWidth="28800" windowHeight="11535"/>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V50" i="1" l="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V39" i="1"/>
  <c r="U39" i="1"/>
  <c r="T39" i="1"/>
  <c r="S39" i="1"/>
  <c r="V38" i="1"/>
  <c r="U38" i="1"/>
  <c r="T38" i="1"/>
  <c r="S38" i="1"/>
  <c r="V37" i="1"/>
  <c r="U37" i="1"/>
  <c r="T37" i="1"/>
  <c r="S37" i="1"/>
  <c r="V36" i="1"/>
  <c r="U36" i="1"/>
  <c r="T36" i="1"/>
  <c r="S36" i="1"/>
  <c r="V35" i="1"/>
  <c r="U35" i="1"/>
  <c r="T35" i="1"/>
  <c r="S35" i="1"/>
  <c r="V34" i="1"/>
  <c r="U34" i="1"/>
  <c r="T34" i="1"/>
  <c r="S34" i="1"/>
  <c r="V33" i="1"/>
  <c r="U33" i="1"/>
  <c r="T33" i="1"/>
  <c r="S33" i="1"/>
  <c r="V31" i="1"/>
  <c r="U31" i="1"/>
  <c r="T31" i="1"/>
  <c r="S31" i="1"/>
  <c r="V29" i="1"/>
  <c r="U29" i="1"/>
  <c r="T29" i="1"/>
  <c r="S29" i="1"/>
  <c r="V28" i="1"/>
  <c r="U28" i="1"/>
  <c r="T28" i="1"/>
  <c r="S28"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2" i="1"/>
  <c r="Q32" i="1"/>
  <c r="P32" i="1"/>
  <c r="O32" i="1"/>
  <c r="N32" i="1"/>
  <c r="M32" i="1"/>
  <c r="L32" i="1"/>
  <c r="K32" i="1"/>
  <c r="J32" i="1"/>
  <c r="R30" i="1"/>
  <c r="Q30" i="1"/>
  <c r="P30" i="1"/>
  <c r="O30" i="1"/>
  <c r="N30" i="1"/>
  <c r="M30" i="1"/>
  <c r="L30" i="1"/>
  <c r="K30" i="1"/>
  <c r="J30" i="1"/>
  <c r="R27" i="1"/>
  <c r="Q27" i="1"/>
  <c r="P27" i="1"/>
  <c r="O27" i="1"/>
  <c r="N27" i="1"/>
  <c r="M27" i="1"/>
  <c r="L27" i="1"/>
  <c r="K27" i="1"/>
  <c r="J27" i="1"/>
  <c r="R14" i="1"/>
  <c r="Q14" i="1"/>
  <c r="P14" i="1"/>
  <c r="O14" i="1"/>
  <c r="N14" i="1"/>
  <c r="M14" i="1"/>
  <c r="L14" i="1"/>
  <c r="K14" i="1"/>
  <c r="J14" i="1"/>
  <c r="R12" i="1"/>
  <c r="Q12" i="1"/>
  <c r="P12" i="1"/>
  <c r="O12" i="1"/>
  <c r="N12" i="1"/>
  <c r="M12" i="1"/>
  <c r="L12" i="1"/>
  <c r="K12" i="1"/>
  <c r="J12" i="1"/>
  <c r="R8" i="1"/>
  <c r="Q8" i="1"/>
  <c r="P8" i="1"/>
  <c r="O8" i="1"/>
  <c r="N8" i="1"/>
  <c r="M8" i="1"/>
  <c r="L8" i="1"/>
  <c r="K8" i="1"/>
  <c r="J8" i="1"/>
  <c r="U32" i="1" l="1"/>
  <c r="U12" i="1"/>
  <c r="V8" i="1"/>
  <c r="S14" i="1"/>
  <c r="V30" i="1"/>
  <c r="U14" i="1"/>
  <c r="S12" i="1"/>
  <c r="V14" i="1"/>
  <c r="T27" i="1"/>
  <c r="V27" i="1"/>
  <c r="T12" i="1"/>
  <c r="S27" i="1"/>
  <c r="T32" i="1"/>
  <c r="V12" i="1"/>
  <c r="V32" i="1"/>
  <c r="S32" i="1"/>
  <c r="U27" i="1"/>
  <c r="T8" i="1"/>
  <c r="T30" i="1"/>
  <c r="J7" i="1"/>
  <c r="J51" i="1" s="1"/>
  <c r="U8" i="1"/>
  <c r="U30" i="1"/>
  <c r="S8" i="1"/>
  <c r="T14" i="1"/>
  <c r="S30" i="1"/>
  <c r="N7" i="1"/>
  <c r="N51" i="1" s="1"/>
  <c r="O7" i="1"/>
  <c r="O51" i="1" s="1"/>
  <c r="K7" i="1"/>
  <c r="K51" i="1" s="1"/>
  <c r="R7" i="1"/>
  <c r="R51" i="1" s="1"/>
  <c r="P7" i="1"/>
  <c r="P51" i="1" s="1"/>
  <c r="L7" i="1"/>
  <c r="L51" i="1" s="1"/>
  <c r="M7" i="1"/>
  <c r="M51" i="1" s="1"/>
  <c r="Q7" i="1"/>
  <c r="Q51" i="1" s="1"/>
  <c r="U7" i="1" l="1"/>
  <c r="V7" i="1"/>
  <c r="T7" i="1"/>
  <c r="S7" i="1"/>
  <c r="U51" i="1" l="1"/>
  <c r="S51" i="1"/>
  <c r="T51" i="1"/>
  <c r="V51" i="1"/>
</calcChain>
</file>

<file path=xl/sharedStrings.xml><?xml version="1.0" encoding="utf-8"?>
<sst xmlns="http://schemas.openxmlformats.org/spreadsheetml/2006/main" count="398" uniqueCount="128">
  <si>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</si>
  <si>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</si>
  <si>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</si>
  <si>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</si>
  <si>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</si>
  <si>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</si>
  <si>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</si>
  <si>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</si>
  <si>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</si>
  <si>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</si>
  <si>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</si>
  <si>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</si>
  <si>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</si>
  <si>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</si>
  <si>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</si>
  <si>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</si>
  <si>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</si>
  <si>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</si>
  <si>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</si>
  <si>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</si>
  <si>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</si>
  <si>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</si>
  <si>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</si>
  <si>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</si>
  <si>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</si>
  <si>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</si>
  <si>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</si>
  <si>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</si>
  <si>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</si>
  <si>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</si>
  <si>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</si>
  <si>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</si>
  <si>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</si>
  <si>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</si>
  <si>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</si>
  <si>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</si>
  <si>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</si>
  <si>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</si>
  <si>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</si>
  <si>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</si>
  <si>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</si>
  <si>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</si>
  <si>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</si>
  <si>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</si>
  <si>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</si>
  <si>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</si>
  <si>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</si>
  <si>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</si>
  <si>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</si>
  <si>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</si>
  <si>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</si>
  <si>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</si>
  <si>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</si>
  <si>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</si>
  <si>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</si>
  <si>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</si>
  <si>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</si>
  <si>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</si>
  <si>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</si>
  <si>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</si>
  <si>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</si>
  <si>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</si>
  <si>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</si>
  <si>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</si>
  <si>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</si>
  <si>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</si>
  <si>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</si>
  <si>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</si>
  <si>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</si>
  <si>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</si>
  <si>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</si>
  <si>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</si>
  <si>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</si>
  <si>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</si>
  <si>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</si>
  <si>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</si>
  <si>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</si>
  <si>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</si>
  <si>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</si>
  <si>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</si>
  <si>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</si>
  <si>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</si>
  <si>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</si>
  <si>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</si>
  <si>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</si>
  <si>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</si>
  <si>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</si>
  <si>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</si>
  <si>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</si>
  <si>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</si>
  <si>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</si>
  <si>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</si>
  <si>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</si>
  <si>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</si>
  <si>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</si>
  <si>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</si>
  <si>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</si>
  <si>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</si>
  <si>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</si>
  <si>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 xml:space="preserve">ADQUISICION DE BIENES Y SERVICIOS </t>
  </si>
  <si>
    <t>TRANSFERENCIAS CORRIENTES</t>
  </si>
  <si>
    <t>GASTOS POR TRIBUTOS, MULTAS, SANCIONES E INTERES DE MORA</t>
  </si>
  <si>
    <t>SERVICIO DE LA DEUDA PUBLICA</t>
  </si>
  <si>
    <t>GASTOS DE INVERSION</t>
  </si>
  <si>
    <t>TOTAL PRESUPUESTO A+B+C</t>
  </si>
  <si>
    <t>APROPIACION SIN COMPROMETER</t>
  </si>
  <si>
    <t xml:space="preserve">MINISTERIO DE COMERCIO INDUSTRIA Y TURISMO </t>
  </si>
  <si>
    <t xml:space="preserve">EJECUCIÓN PRESUPUESTAL ACUMULADA CON CORTE AL 30 DE NOVIEMBRE DE 2023 </t>
  </si>
  <si>
    <t xml:space="preserve">Fuente de Información: SIIF Nación </t>
  </si>
  <si>
    <r>
      <rPr>
        <b/>
        <sz val="8"/>
        <rFont val="Arial"/>
        <family val="2"/>
      </rPr>
      <t>Nota 1</t>
    </r>
    <r>
      <rPr>
        <sz val="8"/>
        <rFont val="Arial"/>
        <family val="2"/>
      </rPr>
      <t>: Ley No. 2276 del 29 de noviembre de 2022. Por la cual se decreta el presupuesto de rentas y recursos de capital y ley de apropiaciones para la vigencia fiscal del 1o. de enero al 31 de diciembre de 2023</t>
    </r>
  </si>
  <si>
    <r>
      <rPr>
        <b/>
        <sz val="8"/>
        <rFont val="Arial"/>
        <family val="2"/>
      </rPr>
      <t>Nota 2</t>
    </r>
    <r>
      <rPr>
        <sz val="8"/>
        <rFont val="Arial"/>
        <family val="2"/>
      </rPr>
      <t xml:space="preserve">: Decreto No. 2590 del 23 de diciembre de 2022.  Por el cual se liquida el Presupuesto General de la Nación para la vigencia fiscal de 2023, se detallan las apropiaciones y se clasifican y definen los gastos. </t>
    </r>
  </si>
  <si>
    <t xml:space="preserve">UNIDAD EJECUTORA 350101-000 GESTION GENERAL </t>
  </si>
  <si>
    <r>
      <rPr>
        <b/>
        <sz val="8"/>
        <rFont val="Arial"/>
        <family val="2"/>
      </rPr>
      <t>Nota 3</t>
    </r>
    <r>
      <rPr>
        <sz val="8"/>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</si>
  <si>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8"/>
        <color rgb="FF201F1E"/>
        <rFont val="Arial"/>
        <family val="2"/>
      </rPr>
      <t>Nota 4</t>
    </r>
    <r>
      <rPr>
        <sz val="8"/>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</si>
  <si>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8"/>
        <color rgb="FF201F1E"/>
        <rFont val="Arial"/>
        <family val="2"/>
      </rPr>
      <t>Nota 5</t>
    </r>
    <r>
      <rPr>
        <sz val="8"/>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</si>
  <si>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8"/>
        <color rgb="FF201F1E"/>
        <rFont val="Arial"/>
        <family val="2"/>
      </rPr>
      <t>Nota 6</t>
    </r>
    <r>
      <rPr>
        <sz val="8"/>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</si>
  <si>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8"/>
        <color rgb="FF201F1E"/>
        <rFont val="Arial"/>
        <family val="2"/>
      </rPr>
      <t>Nota 7</t>
    </r>
    <r>
      <rPr>
        <sz val="8"/>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</si>
  <si>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8"/>
        <rFont val="Arial"/>
        <family val="2"/>
      </rPr>
      <t>Nota 8:</t>
    </r>
    <r>
      <rPr>
        <sz val="8"/>
        <rFont val="Arial"/>
        <family val="2"/>
      </rPr>
      <t xml:space="preserve"> Ley No.2299 del 10 de Julio de 2023. Por la cual se adiciona y efectuan unas modificaciones al Presupuesto General de la Nación de la Vigencia Fiscal de 2023</t>
    </r>
  </si>
  <si>
    <r>
      <rPr>
        <b/>
        <sz val="8"/>
        <rFont val="Arial"/>
        <family val="2"/>
      </rPr>
      <t>Nota 9</t>
    </r>
    <r>
      <rPr>
        <sz val="8"/>
        <rFont val="Arial"/>
        <family val="2"/>
      </rPr>
      <t>: Decreto No. 1234 del 25 de Julio de 2023. Por el cual se liquida la Ley 2299 del 10 de julio de 2023 que adiciona y efectúa unas modificaciones al Presupuesto General de la Nación de la Vigencia Fiscal de 2023.</t>
    </r>
  </si>
  <si>
    <r>
      <rPr>
        <b/>
        <sz val="8"/>
        <rFont val="Arial"/>
        <family val="2"/>
      </rPr>
      <t>Nota 10</t>
    </r>
    <r>
      <rPr>
        <sz val="8"/>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</si>
  <si>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8"/>
        <rFont val="Arial"/>
        <family val="2"/>
      </rPr>
      <t>Nota 11</t>
    </r>
    <r>
      <rPr>
        <sz val="8"/>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</si>
  <si>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8"/>
        <rFont val="Arial"/>
        <family val="2"/>
      </rPr>
      <t>Nota 12</t>
    </r>
    <r>
      <rPr>
        <sz val="8"/>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</si>
  <si>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r>
      <rPr>
        <b/>
        <sz val="8"/>
        <rFont val="Arial"/>
        <family val="2"/>
      </rPr>
      <t>Nota 13</t>
    </r>
    <r>
      <rPr>
        <sz val="8"/>
        <rFont val="Arial"/>
        <family val="2"/>
      </rPr>
      <t>:  Resolución No. 2486 de fecha 2 de Octubre de 2023.Por la cual se efectúa una distribución en el presupuesto de Gastos de funcionamiento del Ministerio de Hacienda y Crédito Público para la vigencia fiscal de 2023. ($ 5.987.000.000)</t>
    </r>
  </si>
  <si>
    <r>
      <rPr>
        <b/>
        <sz val="8"/>
        <color rgb="FF000000"/>
        <rFont val="Arial"/>
        <family val="2"/>
      </rPr>
      <t>Nota 14</t>
    </r>
    <r>
      <rPr>
        <sz val="8"/>
        <color rgb="FF000000"/>
        <rFont val="Arial"/>
        <family val="2"/>
      </rPr>
      <t>: Resolución No. 4224 del 26 de octubre de 2023. Por la cual se efectua una distribución en el presupuesto de Gastos de Funcionamiento del Ministerio del Trabajo, para la vigencia fiscal de 2023. ($ 1.904.000.000)</t>
    </r>
  </si>
  <si>
    <t>COMP/ APR</t>
  </si>
  <si>
    <t>OBLG/ APR</t>
  </si>
  <si>
    <t>PAGO/ APR</t>
  </si>
  <si>
    <t>FECHA DE GENERACIÓN : DICIEMBRE 01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</si>
</sst>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4">
    <font>
      <sz val="11"/>
      <color rgb="FF000000"/>
      <name val="Calibri"/>
      <family val="2"/>
      <scheme val="minor"/>
    </font>
    <font>
      <sz val="11"/>
      <name val="Calibri"/>
      <family val="2"/>
    </font>
    <font>
      <b/>
      <sz val="9"/>
      <color rgb="FF000000"/>
      <name val="Times New Roman"/>
      <family val="1"/>
    </font>
    <font>
      <b/>
      <sz val="8"/>
      <color rgb="FF000000"/>
      <name val="Arial"/>
      <family val="2"/>
    </font>
    <font>
      <sz val="8"/>
      <color rgb="FF000000"/>
      <name val="Arial"/>
      <family val="2"/>
    </font>
    <font>
      <sz val="8"/>
      <name val="Arial"/>
      <family val="2"/>
    </font>
    <font>
      <sz val="8"/>
      <color theme="0"/>
      <name val="Arial"/>
      <family val="2"/>
    </font>
    <font>
      <b/>
      <sz val="8"/>
      <name val="Arial"/>
      <family val="2"/>
    </font>
    <font>
      <b/>
      <sz val="8"/>
      <color theme="0"/>
      <name val="Arial"/>
      <family val="2"/>
    </font>
    <font>
      <sz val="11"/>
      <name val="Verdana"/>
      <family val="2"/>
    </font>
    <font>
      <b/>
      <sz val="11"/>
      <color rgb="FF000000"/>
      <name val="Verdana"/>
      <family val="2"/>
    </font>
    <font>
      <sz val="11"/>
      <name val="Calibri"/>
    </font>
    <font>
      <sz val="8"/>
      <color rgb="FF201F1E"/>
      <name val="Arial"/>
      <family val="2"/>
    </font>
    <font>
      <b/>
      <sz val="8"/>
      <color rgb="FF201F1E"/>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2">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left" vertical="center" wrapText="1" readingOrder="1"/>
    </xf>
    <xf numFmtId="0" fontId="4" fillId="2" borderId="1" xfId="0" applyNumberFormat="1" applyFont="1" applyFill="1" applyBorder="1" applyAlignment="1">
      <alignment horizontal="left" vertical="center" wrapText="1" readingOrder="1"/>
    </xf>
    <xf numFmtId="10" fontId="1" fillId="0" borderId="0" xfId="0" applyNumberFormat="1" applyFont="1" applyFill="1" applyBorder="1"/>
    <xf numFmtId="0" fontId="6" fillId="3"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readingOrder="1"/>
    </xf>
    <xf numFmtId="164" fontId="3" fillId="2" borderId="1" xfId="0" applyNumberFormat="1" applyFont="1" applyFill="1" applyBorder="1" applyAlignment="1">
      <alignment horizontal="right"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7" fontId="5" fillId="0" borderId="1" xfId="0" applyNumberFormat="1" applyFont="1" applyFill="1" applyBorder="1" applyAlignment="1">
      <alignment horizontal="right" vertical="center" wrapText="1"/>
    </xf>
    <xf numFmtId="10" fontId="5" fillId="0" borderId="1" xfId="0" applyNumberFormat="1" applyFont="1" applyFill="1" applyBorder="1" applyAlignment="1">
      <alignment horizontal="right" vertical="center" wrapText="1"/>
    </xf>
    <xf numFmtId="0"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right" vertical="center" wrapText="1" readingOrder="1"/>
    </xf>
    <xf numFmtId="0" fontId="8" fillId="3" borderId="1" xfId="0" applyNumberFormat="1" applyFont="1" applyFill="1" applyBorder="1" applyAlignment="1">
      <alignment horizontal="center" vertical="center" wrapText="1" readingOrder="1"/>
    </xf>
    <xf numFmtId="7" fontId="3" fillId="2" borderId="1" xfId="0" applyNumberFormat="1" applyFont="1" applyFill="1" applyBorder="1" applyAlignment="1">
      <alignment horizontal="right" vertical="center" wrapText="1" readingOrder="1"/>
    </xf>
    <xf numFmtId="0" fontId="5" fillId="0" borderId="0" xfId="0" applyFont="1" applyFill="1" applyBorder="1"/>
    <xf numFmtId="7" fontId="7" fillId="2" borderId="1" xfId="0" applyNumberFormat="1" applyFont="1" applyFill="1" applyBorder="1" applyAlignment="1">
      <alignment horizontal="right" vertical="center" wrapText="1"/>
    </xf>
    <xf numFmtId="10" fontId="7" fillId="2" borderId="1" xfId="0" applyNumberFormat="1" applyFont="1" applyFill="1" applyBorder="1" applyAlignment="1">
      <alignment horizontal="right" vertical="center" wrapText="1"/>
    </xf>
    <xf numFmtId="0" fontId="11" fillId="0" borderId="0" xfId="0" applyFont="1" applyFill="1" applyBorder="1"/>
    <xf numFmtId="0" fontId="4" fillId="0" borderId="0" xfId="0" applyFont="1" applyFill="1" applyBorder="1" applyAlignment="1">
      <alignment vertical="center"/>
    </xf>
    <xf numFmtId="0" fontId="12"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0"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2</xdr:row>
      <xdr:rowOff>133350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7875" cy="514350"/>
        </a:xfrm>
        <a:prstGeom prst="rect">
          <a:avLst/>
        </a:prstGeom>
        <a:noFill/>
        <a:ln>
          <a:noFill/>
        </a:ln>
      </xdr:spPr>
    </xdr:pic>
    <xdr:clientData/>
  </xdr:twoCellAnchor>
  <xdr:twoCellAnchor>
    <xdr:from>
      <xdr:col>17</xdr:col>
      <xdr:colOff>1257299</xdr:colOff>
      <xdr:row>0</xdr:row>
      <xdr:rowOff>0</xdr:rowOff>
    </xdr:from>
    <xdr:to>
      <xdr:col>21</xdr:col>
      <xdr:colOff>561974</xdr:colOff>
      <xdr:row>2</xdr:row>
      <xdr:rowOff>76200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12024" y="0"/>
          <a:ext cx="2962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0"/>
  <sheetViews>
    <sheetView showGridLines="0" tabSelected="1" topLeftCell="A43" workbookViewId="0">
      <selection activeCell="J14" sqref="J14"/>
    </sheetView>
  </sheetViews>
  <sheetFormatPr baseColWidth="10" defaultRowHeight="15"/>
  <cols>
    <col min="1" max="5" width="5.42578125" customWidth="1"/>
    <col min="6" max="6" width="6.28515625" customWidth="1"/>
    <col min="7" max="8" width="4.42578125" customWidth="1"/>
    <col min="9" max="9" width="27.5703125" customWidth="1"/>
    <col min="10" max="10" width="18.85546875" customWidth="1"/>
    <col min="11" max="11" width="16.7109375" customWidth="1"/>
    <col min="12" max="12" width="16.5703125" customWidth="1"/>
    <col min="13" max="13" width="16.140625" customWidth="1"/>
    <col min="14" max="14" width="15.85546875" customWidth="1"/>
    <col min="15" max="15" width="16.7109375" customWidth="1"/>
    <col min="16" max="17" width="17.42578125" customWidth="1"/>
    <col min="18" max="18" width="17" customWidth="1"/>
    <col min="19" max="19" width="16" customWidth="1"/>
    <col min="20" max="20" width="7" customWidth="1"/>
    <col min="21" max="21" width="7.42578125" customWidth="1"/>
    <col min="22" max="22" width="8.28515625" customWidth="1"/>
  </cols>
  <sheetData>
    <row r="1" spans="1:23">
      <c r="A1" s="1" t="s">
        <v>0</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row>
    <row r="2" spans="1:23">
      <c r="A2" s="28" t="s">
        <v>106</v>
      </c>
      <c r="B2" s="29"/>
      <c r="C2" s="29"/>
      <c r="D2" s="29"/>
      <c r="E2" s="29"/>
      <c r="F2" s="29"/>
      <c r="G2" s="29"/>
      <c r="H2" s="29"/>
      <c r="I2" s="29"/>
      <c r="J2" s="29"/>
      <c r="K2" s="29"/>
      <c r="L2" s="29"/>
      <c r="M2" s="29"/>
      <c r="N2" s="29"/>
      <c r="O2" s="29"/>
      <c r="P2" s="29"/>
      <c r="Q2" s="29"/>
      <c r="R2" s="29"/>
      <c r="S2" s="29"/>
      <c r="T2" s="29"/>
      <c r="U2" s="29"/>
      <c r="V2" s="29"/>
    </row>
    <row r="3" spans="1:23">
      <c r="A3" s="28" t="s">
        <v>107</v>
      </c>
      <c r="B3" s="29"/>
      <c r="C3" s="29"/>
      <c r="D3" s="29"/>
      <c r="E3" s="29"/>
      <c r="F3" s="29"/>
      <c r="G3" s="29"/>
      <c r="H3" s="29"/>
      <c r="I3" s="29"/>
      <c r="J3" s="29"/>
      <c r="K3" s="29"/>
      <c r="L3" s="29"/>
      <c r="M3" s="29"/>
      <c r="N3" s="29"/>
      <c r="O3" s="29"/>
      <c r="P3" s="29"/>
      <c r="Q3" s="29"/>
      <c r="R3" s="29"/>
      <c r="S3" s="29"/>
      <c r="T3" s="29"/>
      <c r="U3" s="29"/>
      <c r="V3" s="29"/>
    </row>
    <row r="4" spans="1:23">
      <c r="A4" s="28" t="s">
        <v>111</v>
      </c>
      <c r="B4" s="29"/>
      <c r="C4" s="29"/>
      <c r="D4" s="29"/>
      <c r="E4" s="29"/>
      <c r="F4" s="29"/>
      <c r="G4" s="29"/>
      <c r="H4" s="29"/>
      <c r="I4" s="29"/>
      <c r="J4" s="29"/>
      <c r="K4" s="29"/>
      <c r="L4" s="29"/>
      <c r="M4" s="29"/>
      <c r="N4" s="29"/>
      <c r="O4" s="29"/>
      <c r="P4" s="29"/>
      <c r="Q4" s="29"/>
      <c r="R4" s="29"/>
      <c r="S4" s="29"/>
      <c r="T4" s="29"/>
      <c r="U4" s="29"/>
      <c r="V4" s="29"/>
    </row>
    <row r="5" spans="1:23" ht="15.75"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30" t="s">
        <v>127</v>
      </c>
      <c r="S5" s="31"/>
      <c r="T5" s="31"/>
      <c r="U5" s="31"/>
      <c r="V5" s="31"/>
    </row>
    <row r="6" spans="1:23" ht="34.5" customHeight="1" thickTop="1" thickBot="1">
      <c r="A6" s="17" t="s">
        <v>1</v>
      </c>
      <c r="B6" s="17" t="s">
        <v>2</v>
      </c>
      <c r="C6" s="17" t="s">
        <v>3</v>
      </c>
      <c r="D6" s="17" t="s">
        <v>4</v>
      </c>
      <c r="E6" s="17" t="s">
        <v>5</v>
      </c>
      <c r="F6" s="17" t="s">
        <v>6</v>
      </c>
      <c r="G6" s="17" t="s">
        <v>7</v>
      </c>
      <c r="H6" s="17" t="s">
        <v>8</v>
      </c>
      <c r="I6" s="17" t="s">
        <v>9</v>
      </c>
      <c r="J6" s="17" t="s">
        <v>10</v>
      </c>
      <c r="K6" s="17" t="s">
        <v>11</v>
      </c>
      <c r="L6" s="17" t="s">
        <v>12</v>
      </c>
      <c r="M6" s="17" t="s">
        <v>13</v>
      </c>
      <c r="N6" s="17" t="s">
        <v>14</v>
      </c>
      <c r="O6" s="17" t="s">
        <v>15</v>
      </c>
      <c r="P6" s="17" t="s">
        <v>16</v>
      </c>
      <c r="Q6" s="17" t="s">
        <v>17</v>
      </c>
      <c r="R6" s="17" t="s">
        <v>18</v>
      </c>
      <c r="S6" s="5" t="s">
        <v>105</v>
      </c>
      <c r="T6" s="5" t="s">
        <v>124</v>
      </c>
      <c r="U6" s="5" t="s">
        <v>125</v>
      </c>
      <c r="V6" s="5" t="s">
        <v>126</v>
      </c>
    </row>
    <row r="7" spans="1:23" ht="39.950000000000003" customHeight="1" thickTop="1" thickBot="1">
      <c r="A7" s="6" t="s">
        <v>19</v>
      </c>
      <c r="B7" s="6"/>
      <c r="C7" s="6"/>
      <c r="D7" s="6"/>
      <c r="E7" s="6"/>
      <c r="F7" s="6"/>
      <c r="G7" s="6"/>
      <c r="H7" s="6"/>
      <c r="I7" s="2" t="s">
        <v>97</v>
      </c>
      <c r="J7" s="18">
        <f>+J8+J12+J14+J27</f>
        <v>392430208000</v>
      </c>
      <c r="K7" s="18">
        <f t="shared" ref="K7:R7" si="0">+K8+K12+K14+K27</f>
        <v>59527533306</v>
      </c>
      <c r="L7" s="18">
        <f t="shared" si="0"/>
        <v>2636533306</v>
      </c>
      <c r="M7" s="18">
        <f t="shared" si="0"/>
        <v>449321208000</v>
      </c>
      <c r="N7" s="18">
        <f t="shared" si="0"/>
        <v>445258843776.51001</v>
      </c>
      <c r="O7" s="18">
        <f t="shared" si="0"/>
        <v>4062364223.4899998</v>
      </c>
      <c r="P7" s="18">
        <f t="shared" si="0"/>
        <v>436224225344.30005</v>
      </c>
      <c r="Q7" s="18">
        <f t="shared" si="0"/>
        <v>422621478379</v>
      </c>
      <c r="R7" s="18">
        <f t="shared" si="0"/>
        <v>390065271600.13</v>
      </c>
      <c r="S7" s="20">
        <f t="shared" ref="S7:S51" si="1">+M7-P7</f>
        <v>13096982655.699951</v>
      </c>
      <c r="T7" s="21">
        <f t="shared" ref="T7:T51" si="2">+P7/M7</f>
        <v>0.97085162591368279</v>
      </c>
      <c r="U7" s="21">
        <f t="shared" ref="U7:U51" si="3">+Q7/M7</f>
        <v>0.94057763322625088</v>
      </c>
      <c r="V7" s="21">
        <f t="shared" ref="V7:V51" si="4">+R7/M7</f>
        <v>0.86812121185281332</v>
      </c>
      <c r="W7" s="4"/>
    </row>
    <row r="8" spans="1:23" ht="39.950000000000003" customHeight="1" thickTop="1" thickBot="1">
      <c r="A8" s="6" t="s">
        <v>19</v>
      </c>
      <c r="B8" s="6" t="s">
        <v>20</v>
      </c>
      <c r="C8" s="6"/>
      <c r="D8" s="6"/>
      <c r="E8" s="6"/>
      <c r="F8" s="6"/>
      <c r="G8" s="6"/>
      <c r="H8" s="6"/>
      <c r="I8" s="2" t="s">
        <v>98</v>
      </c>
      <c r="J8" s="7">
        <f>SUM(J9:J11)</f>
        <v>46186259000</v>
      </c>
      <c r="K8" s="7">
        <f t="shared" ref="K8:R8" si="5">SUM(K9:K11)</f>
        <v>4673000000</v>
      </c>
      <c r="L8" s="7">
        <f t="shared" si="5"/>
        <v>1500000000</v>
      </c>
      <c r="M8" s="7">
        <f t="shared" si="5"/>
        <v>49359259000</v>
      </c>
      <c r="N8" s="7">
        <f t="shared" si="5"/>
        <v>49317826903</v>
      </c>
      <c r="O8" s="7">
        <f t="shared" si="5"/>
        <v>41432097</v>
      </c>
      <c r="P8" s="7">
        <f t="shared" si="5"/>
        <v>41017407266.75</v>
      </c>
      <c r="Q8" s="7">
        <f t="shared" si="5"/>
        <v>40743768758.800003</v>
      </c>
      <c r="R8" s="7">
        <f t="shared" si="5"/>
        <v>38754125290.050003</v>
      </c>
      <c r="S8" s="20">
        <f t="shared" si="1"/>
        <v>8341851733.25</v>
      </c>
      <c r="T8" s="21">
        <f t="shared" si="2"/>
        <v>0.83099722519639119</v>
      </c>
      <c r="U8" s="21">
        <f t="shared" si="3"/>
        <v>0.82545341207006373</v>
      </c>
      <c r="V8" s="21">
        <f t="shared" si="4"/>
        <v>0.78514398463822166</v>
      </c>
      <c r="W8" s="4"/>
    </row>
    <row r="9" spans="1:23" ht="39.950000000000003" customHeight="1" thickTop="1" thickBot="1">
      <c r="A9" s="8" t="s">
        <v>19</v>
      </c>
      <c r="B9" s="8" t="s">
        <v>20</v>
      </c>
      <c r="C9" s="8" t="s">
        <v>20</v>
      </c>
      <c r="D9" s="8" t="s">
        <v>20</v>
      </c>
      <c r="E9" s="8"/>
      <c r="F9" s="8" t="s">
        <v>21</v>
      </c>
      <c r="G9" s="8" t="s">
        <v>22</v>
      </c>
      <c r="H9" s="8" t="s">
        <v>23</v>
      </c>
      <c r="I9" s="9" t="s">
        <v>24</v>
      </c>
      <c r="J9" s="10">
        <v>26059688000</v>
      </c>
      <c r="K9" s="10">
        <v>1682000000</v>
      </c>
      <c r="L9" s="10">
        <v>500000000</v>
      </c>
      <c r="M9" s="10">
        <v>27241688000</v>
      </c>
      <c r="N9" s="10">
        <v>27241688000</v>
      </c>
      <c r="O9" s="10">
        <v>0</v>
      </c>
      <c r="P9" s="10">
        <v>24046957434</v>
      </c>
      <c r="Q9" s="10">
        <v>24024540076</v>
      </c>
      <c r="R9" s="10">
        <v>22045316673</v>
      </c>
      <c r="S9" s="13">
        <f t="shared" si="1"/>
        <v>3194730566</v>
      </c>
      <c r="T9" s="14">
        <f t="shared" si="2"/>
        <v>0.88272640939137104</v>
      </c>
      <c r="U9" s="14">
        <f t="shared" si="3"/>
        <v>0.88190350304283638</v>
      </c>
      <c r="V9" s="14">
        <f t="shared" si="4"/>
        <v>0.80924929002196933</v>
      </c>
      <c r="W9" s="4"/>
    </row>
    <row r="10" spans="1:23" ht="39.950000000000003" customHeight="1" thickTop="1" thickBot="1">
      <c r="A10" s="8" t="s">
        <v>19</v>
      </c>
      <c r="B10" s="8" t="s">
        <v>20</v>
      </c>
      <c r="C10" s="8" t="s">
        <v>20</v>
      </c>
      <c r="D10" s="8" t="s">
        <v>25</v>
      </c>
      <c r="E10" s="8"/>
      <c r="F10" s="8" t="s">
        <v>21</v>
      </c>
      <c r="G10" s="8" t="s">
        <v>22</v>
      </c>
      <c r="H10" s="8" t="s">
        <v>23</v>
      </c>
      <c r="I10" s="9" t="s">
        <v>26</v>
      </c>
      <c r="J10" s="10">
        <v>9164371000</v>
      </c>
      <c r="K10" s="10">
        <v>1069000000</v>
      </c>
      <c r="L10" s="10">
        <v>500000000</v>
      </c>
      <c r="M10" s="10">
        <v>9733371000</v>
      </c>
      <c r="N10" s="10">
        <v>9731938903</v>
      </c>
      <c r="O10" s="10">
        <v>1432097</v>
      </c>
      <c r="P10" s="10">
        <v>8365569555</v>
      </c>
      <c r="Q10" s="10">
        <v>8124087247.0500002</v>
      </c>
      <c r="R10" s="10">
        <v>8124087247.0500002</v>
      </c>
      <c r="S10" s="13">
        <f t="shared" si="1"/>
        <v>1367801445</v>
      </c>
      <c r="T10" s="14">
        <f t="shared" si="2"/>
        <v>0.85947299810106903</v>
      </c>
      <c r="U10" s="14">
        <f t="shared" si="3"/>
        <v>0.83466326795207957</v>
      </c>
      <c r="V10" s="14">
        <f t="shared" si="4"/>
        <v>0.83466326795207957</v>
      </c>
      <c r="W10" s="4"/>
    </row>
    <row r="11" spans="1:23" ht="39.950000000000003" customHeight="1" thickTop="1" thickBot="1">
      <c r="A11" s="8" t="s">
        <v>19</v>
      </c>
      <c r="B11" s="8" t="s">
        <v>20</v>
      </c>
      <c r="C11" s="8" t="s">
        <v>20</v>
      </c>
      <c r="D11" s="8" t="s">
        <v>27</v>
      </c>
      <c r="E11" s="8"/>
      <c r="F11" s="8" t="s">
        <v>21</v>
      </c>
      <c r="G11" s="8" t="s">
        <v>22</v>
      </c>
      <c r="H11" s="8" t="s">
        <v>23</v>
      </c>
      <c r="I11" s="9" t="s">
        <v>28</v>
      </c>
      <c r="J11" s="10">
        <v>10962200000</v>
      </c>
      <c r="K11" s="10">
        <v>1922000000</v>
      </c>
      <c r="L11" s="10">
        <v>500000000</v>
      </c>
      <c r="M11" s="10">
        <v>12384200000</v>
      </c>
      <c r="N11" s="10">
        <v>12344200000</v>
      </c>
      <c r="O11" s="10">
        <v>40000000</v>
      </c>
      <c r="P11" s="10">
        <v>8604880277.75</v>
      </c>
      <c r="Q11" s="10">
        <v>8595141435.75</v>
      </c>
      <c r="R11" s="10">
        <v>8584721370</v>
      </c>
      <c r="S11" s="13">
        <f t="shared" si="1"/>
        <v>3779319722.25</v>
      </c>
      <c r="T11" s="14">
        <f t="shared" si="2"/>
        <v>0.69482730234896073</v>
      </c>
      <c r="U11" s="14">
        <f t="shared" si="3"/>
        <v>0.6940409098488397</v>
      </c>
      <c r="V11" s="14">
        <f t="shared" si="4"/>
        <v>0.69319950985933687</v>
      </c>
      <c r="W11" s="4"/>
    </row>
    <row r="12" spans="1:23" ht="39.950000000000003" customHeight="1" thickTop="1" thickBot="1">
      <c r="A12" s="6" t="s">
        <v>19</v>
      </c>
      <c r="B12" s="6" t="s">
        <v>25</v>
      </c>
      <c r="C12" s="6"/>
      <c r="D12" s="6"/>
      <c r="E12" s="6"/>
      <c r="F12" s="6"/>
      <c r="G12" s="6"/>
      <c r="H12" s="6"/>
      <c r="I12" s="2" t="s">
        <v>99</v>
      </c>
      <c r="J12" s="7">
        <f>+J13</f>
        <v>20516237000</v>
      </c>
      <c r="K12" s="7">
        <f t="shared" ref="K12:R12" si="6">+K13</f>
        <v>1500000000</v>
      </c>
      <c r="L12" s="7">
        <f t="shared" si="6"/>
        <v>762522520</v>
      </c>
      <c r="M12" s="7">
        <f t="shared" si="6"/>
        <v>21253714480</v>
      </c>
      <c r="N12" s="7">
        <f t="shared" si="6"/>
        <v>21212022076.990002</v>
      </c>
      <c r="O12" s="7">
        <f t="shared" si="6"/>
        <v>41692403.009999998</v>
      </c>
      <c r="P12" s="7">
        <f t="shared" si="6"/>
        <v>20804721410.330002</v>
      </c>
      <c r="Q12" s="7">
        <f t="shared" si="6"/>
        <v>18235462649.98</v>
      </c>
      <c r="R12" s="7">
        <f t="shared" si="6"/>
        <v>17975471251.689999</v>
      </c>
      <c r="S12" s="20">
        <f t="shared" si="1"/>
        <v>448993069.66999817</v>
      </c>
      <c r="T12" s="21">
        <f t="shared" si="2"/>
        <v>0.97887460706727258</v>
      </c>
      <c r="U12" s="21">
        <f t="shared" si="3"/>
        <v>0.8579894430754581</v>
      </c>
      <c r="V12" s="21">
        <f t="shared" si="4"/>
        <v>0.84575669201753567</v>
      </c>
      <c r="W12" s="4"/>
    </row>
    <row r="13" spans="1:23" ht="39.950000000000003" customHeight="1" thickTop="1" thickBot="1">
      <c r="A13" s="8" t="s">
        <v>19</v>
      </c>
      <c r="B13" s="8" t="s">
        <v>25</v>
      </c>
      <c r="C13" s="8"/>
      <c r="D13" s="8"/>
      <c r="E13" s="8"/>
      <c r="F13" s="8" t="s">
        <v>21</v>
      </c>
      <c r="G13" s="8" t="s">
        <v>22</v>
      </c>
      <c r="H13" s="8" t="s">
        <v>23</v>
      </c>
      <c r="I13" s="9" t="s">
        <v>29</v>
      </c>
      <c r="J13" s="10">
        <v>20516237000</v>
      </c>
      <c r="K13" s="10">
        <v>1500000000</v>
      </c>
      <c r="L13" s="10">
        <v>762522520</v>
      </c>
      <c r="M13" s="10">
        <v>21253714480</v>
      </c>
      <c r="N13" s="10">
        <v>21212022076.990002</v>
      </c>
      <c r="O13" s="10">
        <v>41692403.009999998</v>
      </c>
      <c r="P13" s="10">
        <v>20804721410.330002</v>
      </c>
      <c r="Q13" s="10">
        <v>18235462649.98</v>
      </c>
      <c r="R13" s="10">
        <v>17975471251.689999</v>
      </c>
      <c r="S13" s="13">
        <f t="shared" si="1"/>
        <v>448993069.66999817</v>
      </c>
      <c r="T13" s="14">
        <f t="shared" si="2"/>
        <v>0.97887460706727258</v>
      </c>
      <c r="U13" s="14">
        <f t="shared" si="3"/>
        <v>0.8579894430754581</v>
      </c>
      <c r="V13" s="14">
        <f t="shared" si="4"/>
        <v>0.84575669201753567</v>
      </c>
      <c r="W13" s="4"/>
    </row>
    <row r="14" spans="1:23" ht="39.950000000000003" customHeight="1" thickTop="1" thickBot="1">
      <c r="A14" s="6" t="s">
        <v>19</v>
      </c>
      <c r="B14" s="6" t="s">
        <v>27</v>
      </c>
      <c r="C14" s="6"/>
      <c r="D14" s="6"/>
      <c r="E14" s="6"/>
      <c r="F14" s="6"/>
      <c r="G14" s="6"/>
      <c r="H14" s="6"/>
      <c r="I14" s="2" t="s">
        <v>100</v>
      </c>
      <c r="J14" s="7">
        <f>SUM(J15:J26)</f>
        <v>310175482000</v>
      </c>
      <c r="K14" s="7">
        <f t="shared" ref="K14:R14" si="7">SUM(K15:K26)</f>
        <v>52622010786</v>
      </c>
      <c r="L14" s="7">
        <f t="shared" si="7"/>
        <v>374010786</v>
      </c>
      <c r="M14" s="7">
        <f t="shared" si="7"/>
        <v>362423482000</v>
      </c>
      <c r="N14" s="7">
        <f t="shared" si="7"/>
        <v>358984378579.52002</v>
      </c>
      <c r="O14" s="7">
        <f t="shared" si="7"/>
        <v>3439103420.48</v>
      </c>
      <c r="P14" s="7">
        <f t="shared" si="7"/>
        <v>358657906386.22003</v>
      </c>
      <c r="Q14" s="7">
        <f t="shared" si="7"/>
        <v>349343906386.22003</v>
      </c>
      <c r="R14" s="7">
        <f t="shared" si="7"/>
        <v>319037334474.39001</v>
      </c>
      <c r="S14" s="20">
        <f t="shared" si="1"/>
        <v>3765575613.7799683</v>
      </c>
      <c r="T14" s="21">
        <f t="shared" si="2"/>
        <v>0.98961001204171428</v>
      </c>
      <c r="U14" s="21">
        <f t="shared" si="3"/>
        <v>0.9639107942410311</v>
      </c>
      <c r="V14" s="21">
        <f t="shared" si="4"/>
        <v>0.8802888066573733</v>
      </c>
      <c r="W14" s="4"/>
    </row>
    <row r="15" spans="1:23" ht="39.950000000000003" customHeight="1" thickTop="1" thickBot="1">
      <c r="A15" s="8" t="s">
        <v>19</v>
      </c>
      <c r="B15" s="8" t="s">
        <v>27</v>
      </c>
      <c r="C15" s="8" t="s">
        <v>20</v>
      </c>
      <c r="D15" s="8" t="s">
        <v>20</v>
      </c>
      <c r="E15" s="8" t="s">
        <v>30</v>
      </c>
      <c r="F15" s="8" t="s">
        <v>21</v>
      </c>
      <c r="G15" s="8" t="s">
        <v>22</v>
      </c>
      <c r="H15" s="8" t="s">
        <v>23</v>
      </c>
      <c r="I15" s="9" t="s">
        <v>31</v>
      </c>
      <c r="J15" s="10">
        <v>158651899000</v>
      </c>
      <c r="K15" s="10">
        <v>16000000000</v>
      </c>
      <c r="L15" s="10">
        <v>0</v>
      </c>
      <c r="M15" s="10">
        <v>174651899000</v>
      </c>
      <c r="N15" s="10">
        <v>174651899000</v>
      </c>
      <c r="O15" s="10">
        <v>0</v>
      </c>
      <c r="P15" s="10">
        <v>174651899000</v>
      </c>
      <c r="Q15" s="10">
        <v>166651899000</v>
      </c>
      <c r="R15" s="10">
        <v>153251899000</v>
      </c>
      <c r="S15" s="13">
        <f t="shared" si="1"/>
        <v>0</v>
      </c>
      <c r="T15" s="14">
        <f t="shared" si="2"/>
        <v>1</v>
      </c>
      <c r="U15" s="14">
        <f t="shared" si="3"/>
        <v>0.95419460054081628</v>
      </c>
      <c r="V15" s="14">
        <f t="shared" si="4"/>
        <v>0.8774705564466837</v>
      </c>
      <c r="W15" s="4"/>
    </row>
    <row r="16" spans="1:23" ht="39.950000000000003" customHeight="1" thickTop="1" thickBot="1">
      <c r="A16" s="8" t="s">
        <v>19</v>
      </c>
      <c r="B16" s="8" t="s">
        <v>27</v>
      </c>
      <c r="C16" s="8" t="s">
        <v>25</v>
      </c>
      <c r="D16" s="8" t="s">
        <v>25</v>
      </c>
      <c r="E16" s="8"/>
      <c r="F16" s="8" t="s">
        <v>21</v>
      </c>
      <c r="G16" s="8" t="s">
        <v>22</v>
      </c>
      <c r="H16" s="8" t="s">
        <v>23</v>
      </c>
      <c r="I16" s="9" t="s">
        <v>32</v>
      </c>
      <c r="J16" s="10">
        <v>10795890000</v>
      </c>
      <c r="K16" s="10">
        <v>0</v>
      </c>
      <c r="L16" s="10">
        <v>0</v>
      </c>
      <c r="M16" s="10">
        <v>10795890000</v>
      </c>
      <c r="N16" s="10">
        <v>10768039499.4</v>
      </c>
      <c r="O16" s="10">
        <v>27850500.600000001</v>
      </c>
      <c r="P16" s="10">
        <v>10768039499.4</v>
      </c>
      <c r="Q16" s="10">
        <v>10768039499.4</v>
      </c>
      <c r="R16" s="10">
        <v>10768039499.4</v>
      </c>
      <c r="S16" s="13">
        <f t="shared" si="1"/>
        <v>27850500.600000381</v>
      </c>
      <c r="T16" s="14">
        <f t="shared" si="2"/>
        <v>0.99742026821318108</v>
      </c>
      <c r="U16" s="14">
        <f t="shared" si="3"/>
        <v>0.99742026821318108</v>
      </c>
      <c r="V16" s="14">
        <f t="shared" si="4"/>
        <v>0.99742026821318108</v>
      </c>
      <c r="W16" s="4"/>
    </row>
    <row r="17" spans="1:23" ht="39.950000000000003" customHeight="1" thickTop="1" thickBot="1">
      <c r="A17" s="8" t="s">
        <v>19</v>
      </c>
      <c r="B17" s="8" t="s">
        <v>27</v>
      </c>
      <c r="C17" s="8" t="s">
        <v>27</v>
      </c>
      <c r="D17" s="8" t="s">
        <v>33</v>
      </c>
      <c r="E17" s="8" t="s">
        <v>34</v>
      </c>
      <c r="F17" s="8" t="s">
        <v>21</v>
      </c>
      <c r="G17" s="8" t="s">
        <v>22</v>
      </c>
      <c r="H17" s="8" t="s">
        <v>23</v>
      </c>
      <c r="I17" s="9" t="s">
        <v>35</v>
      </c>
      <c r="J17" s="10">
        <v>68305138000</v>
      </c>
      <c r="K17" s="10">
        <v>20000000000</v>
      </c>
      <c r="L17" s="10">
        <v>0</v>
      </c>
      <c r="M17" s="10">
        <v>88305138000</v>
      </c>
      <c r="N17" s="10">
        <v>88305138000</v>
      </c>
      <c r="O17" s="10">
        <v>0</v>
      </c>
      <c r="P17" s="10">
        <v>88305138000</v>
      </c>
      <c r="Q17" s="10">
        <v>88305138000</v>
      </c>
      <c r="R17" s="10">
        <v>88305138000</v>
      </c>
      <c r="S17" s="13">
        <f t="shared" si="1"/>
        <v>0</v>
      </c>
      <c r="T17" s="14">
        <f t="shared" si="2"/>
        <v>1</v>
      </c>
      <c r="U17" s="14">
        <f t="shared" si="3"/>
        <v>1</v>
      </c>
      <c r="V17" s="14">
        <f t="shared" si="4"/>
        <v>1</v>
      </c>
      <c r="W17" s="4"/>
    </row>
    <row r="18" spans="1:23" ht="39.950000000000003" customHeight="1" thickTop="1" thickBot="1">
      <c r="A18" s="8" t="s">
        <v>19</v>
      </c>
      <c r="B18" s="8" t="s">
        <v>27</v>
      </c>
      <c r="C18" s="8" t="s">
        <v>27</v>
      </c>
      <c r="D18" s="8" t="s">
        <v>33</v>
      </c>
      <c r="E18" s="8" t="s">
        <v>36</v>
      </c>
      <c r="F18" s="8" t="s">
        <v>21</v>
      </c>
      <c r="G18" s="8" t="s">
        <v>22</v>
      </c>
      <c r="H18" s="8" t="s">
        <v>23</v>
      </c>
      <c r="I18" s="9" t="s">
        <v>37</v>
      </c>
      <c r="J18" s="10">
        <v>9155767000</v>
      </c>
      <c r="K18" s="10">
        <v>0</v>
      </c>
      <c r="L18" s="10">
        <v>0</v>
      </c>
      <c r="M18" s="10">
        <v>9155767000</v>
      </c>
      <c r="N18" s="10">
        <v>9155767000</v>
      </c>
      <c r="O18" s="10">
        <v>0</v>
      </c>
      <c r="P18" s="10">
        <v>9155767000</v>
      </c>
      <c r="Q18" s="10">
        <v>9155767000</v>
      </c>
      <c r="R18" s="10">
        <v>8392786416</v>
      </c>
      <c r="S18" s="13">
        <f t="shared" si="1"/>
        <v>0</v>
      </c>
      <c r="T18" s="14">
        <f t="shared" si="2"/>
        <v>1</v>
      </c>
      <c r="U18" s="14">
        <f t="shared" si="3"/>
        <v>1</v>
      </c>
      <c r="V18" s="14">
        <f t="shared" si="4"/>
        <v>0.91666666659385276</v>
      </c>
      <c r="W18" s="4"/>
    </row>
    <row r="19" spans="1:23" ht="39.950000000000003" customHeight="1" thickTop="1" thickBot="1">
      <c r="A19" s="8" t="s">
        <v>19</v>
      </c>
      <c r="B19" s="8" t="s">
        <v>27</v>
      </c>
      <c r="C19" s="8" t="s">
        <v>27</v>
      </c>
      <c r="D19" s="8" t="s">
        <v>33</v>
      </c>
      <c r="E19" s="8" t="s">
        <v>38</v>
      </c>
      <c r="F19" s="8" t="s">
        <v>21</v>
      </c>
      <c r="G19" s="8" t="s">
        <v>22</v>
      </c>
      <c r="H19" s="8" t="s">
        <v>23</v>
      </c>
      <c r="I19" s="9" t="s">
        <v>39</v>
      </c>
      <c r="J19" s="10">
        <v>0</v>
      </c>
      <c r="K19" s="10">
        <v>6000000000</v>
      </c>
      <c r="L19" s="10">
        <v>0</v>
      </c>
      <c r="M19" s="10">
        <v>6000000000</v>
      </c>
      <c r="N19" s="10">
        <v>6000000000</v>
      </c>
      <c r="O19" s="10">
        <v>0</v>
      </c>
      <c r="P19" s="10">
        <v>6000000000</v>
      </c>
      <c r="Q19" s="10">
        <v>6000000000</v>
      </c>
      <c r="R19" s="10">
        <v>0</v>
      </c>
      <c r="S19" s="13">
        <f t="shared" si="1"/>
        <v>0</v>
      </c>
      <c r="T19" s="14">
        <f t="shared" si="2"/>
        <v>1</v>
      </c>
      <c r="U19" s="14">
        <f t="shared" si="3"/>
        <v>1</v>
      </c>
      <c r="V19" s="14">
        <f t="shared" si="4"/>
        <v>0</v>
      </c>
      <c r="W19" s="4"/>
    </row>
    <row r="20" spans="1:23" ht="39.950000000000003" customHeight="1" thickTop="1" thickBot="1">
      <c r="A20" s="8" t="s">
        <v>19</v>
      </c>
      <c r="B20" s="8" t="s">
        <v>27</v>
      </c>
      <c r="C20" s="8" t="s">
        <v>33</v>
      </c>
      <c r="D20" s="8" t="s">
        <v>25</v>
      </c>
      <c r="E20" s="8" t="s">
        <v>40</v>
      </c>
      <c r="F20" s="8" t="s">
        <v>21</v>
      </c>
      <c r="G20" s="8" t="s">
        <v>22</v>
      </c>
      <c r="H20" s="8" t="s">
        <v>23</v>
      </c>
      <c r="I20" s="9" t="s">
        <v>41</v>
      </c>
      <c r="J20" s="10">
        <v>701975000</v>
      </c>
      <c r="K20" s="10">
        <v>0</v>
      </c>
      <c r="L20" s="10">
        <v>374010786</v>
      </c>
      <c r="M20" s="10">
        <v>327964214</v>
      </c>
      <c r="N20" s="10">
        <v>297237997.54000002</v>
      </c>
      <c r="O20" s="10">
        <v>30726216.460000001</v>
      </c>
      <c r="P20" s="10">
        <v>223548332.53999999</v>
      </c>
      <c r="Q20" s="10">
        <v>223548332.53999999</v>
      </c>
      <c r="R20" s="10">
        <v>209222032.53999999</v>
      </c>
      <c r="S20" s="13">
        <f t="shared" si="1"/>
        <v>104415881.46000001</v>
      </c>
      <c r="T20" s="14">
        <f t="shared" si="2"/>
        <v>0.68162416201909148</v>
      </c>
      <c r="U20" s="14">
        <f t="shared" si="3"/>
        <v>0.68162416201909148</v>
      </c>
      <c r="V20" s="14">
        <f t="shared" si="4"/>
        <v>0.63794165219501664</v>
      </c>
      <c r="W20" s="4"/>
    </row>
    <row r="21" spans="1:23" ht="39.950000000000003" customHeight="1" thickTop="1" thickBot="1">
      <c r="A21" s="8" t="s">
        <v>19</v>
      </c>
      <c r="B21" s="8" t="s">
        <v>27</v>
      </c>
      <c r="C21" s="8" t="s">
        <v>33</v>
      </c>
      <c r="D21" s="8" t="s">
        <v>25</v>
      </c>
      <c r="E21" s="8" t="s">
        <v>42</v>
      </c>
      <c r="F21" s="8" t="s">
        <v>21</v>
      </c>
      <c r="G21" s="8" t="s">
        <v>22</v>
      </c>
      <c r="H21" s="8" t="s">
        <v>23</v>
      </c>
      <c r="I21" s="9" t="s">
        <v>43</v>
      </c>
      <c r="J21" s="10">
        <v>2605720000</v>
      </c>
      <c r="K21" s="10">
        <v>1904000000</v>
      </c>
      <c r="L21" s="10">
        <v>0</v>
      </c>
      <c r="M21" s="10">
        <v>4509720000</v>
      </c>
      <c r="N21" s="10">
        <v>4421826000</v>
      </c>
      <c r="O21" s="10">
        <v>87894000</v>
      </c>
      <c r="P21" s="10">
        <v>4416432000</v>
      </c>
      <c r="Q21" s="10">
        <v>4416432000</v>
      </c>
      <c r="R21" s="10">
        <v>3566602000</v>
      </c>
      <c r="S21" s="13">
        <f t="shared" si="1"/>
        <v>93288000</v>
      </c>
      <c r="T21" s="14">
        <f t="shared" si="2"/>
        <v>0.97931401506080196</v>
      </c>
      <c r="U21" s="14">
        <f t="shared" si="3"/>
        <v>0.97931401506080196</v>
      </c>
      <c r="V21" s="14">
        <f t="shared" si="4"/>
        <v>0.79086994314502901</v>
      </c>
      <c r="W21" s="4"/>
    </row>
    <row r="22" spans="1:23" ht="39.950000000000003" customHeight="1" thickTop="1" thickBot="1">
      <c r="A22" s="8" t="s">
        <v>19</v>
      </c>
      <c r="B22" s="8" t="s">
        <v>27</v>
      </c>
      <c r="C22" s="8" t="s">
        <v>33</v>
      </c>
      <c r="D22" s="8" t="s">
        <v>25</v>
      </c>
      <c r="E22" s="8" t="s">
        <v>44</v>
      </c>
      <c r="F22" s="8" t="s">
        <v>21</v>
      </c>
      <c r="G22" s="8" t="s">
        <v>22</v>
      </c>
      <c r="H22" s="8" t="s">
        <v>23</v>
      </c>
      <c r="I22" s="9" t="s">
        <v>45</v>
      </c>
      <c r="J22" s="10">
        <v>288793000</v>
      </c>
      <c r="K22" s="10">
        <v>0</v>
      </c>
      <c r="L22" s="10">
        <v>0</v>
      </c>
      <c r="M22" s="10">
        <v>288793000</v>
      </c>
      <c r="N22" s="10">
        <v>288793000</v>
      </c>
      <c r="O22" s="10">
        <v>0</v>
      </c>
      <c r="P22" s="10">
        <v>93425932.700000003</v>
      </c>
      <c r="Q22" s="10">
        <v>93425932.700000003</v>
      </c>
      <c r="R22" s="10">
        <v>93425932.700000003</v>
      </c>
      <c r="S22" s="13">
        <f t="shared" si="1"/>
        <v>195367067.30000001</v>
      </c>
      <c r="T22" s="14">
        <f t="shared" si="2"/>
        <v>0.32350483806740471</v>
      </c>
      <c r="U22" s="14">
        <f t="shared" si="3"/>
        <v>0.32350483806740471</v>
      </c>
      <c r="V22" s="14">
        <f t="shared" si="4"/>
        <v>0.32350483806740471</v>
      </c>
      <c r="W22" s="4"/>
    </row>
    <row r="23" spans="1:23" ht="39.950000000000003" customHeight="1" thickTop="1" thickBot="1">
      <c r="A23" s="8" t="s">
        <v>19</v>
      </c>
      <c r="B23" s="8" t="s">
        <v>27</v>
      </c>
      <c r="C23" s="8" t="s">
        <v>33</v>
      </c>
      <c r="D23" s="8" t="s">
        <v>25</v>
      </c>
      <c r="E23" s="8" t="s">
        <v>46</v>
      </c>
      <c r="F23" s="8" t="s">
        <v>21</v>
      </c>
      <c r="G23" s="8" t="s">
        <v>22</v>
      </c>
      <c r="H23" s="8" t="s">
        <v>23</v>
      </c>
      <c r="I23" s="9" t="s">
        <v>47</v>
      </c>
      <c r="J23" s="10">
        <v>1951000</v>
      </c>
      <c r="K23" s="10">
        <v>2503400</v>
      </c>
      <c r="L23" s="10">
        <v>0</v>
      </c>
      <c r="M23" s="10">
        <v>4454400</v>
      </c>
      <c r="N23" s="10">
        <v>4083200</v>
      </c>
      <c r="O23" s="10">
        <v>371200</v>
      </c>
      <c r="P23" s="10">
        <v>4083200</v>
      </c>
      <c r="Q23" s="10">
        <v>4083200</v>
      </c>
      <c r="R23" s="10">
        <v>4083200</v>
      </c>
      <c r="S23" s="13">
        <f t="shared" si="1"/>
        <v>371200</v>
      </c>
      <c r="T23" s="14">
        <f t="shared" si="2"/>
        <v>0.91666666666666663</v>
      </c>
      <c r="U23" s="14">
        <f t="shared" si="3"/>
        <v>0.91666666666666663</v>
      </c>
      <c r="V23" s="14">
        <f t="shared" si="4"/>
        <v>0.91666666666666663</v>
      </c>
      <c r="W23" s="4"/>
    </row>
    <row r="24" spans="1:23" ht="39.950000000000003" customHeight="1" thickTop="1" thickBot="1">
      <c r="A24" s="8" t="s">
        <v>19</v>
      </c>
      <c r="B24" s="8" t="s">
        <v>27</v>
      </c>
      <c r="C24" s="8" t="s">
        <v>33</v>
      </c>
      <c r="D24" s="8" t="s">
        <v>25</v>
      </c>
      <c r="E24" s="8" t="s">
        <v>48</v>
      </c>
      <c r="F24" s="8" t="s">
        <v>21</v>
      </c>
      <c r="G24" s="8" t="s">
        <v>22</v>
      </c>
      <c r="H24" s="8" t="s">
        <v>23</v>
      </c>
      <c r="I24" s="9" t="s">
        <v>49</v>
      </c>
      <c r="J24" s="10">
        <v>27856902000</v>
      </c>
      <c r="K24" s="10">
        <v>365000000</v>
      </c>
      <c r="L24" s="10">
        <v>0</v>
      </c>
      <c r="M24" s="10">
        <v>28221902000</v>
      </c>
      <c r="N24" s="10">
        <v>24932314458.580002</v>
      </c>
      <c r="O24" s="10">
        <v>3289587541.4200001</v>
      </c>
      <c r="P24" s="10">
        <v>24880292997.580002</v>
      </c>
      <c r="Q24" s="10">
        <v>24880292997.580002</v>
      </c>
      <c r="R24" s="10">
        <v>24317392829.75</v>
      </c>
      <c r="S24" s="13">
        <f t="shared" si="1"/>
        <v>3341609002.4199982</v>
      </c>
      <c r="T24" s="14">
        <f t="shared" si="2"/>
        <v>0.88159518793524272</v>
      </c>
      <c r="U24" s="14">
        <f t="shared" si="3"/>
        <v>0.88159518793524272</v>
      </c>
      <c r="V24" s="14">
        <f t="shared" si="4"/>
        <v>0.86164968008711817</v>
      </c>
      <c r="W24" s="4"/>
    </row>
    <row r="25" spans="1:23" ht="39.950000000000003" customHeight="1" thickTop="1" thickBot="1">
      <c r="A25" s="8" t="s">
        <v>19</v>
      </c>
      <c r="B25" s="8" t="s">
        <v>27</v>
      </c>
      <c r="C25" s="8" t="s">
        <v>22</v>
      </c>
      <c r="D25" s="8"/>
      <c r="E25" s="8"/>
      <c r="F25" s="8" t="s">
        <v>21</v>
      </c>
      <c r="G25" s="8" t="s">
        <v>22</v>
      </c>
      <c r="H25" s="8" t="s">
        <v>23</v>
      </c>
      <c r="I25" s="9" t="s">
        <v>50</v>
      </c>
      <c r="J25" s="10">
        <v>0</v>
      </c>
      <c r="K25" s="10">
        <v>36507386</v>
      </c>
      <c r="L25" s="10">
        <v>0</v>
      </c>
      <c r="M25" s="10">
        <v>36507386</v>
      </c>
      <c r="N25" s="10">
        <v>33833424</v>
      </c>
      <c r="O25" s="10">
        <v>2673962</v>
      </c>
      <c r="P25" s="10">
        <v>33833424</v>
      </c>
      <c r="Q25" s="10">
        <v>33833424</v>
      </c>
      <c r="R25" s="10">
        <v>27326038</v>
      </c>
      <c r="S25" s="13">
        <f t="shared" si="1"/>
        <v>2673962</v>
      </c>
      <c r="T25" s="14">
        <f t="shared" si="2"/>
        <v>0.92675558858144491</v>
      </c>
      <c r="U25" s="14">
        <f t="shared" si="3"/>
        <v>0.92675558858144491</v>
      </c>
      <c r="V25" s="14">
        <f t="shared" si="4"/>
        <v>0.7485071103146087</v>
      </c>
      <c r="W25" s="4"/>
    </row>
    <row r="26" spans="1:23" ht="39.950000000000003" customHeight="1" thickTop="1" thickBot="1">
      <c r="A26" s="8" t="s">
        <v>19</v>
      </c>
      <c r="B26" s="8" t="s">
        <v>27</v>
      </c>
      <c r="C26" s="8" t="s">
        <v>51</v>
      </c>
      <c r="D26" s="8" t="s">
        <v>52</v>
      </c>
      <c r="E26" s="8" t="s">
        <v>30</v>
      </c>
      <c r="F26" s="8" t="s">
        <v>21</v>
      </c>
      <c r="G26" s="8" t="s">
        <v>22</v>
      </c>
      <c r="H26" s="8" t="s">
        <v>23</v>
      </c>
      <c r="I26" s="9" t="s">
        <v>53</v>
      </c>
      <c r="J26" s="10">
        <v>31811447000</v>
      </c>
      <c r="K26" s="10">
        <v>8314000000</v>
      </c>
      <c r="L26" s="10">
        <v>0</v>
      </c>
      <c r="M26" s="10">
        <v>40125447000</v>
      </c>
      <c r="N26" s="10">
        <v>40125447000</v>
      </c>
      <c r="O26" s="10">
        <v>0</v>
      </c>
      <c r="P26" s="10">
        <v>40125447000</v>
      </c>
      <c r="Q26" s="10">
        <v>38811447000</v>
      </c>
      <c r="R26" s="10">
        <v>30101419526</v>
      </c>
      <c r="S26" s="13">
        <f t="shared" si="1"/>
        <v>0</v>
      </c>
      <c r="T26" s="14">
        <f t="shared" si="2"/>
        <v>1</v>
      </c>
      <c r="U26" s="14">
        <f t="shared" si="3"/>
        <v>0.96725270125962703</v>
      </c>
      <c r="V26" s="14">
        <f t="shared" si="4"/>
        <v>0.75018278365845992</v>
      </c>
      <c r="W26" s="4"/>
    </row>
    <row r="27" spans="1:23" ht="39.950000000000003" customHeight="1" thickTop="1" thickBot="1">
      <c r="A27" s="6" t="s">
        <v>19</v>
      </c>
      <c r="B27" s="6" t="s">
        <v>54</v>
      </c>
      <c r="C27" s="6"/>
      <c r="D27" s="6"/>
      <c r="E27" s="6"/>
      <c r="F27" s="6"/>
      <c r="G27" s="6"/>
      <c r="H27" s="6"/>
      <c r="I27" s="2" t="s">
        <v>101</v>
      </c>
      <c r="J27" s="7">
        <f>SUM(J28:J29)</f>
        <v>15552230000</v>
      </c>
      <c r="K27" s="7">
        <f t="shared" ref="K27:R27" si="8">SUM(K28:K29)</f>
        <v>732522520</v>
      </c>
      <c r="L27" s="7">
        <f t="shared" si="8"/>
        <v>0</v>
      </c>
      <c r="M27" s="7">
        <f t="shared" si="8"/>
        <v>16284752520</v>
      </c>
      <c r="N27" s="7">
        <f t="shared" si="8"/>
        <v>15744616217</v>
      </c>
      <c r="O27" s="7">
        <f t="shared" si="8"/>
        <v>540136303</v>
      </c>
      <c r="P27" s="7">
        <f t="shared" si="8"/>
        <v>15744190281</v>
      </c>
      <c r="Q27" s="7">
        <f t="shared" si="8"/>
        <v>14298340584</v>
      </c>
      <c r="R27" s="7">
        <f t="shared" si="8"/>
        <v>14298340584</v>
      </c>
      <c r="S27" s="20">
        <f t="shared" si="1"/>
        <v>540562239</v>
      </c>
      <c r="T27" s="21">
        <f t="shared" si="2"/>
        <v>0.96680562149556082</v>
      </c>
      <c r="U27" s="21">
        <f t="shared" si="3"/>
        <v>0.87802013364585041</v>
      </c>
      <c r="V27" s="21">
        <f t="shared" si="4"/>
        <v>0.87802013364585041</v>
      </c>
      <c r="W27" s="4"/>
    </row>
    <row r="28" spans="1:23" ht="39.950000000000003" customHeight="1" thickTop="1" thickBot="1">
      <c r="A28" s="8" t="s">
        <v>19</v>
      </c>
      <c r="B28" s="8" t="s">
        <v>54</v>
      </c>
      <c r="C28" s="8" t="s">
        <v>20</v>
      </c>
      <c r="D28" s="8"/>
      <c r="E28" s="8"/>
      <c r="F28" s="8" t="s">
        <v>21</v>
      </c>
      <c r="G28" s="8" t="s">
        <v>22</v>
      </c>
      <c r="H28" s="8" t="s">
        <v>23</v>
      </c>
      <c r="I28" s="9" t="s">
        <v>55</v>
      </c>
      <c r="J28" s="10">
        <v>13570752000</v>
      </c>
      <c r="K28" s="10">
        <v>732522520</v>
      </c>
      <c r="L28" s="10">
        <v>0</v>
      </c>
      <c r="M28" s="10">
        <v>14303274520</v>
      </c>
      <c r="N28" s="10">
        <v>14298766520</v>
      </c>
      <c r="O28" s="10">
        <v>4508000</v>
      </c>
      <c r="P28" s="10">
        <v>14298340584</v>
      </c>
      <c r="Q28" s="10">
        <v>14298340584</v>
      </c>
      <c r="R28" s="10">
        <v>14298340584</v>
      </c>
      <c r="S28" s="13">
        <f t="shared" si="1"/>
        <v>4933936</v>
      </c>
      <c r="T28" s="14">
        <f t="shared" si="2"/>
        <v>0.99965504850004094</v>
      </c>
      <c r="U28" s="14">
        <f t="shared" si="3"/>
        <v>0.99965504850004094</v>
      </c>
      <c r="V28" s="14">
        <f t="shared" si="4"/>
        <v>0.99965504850004094</v>
      </c>
      <c r="W28" s="4"/>
    </row>
    <row r="29" spans="1:23" ht="39.950000000000003" customHeight="1" thickTop="1" thickBot="1">
      <c r="A29" s="8" t="s">
        <v>19</v>
      </c>
      <c r="B29" s="8" t="s">
        <v>54</v>
      </c>
      <c r="C29" s="8" t="s">
        <v>33</v>
      </c>
      <c r="D29" s="8" t="s">
        <v>20</v>
      </c>
      <c r="E29" s="8"/>
      <c r="F29" s="8" t="s">
        <v>21</v>
      </c>
      <c r="G29" s="8" t="s">
        <v>51</v>
      </c>
      <c r="H29" s="8" t="s">
        <v>56</v>
      </c>
      <c r="I29" s="9" t="s">
        <v>57</v>
      </c>
      <c r="J29" s="10">
        <v>1981478000</v>
      </c>
      <c r="K29" s="10">
        <v>0</v>
      </c>
      <c r="L29" s="10">
        <v>0</v>
      </c>
      <c r="M29" s="10">
        <v>1981478000</v>
      </c>
      <c r="N29" s="10">
        <v>1445849697</v>
      </c>
      <c r="O29" s="10">
        <v>535628303</v>
      </c>
      <c r="P29" s="10">
        <v>1445849697</v>
      </c>
      <c r="Q29" s="10">
        <v>0</v>
      </c>
      <c r="R29" s="10">
        <v>0</v>
      </c>
      <c r="S29" s="13">
        <f t="shared" si="1"/>
        <v>535628303</v>
      </c>
      <c r="T29" s="14">
        <f t="shared" si="2"/>
        <v>0.72968243755418938</v>
      </c>
      <c r="U29" s="14">
        <f t="shared" si="3"/>
        <v>0</v>
      </c>
      <c r="V29" s="14">
        <f t="shared" si="4"/>
        <v>0</v>
      </c>
      <c r="W29" s="4"/>
    </row>
    <row r="30" spans="1:23" ht="39.950000000000003" customHeight="1" thickTop="1" thickBot="1">
      <c r="A30" s="6" t="s">
        <v>58</v>
      </c>
      <c r="B30" s="6" t="s">
        <v>22</v>
      </c>
      <c r="C30" s="6"/>
      <c r="D30" s="6"/>
      <c r="E30" s="6"/>
      <c r="F30" s="6"/>
      <c r="G30" s="6"/>
      <c r="H30" s="6"/>
      <c r="I30" s="2" t="s">
        <v>102</v>
      </c>
      <c r="J30" s="7">
        <f>+J31</f>
        <v>1015261019</v>
      </c>
      <c r="K30" s="7">
        <f t="shared" ref="K30:R30" si="9">+K31</f>
        <v>0</v>
      </c>
      <c r="L30" s="7">
        <f t="shared" si="9"/>
        <v>0</v>
      </c>
      <c r="M30" s="7">
        <f t="shared" si="9"/>
        <v>1015261019</v>
      </c>
      <c r="N30" s="7">
        <f t="shared" si="9"/>
        <v>1015261019</v>
      </c>
      <c r="O30" s="7">
        <f t="shared" si="9"/>
        <v>0</v>
      </c>
      <c r="P30" s="7">
        <f t="shared" si="9"/>
        <v>1015261019</v>
      </c>
      <c r="Q30" s="7">
        <f t="shared" si="9"/>
        <v>1015261019</v>
      </c>
      <c r="R30" s="7">
        <f t="shared" si="9"/>
        <v>1015261019</v>
      </c>
      <c r="S30" s="20">
        <f t="shared" si="1"/>
        <v>0</v>
      </c>
      <c r="T30" s="21">
        <f t="shared" si="2"/>
        <v>1</v>
      </c>
      <c r="U30" s="21">
        <f t="shared" si="3"/>
        <v>1</v>
      </c>
      <c r="V30" s="21">
        <f t="shared" si="4"/>
        <v>1</v>
      </c>
      <c r="W30" s="4"/>
    </row>
    <row r="31" spans="1:23" ht="38.25" customHeight="1" thickTop="1" thickBot="1">
      <c r="A31" s="8" t="s">
        <v>58</v>
      </c>
      <c r="B31" s="8" t="s">
        <v>22</v>
      </c>
      <c r="C31" s="8" t="s">
        <v>33</v>
      </c>
      <c r="D31" s="8" t="s">
        <v>20</v>
      </c>
      <c r="E31" s="8"/>
      <c r="F31" s="8" t="s">
        <v>21</v>
      </c>
      <c r="G31" s="8" t="s">
        <v>51</v>
      </c>
      <c r="H31" s="8" t="s">
        <v>23</v>
      </c>
      <c r="I31" s="9" t="s">
        <v>59</v>
      </c>
      <c r="J31" s="10">
        <v>1015261019</v>
      </c>
      <c r="K31" s="10">
        <v>0</v>
      </c>
      <c r="L31" s="10">
        <v>0</v>
      </c>
      <c r="M31" s="10">
        <v>1015261019</v>
      </c>
      <c r="N31" s="10">
        <v>1015261019</v>
      </c>
      <c r="O31" s="10">
        <v>0</v>
      </c>
      <c r="P31" s="10">
        <v>1015261019</v>
      </c>
      <c r="Q31" s="10">
        <v>1015261019</v>
      </c>
      <c r="R31" s="10">
        <v>1015261019</v>
      </c>
      <c r="S31" s="13">
        <f t="shared" si="1"/>
        <v>0</v>
      </c>
      <c r="T31" s="14">
        <f t="shared" si="2"/>
        <v>1</v>
      </c>
      <c r="U31" s="14">
        <f t="shared" si="3"/>
        <v>1</v>
      </c>
      <c r="V31" s="14">
        <f t="shared" si="4"/>
        <v>1</v>
      </c>
      <c r="W31" s="4"/>
    </row>
    <row r="32" spans="1:23" ht="35.25" customHeight="1" thickTop="1" thickBot="1">
      <c r="A32" s="6" t="s">
        <v>60</v>
      </c>
      <c r="B32" s="6"/>
      <c r="C32" s="6"/>
      <c r="D32" s="6"/>
      <c r="E32" s="6"/>
      <c r="F32" s="6"/>
      <c r="G32" s="6"/>
      <c r="H32" s="6"/>
      <c r="I32" s="2" t="s">
        <v>103</v>
      </c>
      <c r="J32" s="7">
        <f>SUM(J33:J50)</f>
        <v>296975230533</v>
      </c>
      <c r="K32" s="7">
        <f t="shared" ref="K32:R32" si="10">SUM(K33:K50)</f>
        <v>137250000000</v>
      </c>
      <c r="L32" s="7">
        <f t="shared" si="10"/>
        <v>0</v>
      </c>
      <c r="M32" s="7">
        <f t="shared" si="10"/>
        <v>434225230533</v>
      </c>
      <c r="N32" s="7">
        <f t="shared" si="10"/>
        <v>432033290024.44995</v>
      </c>
      <c r="O32" s="7">
        <f t="shared" si="10"/>
        <v>2191940508.5500002</v>
      </c>
      <c r="P32" s="7">
        <f t="shared" si="10"/>
        <v>419497786191.44995</v>
      </c>
      <c r="Q32" s="7">
        <f t="shared" si="10"/>
        <v>119183680334.07001</v>
      </c>
      <c r="R32" s="7">
        <f t="shared" si="10"/>
        <v>118723031276.07001</v>
      </c>
      <c r="S32" s="20">
        <f t="shared" si="1"/>
        <v>14727444341.550049</v>
      </c>
      <c r="T32" s="21">
        <f t="shared" si="2"/>
        <v>0.96608339795577403</v>
      </c>
      <c r="U32" s="21">
        <f t="shared" si="3"/>
        <v>0.27447433256647752</v>
      </c>
      <c r="V32" s="21">
        <f t="shared" si="4"/>
        <v>0.27341347975183439</v>
      </c>
      <c r="W32" s="4"/>
    </row>
    <row r="33" spans="1:23" ht="80.25" thickTop="1" thickBot="1">
      <c r="A33" s="8" t="s">
        <v>60</v>
      </c>
      <c r="B33" s="8" t="s">
        <v>61</v>
      </c>
      <c r="C33" s="8" t="s">
        <v>62</v>
      </c>
      <c r="D33" s="8" t="s">
        <v>63</v>
      </c>
      <c r="E33" s="8"/>
      <c r="F33" s="8" t="s">
        <v>21</v>
      </c>
      <c r="G33" s="8" t="s">
        <v>22</v>
      </c>
      <c r="H33" s="8" t="s">
        <v>23</v>
      </c>
      <c r="I33" s="9" t="s">
        <v>64</v>
      </c>
      <c r="J33" s="10">
        <v>3775000000</v>
      </c>
      <c r="K33" s="10">
        <v>0</v>
      </c>
      <c r="L33" s="10">
        <v>0</v>
      </c>
      <c r="M33" s="10">
        <v>3775000000</v>
      </c>
      <c r="N33" s="10">
        <v>3357507015.6599998</v>
      </c>
      <c r="O33" s="10">
        <v>417492984.33999997</v>
      </c>
      <c r="P33" s="10">
        <v>3273616765.6599998</v>
      </c>
      <c r="Q33" s="10">
        <v>2684330199.6700001</v>
      </c>
      <c r="R33" s="10">
        <v>2563596512.6700001</v>
      </c>
      <c r="S33" s="13">
        <f t="shared" si="1"/>
        <v>501383234.34000015</v>
      </c>
      <c r="T33" s="14">
        <f t="shared" si="2"/>
        <v>0.86718324918145695</v>
      </c>
      <c r="U33" s="14">
        <f t="shared" si="3"/>
        <v>0.71108084759470203</v>
      </c>
      <c r="V33" s="14">
        <f t="shared" si="4"/>
        <v>0.67909841395231785</v>
      </c>
      <c r="W33" s="4"/>
    </row>
    <row r="34" spans="1:23" ht="80.25" thickTop="1" thickBot="1">
      <c r="A34" s="8" t="s">
        <v>60</v>
      </c>
      <c r="B34" s="8" t="s">
        <v>61</v>
      </c>
      <c r="C34" s="8" t="s">
        <v>62</v>
      </c>
      <c r="D34" s="8" t="s">
        <v>63</v>
      </c>
      <c r="E34" s="8"/>
      <c r="F34" s="8" t="s">
        <v>21</v>
      </c>
      <c r="G34" s="8" t="s">
        <v>65</v>
      </c>
      <c r="H34" s="8" t="s">
        <v>23</v>
      </c>
      <c r="I34" s="9" t="s">
        <v>64</v>
      </c>
      <c r="J34" s="10">
        <v>19001800000</v>
      </c>
      <c r="K34" s="10">
        <v>0</v>
      </c>
      <c r="L34" s="10">
        <v>0</v>
      </c>
      <c r="M34" s="10">
        <v>19001800000</v>
      </c>
      <c r="N34" s="10">
        <v>19001800000</v>
      </c>
      <c r="O34" s="10">
        <v>0</v>
      </c>
      <c r="P34" s="10">
        <v>19001800000</v>
      </c>
      <c r="Q34" s="10">
        <v>0</v>
      </c>
      <c r="R34" s="10">
        <v>0</v>
      </c>
      <c r="S34" s="13">
        <f t="shared" si="1"/>
        <v>0</v>
      </c>
      <c r="T34" s="14">
        <f t="shared" si="2"/>
        <v>1</v>
      </c>
      <c r="U34" s="14">
        <f t="shared" si="3"/>
        <v>0</v>
      </c>
      <c r="V34" s="14">
        <f t="shared" si="4"/>
        <v>0</v>
      </c>
      <c r="W34" s="4"/>
    </row>
    <row r="35" spans="1:23" ht="46.5" thickTop="1" thickBot="1">
      <c r="A35" s="8" t="s">
        <v>60</v>
      </c>
      <c r="B35" s="8" t="s">
        <v>66</v>
      </c>
      <c r="C35" s="8" t="s">
        <v>62</v>
      </c>
      <c r="D35" s="8" t="s">
        <v>67</v>
      </c>
      <c r="E35" s="8"/>
      <c r="F35" s="8" t="s">
        <v>21</v>
      </c>
      <c r="G35" s="8" t="s">
        <v>22</v>
      </c>
      <c r="H35" s="8" t="s">
        <v>23</v>
      </c>
      <c r="I35" s="9" t="s">
        <v>68</v>
      </c>
      <c r="J35" s="10">
        <v>3800000000</v>
      </c>
      <c r="K35" s="10">
        <v>0</v>
      </c>
      <c r="L35" s="10">
        <v>0</v>
      </c>
      <c r="M35" s="10">
        <v>3800000000</v>
      </c>
      <c r="N35" s="10">
        <v>3743883096.8099999</v>
      </c>
      <c r="O35" s="10">
        <v>56116903.189999998</v>
      </c>
      <c r="P35" s="10">
        <v>3408389094.8099999</v>
      </c>
      <c r="Q35" s="10">
        <v>2600427033.8099999</v>
      </c>
      <c r="R35" s="10">
        <v>2571895396.8099999</v>
      </c>
      <c r="S35" s="13">
        <f t="shared" si="1"/>
        <v>391610905.19000006</v>
      </c>
      <c r="T35" s="14">
        <f t="shared" si="2"/>
        <v>0.89694449863421055</v>
      </c>
      <c r="U35" s="14">
        <f t="shared" si="3"/>
        <v>0.68432290363421056</v>
      </c>
      <c r="V35" s="14">
        <f t="shared" si="4"/>
        <v>0.67681457810789469</v>
      </c>
      <c r="W35" s="4"/>
    </row>
    <row r="36" spans="1:23" ht="57.75" thickTop="1" thickBot="1">
      <c r="A36" s="8" t="s">
        <v>60</v>
      </c>
      <c r="B36" s="8" t="s">
        <v>66</v>
      </c>
      <c r="C36" s="8" t="s">
        <v>62</v>
      </c>
      <c r="D36" s="8" t="s">
        <v>69</v>
      </c>
      <c r="E36" s="8"/>
      <c r="F36" s="8" t="s">
        <v>21</v>
      </c>
      <c r="G36" s="8" t="s">
        <v>22</v>
      </c>
      <c r="H36" s="8" t="s">
        <v>23</v>
      </c>
      <c r="I36" s="9" t="s">
        <v>70</v>
      </c>
      <c r="J36" s="10">
        <v>10422750116</v>
      </c>
      <c r="K36" s="10">
        <v>16800000000</v>
      </c>
      <c r="L36" s="10">
        <v>0</v>
      </c>
      <c r="M36" s="10">
        <v>27222750116</v>
      </c>
      <c r="N36" s="10">
        <v>26589889651.459999</v>
      </c>
      <c r="O36" s="10">
        <v>632860464.53999996</v>
      </c>
      <c r="P36" s="10">
        <v>26589889651.459999</v>
      </c>
      <c r="Q36" s="10">
        <v>6610530358.46</v>
      </c>
      <c r="R36" s="10">
        <v>6567182955.46</v>
      </c>
      <c r="S36" s="13">
        <f t="shared" si="1"/>
        <v>632860464.54000092</v>
      </c>
      <c r="T36" s="14">
        <f t="shared" si="2"/>
        <v>0.97675251538351959</v>
      </c>
      <c r="U36" s="14">
        <f t="shared" si="3"/>
        <v>0.24283110010162795</v>
      </c>
      <c r="V36" s="14">
        <f t="shared" si="4"/>
        <v>0.24123877740038394</v>
      </c>
      <c r="W36" s="4"/>
    </row>
    <row r="37" spans="1:23" ht="69" thickTop="1" thickBot="1">
      <c r="A37" s="8" t="s">
        <v>60</v>
      </c>
      <c r="B37" s="8" t="s">
        <v>66</v>
      </c>
      <c r="C37" s="8" t="s">
        <v>62</v>
      </c>
      <c r="D37" s="8" t="s">
        <v>71</v>
      </c>
      <c r="E37" s="8"/>
      <c r="F37" s="8" t="s">
        <v>21</v>
      </c>
      <c r="G37" s="8" t="s">
        <v>22</v>
      </c>
      <c r="H37" s="8" t="s">
        <v>23</v>
      </c>
      <c r="I37" s="9" t="s">
        <v>72</v>
      </c>
      <c r="J37" s="10">
        <v>20775856863</v>
      </c>
      <c r="K37" s="10">
        <v>15000000000</v>
      </c>
      <c r="L37" s="10">
        <v>0</v>
      </c>
      <c r="M37" s="10">
        <v>35775856863</v>
      </c>
      <c r="N37" s="10">
        <v>35775856863</v>
      </c>
      <c r="O37" s="10">
        <v>0</v>
      </c>
      <c r="P37" s="10">
        <v>35775856863</v>
      </c>
      <c r="Q37" s="10">
        <v>20775856863</v>
      </c>
      <c r="R37" s="10">
        <v>20775856863</v>
      </c>
      <c r="S37" s="13">
        <f t="shared" si="1"/>
        <v>0</v>
      </c>
      <c r="T37" s="14">
        <f t="shared" si="2"/>
        <v>1</v>
      </c>
      <c r="U37" s="14">
        <f t="shared" si="3"/>
        <v>0.58072283055466789</v>
      </c>
      <c r="V37" s="14">
        <f t="shared" si="4"/>
        <v>0.58072283055466789</v>
      </c>
      <c r="W37" s="4"/>
    </row>
    <row r="38" spans="1:23" ht="46.5" thickTop="1" thickBot="1">
      <c r="A38" s="8" t="s">
        <v>60</v>
      </c>
      <c r="B38" s="8" t="s">
        <v>66</v>
      </c>
      <c r="C38" s="8" t="s">
        <v>62</v>
      </c>
      <c r="D38" s="8" t="s">
        <v>73</v>
      </c>
      <c r="E38" s="8"/>
      <c r="F38" s="8" t="s">
        <v>21</v>
      </c>
      <c r="G38" s="8" t="s">
        <v>22</v>
      </c>
      <c r="H38" s="8" t="s">
        <v>23</v>
      </c>
      <c r="I38" s="9" t="s">
        <v>74</v>
      </c>
      <c r="J38" s="10">
        <v>6092612574</v>
      </c>
      <c r="K38" s="10">
        <v>4450000000</v>
      </c>
      <c r="L38" s="10">
        <v>0</v>
      </c>
      <c r="M38" s="10">
        <v>10542612574</v>
      </c>
      <c r="N38" s="10">
        <v>10395088957.16</v>
      </c>
      <c r="O38" s="10">
        <v>147523616.84</v>
      </c>
      <c r="P38" s="10">
        <v>10368778924.16</v>
      </c>
      <c r="Q38" s="10">
        <v>4183500721.1599998</v>
      </c>
      <c r="R38" s="10">
        <v>4103952988.1599998</v>
      </c>
      <c r="S38" s="13">
        <f t="shared" si="1"/>
        <v>173833649.84000015</v>
      </c>
      <c r="T38" s="14">
        <f t="shared" si="2"/>
        <v>0.98351133093245735</v>
      </c>
      <c r="U38" s="14">
        <f t="shared" si="3"/>
        <v>0.39681821671767331</v>
      </c>
      <c r="V38" s="14">
        <f t="shared" si="4"/>
        <v>0.38927286375685421</v>
      </c>
      <c r="W38" s="4"/>
    </row>
    <row r="39" spans="1:23" ht="57.75" thickTop="1" thickBot="1">
      <c r="A39" s="8" t="s">
        <v>60</v>
      </c>
      <c r="B39" s="8" t="s">
        <v>66</v>
      </c>
      <c r="C39" s="8" t="s">
        <v>62</v>
      </c>
      <c r="D39" s="8" t="s">
        <v>75</v>
      </c>
      <c r="E39" s="8"/>
      <c r="F39" s="8" t="s">
        <v>21</v>
      </c>
      <c r="G39" s="8" t="s">
        <v>22</v>
      </c>
      <c r="H39" s="8" t="s">
        <v>23</v>
      </c>
      <c r="I39" s="9" t="s">
        <v>76</v>
      </c>
      <c r="J39" s="10">
        <v>19000000000</v>
      </c>
      <c r="K39" s="10">
        <v>0</v>
      </c>
      <c r="L39" s="10">
        <v>0</v>
      </c>
      <c r="M39" s="10">
        <v>19000000000</v>
      </c>
      <c r="N39" s="10">
        <v>18886211249.75</v>
      </c>
      <c r="O39" s="10">
        <v>113788750.25</v>
      </c>
      <c r="P39" s="10">
        <v>18886211249.75</v>
      </c>
      <c r="Q39" s="10">
        <v>18685955525.75</v>
      </c>
      <c r="R39" s="10">
        <v>18636279525.75</v>
      </c>
      <c r="S39" s="13">
        <f t="shared" si="1"/>
        <v>113788750.25</v>
      </c>
      <c r="T39" s="14">
        <f t="shared" si="2"/>
        <v>0.99401111840789469</v>
      </c>
      <c r="U39" s="14">
        <f t="shared" si="3"/>
        <v>0.98347134346052634</v>
      </c>
      <c r="V39" s="14">
        <f t="shared" si="4"/>
        <v>0.98085681714473683</v>
      </c>
      <c r="W39" s="4"/>
    </row>
    <row r="40" spans="1:23" ht="46.5" thickTop="1" thickBot="1">
      <c r="A40" s="8" t="s">
        <v>60</v>
      </c>
      <c r="B40" s="8" t="s">
        <v>66</v>
      </c>
      <c r="C40" s="8" t="s">
        <v>62</v>
      </c>
      <c r="D40" s="8" t="s">
        <v>77</v>
      </c>
      <c r="E40" s="8"/>
      <c r="F40" s="8" t="s">
        <v>21</v>
      </c>
      <c r="G40" s="8" t="s">
        <v>22</v>
      </c>
      <c r="H40" s="8" t="s">
        <v>23</v>
      </c>
      <c r="I40" s="9" t="s">
        <v>78</v>
      </c>
      <c r="J40" s="10">
        <v>138789700000</v>
      </c>
      <c r="K40" s="10">
        <v>0</v>
      </c>
      <c r="L40" s="10">
        <v>0</v>
      </c>
      <c r="M40" s="10">
        <v>138789700000</v>
      </c>
      <c r="N40" s="10">
        <v>138789700000</v>
      </c>
      <c r="O40" s="10">
        <v>0</v>
      </c>
      <c r="P40" s="10">
        <v>138789700000</v>
      </c>
      <c r="Q40" s="10">
        <v>51135174020</v>
      </c>
      <c r="R40" s="10">
        <v>51135174020</v>
      </c>
      <c r="S40" s="13">
        <f t="shared" si="1"/>
        <v>0</v>
      </c>
      <c r="T40" s="14">
        <f t="shared" si="2"/>
        <v>1</v>
      </c>
      <c r="U40" s="14">
        <f t="shared" si="3"/>
        <v>0.36843637546590274</v>
      </c>
      <c r="V40" s="14">
        <f t="shared" si="4"/>
        <v>0.36843637546590274</v>
      </c>
      <c r="W40" s="4"/>
    </row>
    <row r="41" spans="1:23" ht="46.5" thickTop="1" thickBot="1">
      <c r="A41" s="8" t="s">
        <v>60</v>
      </c>
      <c r="B41" s="8" t="s">
        <v>66</v>
      </c>
      <c r="C41" s="8" t="s">
        <v>62</v>
      </c>
      <c r="D41" s="8" t="s">
        <v>77</v>
      </c>
      <c r="E41" s="8"/>
      <c r="F41" s="8" t="s">
        <v>21</v>
      </c>
      <c r="G41" s="8" t="s">
        <v>51</v>
      </c>
      <c r="H41" s="8" t="s">
        <v>23</v>
      </c>
      <c r="I41" s="9" t="s">
        <v>78</v>
      </c>
      <c r="J41" s="10">
        <v>55997510980</v>
      </c>
      <c r="K41" s="10">
        <v>0</v>
      </c>
      <c r="L41" s="10">
        <v>0</v>
      </c>
      <c r="M41" s="10">
        <v>55997510980</v>
      </c>
      <c r="N41" s="10">
        <v>55997510980</v>
      </c>
      <c r="O41" s="10">
        <v>0</v>
      </c>
      <c r="P41" s="10">
        <v>55997510980</v>
      </c>
      <c r="Q41" s="10">
        <v>0</v>
      </c>
      <c r="R41" s="10">
        <v>0</v>
      </c>
      <c r="S41" s="13">
        <f t="shared" si="1"/>
        <v>0</v>
      </c>
      <c r="T41" s="14">
        <f t="shared" si="2"/>
        <v>1</v>
      </c>
      <c r="U41" s="14">
        <f t="shared" si="3"/>
        <v>0</v>
      </c>
      <c r="V41" s="14">
        <f t="shared" si="4"/>
        <v>0</v>
      </c>
      <c r="W41" s="4"/>
    </row>
    <row r="42" spans="1:23" ht="46.5" thickTop="1" thickBot="1">
      <c r="A42" s="8" t="s">
        <v>60</v>
      </c>
      <c r="B42" s="8" t="s">
        <v>66</v>
      </c>
      <c r="C42" s="8" t="s">
        <v>62</v>
      </c>
      <c r="D42" s="8" t="s">
        <v>79</v>
      </c>
      <c r="E42" s="8"/>
      <c r="F42" s="8" t="s">
        <v>21</v>
      </c>
      <c r="G42" s="8" t="s">
        <v>22</v>
      </c>
      <c r="H42" s="8" t="s">
        <v>23</v>
      </c>
      <c r="I42" s="9" t="s">
        <v>80</v>
      </c>
      <c r="J42" s="10">
        <v>1000000000</v>
      </c>
      <c r="K42" s="10">
        <v>96000000000</v>
      </c>
      <c r="L42" s="10">
        <v>0</v>
      </c>
      <c r="M42" s="10">
        <v>97000000000</v>
      </c>
      <c r="N42" s="10">
        <v>96846953940</v>
      </c>
      <c r="O42" s="10">
        <v>153046060</v>
      </c>
      <c r="P42" s="10">
        <v>86367327927</v>
      </c>
      <c r="Q42" s="10">
        <v>846953940</v>
      </c>
      <c r="R42" s="10">
        <v>846953940</v>
      </c>
      <c r="S42" s="13">
        <f t="shared" si="1"/>
        <v>10632672073</v>
      </c>
      <c r="T42" s="14">
        <f t="shared" si="2"/>
        <v>0.89038482398969077</v>
      </c>
      <c r="U42" s="14">
        <f t="shared" si="3"/>
        <v>8.7314839175257741E-3</v>
      </c>
      <c r="V42" s="14">
        <f t="shared" si="4"/>
        <v>8.7314839175257741E-3</v>
      </c>
      <c r="W42" s="4"/>
    </row>
    <row r="43" spans="1:23" ht="91.5" thickTop="1" thickBot="1">
      <c r="A43" s="8" t="s">
        <v>60</v>
      </c>
      <c r="B43" s="8" t="s">
        <v>66</v>
      </c>
      <c r="C43" s="8" t="s">
        <v>62</v>
      </c>
      <c r="D43" s="8" t="s">
        <v>81</v>
      </c>
      <c r="E43" s="8"/>
      <c r="F43" s="8" t="s">
        <v>21</v>
      </c>
      <c r="G43" s="8" t="s">
        <v>22</v>
      </c>
      <c r="H43" s="8" t="s">
        <v>23</v>
      </c>
      <c r="I43" s="9" t="s">
        <v>82</v>
      </c>
      <c r="J43" s="10">
        <v>4000000000</v>
      </c>
      <c r="K43" s="10">
        <v>0</v>
      </c>
      <c r="L43" s="10">
        <v>0</v>
      </c>
      <c r="M43" s="10">
        <v>4000000000</v>
      </c>
      <c r="N43" s="10">
        <v>3964838151.8000002</v>
      </c>
      <c r="O43" s="10">
        <v>35161848.200000003</v>
      </c>
      <c r="P43" s="10">
        <v>3412019984.8000002</v>
      </c>
      <c r="Q43" s="10">
        <v>1599442219.72</v>
      </c>
      <c r="R43" s="10">
        <v>1561389583.72</v>
      </c>
      <c r="S43" s="13">
        <f t="shared" si="1"/>
        <v>587980015.19999981</v>
      </c>
      <c r="T43" s="14">
        <f t="shared" si="2"/>
        <v>0.85300499620000003</v>
      </c>
      <c r="U43" s="14">
        <f t="shared" si="3"/>
        <v>0.39986055493</v>
      </c>
      <c r="V43" s="14">
        <f t="shared" si="4"/>
        <v>0.39034739593000001</v>
      </c>
      <c r="W43" s="4"/>
    </row>
    <row r="44" spans="1:23" ht="35.25" thickTop="1" thickBot="1">
      <c r="A44" s="8" t="s">
        <v>60</v>
      </c>
      <c r="B44" s="8" t="s">
        <v>66</v>
      </c>
      <c r="C44" s="8" t="s">
        <v>62</v>
      </c>
      <c r="D44" s="8" t="s">
        <v>83</v>
      </c>
      <c r="E44" s="8"/>
      <c r="F44" s="8" t="s">
        <v>21</v>
      </c>
      <c r="G44" s="8" t="s">
        <v>22</v>
      </c>
      <c r="H44" s="8" t="s">
        <v>23</v>
      </c>
      <c r="I44" s="9" t="s">
        <v>84</v>
      </c>
      <c r="J44" s="10">
        <v>2900000000</v>
      </c>
      <c r="K44" s="10">
        <v>0</v>
      </c>
      <c r="L44" s="10">
        <v>0</v>
      </c>
      <c r="M44" s="10">
        <v>2900000000</v>
      </c>
      <c r="N44" s="10">
        <v>2500839884.3000002</v>
      </c>
      <c r="O44" s="10">
        <v>399160115.69999999</v>
      </c>
      <c r="P44" s="10">
        <v>1862921009.3</v>
      </c>
      <c r="Q44" s="10">
        <v>1456054485.3</v>
      </c>
      <c r="R44" s="10">
        <v>1456054485.3</v>
      </c>
      <c r="S44" s="13">
        <f t="shared" si="1"/>
        <v>1037078990.7</v>
      </c>
      <c r="T44" s="14">
        <f t="shared" si="2"/>
        <v>0.64238655493103447</v>
      </c>
      <c r="U44" s="14">
        <f t="shared" si="3"/>
        <v>0.50208775355172408</v>
      </c>
      <c r="V44" s="14">
        <f t="shared" si="4"/>
        <v>0.50208775355172408</v>
      </c>
      <c r="W44" s="4"/>
    </row>
    <row r="45" spans="1:23" ht="46.5" thickTop="1" thickBot="1">
      <c r="A45" s="8" t="s">
        <v>60</v>
      </c>
      <c r="B45" s="8" t="s">
        <v>66</v>
      </c>
      <c r="C45" s="8" t="s">
        <v>62</v>
      </c>
      <c r="D45" s="8" t="s">
        <v>85</v>
      </c>
      <c r="E45" s="8"/>
      <c r="F45" s="8" t="s">
        <v>21</v>
      </c>
      <c r="G45" s="8" t="s">
        <v>22</v>
      </c>
      <c r="H45" s="8" t="s">
        <v>23</v>
      </c>
      <c r="I45" s="9" t="s">
        <v>86</v>
      </c>
      <c r="J45" s="10">
        <v>6000000000</v>
      </c>
      <c r="K45" s="10">
        <v>5000000000</v>
      </c>
      <c r="L45" s="10">
        <v>0</v>
      </c>
      <c r="M45" s="10">
        <v>11000000000</v>
      </c>
      <c r="N45" s="10">
        <v>10964815598</v>
      </c>
      <c r="O45" s="10">
        <v>35184402</v>
      </c>
      <c r="P45" s="10">
        <v>10923677698</v>
      </c>
      <c r="Q45" s="10">
        <v>4747673011</v>
      </c>
      <c r="R45" s="10">
        <v>4747673011</v>
      </c>
      <c r="S45" s="13">
        <f t="shared" si="1"/>
        <v>76322302</v>
      </c>
      <c r="T45" s="14">
        <f t="shared" si="2"/>
        <v>0.9930616089090909</v>
      </c>
      <c r="U45" s="14">
        <f t="shared" si="3"/>
        <v>0.43160663736363636</v>
      </c>
      <c r="V45" s="14">
        <f t="shared" si="4"/>
        <v>0.43160663736363636</v>
      </c>
      <c r="W45" s="4"/>
    </row>
    <row r="46" spans="1:23" ht="35.25" thickTop="1" thickBot="1">
      <c r="A46" s="8" t="s">
        <v>60</v>
      </c>
      <c r="B46" s="8" t="s">
        <v>87</v>
      </c>
      <c r="C46" s="8" t="s">
        <v>62</v>
      </c>
      <c r="D46" s="8" t="s">
        <v>88</v>
      </c>
      <c r="E46" s="8"/>
      <c r="F46" s="8" t="s">
        <v>21</v>
      </c>
      <c r="G46" s="8" t="s">
        <v>22</v>
      </c>
      <c r="H46" s="8" t="s">
        <v>23</v>
      </c>
      <c r="I46" s="9" t="s">
        <v>89</v>
      </c>
      <c r="J46" s="10">
        <v>170000000</v>
      </c>
      <c r="K46" s="10">
        <v>0</v>
      </c>
      <c r="L46" s="10">
        <v>0</v>
      </c>
      <c r="M46" s="10">
        <v>170000000</v>
      </c>
      <c r="N46" s="10">
        <v>158825514</v>
      </c>
      <c r="O46" s="10">
        <v>11174486</v>
      </c>
      <c r="P46" s="10">
        <v>149652500</v>
      </c>
      <c r="Q46" s="10">
        <v>118621700</v>
      </c>
      <c r="R46" s="10">
        <v>109554500</v>
      </c>
      <c r="S46" s="13">
        <f t="shared" si="1"/>
        <v>20347500</v>
      </c>
      <c r="T46" s="14">
        <f t="shared" si="2"/>
        <v>0.88030882352941175</v>
      </c>
      <c r="U46" s="14">
        <f t="shared" si="3"/>
        <v>0.69777470588235291</v>
      </c>
      <c r="V46" s="14">
        <f t="shared" si="4"/>
        <v>0.6444382352941177</v>
      </c>
      <c r="W46" s="4"/>
    </row>
    <row r="47" spans="1:23" ht="102.75" thickTop="1" thickBot="1">
      <c r="A47" s="8" t="s">
        <v>60</v>
      </c>
      <c r="B47" s="8" t="s">
        <v>87</v>
      </c>
      <c r="C47" s="8" t="s">
        <v>62</v>
      </c>
      <c r="D47" s="8" t="s">
        <v>90</v>
      </c>
      <c r="E47" s="8"/>
      <c r="F47" s="8" t="s">
        <v>21</v>
      </c>
      <c r="G47" s="8" t="s">
        <v>22</v>
      </c>
      <c r="H47" s="8" t="s">
        <v>23</v>
      </c>
      <c r="I47" s="9" t="s">
        <v>91</v>
      </c>
      <c r="J47" s="10">
        <v>300000000</v>
      </c>
      <c r="K47" s="10">
        <v>0</v>
      </c>
      <c r="L47" s="10">
        <v>0</v>
      </c>
      <c r="M47" s="10">
        <v>300000000</v>
      </c>
      <c r="N47" s="10">
        <v>263486373.19999999</v>
      </c>
      <c r="O47" s="10">
        <v>36513626.799999997</v>
      </c>
      <c r="P47" s="10">
        <v>116486373.2</v>
      </c>
      <c r="Q47" s="10">
        <v>94754919.200000003</v>
      </c>
      <c r="R47" s="10">
        <v>85803919.200000003</v>
      </c>
      <c r="S47" s="13">
        <f t="shared" si="1"/>
        <v>183513626.80000001</v>
      </c>
      <c r="T47" s="14">
        <f t="shared" si="2"/>
        <v>0.38828791066666668</v>
      </c>
      <c r="U47" s="14">
        <f t="shared" si="3"/>
        <v>0.31584973066666666</v>
      </c>
      <c r="V47" s="14">
        <f t="shared" si="4"/>
        <v>0.28601306399999998</v>
      </c>
      <c r="W47" s="4"/>
    </row>
    <row r="48" spans="1:23" ht="69" thickTop="1" thickBot="1">
      <c r="A48" s="8" t="s">
        <v>60</v>
      </c>
      <c r="B48" s="8" t="s">
        <v>87</v>
      </c>
      <c r="C48" s="8" t="s">
        <v>62</v>
      </c>
      <c r="D48" s="8" t="s">
        <v>92</v>
      </c>
      <c r="E48" s="8"/>
      <c r="F48" s="8" t="s">
        <v>21</v>
      </c>
      <c r="G48" s="8" t="s">
        <v>22</v>
      </c>
      <c r="H48" s="8" t="s">
        <v>23</v>
      </c>
      <c r="I48" s="9" t="s">
        <v>93</v>
      </c>
      <c r="J48" s="10">
        <v>150000000</v>
      </c>
      <c r="K48" s="10">
        <v>0</v>
      </c>
      <c r="L48" s="10">
        <v>0</v>
      </c>
      <c r="M48" s="10">
        <v>150000000</v>
      </c>
      <c r="N48" s="10">
        <v>115109965</v>
      </c>
      <c r="O48" s="10">
        <v>34890035</v>
      </c>
      <c r="P48" s="10">
        <v>114149719</v>
      </c>
      <c r="Q48" s="10">
        <v>76340967</v>
      </c>
      <c r="R48" s="10">
        <v>76340967</v>
      </c>
      <c r="S48" s="13">
        <f t="shared" si="1"/>
        <v>35850281</v>
      </c>
      <c r="T48" s="14">
        <f t="shared" si="2"/>
        <v>0.76099812666666666</v>
      </c>
      <c r="U48" s="14">
        <f t="shared" si="3"/>
        <v>0.50893977999999995</v>
      </c>
      <c r="V48" s="14">
        <f t="shared" si="4"/>
        <v>0.50893977999999995</v>
      </c>
      <c r="W48" s="4"/>
    </row>
    <row r="49" spans="1:23" ht="46.5" thickTop="1" thickBot="1">
      <c r="A49" s="8" t="s">
        <v>60</v>
      </c>
      <c r="B49" s="8" t="s">
        <v>94</v>
      </c>
      <c r="C49" s="8" t="s">
        <v>62</v>
      </c>
      <c r="D49" s="8" t="s">
        <v>88</v>
      </c>
      <c r="E49" s="8"/>
      <c r="F49" s="8" t="s">
        <v>21</v>
      </c>
      <c r="G49" s="8" t="s">
        <v>22</v>
      </c>
      <c r="H49" s="8" t="s">
        <v>23</v>
      </c>
      <c r="I49" s="9" t="s">
        <v>95</v>
      </c>
      <c r="J49" s="10">
        <v>2900000000</v>
      </c>
      <c r="K49" s="10">
        <v>0</v>
      </c>
      <c r="L49" s="10">
        <v>0</v>
      </c>
      <c r="M49" s="10">
        <v>2900000000</v>
      </c>
      <c r="N49" s="10">
        <v>2876557793.3600001</v>
      </c>
      <c r="O49" s="10">
        <v>23442206.640000001</v>
      </c>
      <c r="P49" s="10">
        <v>2876557793.3600001</v>
      </c>
      <c r="Q49" s="10">
        <v>2481740220.3800001</v>
      </c>
      <c r="R49" s="10">
        <v>2438453970.3800001</v>
      </c>
      <c r="S49" s="13">
        <f t="shared" si="1"/>
        <v>23442206.639999866</v>
      </c>
      <c r="T49" s="14">
        <f t="shared" si="2"/>
        <v>0.99191648046896552</v>
      </c>
      <c r="U49" s="14">
        <f t="shared" si="3"/>
        <v>0.8557724897862069</v>
      </c>
      <c r="V49" s="14">
        <f t="shared" si="4"/>
        <v>0.84084619668275862</v>
      </c>
      <c r="W49" s="4"/>
    </row>
    <row r="50" spans="1:23" ht="57.75" thickTop="1" thickBot="1">
      <c r="A50" s="8" t="s">
        <v>60</v>
      </c>
      <c r="B50" s="8" t="s">
        <v>94</v>
      </c>
      <c r="C50" s="8" t="s">
        <v>62</v>
      </c>
      <c r="D50" s="8" t="s">
        <v>90</v>
      </c>
      <c r="E50" s="8"/>
      <c r="F50" s="8" t="s">
        <v>21</v>
      </c>
      <c r="G50" s="8" t="s">
        <v>22</v>
      </c>
      <c r="H50" s="8" t="s">
        <v>23</v>
      </c>
      <c r="I50" s="9" t="s">
        <v>96</v>
      </c>
      <c r="J50" s="10">
        <v>1900000000</v>
      </c>
      <c r="K50" s="10">
        <v>0</v>
      </c>
      <c r="L50" s="10">
        <v>0</v>
      </c>
      <c r="M50" s="10">
        <v>1900000000</v>
      </c>
      <c r="N50" s="10">
        <v>1804414990.95</v>
      </c>
      <c r="O50" s="10">
        <v>95585009.049999997</v>
      </c>
      <c r="P50" s="10">
        <v>1583239657.95</v>
      </c>
      <c r="Q50" s="10">
        <v>1086324149.6199999</v>
      </c>
      <c r="R50" s="10">
        <v>1046868637.62</v>
      </c>
      <c r="S50" s="13">
        <f t="shared" si="1"/>
        <v>316760342.04999995</v>
      </c>
      <c r="T50" s="14">
        <f t="shared" si="2"/>
        <v>0.83328403049999999</v>
      </c>
      <c r="U50" s="14">
        <f t="shared" si="3"/>
        <v>0.57174955243157888</v>
      </c>
      <c r="V50" s="14">
        <f t="shared" si="4"/>
        <v>0.5509834934842105</v>
      </c>
      <c r="W50" s="4"/>
    </row>
    <row r="51" spans="1:23" ht="31.5" customHeight="1" thickTop="1" thickBot="1">
      <c r="A51" s="15"/>
      <c r="B51" s="15"/>
      <c r="C51" s="15"/>
      <c r="D51" s="15"/>
      <c r="E51" s="15"/>
      <c r="F51" s="15"/>
      <c r="G51" s="15"/>
      <c r="H51" s="15"/>
      <c r="I51" s="3" t="s">
        <v>104</v>
      </c>
      <c r="J51" s="16">
        <f>+J7+J30+J32</f>
        <v>690420699552</v>
      </c>
      <c r="K51" s="16">
        <f t="shared" ref="K51:R51" si="11">+K7+K30+K32</f>
        <v>196777533306</v>
      </c>
      <c r="L51" s="16">
        <f t="shared" si="11"/>
        <v>2636533306</v>
      </c>
      <c r="M51" s="16">
        <f t="shared" si="11"/>
        <v>884561699552</v>
      </c>
      <c r="N51" s="16">
        <f t="shared" si="11"/>
        <v>878307394819.95996</v>
      </c>
      <c r="O51" s="16">
        <f t="shared" si="11"/>
        <v>6254304732.04</v>
      </c>
      <c r="P51" s="16">
        <f t="shared" si="11"/>
        <v>856737272554.75</v>
      </c>
      <c r="Q51" s="16">
        <f t="shared" si="11"/>
        <v>542820419732.07001</v>
      </c>
      <c r="R51" s="16">
        <f t="shared" si="11"/>
        <v>509803563895.20001</v>
      </c>
      <c r="S51" s="11">
        <f t="shared" si="1"/>
        <v>27824426997.25</v>
      </c>
      <c r="T51" s="12">
        <f t="shared" si="2"/>
        <v>0.96854439095504352</v>
      </c>
      <c r="U51" s="12">
        <f t="shared" si="3"/>
        <v>0.61366032466360443</v>
      </c>
      <c r="V51" s="12">
        <f t="shared" si="4"/>
        <v>0.5763346572131689</v>
      </c>
      <c r="W51" s="4"/>
    </row>
    <row r="52" spans="1:23" ht="20.100000000000001" customHeight="1" thickTop="1">
      <c r="A52" s="19" t="s">
        <v>108</v>
      </c>
      <c r="B52" s="19"/>
      <c r="C52" s="19"/>
      <c r="D52" s="19"/>
      <c r="E52" s="19"/>
      <c r="F52" s="19"/>
      <c r="G52" s="19"/>
      <c r="H52" s="19"/>
      <c r="I52" s="19"/>
      <c r="J52" s="19"/>
      <c r="K52" s="19"/>
      <c r="T52" s="22"/>
      <c r="U52" s="22"/>
      <c r="V52" s="22"/>
    </row>
    <row r="53" spans="1:23" ht="20.100000000000001" customHeight="1">
      <c r="A53" s="19" t="s">
        <v>109</v>
      </c>
      <c r="B53" s="19"/>
      <c r="C53" s="19"/>
      <c r="D53" s="19"/>
      <c r="E53" s="19"/>
      <c r="F53" s="19"/>
      <c r="G53" s="19"/>
      <c r="H53" s="19"/>
      <c r="I53" s="19"/>
      <c r="J53" s="19"/>
      <c r="K53" s="19"/>
      <c r="T53" s="22"/>
      <c r="U53" s="22"/>
      <c r="V53" s="22"/>
    </row>
    <row r="54" spans="1:23" ht="20.100000000000001" customHeight="1">
      <c r="A54" s="19" t="s">
        <v>110</v>
      </c>
      <c r="B54" s="19"/>
      <c r="C54" s="19"/>
      <c r="D54" s="19"/>
      <c r="E54" s="19"/>
      <c r="F54" s="19"/>
      <c r="G54" s="19"/>
      <c r="H54" s="19"/>
      <c r="I54" s="19"/>
      <c r="J54" s="19"/>
      <c r="K54" s="19"/>
      <c r="T54" s="22"/>
      <c r="U54" s="22"/>
      <c r="V54" s="22"/>
    </row>
    <row r="55" spans="1:23" ht="20.100000000000001" customHeight="1">
      <c r="A55" s="19" t="s">
        <v>112</v>
      </c>
      <c r="B55" s="19"/>
      <c r="C55" s="19"/>
      <c r="D55" s="19"/>
      <c r="E55" s="19"/>
      <c r="F55" s="19"/>
      <c r="G55" s="19"/>
      <c r="H55" s="19"/>
      <c r="I55" s="19"/>
      <c r="J55" s="19"/>
      <c r="K55" s="19"/>
      <c r="T55" s="22"/>
      <c r="U55" s="22"/>
      <c r="V55" s="22"/>
    </row>
    <row r="56" spans="1:23" ht="20.100000000000001" customHeight="1">
      <c r="A56" s="24" t="s">
        <v>113</v>
      </c>
      <c r="B56" s="25"/>
      <c r="C56" s="25"/>
      <c r="D56" s="25"/>
      <c r="E56" s="25"/>
      <c r="F56" s="25"/>
      <c r="G56" s="25"/>
      <c r="H56" s="25"/>
      <c r="I56" s="25"/>
      <c r="J56" s="25"/>
      <c r="K56" s="25"/>
      <c r="L56" s="26"/>
      <c r="M56" s="26"/>
      <c r="N56" s="26"/>
      <c r="O56" s="26"/>
      <c r="P56" s="26"/>
      <c r="Q56" s="26"/>
      <c r="R56" s="26"/>
      <c r="S56" s="26"/>
      <c r="T56" s="26"/>
      <c r="U56" s="26"/>
      <c r="V56" s="26"/>
    </row>
    <row r="57" spans="1:23" ht="20.100000000000001" customHeight="1">
      <c r="A57" s="24" t="s">
        <v>114</v>
      </c>
      <c r="B57" s="25"/>
      <c r="C57" s="25"/>
      <c r="D57" s="25"/>
      <c r="E57" s="25"/>
      <c r="F57" s="25"/>
      <c r="G57" s="25"/>
      <c r="H57" s="25"/>
      <c r="I57" s="25"/>
      <c r="J57" s="25"/>
      <c r="K57" s="25"/>
      <c r="L57" s="26"/>
      <c r="M57" s="26"/>
      <c r="N57" s="26"/>
      <c r="O57" s="26"/>
      <c r="P57" s="26"/>
      <c r="Q57" s="26"/>
      <c r="R57" s="26"/>
      <c r="S57" s="26"/>
      <c r="T57" s="26"/>
      <c r="U57" s="26"/>
      <c r="V57" s="26"/>
    </row>
    <row r="58" spans="1:23" ht="20.100000000000001" customHeight="1">
      <c r="A58" s="24" t="s">
        <v>115</v>
      </c>
      <c r="B58" s="25"/>
      <c r="C58" s="25"/>
      <c r="D58" s="25"/>
      <c r="E58" s="25"/>
      <c r="F58" s="25"/>
      <c r="G58" s="25"/>
      <c r="H58" s="25"/>
      <c r="I58" s="25"/>
      <c r="J58" s="25"/>
      <c r="K58" s="26"/>
      <c r="L58" s="26"/>
      <c r="M58" s="26"/>
      <c r="N58" s="26"/>
      <c r="O58" s="26"/>
      <c r="P58" s="26"/>
      <c r="Q58" s="26"/>
      <c r="R58" s="26"/>
      <c r="S58" s="26"/>
      <c r="T58" s="26"/>
      <c r="U58" s="26"/>
      <c r="V58" s="26"/>
    </row>
    <row r="59" spans="1:23" ht="20.100000000000001" customHeight="1">
      <c r="A59" s="24" t="s">
        <v>116</v>
      </c>
      <c r="B59" s="25"/>
      <c r="C59" s="25"/>
      <c r="D59" s="25"/>
      <c r="E59" s="25"/>
      <c r="F59" s="25"/>
      <c r="G59" s="25"/>
      <c r="H59" s="25"/>
      <c r="I59" s="25"/>
      <c r="J59" s="25"/>
      <c r="K59" s="26"/>
      <c r="L59" s="26"/>
      <c r="M59" s="26"/>
      <c r="N59" s="26"/>
      <c r="O59" s="26"/>
      <c r="P59" s="26"/>
      <c r="Q59" s="26"/>
      <c r="R59" s="26"/>
      <c r="S59" s="26"/>
      <c r="T59" s="26"/>
      <c r="U59" s="26"/>
      <c r="V59" s="26"/>
    </row>
    <row r="60" spans="1:23" ht="20.100000000000001" customHeight="1">
      <c r="A60" s="19" t="s">
        <v>117</v>
      </c>
      <c r="B60" s="19"/>
      <c r="C60" s="19"/>
      <c r="D60" s="19"/>
      <c r="E60" s="19"/>
      <c r="F60" s="19"/>
      <c r="G60" s="19"/>
      <c r="H60" s="19"/>
      <c r="I60" s="19"/>
      <c r="J60" s="19"/>
      <c r="K60" s="19"/>
      <c r="T60" s="22"/>
      <c r="U60" s="22"/>
      <c r="V60" s="22"/>
    </row>
    <row r="61" spans="1:23" ht="20.100000000000001" customHeight="1">
      <c r="A61" s="19" t="s">
        <v>118</v>
      </c>
      <c r="B61" s="19"/>
      <c r="C61" s="19"/>
      <c r="D61" s="19"/>
      <c r="E61" s="19"/>
      <c r="F61" s="19"/>
      <c r="G61" s="19"/>
      <c r="H61" s="19"/>
      <c r="I61" s="19"/>
      <c r="J61" s="19"/>
      <c r="K61" s="19"/>
      <c r="T61" s="22"/>
      <c r="U61" s="22"/>
      <c r="V61" s="22"/>
    </row>
    <row r="62" spans="1:23" ht="20.100000000000001" customHeight="1">
      <c r="A62" s="25" t="s">
        <v>119</v>
      </c>
      <c r="B62" s="27"/>
      <c r="C62" s="27"/>
      <c r="D62" s="27"/>
      <c r="E62" s="27"/>
      <c r="F62" s="27"/>
      <c r="G62" s="27"/>
      <c r="H62" s="27"/>
      <c r="I62" s="27"/>
      <c r="J62" s="27"/>
      <c r="K62" s="27"/>
      <c r="L62" s="26"/>
      <c r="M62" s="26"/>
      <c r="N62" s="26"/>
      <c r="O62" s="26"/>
      <c r="P62" s="26"/>
      <c r="Q62" s="26"/>
      <c r="R62" s="26"/>
      <c r="S62" s="26"/>
      <c r="T62" s="26"/>
      <c r="U62" s="26"/>
      <c r="V62" s="26"/>
    </row>
    <row r="63" spans="1:23" ht="20.100000000000001" customHeight="1">
      <c r="A63" s="25" t="s">
        <v>120</v>
      </c>
      <c r="B63" s="25"/>
      <c r="C63" s="25"/>
      <c r="D63" s="25"/>
      <c r="E63" s="25"/>
      <c r="F63" s="25"/>
      <c r="G63" s="25"/>
      <c r="H63" s="25"/>
      <c r="I63" s="25"/>
      <c r="J63" s="25"/>
      <c r="K63" s="25"/>
      <c r="L63" s="25"/>
      <c r="M63" s="25"/>
      <c r="N63" s="25"/>
      <c r="O63" s="25"/>
      <c r="P63" s="25"/>
      <c r="Q63" s="25"/>
      <c r="R63" s="25"/>
      <c r="S63" s="25"/>
      <c r="T63" s="22"/>
      <c r="U63" s="22"/>
      <c r="V63" s="22"/>
    </row>
    <row r="64" spans="1:23" ht="20.100000000000001" customHeight="1">
      <c r="A64" s="19" t="s">
        <v>121</v>
      </c>
      <c r="T64" s="22"/>
      <c r="U64" s="22"/>
      <c r="V64" s="22"/>
    </row>
    <row r="65" spans="1:23" ht="20.100000000000001" customHeight="1">
      <c r="A65" s="19" t="s">
        <v>122</v>
      </c>
      <c r="T65" s="22"/>
      <c r="U65" s="22"/>
      <c r="V65" s="22"/>
    </row>
    <row r="66" spans="1:23" ht="20.100000000000001" customHeight="1">
      <c r="A66" s="23" t="s">
        <v>123</v>
      </c>
      <c r="B66" s="19"/>
      <c r="C66" s="19"/>
      <c r="D66" s="19"/>
      <c r="E66" s="19"/>
      <c r="F66" s="19"/>
      <c r="G66" s="19"/>
      <c r="H66" s="19"/>
      <c r="I66" s="19"/>
      <c r="J66" s="19"/>
      <c r="K66" s="19"/>
      <c r="L66" s="19"/>
      <c r="M66" s="19"/>
      <c r="N66" s="19"/>
      <c r="O66" s="19"/>
      <c r="P66" s="19"/>
      <c r="Q66" s="19"/>
      <c r="R66" s="19"/>
      <c r="S66" s="19"/>
      <c r="T66" s="19"/>
      <c r="U66" s="19"/>
      <c r="V66" s="19"/>
    </row>
    <row r="67" spans="1:23" ht="16.5" customHeight="1"/>
    <row r="68" spans="1:23" ht="35.25" customHeight="1"/>
    <row r="69" spans="1:23" ht="35.1" customHeight="1"/>
    <row r="79" spans="1:23">
      <c r="T79" s="4"/>
      <c r="U79" s="4"/>
      <c r="V79" s="4"/>
      <c r="W79" s="4"/>
    </row>
    <row r="80" spans="1:23">
      <c r="T80" s="4"/>
      <c r="U80" s="4"/>
      <c r="V80" s="4"/>
      <c r="W80" s="4"/>
    </row>
  </sheetData>
  <mergeCells count="10">
    <mergeCell ref="A58:V58"/>
    <mergeCell ref="A59:V59"/>
    <mergeCell ref="A62:V62"/>
    <mergeCell ref="A63:S63"/>
    <mergeCell ref="A2:V2"/>
    <mergeCell ref="A3:V3"/>
    <mergeCell ref="A4:V4"/>
    <mergeCell ref="A56:V56"/>
    <mergeCell ref="A57:V57"/>
    <mergeCell ref="R5:V5"/>
  </mergeCells>
  <printOptions horizontalCentered="1"/>
  <pageMargins left="0" right="0" top="0.78740157480314965" bottom="0.39370078740157483"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2023-12-15T20:51:38Z</cp:lastPrinted>
  <dcterms:created xsi:type="dcterms:W3CDTF">2023-12-01T14:27:53Z</dcterms:created>
  <dcterms:modified xsi:type="dcterms:W3CDTF">2023-12-15T20:51:54Z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