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JUNIO 30 DE 2023 PRESPTO\PDF\"/>
    </mc:Choice>
  </mc:AlternateContent>
  <bookViews>
    <workbookView xWindow="240" yWindow="120" windowWidth="18060" windowHeight="7050"/>
  </bookViews>
  <sheets>
    <sheet name="GESTIÓN GENERAL " sheetId="1" r:id="rId1"/>
  </sheets>
  <definedNames>
    <definedName name="_xlnm.Print_Titles" localSheetId="0">'GESTIÓN GENERAL '!$6:$6</definedName>
  </definedNames>
  <calcPr calcId="152511"/>
</workbook>
</file>

<file path=xl/calcChain.xml><?xml version="1.0" encoding="utf-8"?>
<calcChain xmlns="http://schemas.openxmlformats.org/spreadsheetml/2006/main">
  <c r="V50" i="1" l="1"/>
  <c r="U50" i="1"/>
  <c r="T50" i="1"/>
  <c r="S50" i="1"/>
  <c r="V49" i="1"/>
  <c r="U49" i="1"/>
  <c r="T49" i="1"/>
  <c r="S49" i="1"/>
  <c r="V48" i="1"/>
  <c r="U48" i="1"/>
  <c r="T48" i="1"/>
  <c r="S48" i="1"/>
  <c r="V47" i="1"/>
  <c r="U47" i="1"/>
  <c r="T47" i="1"/>
  <c r="S47" i="1"/>
  <c r="V46" i="1"/>
  <c r="U46" i="1"/>
  <c r="T46" i="1"/>
  <c r="S46" i="1"/>
  <c r="V45" i="1"/>
  <c r="U45" i="1"/>
  <c r="T45" i="1"/>
  <c r="S45" i="1"/>
  <c r="V44" i="1"/>
  <c r="U44" i="1"/>
  <c r="T44" i="1"/>
  <c r="S44" i="1"/>
  <c r="V43" i="1"/>
  <c r="U43" i="1"/>
  <c r="T43" i="1"/>
  <c r="S43" i="1"/>
  <c r="V42" i="1"/>
  <c r="U42" i="1"/>
  <c r="T42" i="1"/>
  <c r="S42" i="1"/>
  <c r="V41" i="1"/>
  <c r="U41" i="1"/>
  <c r="T41" i="1"/>
  <c r="S41" i="1"/>
  <c r="V40" i="1"/>
  <c r="U40" i="1"/>
  <c r="T40" i="1"/>
  <c r="S40" i="1"/>
  <c r="V39" i="1"/>
  <c r="U39" i="1"/>
  <c r="T39" i="1"/>
  <c r="S39" i="1"/>
  <c r="V38" i="1"/>
  <c r="U38" i="1"/>
  <c r="T38" i="1"/>
  <c r="S38" i="1"/>
  <c r="V37" i="1"/>
  <c r="U37" i="1"/>
  <c r="T37" i="1"/>
  <c r="S37" i="1"/>
  <c r="V36" i="1"/>
  <c r="U36" i="1"/>
  <c r="T36" i="1"/>
  <c r="S36" i="1"/>
  <c r="V35" i="1"/>
  <c r="U35" i="1"/>
  <c r="T35" i="1"/>
  <c r="S35" i="1"/>
  <c r="V34" i="1"/>
  <c r="U34" i="1"/>
  <c r="T34" i="1"/>
  <c r="S34" i="1"/>
  <c r="V33" i="1"/>
  <c r="U33" i="1"/>
  <c r="T33" i="1"/>
  <c r="S33" i="1"/>
  <c r="V31" i="1"/>
  <c r="U31" i="1"/>
  <c r="T31" i="1"/>
  <c r="S31" i="1"/>
  <c r="V29" i="1"/>
  <c r="U29" i="1"/>
  <c r="T29" i="1"/>
  <c r="S29" i="1"/>
  <c r="V28" i="1"/>
  <c r="U28" i="1"/>
  <c r="T28" i="1"/>
  <c r="S28" i="1"/>
  <c r="V26" i="1"/>
  <c r="U26" i="1"/>
  <c r="T26" i="1"/>
  <c r="S26" i="1"/>
  <c r="V25" i="1"/>
  <c r="U25" i="1"/>
  <c r="T25" i="1"/>
  <c r="S25" i="1"/>
  <c r="V24" i="1"/>
  <c r="U24" i="1"/>
  <c r="T24" i="1"/>
  <c r="S24" i="1"/>
  <c r="V23" i="1"/>
  <c r="U23" i="1"/>
  <c r="T23" i="1"/>
  <c r="S23" i="1"/>
  <c r="V22" i="1"/>
  <c r="U22" i="1"/>
  <c r="T22" i="1"/>
  <c r="S22" i="1"/>
  <c r="V21" i="1"/>
  <c r="U21" i="1"/>
  <c r="T21" i="1"/>
  <c r="S21" i="1"/>
  <c r="V20" i="1"/>
  <c r="U20" i="1"/>
  <c r="T20" i="1"/>
  <c r="S20" i="1"/>
  <c r="V19" i="1"/>
  <c r="U19" i="1"/>
  <c r="T19" i="1"/>
  <c r="S19" i="1"/>
  <c r="V18" i="1"/>
  <c r="U18" i="1"/>
  <c r="T18" i="1"/>
  <c r="S18" i="1"/>
  <c r="V17" i="1"/>
  <c r="U17" i="1"/>
  <c r="T17" i="1"/>
  <c r="S17" i="1"/>
  <c r="V16" i="1"/>
  <c r="U16" i="1"/>
  <c r="T16" i="1"/>
  <c r="S16" i="1"/>
  <c r="V15" i="1"/>
  <c r="U15" i="1"/>
  <c r="T15" i="1"/>
  <c r="S15" i="1"/>
  <c r="V13" i="1"/>
  <c r="U13" i="1"/>
  <c r="T13" i="1"/>
  <c r="S13" i="1"/>
  <c r="V11" i="1"/>
  <c r="U11" i="1"/>
  <c r="T11" i="1"/>
  <c r="S11" i="1"/>
  <c r="V10" i="1"/>
  <c r="U10" i="1"/>
  <c r="T10" i="1"/>
  <c r="S10" i="1"/>
  <c r="V9" i="1"/>
  <c r="U9" i="1"/>
  <c r="T9" i="1"/>
  <c r="S9" i="1"/>
  <c r="R32" i="1"/>
  <c r="Q32" i="1"/>
  <c r="P32" i="1"/>
  <c r="O32" i="1"/>
  <c r="N32" i="1"/>
  <c r="M32" i="1"/>
  <c r="L32" i="1"/>
  <c r="K32" i="1"/>
  <c r="J32" i="1"/>
  <c r="R30" i="1"/>
  <c r="Q30" i="1"/>
  <c r="P30" i="1"/>
  <c r="O30" i="1"/>
  <c r="N30" i="1"/>
  <c r="M30" i="1"/>
  <c r="L30" i="1"/>
  <c r="K30" i="1"/>
  <c r="J30" i="1"/>
  <c r="R27" i="1"/>
  <c r="Q27" i="1"/>
  <c r="P27" i="1"/>
  <c r="O27" i="1"/>
  <c r="N27" i="1"/>
  <c r="M27" i="1"/>
  <c r="L27" i="1"/>
  <c r="K27" i="1"/>
  <c r="J27" i="1"/>
  <c r="R14" i="1"/>
  <c r="Q14" i="1"/>
  <c r="P14" i="1"/>
  <c r="O14" i="1"/>
  <c r="N14" i="1"/>
  <c r="M14" i="1"/>
  <c r="S14" i="1" s="1"/>
  <c r="L14" i="1"/>
  <c r="K14" i="1"/>
  <c r="J14" i="1"/>
  <c r="R12" i="1"/>
  <c r="Q12" i="1"/>
  <c r="P12" i="1"/>
  <c r="O12" i="1"/>
  <c r="N12" i="1"/>
  <c r="M12" i="1"/>
  <c r="L12" i="1"/>
  <c r="K12" i="1"/>
  <c r="J12" i="1"/>
  <c r="R8" i="1"/>
  <c r="Q8" i="1"/>
  <c r="P8" i="1"/>
  <c r="O8" i="1"/>
  <c r="N8" i="1"/>
  <c r="M8" i="1"/>
  <c r="L8" i="1"/>
  <c r="K8" i="1"/>
  <c r="J8" i="1"/>
  <c r="S8" i="1" l="1"/>
  <c r="S30" i="1"/>
  <c r="S12" i="1"/>
  <c r="S32" i="1"/>
  <c r="S27" i="1"/>
  <c r="T8" i="1"/>
  <c r="V12" i="1"/>
  <c r="T14" i="1"/>
  <c r="V27" i="1"/>
  <c r="T30" i="1"/>
  <c r="V32" i="1"/>
  <c r="V8" i="1"/>
  <c r="V14" i="1"/>
  <c r="T27" i="1"/>
  <c r="V30" i="1"/>
  <c r="U8" i="1"/>
  <c r="U14" i="1"/>
  <c r="U30" i="1"/>
  <c r="U12" i="1"/>
  <c r="U27" i="1"/>
  <c r="U32" i="1"/>
  <c r="T12" i="1"/>
  <c r="T32" i="1"/>
  <c r="K7" i="1"/>
  <c r="K51" i="1" s="1"/>
  <c r="N7" i="1"/>
  <c r="N51" i="1" s="1"/>
  <c r="M7" i="1"/>
  <c r="M51" i="1" s="1"/>
  <c r="P7" i="1"/>
  <c r="J7" i="1"/>
  <c r="J51" i="1" s="1"/>
  <c r="Q7" i="1"/>
  <c r="L7" i="1"/>
  <c r="L51" i="1" s="1"/>
  <c r="O7" i="1"/>
  <c r="O51" i="1" s="1"/>
  <c r="R7" i="1"/>
  <c r="V7" i="1" l="1"/>
  <c r="R51" i="1"/>
  <c r="V51" i="1" s="1"/>
  <c r="U7" i="1"/>
  <c r="Q51" i="1"/>
  <c r="U51" i="1" s="1"/>
  <c r="T7" i="1"/>
  <c r="P51" i="1"/>
  <c r="T51" i="1" s="1"/>
  <c r="S7" i="1"/>
  <c r="S51" i="1" l="1"/>
</calcChain>
</file>

<file path=xl/sharedStrings.xml><?xml version="1.0" encoding="utf-8"?>
<sst xmlns="http://schemas.openxmlformats.org/spreadsheetml/2006/main" count="373" uniqueCount="121">
  <si>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</si>
  <si>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</si>
  <si>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</si>
  <si>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</si>
  <si>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</si>
  <si>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</si>
  <si>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</si>
  <si>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</si>
  <si>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</si>
  <si>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</si>
  <si>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</si>
  <si>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</si>
  <si>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</si>
  <si>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</si>
  <si>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</si>
  <si>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</si>
  <si>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</si>
  <si>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</si>
  <si>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</si>
  <si>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</si>
  <si>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</si>
  <si>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</si>
  <si>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</si>
  <si>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</si>
  <si>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</si>
  <si>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</si>
  <si>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</si>
  <si>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</si>
  <si>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</si>
  <si>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</si>
  <si>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</si>
  <si>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</si>
  <si>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</si>
  <si>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</si>
  <si>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</si>
  <si>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</si>
  <si>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</si>
  <si>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</si>
  <si>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058</t>
  </si>
  <si>
    <t>PROGRAMAS PARA EL APOYO A LAS MYPIMES LEY 590 DE 2000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</si>
  <si>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</si>
  <si>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</si>
  <si>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</si>
  <si>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</si>
  <si>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</si>
  <si>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</si>
  <si>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</si>
  <si>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</si>
  <si>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</si>
  <si>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</si>
  <si>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SENTENCIAS Y CONCILIACIONES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</si>
  <si>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</si>
  <si>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</si>
  <si>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</si>
  <si>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</si>
  <si>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</si>
  <si>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</si>
  <si>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</si>
  <si>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B</t>
  </si>
  <si>
    <t>APORTES AL FONDO DE CONTINGENCIAS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</si>
  <si>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</si>
  <si>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</si>
  <si>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</si>
  <si>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</si>
  <si>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</si>
  <si>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</si>
  <si>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</si>
  <si>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</si>
  <si>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</si>
  <si>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</si>
  <si>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</si>
  <si>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</si>
  <si>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</si>
  <si>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</si>
  <si>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</si>
  <si>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</si>
  <si>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</si>
  <si>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</si>
  <si>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</si>
  <si>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</si>
  <si>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</si>
  <si>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</si>
  <si>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</si>
  <si>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</si>
  <si>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</si>
  <si>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</si>
  <si>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</si>
  <si>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</si>
  <si>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</si>
  <si>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</si>
  <si>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</si>
  <si>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</si>
  <si>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</si>
  <si>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</si>
  <si>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</si>
  <si>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</si>
  <si>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</si>
  <si>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</si>
  <si>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</si>
  <si>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>ADQUISICION DE BIENES Y SEERVICIOS</t>
  </si>
  <si>
    <t>TRANSFERENCIAS CORRIENTES</t>
  </si>
  <si>
    <t>GASTOS POR TRIBUTOS, MULTAS, SANCIONES E INTERESES DE MORA</t>
  </si>
  <si>
    <t>SERVICIO DE LA DEUDA PUBLICA</t>
  </si>
  <si>
    <t xml:space="preserve">GASTOS DE INVERSION </t>
  </si>
  <si>
    <t>TOTAL PRESUPUESTO A+B+C</t>
  </si>
  <si>
    <t>APROPIACION SIN COMPROMETER</t>
  </si>
  <si>
    <t>MINISTERIO DE COMERCIO INDUSTRIA Y TURISMO</t>
  </si>
  <si>
    <t>COMP/ APR</t>
  </si>
  <si>
    <t>OBLIG/ APR</t>
  </si>
  <si>
    <t>PAGO/ APR</t>
  </si>
  <si>
    <t>INFORME DE EJECUCIÓN PRESUPUESTAL ACUMULADA CON CORTE AL 30 DE JUNIO DE 2023</t>
  </si>
  <si>
    <t>UNIDAD EJECUTORA 350101-000 GESTIÓN GENERAL</t>
  </si>
  <si>
    <t xml:space="preserve">FECHA DE GENERACIÓN JULIO 4 DE 2023 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</si>
  <si>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</si>
  <si>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</si>
  <si>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</si>
  <si>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>: Resolución No. 0570 del 07 de Marzo de 2023 " Por la cual se efectúa una distribución en el Presupuesrto de Gastos de Funcionamiento del Ministerio de Hacienda y Crédito Público para la vigencia fiscal de 2023"</t>
    </r>
  </si>
  <si>
    <r>
      <rPr>
        <b/>
        <sz val="8"/>
        <color rgb="FF201F1E"/>
        <rFont val="Arial"/>
        <family val="2"/>
      </rPr>
      <t>Nota 4</t>
    </r>
    <r>
      <rPr>
        <sz val="8"/>
        <color rgb="FF201F1E"/>
        <rFont val="Arial"/>
        <family val="2"/>
      </rPr>
      <t>:Resolución No.0568 de mayo de 2023 Por la cual se efectúa un traslado en el presupuesto de funcionamiento de la Sección 3501 Ministerio de Comercio, Industria y Turismo, Unidad Ejecutora 3501-01 Gestión General en la vigencia fiscal de 2023.($2.503.400)</t>
    </r>
  </si>
  <si>
    <r>
      <rPr>
        <b/>
        <sz val="8"/>
        <color rgb="FF201F1E"/>
        <rFont val="Arial"/>
        <family val="2"/>
      </rPr>
      <t>Nota 5</t>
    </r>
    <r>
      <rPr>
        <sz val="8"/>
        <color rgb="FF201F1E"/>
        <rFont val="Arial"/>
        <family val="2"/>
      </rPr>
      <t>: Resolución No. 0569 de mayo de 2023 Por la cual se efectúa un traslado en el presupuesto de funcionamiento de la Sección 3501 Ministerio de Comercio, Industria y Turismo, Unidad Ejecutora 3501-01 Gestión General en la vigencia fiscal de 2023.($732.522.520)</t>
    </r>
  </si>
  <si>
    <r>
      <rPr>
        <b/>
        <sz val="8"/>
        <color rgb="FF201F1E"/>
        <rFont val="Arial"/>
        <family val="2"/>
      </rPr>
      <t>Nota 6</t>
    </r>
    <r>
      <rPr>
        <sz val="8"/>
        <color rgb="FF201F1E"/>
        <rFont val="Arial"/>
        <family val="2"/>
      </rPr>
      <t>: Resolución 0639 de fecha 2 de junio de 2023. Por la cual se efectúa un traslado en el presupuesto de funcionamiento de  $la sección 3501 Ministerio de Comercio, Industria y Turismo, Unidad Ejecutora 3501-01 Gestión General en la vigencia fiscal de 2023.  $30.000.000.</t>
    </r>
  </si>
  <si>
    <r>
      <rPr>
        <b/>
        <sz val="8"/>
        <color rgb="FF201F1E"/>
        <rFont val="Arial"/>
        <family val="2"/>
      </rPr>
      <t>Nota 7</t>
    </r>
    <r>
      <rPr>
        <sz val="8"/>
        <color rgb="FF201F1E"/>
        <rFont val="Arial"/>
        <family val="2"/>
      </rPr>
      <t>: Resolución1556 de fecha 23 de junio de 2023. Por la cual se efectúa una distribución en el presupuesto de Gastos de Funcionamiento del Ministerio de Hacienda y Crédito Público para la vigencia fiscal de 2023.  $15.000.000.000.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</si>
</sst>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Verdana"/>
      <family val="2"/>
    </font>
    <font>
      <sz val="9"/>
      <name val="Verdana"/>
      <family val="2"/>
    </font>
    <font>
      <sz val="8"/>
      <name val="Verdana"/>
      <family val="2"/>
    </font>
    <font>
      <sz val="8"/>
      <name val="Calibri"/>
      <family val="2"/>
    </font>
    <font>
      <sz val="11"/>
      <name val="Calibri"/>
      <family val="2"/>
    </font>
    <font>
      <b/>
      <sz val="7"/>
      <color rgb="FF000000"/>
      <name val="Verdana"/>
      <family val="2"/>
    </font>
    <font>
      <sz val="7"/>
      <name val="Calibri"/>
      <family val="2"/>
    </font>
    <font>
      <b/>
      <sz val="11"/>
      <color rgb="FF000000"/>
      <name val="Verdana"/>
      <family val="2"/>
    </font>
    <font>
      <sz val="11"/>
      <name val="Verdana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color rgb="FF201F1E"/>
      <name val="Arial"/>
      <family val="2"/>
    </font>
    <font>
      <b/>
      <sz val="8"/>
      <color rgb="FF201F1E"/>
      <name val="Arial"/>
      <family val="2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3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10" fontId="4" fillId="0" borderId="0" xfId="0" applyNumberFormat="1" applyFont="1" applyFill="1" applyBorder="1"/>
    <xf numFmtId="10" fontId="5" fillId="0" borderId="0" xfId="0" applyNumberFormat="1" applyFont="1" applyFill="1" applyBorder="1"/>
    <xf numFmtId="10" fontId="3" fillId="0" borderId="0" xfId="0" applyNumberFormat="1" applyFont="1" applyFill="1" applyBorder="1"/>
    <xf numFmtId="0" fontId="6" fillId="0" borderId="0" xfId="0" applyFont="1" applyFill="1" applyBorder="1"/>
    <xf numFmtId="10" fontId="6" fillId="0" borderId="0" xfId="0" applyNumberFormat="1" applyFont="1" applyFill="1" applyBorder="1"/>
    <xf numFmtId="0" fontId="11" fillId="0" borderId="0" xfId="0" applyFont="1" applyFill="1" applyBorder="1"/>
    <xf numFmtId="164" fontId="12" fillId="0" borderId="0" xfId="0" applyNumberFormat="1" applyFont="1" applyFill="1" applyBorder="1" applyAlignment="1">
      <alignment horizontal="right" vertical="center" wrapText="1" readingOrder="1"/>
    </xf>
    <xf numFmtId="7" fontId="11" fillId="0" borderId="0" xfId="0" applyNumberFormat="1" applyFont="1" applyFill="1" applyBorder="1" applyAlignment="1">
      <alignment horizontal="right" vertical="center" wrapText="1"/>
    </xf>
    <xf numFmtId="10" fontId="11" fillId="0" borderId="0" xfId="0" applyNumberFormat="1" applyFont="1" applyFill="1" applyBorder="1" applyAlignment="1">
      <alignment horizontal="right" vertical="center" wrapText="1"/>
    </xf>
    <xf numFmtId="0" fontId="16" fillId="3" borderId="1" xfId="0" applyNumberFormat="1" applyFont="1" applyFill="1" applyBorder="1" applyAlignment="1">
      <alignment horizontal="center" vertical="center" wrapText="1" readingOrder="1"/>
    </xf>
    <xf numFmtId="0" fontId="16" fillId="3" borderId="1" xfId="0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 readingOrder="1"/>
    </xf>
    <xf numFmtId="0" fontId="17" fillId="2" borderId="1" xfId="0" applyNumberFormat="1" applyFont="1" applyFill="1" applyBorder="1" applyAlignment="1">
      <alignment vertical="center" wrapText="1" readingOrder="1"/>
    </xf>
    <xf numFmtId="7" fontId="17" fillId="2" borderId="1" xfId="0" applyNumberFormat="1" applyFont="1" applyFill="1" applyBorder="1" applyAlignment="1">
      <alignment vertical="center" wrapText="1" readingOrder="1"/>
    </xf>
    <xf numFmtId="7" fontId="13" fillId="2" borderId="1" xfId="0" applyNumberFormat="1" applyFont="1" applyFill="1" applyBorder="1" applyAlignment="1">
      <alignment horizontal="right" vertical="center" wrapText="1"/>
    </xf>
    <xf numFmtId="10" fontId="13" fillId="2" borderId="1" xfId="0" applyNumberFormat="1" applyFont="1" applyFill="1" applyBorder="1" applyAlignment="1">
      <alignment horizontal="right" vertical="center" wrapText="1"/>
    </xf>
    <xf numFmtId="164" fontId="17" fillId="2" borderId="1" xfId="0" applyNumberFormat="1" applyFont="1" applyFill="1" applyBorder="1" applyAlignment="1">
      <alignment vertical="center" wrapText="1" readingOrder="1"/>
    </xf>
    <xf numFmtId="0" fontId="12" fillId="0" borderId="1" xfId="0" applyNumberFormat="1" applyFont="1" applyFill="1" applyBorder="1" applyAlignment="1">
      <alignment horizontal="center" vertical="center" wrapText="1" readingOrder="1"/>
    </xf>
    <xf numFmtId="0" fontId="12" fillId="0" borderId="1" xfId="0" applyNumberFormat="1" applyFont="1" applyFill="1" applyBorder="1" applyAlignment="1">
      <alignment horizontal="left" vertical="center" wrapText="1" readingOrder="1"/>
    </xf>
    <xf numFmtId="164" fontId="12" fillId="0" borderId="1" xfId="0" applyNumberFormat="1" applyFont="1" applyFill="1" applyBorder="1" applyAlignment="1">
      <alignment horizontal="right" vertical="center" wrapText="1" readingOrder="1"/>
    </xf>
    <xf numFmtId="7" fontId="11" fillId="0" borderId="1" xfId="0" applyNumberFormat="1" applyFont="1" applyFill="1" applyBorder="1" applyAlignment="1">
      <alignment horizontal="right" vertical="center" wrapText="1"/>
    </xf>
    <xf numFmtId="10" fontId="11" fillId="0" borderId="1" xfId="0" applyNumberFormat="1" applyFont="1" applyFill="1" applyBorder="1" applyAlignment="1">
      <alignment horizontal="right" vertical="center" wrapText="1"/>
    </xf>
    <xf numFmtId="0" fontId="17" fillId="2" borderId="1" xfId="0" applyNumberFormat="1" applyFont="1" applyFill="1" applyBorder="1" applyAlignment="1">
      <alignment horizontal="left" vertical="center" wrapText="1" readingOrder="1"/>
    </xf>
    <xf numFmtId="164" fontId="17" fillId="2" borderId="1" xfId="0" applyNumberFormat="1" applyFont="1" applyFill="1" applyBorder="1" applyAlignment="1">
      <alignment horizontal="right" vertical="center" wrapText="1" readingOrder="1"/>
    </xf>
    <xf numFmtId="0" fontId="1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 readingOrder="1"/>
    </xf>
    <xf numFmtId="0" fontId="7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0" fontId="17" fillId="0" borderId="1" xfId="0" applyNumberFormat="1" applyFont="1" applyFill="1" applyBorder="1" applyAlignment="1">
      <alignment horizontal="center" vertical="center" wrapText="1" readingOrder="1"/>
    </xf>
    <xf numFmtId="0" fontId="17" fillId="0" borderId="1" xfId="0" applyNumberFormat="1" applyFont="1" applyFill="1" applyBorder="1" applyAlignment="1">
      <alignment horizontal="left" vertical="center" wrapText="1" readingOrder="1"/>
    </xf>
    <xf numFmtId="164" fontId="17" fillId="0" borderId="1" xfId="0" applyNumberFormat="1" applyFont="1" applyFill="1" applyBorder="1" applyAlignment="1">
      <alignment horizontal="right" vertical="center" wrapText="1" readingOrder="1"/>
    </xf>
    <xf numFmtId="7" fontId="13" fillId="0" borderId="1" xfId="0" applyNumberFormat="1" applyFont="1" applyFill="1" applyBorder="1" applyAlignment="1">
      <alignment horizontal="right" vertical="center" wrapText="1"/>
    </xf>
    <xf numFmtId="10" fontId="13" fillId="0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6</xdr:col>
      <xdr:colOff>314325</xdr:colOff>
      <xdr:row>3</xdr:row>
      <xdr:rowOff>57150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254317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18</xdr:col>
      <xdr:colOff>571500</xdr:colOff>
      <xdr:row>0</xdr:row>
      <xdr:rowOff>28575</xdr:rowOff>
    </xdr:from>
    <xdr:to>
      <xdr:col>22</xdr:col>
      <xdr:colOff>0</xdr:colOff>
      <xdr:row>3</xdr:row>
      <xdr:rowOff>28575</xdr:rowOff>
    </xdr:to>
    <xdr:pic>
      <xdr:nvPicPr>
        <xdr:cNvPr id="4" name="Imagen 3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78475" y="28575"/>
          <a:ext cx="2552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74"/>
  <sheetViews>
    <sheetView showGridLines="0" tabSelected="1" topLeftCell="A28" workbookViewId="0">
      <selection activeCell="I28" sqref="I28"/>
    </sheetView>
  </sheetViews>
  <sheetFormatPr baseColWidth="10" defaultRowHeight="15" x14ac:dyDescent="0.25"/>
  <cols>
    <col min="1" max="5" width="5.42578125" customWidth="1"/>
    <col min="6" max="6" width="6.28515625" customWidth="1"/>
    <col min="7" max="7" width="5.140625" customWidth="1"/>
    <col min="8" max="8" width="5" customWidth="1"/>
    <col min="9" max="9" width="27.5703125" customWidth="1"/>
    <col min="10" max="10" width="16.85546875" customWidth="1"/>
    <col min="11" max="11" width="16.28515625" customWidth="1"/>
    <col min="12" max="12" width="16.140625" customWidth="1"/>
    <col min="13" max="13" width="16.7109375" customWidth="1"/>
    <col min="14" max="14" width="16.85546875" customWidth="1"/>
    <col min="15" max="15" width="15.5703125" customWidth="1"/>
    <col min="16" max="16" width="17.140625" customWidth="1"/>
    <col min="17" max="17" width="16.28515625" customWidth="1"/>
    <col min="18" max="18" width="17" customWidth="1"/>
    <col min="19" max="19" width="15.85546875" customWidth="1"/>
    <col min="20" max="20" width="8.85546875" customWidth="1"/>
    <col min="21" max="21" width="8.7109375" customWidth="1"/>
    <col min="22" max="22" width="8.85546875" customWidth="1"/>
  </cols>
  <sheetData>
    <row r="2" spans="1:26" x14ac:dyDescent="0.25">
      <c r="A2" s="33" t="s">
        <v>106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2"/>
      <c r="Z2" s="9"/>
    </row>
    <row r="3" spans="1:26" x14ac:dyDescent="0.25">
      <c r="A3" s="33" t="s">
        <v>110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2"/>
      <c r="Z3" s="3"/>
    </row>
    <row r="4" spans="1:26" x14ac:dyDescent="0.25">
      <c r="A4" s="33" t="s">
        <v>111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2"/>
      <c r="Z4" s="3"/>
    </row>
    <row r="5" spans="1:26" ht="20.25" customHeight="1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36" t="s">
        <v>112</v>
      </c>
      <c r="S5" s="37"/>
      <c r="T5" s="37"/>
      <c r="U5" s="37"/>
      <c r="V5" s="37"/>
      <c r="W5" s="2"/>
      <c r="X5" s="9"/>
      <c r="Y5" s="9"/>
      <c r="Z5" s="9"/>
    </row>
    <row r="6" spans="1:26" ht="35.25" customHeight="1" thickTop="1" thickBot="1" x14ac:dyDescent="0.3">
      <c r="A6" s="15" t="s">
        <v>1</v>
      </c>
      <c r="B6" s="15" t="s">
        <v>2</v>
      </c>
      <c r="C6" s="15" t="s">
        <v>3</v>
      </c>
      <c r="D6" s="15" t="s">
        <v>4</v>
      </c>
      <c r="E6" s="15" t="s">
        <v>5</v>
      </c>
      <c r="F6" s="15" t="s">
        <v>6</v>
      </c>
      <c r="G6" s="15" t="s">
        <v>7</v>
      </c>
      <c r="H6" s="15" t="s">
        <v>8</v>
      </c>
      <c r="I6" s="15" t="s">
        <v>9</v>
      </c>
      <c r="J6" s="15" t="s">
        <v>10</v>
      </c>
      <c r="K6" s="15" t="s">
        <v>11</v>
      </c>
      <c r="L6" s="15" t="s">
        <v>12</v>
      </c>
      <c r="M6" s="15" t="s">
        <v>13</v>
      </c>
      <c r="N6" s="15" t="s">
        <v>14</v>
      </c>
      <c r="O6" s="15" t="s">
        <v>15</v>
      </c>
      <c r="P6" s="15" t="s">
        <v>16</v>
      </c>
      <c r="Q6" s="15" t="s">
        <v>17</v>
      </c>
      <c r="R6" s="15" t="s">
        <v>18</v>
      </c>
      <c r="S6" s="16" t="s">
        <v>105</v>
      </c>
      <c r="T6" s="16" t="s">
        <v>107</v>
      </c>
      <c r="U6" s="16" t="s">
        <v>108</v>
      </c>
      <c r="V6" s="16" t="s">
        <v>109</v>
      </c>
      <c r="W6" s="2"/>
      <c r="X6" s="7"/>
      <c r="Y6" s="3"/>
      <c r="Z6" s="9"/>
    </row>
    <row r="7" spans="1:26" ht="42.75" customHeight="1" thickTop="1" thickBot="1" x14ac:dyDescent="0.3">
      <c r="A7" s="17" t="s">
        <v>19</v>
      </c>
      <c r="B7" s="17"/>
      <c r="C7" s="17"/>
      <c r="D7" s="17"/>
      <c r="E7" s="17"/>
      <c r="F7" s="17"/>
      <c r="G7" s="17"/>
      <c r="H7" s="17"/>
      <c r="I7" s="18" t="s">
        <v>98</v>
      </c>
      <c r="J7" s="19">
        <f>+J8+J12+J14+J27</f>
        <v>392430208000</v>
      </c>
      <c r="K7" s="19">
        <f t="shared" ref="K7:R7" si="0">+K8+K12+K14+K27</f>
        <v>26765025920</v>
      </c>
      <c r="L7" s="19">
        <f t="shared" si="0"/>
        <v>765025920</v>
      </c>
      <c r="M7" s="19">
        <f t="shared" si="0"/>
        <v>418430208000</v>
      </c>
      <c r="N7" s="19">
        <f t="shared" si="0"/>
        <v>384115071064.63</v>
      </c>
      <c r="O7" s="19">
        <f t="shared" si="0"/>
        <v>34315136935.369999</v>
      </c>
      <c r="P7" s="19">
        <f t="shared" si="0"/>
        <v>322072300500.03003</v>
      </c>
      <c r="Q7" s="19">
        <f t="shared" si="0"/>
        <v>205761180206.14999</v>
      </c>
      <c r="R7" s="19">
        <f t="shared" si="0"/>
        <v>204066880521.14999</v>
      </c>
      <c r="S7" s="20">
        <f t="shared" ref="S7:S51" si="1">+M7-P7</f>
        <v>96357907499.969971</v>
      </c>
      <c r="T7" s="21">
        <f t="shared" ref="T7:T51" si="2">+P7/M7</f>
        <v>0.76971570011510748</v>
      </c>
      <c r="U7" s="21">
        <f t="shared" ref="U7:U51" si="3">+Q7/M7</f>
        <v>0.49174551997486282</v>
      </c>
      <c r="V7" s="21">
        <f t="shared" ref="V7:V51" si="4">+R7/M7</f>
        <v>0.48769633888657959</v>
      </c>
      <c r="W7" s="6"/>
      <c r="X7" s="7"/>
      <c r="Y7" s="3"/>
      <c r="Z7" s="9"/>
    </row>
    <row r="8" spans="1:26" ht="29.25" customHeight="1" thickTop="1" thickBot="1" x14ac:dyDescent="0.3">
      <c r="A8" s="17" t="s">
        <v>19</v>
      </c>
      <c r="B8" s="17" t="s">
        <v>20</v>
      </c>
      <c r="C8" s="17"/>
      <c r="D8" s="17"/>
      <c r="E8" s="17"/>
      <c r="F8" s="17"/>
      <c r="G8" s="17"/>
      <c r="H8" s="17"/>
      <c r="I8" s="18" t="s">
        <v>97</v>
      </c>
      <c r="J8" s="22">
        <f>SUM(J9:J11)</f>
        <v>46186259000</v>
      </c>
      <c r="K8" s="22">
        <f t="shared" ref="K8:R8" si="5">SUM(K9:K11)</f>
        <v>0</v>
      </c>
      <c r="L8" s="22">
        <f t="shared" si="5"/>
        <v>0</v>
      </c>
      <c r="M8" s="22">
        <f t="shared" si="5"/>
        <v>46186259000</v>
      </c>
      <c r="N8" s="22">
        <f t="shared" si="5"/>
        <v>46184826903</v>
      </c>
      <c r="O8" s="22">
        <f t="shared" si="5"/>
        <v>1432097</v>
      </c>
      <c r="P8" s="22">
        <f t="shared" si="5"/>
        <v>21456303500</v>
      </c>
      <c r="Q8" s="22">
        <f t="shared" si="5"/>
        <v>21064730280</v>
      </c>
      <c r="R8" s="22">
        <f t="shared" si="5"/>
        <v>19651982148</v>
      </c>
      <c r="S8" s="20">
        <f t="shared" si="1"/>
        <v>24729955500</v>
      </c>
      <c r="T8" s="21">
        <f t="shared" si="2"/>
        <v>0.4645603251824314</v>
      </c>
      <c r="U8" s="21">
        <f t="shared" si="3"/>
        <v>0.45608219275780704</v>
      </c>
      <c r="V8" s="21">
        <f t="shared" si="4"/>
        <v>0.4254941312306762</v>
      </c>
      <c r="W8" s="6"/>
      <c r="X8" s="10"/>
      <c r="Y8" s="9"/>
      <c r="Z8" s="9"/>
    </row>
    <row r="9" spans="1:26" ht="35.1" customHeight="1" thickTop="1" thickBot="1" x14ac:dyDescent="0.3">
      <c r="A9" s="23" t="s">
        <v>19</v>
      </c>
      <c r="B9" s="23" t="s">
        <v>20</v>
      </c>
      <c r="C9" s="23" t="s">
        <v>20</v>
      </c>
      <c r="D9" s="23" t="s">
        <v>20</v>
      </c>
      <c r="E9" s="23"/>
      <c r="F9" s="23" t="s">
        <v>21</v>
      </c>
      <c r="G9" s="23" t="s">
        <v>22</v>
      </c>
      <c r="H9" s="23" t="s">
        <v>23</v>
      </c>
      <c r="I9" s="24" t="s">
        <v>24</v>
      </c>
      <c r="J9" s="25">
        <v>26059688000</v>
      </c>
      <c r="K9" s="25">
        <v>0</v>
      </c>
      <c r="L9" s="25">
        <v>0</v>
      </c>
      <c r="M9" s="25">
        <v>26059688000</v>
      </c>
      <c r="N9" s="25">
        <v>26059688000</v>
      </c>
      <c r="O9" s="25">
        <v>0</v>
      </c>
      <c r="P9" s="25">
        <v>12184783910</v>
      </c>
      <c r="Q9" s="25">
        <v>12161424029</v>
      </c>
      <c r="R9" s="25">
        <v>11142968089</v>
      </c>
      <c r="S9" s="26">
        <f t="shared" si="1"/>
        <v>13874904090</v>
      </c>
      <c r="T9" s="27">
        <f t="shared" si="2"/>
        <v>0.46757213325040575</v>
      </c>
      <c r="U9" s="27">
        <f t="shared" si="3"/>
        <v>0.46667573414539731</v>
      </c>
      <c r="V9" s="27">
        <f t="shared" si="4"/>
        <v>0.42759407131044702</v>
      </c>
      <c r="W9" s="8"/>
      <c r="X9" s="10"/>
      <c r="Y9" s="9"/>
      <c r="Z9" s="9"/>
    </row>
    <row r="10" spans="1:26" ht="35.1" customHeight="1" thickTop="1" thickBot="1" x14ac:dyDescent="0.3">
      <c r="A10" s="23" t="s">
        <v>19</v>
      </c>
      <c r="B10" s="23" t="s">
        <v>20</v>
      </c>
      <c r="C10" s="23" t="s">
        <v>20</v>
      </c>
      <c r="D10" s="23" t="s">
        <v>25</v>
      </c>
      <c r="E10" s="23"/>
      <c r="F10" s="23" t="s">
        <v>21</v>
      </c>
      <c r="G10" s="23" t="s">
        <v>22</v>
      </c>
      <c r="H10" s="23" t="s">
        <v>23</v>
      </c>
      <c r="I10" s="24" t="s">
        <v>26</v>
      </c>
      <c r="J10" s="25">
        <v>9164371000</v>
      </c>
      <c r="K10" s="25">
        <v>0</v>
      </c>
      <c r="L10" s="25">
        <v>0</v>
      </c>
      <c r="M10" s="25">
        <v>9164371000</v>
      </c>
      <c r="N10" s="25">
        <v>9162938903</v>
      </c>
      <c r="O10" s="25">
        <v>1432097</v>
      </c>
      <c r="P10" s="25">
        <v>4210795147</v>
      </c>
      <c r="Q10" s="25">
        <v>3895733284</v>
      </c>
      <c r="R10" s="25">
        <v>3895733284</v>
      </c>
      <c r="S10" s="26">
        <f t="shared" si="1"/>
        <v>4953575853</v>
      </c>
      <c r="T10" s="27">
        <f t="shared" si="2"/>
        <v>0.45947453971472785</v>
      </c>
      <c r="U10" s="27">
        <f t="shared" si="3"/>
        <v>0.42509554490973794</v>
      </c>
      <c r="V10" s="27">
        <f t="shared" si="4"/>
        <v>0.42509554490973794</v>
      </c>
      <c r="W10" s="8"/>
      <c r="X10" s="10"/>
      <c r="Y10" s="9"/>
      <c r="Z10" s="9"/>
    </row>
    <row r="11" spans="1:26" ht="35.1" customHeight="1" thickTop="1" thickBot="1" x14ac:dyDescent="0.3">
      <c r="A11" s="23" t="s">
        <v>19</v>
      </c>
      <c r="B11" s="23" t="s">
        <v>20</v>
      </c>
      <c r="C11" s="23" t="s">
        <v>20</v>
      </c>
      <c r="D11" s="23" t="s">
        <v>27</v>
      </c>
      <c r="E11" s="23"/>
      <c r="F11" s="23" t="s">
        <v>21</v>
      </c>
      <c r="G11" s="23" t="s">
        <v>22</v>
      </c>
      <c r="H11" s="23" t="s">
        <v>23</v>
      </c>
      <c r="I11" s="24" t="s">
        <v>28</v>
      </c>
      <c r="J11" s="25">
        <v>10962200000</v>
      </c>
      <c r="K11" s="25">
        <v>0</v>
      </c>
      <c r="L11" s="25">
        <v>0</v>
      </c>
      <c r="M11" s="25">
        <v>10962200000</v>
      </c>
      <c r="N11" s="25">
        <v>10962200000</v>
      </c>
      <c r="O11" s="25">
        <v>0</v>
      </c>
      <c r="P11" s="25">
        <v>5060724443</v>
      </c>
      <c r="Q11" s="25">
        <v>5007572967</v>
      </c>
      <c r="R11" s="25">
        <v>4613280775</v>
      </c>
      <c r="S11" s="26">
        <f t="shared" si="1"/>
        <v>5901475557</v>
      </c>
      <c r="T11" s="27">
        <f t="shared" si="2"/>
        <v>0.4616522635055007</v>
      </c>
      <c r="U11" s="27">
        <f t="shared" si="3"/>
        <v>0.45680364954115049</v>
      </c>
      <c r="V11" s="27">
        <f t="shared" si="4"/>
        <v>0.42083530450092133</v>
      </c>
      <c r="W11" s="8"/>
      <c r="X11" s="10"/>
      <c r="Y11" s="9"/>
      <c r="Z11" s="9"/>
    </row>
    <row r="12" spans="1:26" ht="24" thickTop="1" thickBot="1" x14ac:dyDescent="0.3">
      <c r="A12" s="17" t="s">
        <v>19</v>
      </c>
      <c r="B12" s="17" t="s">
        <v>25</v>
      </c>
      <c r="C12" s="17"/>
      <c r="D12" s="17"/>
      <c r="E12" s="17"/>
      <c r="F12" s="17"/>
      <c r="G12" s="17"/>
      <c r="H12" s="17"/>
      <c r="I12" s="28" t="s">
        <v>99</v>
      </c>
      <c r="J12" s="29">
        <f>+J13</f>
        <v>20516237000</v>
      </c>
      <c r="K12" s="29">
        <f t="shared" ref="K12:R12" si="6">+K13</f>
        <v>0</v>
      </c>
      <c r="L12" s="29">
        <f t="shared" si="6"/>
        <v>762522520</v>
      </c>
      <c r="M12" s="29">
        <f t="shared" si="6"/>
        <v>19753714480</v>
      </c>
      <c r="N12" s="29">
        <f t="shared" si="6"/>
        <v>19098030871.639999</v>
      </c>
      <c r="O12" s="29">
        <f t="shared" si="6"/>
        <v>655683608.36000001</v>
      </c>
      <c r="P12" s="29">
        <f t="shared" si="6"/>
        <v>16779989896.34</v>
      </c>
      <c r="Q12" s="29">
        <f t="shared" si="6"/>
        <v>9249246333.4599991</v>
      </c>
      <c r="R12" s="29">
        <f t="shared" si="6"/>
        <v>8968155780.4599991</v>
      </c>
      <c r="S12" s="20">
        <f t="shared" si="1"/>
        <v>2973724583.6599998</v>
      </c>
      <c r="T12" s="21">
        <f t="shared" si="2"/>
        <v>0.84945997945496277</v>
      </c>
      <c r="U12" s="21">
        <f t="shared" si="3"/>
        <v>0.46822820805801174</v>
      </c>
      <c r="V12" s="21">
        <f t="shared" si="4"/>
        <v>0.45399845125533062</v>
      </c>
      <c r="W12" s="8"/>
      <c r="X12" s="10"/>
      <c r="Y12" s="9"/>
      <c r="Z12" s="9"/>
    </row>
    <row r="13" spans="1:26" ht="24" thickTop="1" thickBot="1" x14ac:dyDescent="0.3">
      <c r="A13" s="23" t="s">
        <v>19</v>
      </c>
      <c r="B13" s="23" t="s">
        <v>25</v>
      </c>
      <c r="C13" s="23"/>
      <c r="D13" s="23"/>
      <c r="E13" s="23"/>
      <c r="F13" s="23" t="s">
        <v>21</v>
      </c>
      <c r="G13" s="23" t="s">
        <v>22</v>
      </c>
      <c r="H13" s="23" t="s">
        <v>23</v>
      </c>
      <c r="I13" s="24" t="s">
        <v>29</v>
      </c>
      <c r="J13" s="25">
        <v>20516237000</v>
      </c>
      <c r="K13" s="25">
        <v>0</v>
      </c>
      <c r="L13" s="25">
        <v>762522520</v>
      </c>
      <c r="M13" s="25">
        <v>19753714480</v>
      </c>
      <c r="N13" s="25">
        <v>19098030871.639999</v>
      </c>
      <c r="O13" s="25">
        <v>655683608.36000001</v>
      </c>
      <c r="P13" s="25">
        <v>16779989896.34</v>
      </c>
      <c r="Q13" s="25">
        <v>9249246333.4599991</v>
      </c>
      <c r="R13" s="25">
        <v>8968155780.4599991</v>
      </c>
      <c r="S13" s="26">
        <f t="shared" si="1"/>
        <v>2973724583.6599998</v>
      </c>
      <c r="T13" s="27">
        <f t="shared" si="2"/>
        <v>0.84945997945496277</v>
      </c>
      <c r="U13" s="27">
        <f t="shared" si="3"/>
        <v>0.46822820805801174</v>
      </c>
      <c r="V13" s="27">
        <f t="shared" si="4"/>
        <v>0.45399845125533062</v>
      </c>
      <c r="W13" s="8"/>
      <c r="X13" s="10"/>
      <c r="Y13" s="9"/>
      <c r="Z13" s="9"/>
    </row>
    <row r="14" spans="1:26" ht="26.25" customHeight="1" thickTop="1" thickBot="1" x14ac:dyDescent="0.3">
      <c r="A14" s="17" t="s">
        <v>19</v>
      </c>
      <c r="B14" s="17" t="s">
        <v>27</v>
      </c>
      <c r="C14" s="17"/>
      <c r="D14" s="17"/>
      <c r="E14" s="17"/>
      <c r="F14" s="17"/>
      <c r="G14" s="17"/>
      <c r="H14" s="17"/>
      <c r="I14" s="28" t="s">
        <v>100</v>
      </c>
      <c r="J14" s="29">
        <f>SUM(J15:J26)</f>
        <v>310175482000</v>
      </c>
      <c r="K14" s="29">
        <f t="shared" ref="K14:R14" si="7">SUM(K15:K26)</f>
        <v>26032503400</v>
      </c>
      <c r="L14" s="29">
        <f t="shared" si="7"/>
        <v>2503400</v>
      </c>
      <c r="M14" s="29">
        <f t="shared" si="7"/>
        <v>336205482000</v>
      </c>
      <c r="N14" s="29">
        <f t="shared" si="7"/>
        <v>304533446769.98999</v>
      </c>
      <c r="O14" s="29">
        <f t="shared" si="7"/>
        <v>31672035230.009998</v>
      </c>
      <c r="P14" s="29">
        <f t="shared" si="7"/>
        <v>269537666519.69003</v>
      </c>
      <c r="Q14" s="29">
        <f t="shared" si="7"/>
        <v>161148863008.69</v>
      </c>
      <c r="R14" s="29">
        <f t="shared" si="7"/>
        <v>161148402008.69</v>
      </c>
      <c r="S14" s="20">
        <f t="shared" si="1"/>
        <v>66667815480.309967</v>
      </c>
      <c r="T14" s="21">
        <f t="shared" si="2"/>
        <v>0.80170515042253243</v>
      </c>
      <c r="U14" s="21">
        <f t="shared" si="3"/>
        <v>0.47931658356686163</v>
      </c>
      <c r="V14" s="21">
        <f t="shared" si="4"/>
        <v>0.47931521238160535</v>
      </c>
      <c r="W14" s="8"/>
      <c r="X14" s="10"/>
      <c r="Y14" s="9"/>
      <c r="Z14" s="9"/>
    </row>
    <row r="15" spans="1:26" ht="57.75" thickTop="1" thickBot="1" x14ac:dyDescent="0.3">
      <c r="A15" s="23" t="s">
        <v>19</v>
      </c>
      <c r="B15" s="23" t="s">
        <v>27</v>
      </c>
      <c r="C15" s="23" t="s">
        <v>20</v>
      </c>
      <c r="D15" s="23" t="s">
        <v>20</v>
      </c>
      <c r="E15" s="23" t="s">
        <v>30</v>
      </c>
      <c r="F15" s="23" t="s">
        <v>21</v>
      </c>
      <c r="G15" s="23" t="s">
        <v>22</v>
      </c>
      <c r="H15" s="23" t="s">
        <v>23</v>
      </c>
      <c r="I15" s="24" t="s">
        <v>31</v>
      </c>
      <c r="J15" s="25">
        <v>158651899000</v>
      </c>
      <c r="K15" s="25">
        <v>0</v>
      </c>
      <c r="L15" s="25">
        <v>0</v>
      </c>
      <c r="M15" s="25">
        <v>158651899000</v>
      </c>
      <c r="N15" s="25">
        <v>158651899000</v>
      </c>
      <c r="O15" s="25">
        <v>0</v>
      </c>
      <c r="P15" s="25">
        <v>158651899000</v>
      </c>
      <c r="Q15" s="25">
        <v>78251899000</v>
      </c>
      <c r="R15" s="25">
        <v>78251899000</v>
      </c>
      <c r="S15" s="26">
        <f t="shared" si="1"/>
        <v>0</v>
      </c>
      <c r="T15" s="27">
        <f t="shared" si="2"/>
        <v>1</v>
      </c>
      <c r="U15" s="27">
        <f t="shared" si="3"/>
        <v>0.49323014406527843</v>
      </c>
      <c r="V15" s="27">
        <f t="shared" si="4"/>
        <v>0.49323014406527843</v>
      </c>
      <c r="W15" s="8"/>
      <c r="X15" s="10"/>
      <c r="Y15" s="9"/>
      <c r="Z15" s="9"/>
    </row>
    <row r="16" spans="1:26" ht="24" thickTop="1" thickBot="1" x14ac:dyDescent="0.3">
      <c r="A16" s="23" t="s">
        <v>19</v>
      </c>
      <c r="B16" s="23" t="s">
        <v>27</v>
      </c>
      <c r="C16" s="23" t="s">
        <v>25</v>
      </c>
      <c r="D16" s="23" t="s">
        <v>25</v>
      </c>
      <c r="E16" s="23"/>
      <c r="F16" s="23" t="s">
        <v>21</v>
      </c>
      <c r="G16" s="23" t="s">
        <v>22</v>
      </c>
      <c r="H16" s="23" t="s">
        <v>23</v>
      </c>
      <c r="I16" s="24" t="s">
        <v>32</v>
      </c>
      <c r="J16" s="25">
        <v>10795890000</v>
      </c>
      <c r="K16" s="25">
        <v>0</v>
      </c>
      <c r="L16" s="25">
        <v>0</v>
      </c>
      <c r="M16" s="25">
        <v>10795890000</v>
      </c>
      <c r="N16" s="25">
        <v>10265006175</v>
      </c>
      <c r="O16" s="25">
        <v>530883825</v>
      </c>
      <c r="P16" s="25">
        <v>10265006175</v>
      </c>
      <c r="Q16" s="25">
        <v>10265006175</v>
      </c>
      <c r="R16" s="25">
        <v>10265006175</v>
      </c>
      <c r="S16" s="26">
        <f t="shared" si="1"/>
        <v>530883825</v>
      </c>
      <c r="T16" s="27">
        <f t="shared" si="2"/>
        <v>0.95082537660165123</v>
      </c>
      <c r="U16" s="27">
        <f t="shared" si="3"/>
        <v>0.95082537660165123</v>
      </c>
      <c r="V16" s="27">
        <f t="shared" si="4"/>
        <v>0.95082537660165123</v>
      </c>
      <c r="W16" s="8"/>
      <c r="X16" s="10"/>
      <c r="Y16" s="9"/>
      <c r="Z16" s="9"/>
    </row>
    <row r="17" spans="1:26" ht="16.5" thickTop="1" thickBot="1" x14ac:dyDescent="0.3">
      <c r="A17" s="23" t="s">
        <v>19</v>
      </c>
      <c r="B17" s="23" t="s">
        <v>27</v>
      </c>
      <c r="C17" s="23" t="s">
        <v>27</v>
      </c>
      <c r="D17" s="23" t="s">
        <v>33</v>
      </c>
      <c r="E17" s="23" t="s">
        <v>34</v>
      </c>
      <c r="F17" s="23" t="s">
        <v>21</v>
      </c>
      <c r="G17" s="23" t="s">
        <v>22</v>
      </c>
      <c r="H17" s="23" t="s">
        <v>23</v>
      </c>
      <c r="I17" s="24" t="s">
        <v>35</v>
      </c>
      <c r="J17" s="25">
        <v>68305138000</v>
      </c>
      <c r="K17" s="25">
        <v>20000000000</v>
      </c>
      <c r="L17" s="25">
        <v>0</v>
      </c>
      <c r="M17" s="25">
        <v>88305138000</v>
      </c>
      <c r="N17" s="25">
        <v>78245138000</v>
      </c>
      <c r="O17" s="25">
        <v>10060000000</v>
      </c>
      <c r="P17" s="25">
        <v>43929138000</v>
      </c>
      <c r="Q17" s="25">
        <v>43929138000</v>
      </c>
      <c r="R17" s="25">
        <v>43929138000</v>
      </c>
      <c r="S17" s="26">
        <f t="shared" si="1"/>
        <v>44376000000</v>
      </c>
      <c r="T17" s="27">
        <f t="shared" si="2"/>
        <v>0.49746978482724302</v>
      </c>
      <c r="U17" s="27">
        <f t="shared" si="3"/>
        <v>0.49746978482724302</v>
      </c>
      <c r="V17" s="27">
        <f t="shared" si="4"/>
        <v>0.49746978482724302</v>
      </c>
      <c r="W17" s="8"/>
      <c r="X17" s="10"/>
      <c r="Y17" s="9"/>
      <c r="Z17" s="9"/>
    </row>
    <row r="18" spans="1:26" ht="35.25" thickTop="1" thickBot="1" x14ac:dyDescent="0.3">
      <c r="A18" s="23" t="s">
        <v>19</v>
      </c>
      <c r="B18" s="23" t="s">
        <v>27</v>
      </c>
      <c r="C18" s="23" t="s">
        <v>27</v>
      </c>
      <c r="D18" s="23" t="s">
        <v>33</v>
      </c>
      <c r="E18" s="23" t="s">
        <v>36</v>
      </c>
      <c r="F18" s="23" t="s">
        <v>21</v>
      </c>
      <c r="G18" s="23" t="s">
        <v>22</v>
      </c>
      <c r="H18" s="23" t="s">
        <v>23</v>
      </c>
      <c r="I18" s="24" t="s">
        <v>37</v>
      </c>
      <c r="J18" s="25">
        <v>9155767000</v>
      </c>
      <c r="K18" s="25">
        <v>0</v>
      </c>
      <c r="L18" s="25">
        <v>0</v>
      </c>
      <c r="M18" s="25">
        <v>9155767000</v>
      </c>
      <c r="N18" s="25">
        <v>9155767000</v>
      </c>
      <c r="O18" s="25">
        <v>0</v>
      </c>
      <c r="P18" s="25">
        <v>9155767000</v>
      </c>
      <c r="Q18" s="25">
        <v>0</v>
      </c>
      <c r="R18" s="25">
        <v>0</v>
      </c>
      <c r="S18" s="26">
        <f t="shared" si="1"/>
        <v>0</v>
      </c>
      <c r="T18" s="27">
        <f t="shared" si="2"/>
        <v>1</v>
      </c>
      <c r="U18" s="27">
        <f t="shared" si="3"/>
        <v>0</v>
      </c>
      <c r="V18" s="27">
        <f t="shared" si="4"/>
        <v>0</v>
      </c>
      <c r="W18" s="8"/>
      <c r="X18" s="10"/>
      <c r="Y18" s="9"/>
      <c r="Z18" s="9"/>
    </row>
    <row r="19" spans="1:26" ht="24" thickTop="1" thickBot="1" x14ac:dyDescent="0.3">
      <c r="A19" s="23" t="s">
        <v>19</v>
      </c>
      <c r="B19" s="23" t="s">
        <v>27</v>
      </c>
      <c r="C19" s="23" t="s">
        <v>27</v>
      </c>
      <c r="D19" s="23" t="s">
        <v>33</v>
      </c>
      <c r="E19" s="23" t="s">
        <v>38</v>
      </c>
      <c r="F19" s="23" t="s">
        <v>21</v>
      </c>
      <c r="G19" s="23" t="s">
        <v>22</v>
      </c>
      <c r="H19" s="23" t="s">
        <v>23</v>
      </c>
      <c r="I19" s="24" t="s">
        <v>39</v>
      </c>
      <c r="J19" s="25">
        <v>0</v>
      </c>
      <c r="K19" s="25">
        <v>6000000000</v>
      </c>
      <c r="L19" s="25">
        <v>0</v>
      </c>
      <c r="M19" s="25">
        <v>6000000000</v>
      </c>
      <c r="N19" s="25">
        <v>0</v>
      </c>
      <c r="O19" s="25">
        <v>6000000000</v>
      </c>
      <c r="P19" s="25">
        <v>0</v>
      </c>
      <c r="Q19" s="25">
        <v>0</v>
      </c>
      <c r="R19" s="25">
        <v>0</v>
      </c>
      <c r="S19" s="26">
        <f t="shared" si="1"/>
        <v>6000000000</v>
      </c>
      <c r="T19" s="27">
        <f t="shared" si="2"/>
        <v>0</v>
      </c>
      <c r="U19" s="27">
        <f t="shared" si="3"/>
        <v>0</v>
      </c>
      <c r="V19" s="27">
        <f t="shared" si="4"/>
        <v>0</v>
      </c>
      <c r="W19" s="8"/>
      <c r="X19" s="10"/>
      <c r="Y19" s="9"/>
      <c r="Z19" s="9"/>
    </row>
    <row r="20" spans="1:26" ht="24" thickTop="1" thickBot="1" x14ac:dyDescent="0.3">
      <c r="A20" s="23" t="s">
        <v>19</v>
      </c>
      <c r="B20" s="23" t="s">
        <v>27</v>
      </c>
      <c r="C20" s="23" t="s">
        <v>33</v>
      </c>
      <c r="D20" s="23" t="s">
        <v>25</v>
      </c>
      <c r="E20" s="23" t="s">
        <v>40</v>
      </c>
      <c r="F20" s="23" t="s">
        <v>21</v>
      </c>
      <c r="G20" s="23" t="s">
        <v>22</v>
      </c>
      <c r="H20" s="23" t="s">
        <v>23</v>
      </c>
      <c r="I20" s="24" t="s">
        <v>41</v>
      </c>
      <c r="J20" s="25">
        <v>701975000</v>
      </c>
      <c r="K20" s="25">
        <v>0</v>
      </c>
      <c r="L20" s="25">
        <v>2503400</v>
      </c>
      <c r="M20" s="25">
        <v>699471600</v>
      </c>
      <c r="N20" s="25">
        <v>114154122.7</v>
      </c>
      <c r="O20" s="25">
        <v>585317477.29999995</v>
      </c>
      <c r="P20" s="25">
        <v>114154122.7</v>
      </c>
      <c r="Q20" s="25">
        <v>114090427.7</v>
      </c>
      <c r="R20" s="25">
        <v>114090427.7</v>
      </c>
      <c r="S20" s="26">
        <f t="shared" si="1"/>
        <v>585317477.29999995</v>
      </c>
      <c r="T20" s="27">
        <f t="shared" si="2"/>
        <v>0.16320051121446533</v>
      </c>
      <c r="U20" s="27">
        <f t="shared" si="3"/>
        <v>0.16310944961882656</v>
      </c>
      <c r="V20" s="27">
        <f t="shared" si="4"/>
        <v>0.16310944961882656</v>
      </c>
      <c r="W20" s="8"/>
      <c r="X20" s="10"/>
      <c r="Y20" s="9"/>
      <c r="Z20" s="9"/>
    </row>
    <row r="21" spans="1:26" ht="24" thickTop="1" thickBot="1" x14ac:dyDescent="0.3">
      <c r="A21" s="23" t="s">
        <v>19</v>
      </c>
      <c r="B21" s="23" t="s">
        <v>27</v>
      </c>
      <c r="C21" s="23" t="s">
        <v>33</v>
      </c>
      <c r="D21" s="23" t="s">
        <v>25</v>
      </c>
      <c r="E21" s="23" t="s">
        <v>42</v>
      </c>
      <c r="F21" s="23" t="s">
        <v>21</v>
      </c>
      <c r="G21" s="23" t="s">
        <v>22</v>
      </c>
      <c r="H21" s="23" t="s">
        <v>23</v>
      </c>
      <c r="I21" s="24" t="s">
        <v>43</v>
      </c>
      <c r="J21" s="25">
        <v>2605720000</v>
      </c>
      <c r="K21" s="25">
        <v>0</v>
      </c>
      <c r="L21" s="25">
        <v>0</v>
      </c>
      <c r="M21" s="25">
        <v>2605720000</v>
      </c>
      <c r="N21" s="25">
        <v>1542034000</v>
      </c>
      <c r="O21" s="25">
        <v>1063686000</v>
      </c>
      <c r="P21" s="25">
        <v>1386524000</v>
      </c>
      <c r="Q21" s="25">
        <v>1265224000</v>
      </c>
      <c r="R21" s="25">
        <v>1264763000</v>
      </c>
      <c r="S21" s="26">
        <f t="shared" si="1"/>
        <v>1219196000</v>
      </c>
      <c r="T21" s="27">
        <f t="shared" si="2"/>
        <v>0.53210782432494663</v>
      </c>
      <c r="U21" s="27">
        <f t="shared" si="3"/>
        <v>0.48555639132370326</v>
      </c>
      <c r="V21" s="27">
        <f t="shared" si="4"/>
        <v>0.4853794728520332</v>
      </c>
      <c r="W21" s="8"/>
      <c r="X21" s="10"/>
      <c r="Y21" s="9"/>
      <c r="Z21" s="9"/>
    </row>
    <row r="22" spans="1:26" ht="35.25" thickTop="1" thickBot="1" x14ac:dyDescent="0.3">
      <c r="A22" s="23" t="s">
        <v>19</v>
      </c>
      <c r="B22" s="23" t="s">
        <v>27</v>
      </c>
      <c r="C22" s="23" t="s">
        <v>33</v>
      </c>
      <c r="D22" s="23" t="s">
        <v>25</v>
      </c>
      <c r="E22" s="23" t="s">
        <v>44</v>
      </c>
      <c r="F22" s="23" t="s">
        <v>21</v>
      </c>
      <c r="G22" s="23" t="s">
        <v>22</v>
      </c>
      <c r="H22" s="23" t="s">
        <v>23</v>
      </c>
      <c r="I22" s="24" t="s">
        <v>45</v>
      </c>
      <c r="J22" s="25">
        <v>288793000</v>
      </c>
      <c r="K22" s="25">
        <v>0</v>
      </c>
      <c r="L22" s="25">
        <v>0</v>
      </c>
      <c r="M22" s="25">
        <v>288793000</v>
      </c>
      <c r="N22" s="25">
        <v>288793000</v>
      </c>
      <c r="O22" s="25">
        <v>0</v>
      </c>
      <c r="P22" s="25">
        <v>93058229.700000003</v>
      </c>
      <c r="Q22" s="25">
        <v>93058229.700000003</v>
      </c>
      <c r="R22" s="25">
        <v>93058229.700000003</v>
      </c>
      <c r="S22" s="26">
        <f t="shared" si="1"/>
        <v>195734770.30000001</v>
      </c>
      <c r="T22" s="27">
        <f t="shared" si="2"/>
        <v>0.3222315973725125</v>
      </c>
      <c r="U22" s="27">
        <f t="shared" si="3"/>
        <v>0.3222315973725125</v>
      </c>
      <c r="V22" s="27">
        <f t="shared" si="4"/>
        <v>0.3222315973725125</v>
      </c>
      <c r="W22" s="8"/>
      <c r="X22" s="10"/>
      <c r="Y22" s="9"/>
      <c r="Z22" s="9"/>
    </row>
    <row r="23" spans="1:26" ht="24" thickTop="1" thickBot="1" x14ac:dyDescent="0.3">
      <c r="A23" s="23" t="s">
        <v>19</v>
      </c>
      <c r="B23" s="23" t="s">
        <v>27</v>
      </c>
      <c r="C23" s="23" t="s">
        <v>33</v>
      </c>
      <c r="D23" s="23" t="s">
        <v>25</v>
      </c>
      <c r="E23" s="23" t="s">
        <v>46</v>
      </c>
      <c r="F23" s="23" t="s">
        <v>21</v>
      </c>
      <c r="G23" s="23" t="s">
        <v>22</v>
      </c>
      <c r="H23" s="23" t="s">
        <v>23</v>
      </c>
      <c r="I23" s="24" t="s">
        <v>47</v>
      </c>
      <c r="J23" s="25">
        <v>1951000</v>
      </c>
      <c r="K23" s="25">
        <v>2503400</v>
      </c>
      <c r="L23" s="25">
        <v>0</v>
      </c>
      <c r="M23" s="25">
        <v>4454400</v>
      </c>
      <c r="N23" s="25">
        <v>2227200</v>
      </c>
      <c r="O23" s="25">
        <v>2227200</v>
      </c>
      <c r="P23" s="25">
        <v>2227200</v>
      </c>
      <c r="Q23" s="25">
        <v>2227200</v>
      </c>
      <c r="R23" s="25">
        <v>2227200</v>
      </c>
      <c r="S23" s="26">
        <f t="shared" si="1"/>
        <v>2227200</v>
      </c>
      <c r="T23" s="27">
        <f t="shared" si="2"/>
        <v>0.5</v>
      </c>
      <c r="U23" s="27">
        <f t="shared" si="3"/>
        <v>0.5</v>
      </c>
      <c r="V23" s="27">
        <f t="shared" si="4"/>
        <v>0.5</v>
      </c>
      <c r="W23" s="8"/>
      <c r="X23" s="10"/>
      <c r="Y23" s="9"/>
      <c r="Z23" s="9"/>
    </row>
    <row r="24" spans="1:26" ht="35.25" thickTop="1" thickBot="1" x14ac:dyDescent="0.3">
      <c r="A24" s="23" t="s">
        <v>19</v>
      </c>
      <c r="B24" s="23" t="s">
        <v>27</v>
      </c>
      <c r="C24" s="23" t="s">
        <v>33</v>
      </c>
      <c r="D24" s="23" t="s">
        <v>25</v>
      </c>
      <c r="E24" s="23" t="s">
        <v>48</v>
      </c>
      <c r="F24" s="23" t="s">
        <v>21</v>
      </c>
      <c r="G24" s="23" t="s">
        <v>22</v>
      </c>
      <c r="H24" s="23" t="s">
        <v>23</v>
      </c>
      <c r="I24" s="24" t="s">
        <v>49</v>
      </c>
      <c r="J24" s="25">
        <v>27856902000</v>
      </c>
      <c r="K24" s="25">
        <v>0</v>
      </c>
      <c r="L24" s="25">
        <v>0</v>
      </c>
      <c r="M24" s="25">
        <v>27856902000</v>
      </c>
      <c r="N24" s="25">
        <v>14426981272.290001</v>
      </c>
      <c r="O24" s="25">
        <v>13429920727.709999</v>
      </c>
      <c r="P24" s="25">
        <v>14101119754.290001</v>
      </c>
      <c r="Q24" s="25">
        <v>14101119754.290001</v>
      </c>
      <c r="R24" s="25">
        <v>14101119754.290001</v>
      </c>
      <c r="S24" s="26">
        <f t="shared" si="1"/>
        <v>13755782245.709999</v>
      </c>
      <c r="T24" s="27">
        <f t="shared" si="2"/>
        <v>0.50619841913110086</v>
      </c>
      <c r="U24" s="27">
        <f t="shared" si="3"/>
        <v>0.50619841913110086</v>
      </c>
      <c r="V24" s="27">
        <f t="shared" si="4"/>
        <v>0.50619841913110086</v>
      </c>
      <c r="W24" s="8"/>
      <c r="X24" s="10"/>
      <c r="Y24" s="9"/>
      <c r="Z24" s="9"/>
    </row>
    <row r="25" spans="1:26" ht="16.5" thickTop="1" thickBot="1" x14ac:dyDescent="0.3">
      <c r="A25" s="23" t="s">
        <v>19</v>
      </c>
      <c r="B25" s="23" t="s">
        <v>27</v>
      </c>
      <c r="C25" s="23" t="s">
        <v>22</v>
      </c>
      <c r="D25" s="23"/>
      <c r="E25" s="23"/>
      <c r="F25" s="23" t="s">
        <v>21</v>
      </c>
      <c r="G25" s="23" t="s">
        <v>22</v>
      </c>
      <c r="H25" s="23" t="s">
        <v>23</v>
      </c>
      <c r="I25" s="24" t="s">
        <v>50</v>
      </c>
      <c r="J25" s="25">
        <v>0</v>
      </c>
      <c r="K25" s="25">
        <v>30000000</v>
      </c>
      <c r="L25" s="25">
        <v>0</v>
      </c>
      <c r="M25" s="25">
        <v>30000000</v>
      </c>
      <c r="N25" s="25">
        <v>30000000</v>
      </c>
      <c r="O25" s="25">
        <v>0</v>
      </c>
      <c r="P25" s="25">
        <v>27326038</v>
      </c>
      <c r="Q25" s="25">
        <v>27326038</v>
      </c>
      <c r="R25" s="25">
        <v>27326038</v>
      </c>
      <c r="S25" s="26">
        <f t="shared" si="1"/>
        <v>2673962</v>
      </c>
      <c r="T25" s="27">
        <f t="shared" si="2"/>
        <v>0.91086793333333338</v>
      </c>
      <c r="U25" s="27">
        <f t="shared" si="3"/>
        <v>0.91086793333333338</v>
      </c>
      <c r="V25" s="27">
        <f t="shared" si="4"/>
        <v>0.91086793333333338</v>
      </c>
      <c r="W25" s="8"/>
      <c r="X25" s="10"/>
      <c r="Y25" s="9"/>
      <c r="Z25" s="9"/>
    </row>
    <row r="26" spans="1:26" ht="24" thickTop="1" thickBot="1" x14ac:dyDescent="0.3">
      <c r="A26" s="23" t="s">
        <v>19</v>
      </c>
      <c r="B26" s="23" t="s">
        <v>27</v>
      </c>
      <c r="C26" s="23" t="s">
        <v>51</v>
      </c>
      <c r="D26" s="23" t="s">
        <v>52</v>
      </c>
      <c r="E26" s="23" t="s">
        <v>30</v>
      </c>
      <c r="F26" s="23" t="s">
        <v>21</v>
      </c>
      <c r="G26" s="23" t="s">
        <v>22</v>
      </c>
      <c r="H26" s="23" t="s">
        <v>23</v>
      </c>
      <c r="I26" s="24" t="s">
        <v>53</v>
      </c>
      <c r="J26" s="25">
        <v>31811447000</v>
      </c>
      <c r="K26" s="25">
        <v>0</v>
      </c>
      <c r="L26" s="25">
        <v>0</v>
      </c>
      <c r="M26" s="25">
        <v>31811447000</v>
      </c>
      <c r="N26" s="25">
        <v>31811447000</v>
      </c>
      <c r="O26" s="25">
        <v>0</v>
      </c>
      <c r="P26" s="25">
        <v>31811447000</v>
      </c>
      <c r="Q26" s="25">
        <v>13099774184</v>
      </c>
      <c r="R26" s="25">
        <v>13099774184</v>
      </c>
      <c r="S26" s="26">
        <f t="shared" si="1"/>
        <v>0</v>
      </c>
      <c r="T26" s="27">
        <f t="shared" si="2"/>
        <v>1</v>
      </c>
      <c r="U26" s="27">
        <f t="shared" si="3"/>
        <v>0.41179435138552484</v>
      </c>
      <c r="V26" s="27">
        <f t="shared" si="4"/>
        <v>0.41179435138552484</v>
      </c>
      <c r="W26" s="8"/>
      <c r="X26" s="10"/>
      <c r="Y26" s="9"/>
      <c r="Z26" s="9"/>
    </row>
    <row r="27" spans="1:26" ht="38.25" customHeight="1" thickTop="1" thickBot="1" x14ac:dyDescent="0.3">
      <c r="A27" s="17" t="s">
        <v>19</v>
      </c>
      <c r="B27" s="17" t="s">
        <v>54</v>
      </c>
      <c r="C27" s="17"/>
      <c r="D27" s="17"/>
      <c r="E27" s="17"/>
      <c r="F27" s="17"/>
      <c r="G27" s="17"/>
      <c r="H27" s="17"/>
      <c r="I27" s="28" t="s">
        <v>101</v>
      </c>
      <c r="J27" s="29">
        <f>+J28+J29</f>
        <v>15552230000</v>
      </c>
      <c r="K27" s="29">
        <f t="shared" ref="K27:R27" si="8">+K28+K29</f>
        <v>732522520</v>
      </c>
      <c r="L27" s="29">
        <f t="shared" si="8"/>
        <v>0</v>
      </c>
      <c r="M27" s="29">
        <f t="shared" si="8"/>
        <v>16284752520</v>
      </c>
      <c r="N27" s="29">
        <f t="shared" si="8"/>
        <v>14298766520</v>
      </c>
      <c r="O27" s="29">
        <f t="shared" si="8"/>
        <v>1985986000</v>
      </c>
      <c r="P27" s="29">
        <f t="shared" si="8"/>
        <v>14298340584</v>
      </c>
      <c r="Q27" s="29">
        <f t="shared" si="8"/>
        <v>14298340584</v>
      </c>
      <c r="R27" s="29">
        <f t="shared" si="8"/>
        <v>14298340584</v>
      </c>
      <c r="S27" s="20">
        <f t="shared" si="1"/>
        <v>1986411936</v>
      </c>
      <c r="T27" s="21">
        <f t="shared" si="2"/>
        <v>0.87802013364585041</v>
      </c>
      <c r="U27" s="21">
        <f t="shared" si="3"/>
        <v>0.87802013364585041</v>
      </c>
      <c r="V27" s="21">
        <f t="shared" si="4"/>
        <v>0.87802013364585041</v>
      </c>
      <c r="W27" s="8"/>
      <c r="X27" s="10"/>
      <c r="Y27" s="9"/>
      <c r="Z27" s="9"/>
    </row>
    <row r="28" spans="1:26" ht="16.5" thickTop="1" thickBot="1" x14ac:dyDescent="0.3">
      <c r="A28" s="23" t="s">
        <v>19</v>
      </c>
      <c r="B28" s="23" t="s">
        <v>54</v>
      </c>
      <c r="C28" s="23" t="s">
        <v>20</v>
      </c>
      <c r="D28" s="23"/>
      <c r="E28" s="23"/>
      <c r="F28" s="23" t="s">
        <v>21</v>
      </c>
      <c r="G28" s="23" t="s">
        <v>22</v>
      </c>
      <c r="H28" s="23" t="s">
        <v>23</v>
      </c>
      <c r="I28" s="24" t="s">
        <v>55</v>
      </c>
      <c r="J28" s="25">
        <v>13570752000</v>
      </c>
      <c r="K28" s="25">
        <v>732522520</v>
      </c>
      <c r="L28" s="25">
        <v>0</v>
      </c>
      <c r="M28" s="25">
        <v>14303274520</v>
      </c>
      <c r="N28" s="25">
        <v>14298766520</v>
      </c>
      <c r="O28" s="25">
        <v>4508000</v>
      </c>
      <c r="P28" s="25">
        <v>14298340584</v>
      </c>
      <c r="Q28" s="25">
        <v>14298340584</v>
      </c>
      <c r="R28" s="25">
        <v>14298340584</v>
      </c>
      <c r="S28" s="26">
        <f t="shared" si="1"/>
        <v>4933936</v>
      </c>
      <c r="T28" s="27">
        <f t="shared" si="2"/>
        <v>0.99965504850004094</v>
      </c>
      <c r="U28" s="27">
        <f t="shared" si="3"/>
        <v>0.99965504850004094</v>
      </c>
      <c r="V28" s="27">
        <f t="shared" si="4"/>
        <v>0.99965504850004094</v>
      </c>
      <c r="W28" s="8"/>
      <c r="X28" s="10"/>
      <c r="Y28" s="9"/>
      <c r="Z28" s="9"/>
    </row>
    <row r="29" spans="1:26" ht="24" thickTop="1" thickBot="1" x14ac:dyDescent="0.3">
      <c r="A29" s="23" t="s">
        <v>19</v>
      </c>
      <c r="B29" s="23" t="s">
        <v>54</v>
      </c>
      <c r="C29" s="23" t="s">
        <v>33</v>
      </c>
      <c r="D29" s="23" t="s">
        <v>20</v>
      </c>
      <c r="E29" s="23"/>
      <c r="F29" s="23" t="s">
        <v>21</v>
      </c>
      <c r="G29" s="23" t="s">
        <v>51</v>
      </c>
      <c r="H29" s="23" t="s">
        <v>56</v>
      </c>
      <c r="I29" s="24" t="s">
        <v>57</v>
      </c>
      <c r="J29" s="25">
        <v>1981478000</v>
      </c>
      <c r="K29" s="25">
        <v>0</v>
      </c>
      <c r="L29" s="25">
        <v>0</v>
      </c>
      <c r="M29" s="25">
        <v>1981478000</v>
      </c>
      <c r="N29" s="25">
        <v>0</v>
      </c>
      <c r="O29" s="25">
        <v>1981478000</v>
      </c>
      <c r="P29" s="25">
        <v>0</v>
      </c>
      <c r="Q29" s="25">
        <v>0</v>
      </c>
      <c r="R29" s="25">
        <v>0</v>
      </c>
      <c r="S29" s="26">
        <f t="shared" si="1"/>
        <v>1981478000</v>
      </c>
      <c r="T29" s="27">
        <f t="shared" si="2"/>
        <v>0</v>
      </c>
      <c r="U29" s="27">
        <f t="shared" si="3"/>
        <v>0</v>
      </c>
      <c r="V29" s="27">
        <f t="shared" si="4"/>
        <v>0</v>
      </c>
      <c r="W29" s="8"/>
      <c r="X29" s="10"/>
      <c r="Y29" s="9"/>
      <c r="Z29" s="9"/>
    </row>
    <row r="30" spans="1:26" ht="28.5" customHeight="1" thickTop="1" thickBot="1" x14ac:dyDescent="0.3">
      <c r="A30" s="17" t="s">
        <v>58</v>
      </c>
      <c r="B30" s="17" t="s">
        <v>22</v>
      </c>
      <c r="C30" s="17"/>
      <c r="D30" s="17"/>
      <c r="E30" s="17"/>
      <c r="F30" s="17"/>
      <c r="G30" s="17"/>
      <c r="H30" s="17"/>
      <c r="I30" s="28" t="s">
        <v>102</v>
      </c>
      <c r="J30" s="29">
        <f>+J31</f>
        <v>1015261019</v>
      </c>
      <c r="K30" s="29">
        <f t="shared" ref="K30:R30" si="9">+K31</f>
        <v>0</v>
      </c>
      <c r="L30" s="29">
        <f t="shared" si="9"/>
        <v>0</v>
      </c>
      <c r="M30" s="29">
        <f t="shared" si="9"/>
        <v>1015261019</v>
      </c>
      <c r="N30" s="29">
        <f t="shared" si="9"/>
        <v>0</v>
      </c>
      <c r="O30" s="29">
        <f t="shared" si="9"/>
        <v>1015261019</v>
      </c>
      <c r="P30" s="29">
        <f t="shared" si="9"/>
        <v>0</v>
      </c>
      <c r="Q30" s="29">
        <f t="shared" si="9"/>
        <v>0</v>
      </c>
      <c r="R30" s="29">
        <f t="shared" si="9"/>
        <v>0</v>
      </c>
      <c r="S30" s="20">
        <f t="shared" si="1"/>
        <v>1015261019</v>
      </c>
      <c r="T30" s="21">
        <f t="shared" si="2"/>
        <v>0</v>
      </c>
      <c r="U30" s="21">
        <f t="shared" si="3"/>
        <v>0</v>
      </c>
      <c r="V30" s="21">
        <f t="shared" si="4"/>
        <v>0</v>
      </c>
      <c r="W30" s="8"/>
      <c r="X30" s="10"/>
      <c r="Y30" s="9"/>
      <c r="Z30" s="9"/>
    </row>
    <row r="31" spans="1:26" ht="27.6" customHeight="1" thickTop="1" thickBot="1" x14ac:dyDescent="0.3">
      <c r="A31" s="23" t="s">
        <v>58</v>
      </c>
      <c r="B31" s="23" t="s">
        <v>22</v>
      </c>
      <c r="C31" s="23" t="s">
        <v>33</v>
      </c>
      <c r="D31" s="23" t="s">
        <v>20</v>
      </c>
      <c r="E31" s="23"/>
      <c r="F31" s="23" t="s">
        <v>21</v>
      </c>
      <c r="G31" s="23" t="s">
        <v>51</v>
      </c>
      <c r="H31" s="23" t="s">
        <v>23</v>
      </c>
      <c r="I31" s="24" t="s">
        <v>59</v>
      </c>
      <c r="J31" s="25">
        <v>1015261019</v>
      </c>
      <c r="K31" s="25">
        <v>0</v>
      </c>
      <c r="L31" s="25">
        <v>0</v>
      </c>
      <c r="M31" s="25">
        <v>1015261019</v>
      </c>
      <c r="N31" s="25">
        <v>0</v>
      </c>
      <c r="O31" s="25">
        <v>1015261019</v>
      </c>
      <c r="P31" s="25">
        <v>0</v>
      </c>
      <c r="Q31" s="25">
        <v>0</v>
      </c>
      <c r="R31" s="25">
        <v>0</v>
      </c>
      <c r="S31" s="26">
        <f t="shared" si="1"/>
        <v>1015261019</v>
      </c>
      <c r="T31" s="27">
        <f t="shared" si="2"/>
        <v>0</v>
      </c>
      <c r="U31" s="27">
        <f t="shared" si="3"/>
        <v>0</v>
      </c>
      <c r="V31" s="27">
        <f t="shared" si="4"/>
        <v>0</v>
      </c>
      <c r="W31" s="8"/>
      <c r="X31" s="10"/>
      <c r="Y31" s="9"/>
      <c r="Z31" s="9"/>
    </row>
    <row r="32" spans="1:26" ht="30.75" customHeight="1" thickTop="1" thickBot="1" x14ac:dyDescent="0.3">
      <c r="A32" s="17" t="s">
        <v>60</v>
      </c>
      <c r="B32" s="17"/>
      <c r="C32" s="17"/>
      <c r="D32" s="17"/>
      <c r="E32" s="17"/>
      <c r="F32" s="17"/>
      <c r="G32" s="17"/>
      <c r="H32" s="17"/>
      <c r="I32" s="28" t="s">
        <v>103</v>
      </c>
      <c r="J32" s="29">
        <f>SUM(J33:J50)</f>
        <v>296975230533</v>
      </c>
      <c r="K32" s="29">
        <f t="shared" ref="K32:R32" si="10">SUM(K33:K50)</f>
        <v>0</v>
      </c>
      <c r="L32" s="29">
        <f t="shared" si="10"/>
        <v>0</v>
      </c>
      <c r="M32" s="29">
        <f t="shared" si="10"/>
        <v>296975230533</v>
      </c>
      <c r="N32" s="29">
        <f t="shared" si="10"/>
        <v>287137421641.71002</v>
      </c>
      <c r="O32" s="29">
        <f t="shared" si="10"/>
        <v>9837808891.2900009</v>
      </c>
      <c r="P32" s="29">
        <f t="shared" si="10"/>
        <v>263202832856.14001</v>
      </c>
      <c r="Q32" s="29">
        <f t="shared" si="10"/>
        <v>15289240942.339998</v>
      </c>
      <c r="R32" s="29">
        <f t="shared" si="10"/>
        <v>15105049206.339998</v>
      </c>
      <c r="S32" s="20">
        <f t="shared" si="1"/>
        <v>33772397676.859985</v>
      </c>
      <c r="T32" s="21">
        <f t="shared" si="2"/>
        <v>0.8862787390845811</v>
      </c>
      <c r="U32" s="21">
        <f t="shared" si="3"/>
        <v>5.1483219374556737E-2</v>
      </c>
      <c r="V32" s="21">
        <f t="shared" si="4"/>
        <v>5.0862993453124096E-2</v>
      </c>
      <c r="W32" s="8"/>
      <c r="X32" s="10"/>
      <c r="Y32" s="9"/>
      <c r="Z32" s="9"/>
    </row>
    <row r="33" spans="1:26" ht="80.25" thickTop="1" thickBot="1" x14ac:dyDescent="0.3">
      <c r="A33" s="23" t="s">
        <v>60</v>
      </c>
      <c r="B33" s="23" t="s">
        <v>61</v>
      </c>
      <c r="C33" s="23" t="s">
        <v>62</v>
      </c>
      <c r="D33" s="23" t="s">
        <v>63</v>
      </c>
      <c r="E33" s="23"/>
      <c r="F33" s="23" t="s">
        <v>21</v>
      </c>
      <c r="G33" s="23" t="s">
        <v>22</v>
      </c>
      <c r="H33" s="23" t="s">
        <v>23</v>
      </c>
      <c r="I33" s="24" t="s">
        <v>64</v>
      </c>
      <c r="J33" s="25">
        <v>3775000000</v>
      </c>
      <c r="K33" s="25">
        <v>0</v>
      </c>
      <c r="L33" s="25">
        <v>0</v>
      </c>
      <c r="M33" s="25">
        <v>3775000000</v>
      </c>
      <c r="N33" s="25">
        <v>2500461970.23</v>
      </c>
      <c r="O33" s="25">
        <v>1274538029.77</v>
      </c>
      <c r="P33" s="25">
        <v>2189927191.2600002</v>
      </c>
      <c r="Q33" s="25">
        <v>997604786.69000006</v>
      </c>
      <c r="R33" s="25">
        <v>968367456.69000006</v>
      </c>
      <c r="S33" s="26">
        <f t="shared" si="1"/>
        <v>1585072808.7399998</v>
      </c>
      <c r="T33" s="27">
        <f t="shared" si="2"/>
        <v>0.58011316324768214</v>
      </c>
      <c r="U33" s="27">
        <f t="shared" si="3"/>
        <v>0.26426616865960267</v>
      </c>
      <c r="V33" s="27">
        <f t="shared" si="4"/>
        <v>0.25652118058013246</v>
      </c>
      <c r="W33" s="8"/>
      <c r="X33" s="10"/>
      <c r="Y33" s="9"/>
      <c r="Z33" s="9"/>
    </row>
    <row r="34" spans="1:26" ht="80.25" thickTop="1" thickBot="1" x14ac:dyDescent="0.3">
      <c r="A34" s="23" t="s">
        <v>60</v>
      </c>
      <c r="B34" s="23" t="s">
        <v>61</v>
      </c>
      <c r="C34" s="23" t="s">
        <v>62</v>
      </c>
      <c r="D34" s="23" t="s">
        <v>63</v>
      </c>
      <c r="E34" s="23"/>
      <c r="F34" s="23" t="s">
        <v>21</v>
      </c>
      <c r="G34" s="23" t="s">
        <v>65</v>
      </c>
      <c r="H34" s="23" t="s">
        <v>23</v>
      </c>
      <c r="I34" s="24" t="s">
        <v>64</v>
      </c>
      <c r="J34" s="25">
        <v>19001800000</v>
      </c>
      <c r="K34" s="25">
        <v>0</v>
      </c>
      <c r="L34" s="25">
        <v>0</v>
      </c>
      <c r="M34" s="25">
        <v>19001800000</v>
      </c>
      <c r="N34" s="25">
        <v>19001800000</v>
      </c>
      <c r="O34" s="25">
        <v>0</v>
      </c>
      <c r="P34" s="25">
        <v>0</v>
      </c>
      <c r="Q34" s="25">
        <v>0</v>
      </c>
      <c r="R34" s="25">
        <v>0</v>
      </c>
      <c r="S34" s="26">
        <f t="shared" si="1"/>
        <v>19001800000</v>
      </c>
      <c r="T34" s="27">
        <f t="shared" si="2"/>
        <v>0</v>
      </c>
      <c r="U34" s="27">
        <f t="shared" si="3"/>
        <v>0</v>
      </c>
      <c r="V34" s="27">
        <f t="shared" si="4"/>
        <v>0</v>
      </c>
      <c r="W34" s="8"/>
      <c r="X34" s="10"/>
      <c r="Y34" s="9"/>
      <c r="Z34" s="9"/>
    </row>
    <row r="35" spans="1:26" ht="46.5" thickTop="1" thickBot="1" x14ac:dyDescent="0.3">
      <c r="A35" s="23" t="s">
        <v>60</v>
      </c>
      <c r="B35" s="23" t="s">
        <v>66</v>
      </c>
      <c r="C35" s="23" t="s">
        <v>62</v>
      </c>
      <c r="D35" s="23" t="s">
        <v>67</v>
      </c>
      <c r="E35" s="23"/>
      <c r="F35" s="23" t="s">
        <v>21</v>
      </c>
      <c r="G35" s="23" t="s">
        <v>22</v>
      </c>
      <c r="H35" s="23" t="s">
        <v>23</v>
      </c>
      <c r="I35" s="24" t="s">
        <v>68</v>
      </c>
      <c r="J35" s="25">
        <v>3800000000</v>
      </c>
      <c r="K35" s="25">
        <v>0</v>
      </c>
      <c r="L35" s="25">
        <v>0</v>
      </c>
      <c r="M35" s="25">
        <v>3800000000</v>
      </c>
      <c r="N35" s="25">
        <v>2979337467.7600002</v>
      </c>
      <c r="O35" s="25">
        <v>820662532.24000001</v>
      </c>
      <c r="P35" s="25">
        <v>2507065551.4099998</v>
      </c>
      <c r="Q35" s="25">
        <v>826222504.74000001</v>
      </c>
      <c r="R35" s="25">
        <v>826222504.74000001</v>
      </c>
      <c r="S35" s="26">
        <f t="shared" si="1"/>
        <v>1292934448.5900002</v>
      </c>
      <c r="T35" s="27">
        <f t="shared" si="2"/>
        <v>0.65975409247631578</v>
      </c>
      <c r="U35" s="27">
        <f t="shared" si="3"/>
        <v>0.21742697493157895</v>
      </c>
      <c r="V35" s="27">
        <f t="shared" si="4"/>
        <v>0.21742697493157895</v>
      </c>
      <c r="W35" s="8"/>
      <c r="X35" s="10"/>
      <c r="Y35" s="9"/>
      <c r="Z35" s="9"/>
    </row>
    <row r="36" spans="1:26" ht="57.75" thickTop="1" thickBot="1" x14ac:dyDescent="0.3">
      <c r="A36" s="23" t="s">
        <v>60</v>
      </c>
      <c r="B36" s="23" t="s">
        <v>66</v>
      </c>
      <c r="C36" s="23" t="s">
        <v>62</v>
      </c>
      <c r="D36" s="23" t="s">
        <v>69</v>
      </c>
      <c r="E36" s="23"/>
      <c r="F36" s="23" t="s">
        <v>21</v>
      </c>
      <c r="G36" s="23" t="s">
        <v>22</v>
      </c>
      <c r="H36" s="23" t="s">
        <v>23</v>
      </c>
      <c r="I36" s="24" t="s">
        <v>70</v>
      </c>
      <c r="J36" s="25">
        <v>10422750116</v>
      </c>
      <c r="K36" s="25">
        <v>0</v>
      </c>
      <c r="L36" s="25">
        <v>0</v>
      </c>
      <c r="M36" s="25">
        <v>10422750116</v>
      </c>
      <c r="N36" s="25">
        <v>9330546679.5599995</v>
      </c>
      <c r="O36" s="25">
        <v>1092203436.4400001</v>
      </c>
      <c r="P36" s="25">
        <v>9061896780.6700001</v>
      </c>
      <c r="Q36" s="25">
        <v>2932873404.6700001</v>
      </c>
      <c r="R36" s="25">
        <v>2914268598.6700001</v>
      </c>
      <c r="S36" s="26">
        <f t="shared" si="1"/>
        <v>1360853335.3299999</v>
      </c>
      <c r="T36" s="27">
        <f t="shared" si="2"/>
        <v>0.8694343316126375</v>
      </c>
      <c r="U36" s="27">
        <f t="shared" si="3"/>
        <v>0.28139151107227794</v>
      </c>
      <c r="V36" s="27">
        <f t="shared" si="4"/>
        <v>0.27960649216719646</v>
      </c>
      <c r="W36" s="8"/>
      <c r="X36" s="10"/>
      <c r="Y36" s="9"/>
      <c r="Z36" s="9"/>
    </row>
    <row r="37" spans="1:26" ht="69" thickTop="1" thickBot="1" x14ac:dyDescent="0.3">
      <c r="A37" s="23" t="s">
        <v>60</v>
      </c>
      <c r="B37" s="23" t="s">
        <v>66</v>
      </c>
      <c r="C37" s="23" t="s">
        <v>62</v>
      </c>
      <c r="D37" s="23" t="s">
        <v>71</v>
      </c>
      <c r="E37" s="23"/>
      <c r="F37" s="23" t="s">
        <v>21</v>
      </c>
      <c r="G37" s="23" t="s">
        <v>22</v>
      </c>
      <c r="H37" s="23" t="s">
        <v>23</v>
      </c>
      <c r="I37" s="24" t="s">
        <v>72</v>
      </c>
      <c r="J37" s="25">
        <v>20775856863</v>
      </c>
      <c r="K37" s="25">
        <v>0</v>
      </c>
      <c r="L37" s="25">
        <v>0</v>
      </c>
      <c r="M37" s="25">
        <v>20775856863</v>
      </c>
      <c r="N37" s="25">
        <v>20775856863</v>
      </c>
      <c r="O37" s="25">
        <v>0</v>
      </c>
      <c r="P37" s="25">
        <v>20775856863</v>
      </c>
      <c r="Q37" s="25">
        <v>0</v>
      </c>
      <c r="R37" s="25">
        <v>0</v>
      </c>
      <c r="S37" s="26">
        <f t="shared" si="1"/>
        <v>0</v>
      </c>
      <c r="T37" s="27">
        <f t="shared" si="2"/>
        <v>1</v>
      </c>
      <c r="U37" s="27">
        <f t="shared" si="3"/>
        <v>0</v>
      </c>
      <c r="V37" s="27">
        <f t="shared" si="4"/>
        <v>0</v>
      </c>
      <c r="W37" s="8"/>
      <c r="X37" s="10"/>
      <c r="Y37" s="9"/>
      <c r="Z37" s="9"/>
    </row>
    <row r="38" spans="1:26" ht="46.5" thickTop="1" thickBot="1" x14ac:dyDescent="0.3">
      <c r="A38" s="23" t="s">
        <v>60</v>
      </c>
      <c r="B38" s="23" t="s">
        <v>66</v>
      </c>
      <c r="C38" s="23" t="s">
        <v>62</v>
      </c>
      <c r="D38" s="23" t="s">
        <v>73</v>
      </c>
      <c r="E38" s="23"/>
      <c r="F38" s="23" t="s">
        <v>21</v>
      </c>
      <c r="G38" s="23" t="s">
        <v>22</v>
      </c>
      <c r="H38" s="23" t="s">
        <v>23</v>
      </c>
      <c r="I38" s="24" t="s">
        <v>74</v>
      </c>
      <c r="J38" s="25">
        <v>6092612574</v>
      </c>
      <c r="K38" s="25">
        <v>0</v>
      </c>
      <c r="L38" s="25">
        <v>0</v>
      </c>
      <c r="M38" s="25">
        <v>6092612574</v>
      </c>
      <c r="N38" s="25">
        <v>5375546442.71</v>
      </c>
      <c r="O38" s="25">
        <v>717066131.28999996</v>
      </c>
      <c r="P38" s="25">
        <v>4029546442.71</v>
      </c>
      <c r="Q38" s="25">
        <v>872271970.71000004</v>
      </c>
      <c r="R38" s="25">
        <v>820676970.71000004</v>
      </c>
      <c r="S38" s="26">
        <f t="shared" si="1"/>
        <v>2063066131.29</v>
      </c>
      <c r="T38" s="27">
        <f t="shared" si="2"/>
        <v>0.66138235342682727</v>
      </c>
      <c r="U38" s="27">
        <f t="shared" si="3"/>
        <v>0.14316879009054154</v>
      </c>
      <c r="V38" s="27">
        <f t="shared" si="4"/>
        <v>0.13470033762071279</v>
      </c>
      <c r="W38" s="8"/>
      <c r="X38" s="10"/>
      <c r="Y38" s="9"/>
      <c r="Z38" s="9"/>
    </row>
    <row r="39" spans="1:26" ht="57.75" thickTop="1" thickBot="1" x14ac:dyDescent="0.3">
      <c r="A39" s="23" t="s">
        <v>60</v>
      </c>
      <c r="B39" s="23" t="s">
        <v>66</v>
      </c>
      <c r="C39" s="23" t="s">
        <v>62</v>
      </c>
      <c r="D39" s="23" t="s">
        <v>75</v>
      </c>
      <c r="E39" s="23"/>
      <c r="F39" s="23" t="s">
        <v>21</v>
      </c>
      <c r="G39" s="23" t="s">
        <v>22</v>
      </c>
      <c r="H39" s="23" t="s">
        <v>23</v>
      </c>
      <c r="I39" s="24" t="s">
        <v>76</v>
      </c>
      <c r="J39" s="25">
        <v>19000000000</v>
      </c>
      <c r="K39" s="25">
        <v>0</v>
      </c>
      <c r="L39" s="25">
        <v>0</v>
      </c>
      <c r="M39" s="25">
        <v>19000000000</v>
      </c>
      <c r="N39" s="25">
        <v>18693993889.400002</v>
      </c>
      <c r="O39" s="25">
        <v>306006110.60000002</v>
      </c>
      <c r="P39" s="25">
        <v>18688653544.400002</v>
      </c>
      <c r="Q39" s="25">
        <v>340350217.39999998</v>
      </c>
      <c r="R39" s="25">
        <v>318932217.39999998</v>
      </c>
      <c r="S39" s="26">
        <f t="shared" si="1"/>
        <v>311346455.59999847</v>
      </c>
      <c r="T39" s="27">
        <f t="shared" si="2"/>
        <v>0.98361334444210535</v>
      </c>
      <c r="U39" s="27">
        <f t="shared" si="3"/>
        <v>1.7913169336842102E-2</v>
      </c>
      <c r="V39" s="27">
        <f t="shared" si="4"/>
        <v>1.6785906178947367E-2</v>
      </c>
      <c r="W39" s="8"/>
      <c r="X39" s="10"/>
      <c r="Y39" s="9"/>
      <c r="Z39" s="9"/>
    </row>
    <row r="40" spans="1:26" ht="46.5" thickTop="1" thickBot="1" x14ac:dyDescent="0.3">
      <c r="A40" s="23" t="s">
        <v>60</v>
      </c>
      <c r="B40" s="23" t="s">
        <v>66</v>
      </c>
      <c r="C40" s="23" t="s">
        <v>62</v>
      </c>
      <c r="D40" s="23" t="s">
        <v>77</v>
      </c>
      <c r="E40" s="23"/>
      <c r="F40" s="23" t="s">
        <v>21</v>
      </c>
      <c r="G40" s="23" t="s">
        <v>22</v>
      </c>
      <c r="H40" s="23" t="s">
        <v>23</v>
      </c>
      <c r="I40" s="24" t="s">
        <v>78</v>
      </c>
      <c r="J40" s="25">
        <v>138789700000</v>
      </c>
      <c r="K40" s="25">
        <v>0</v>
      </c>
      <c r="L40" s="25">
        <v>0</v>
      </c>
      <c r="M40" s="25">
        <v>138789700000</v>
      </c>
      <c r="N40" s="25">
        <v>138789700000</v>
      </c>
      <c r="O40" s="25">
        <v>0</v>
      </c>
      <c r="P40" s="25">
        <v>138789700000</v>
      </c>
      <c r="Q40" s="25">
        <v>5757417311</v>
      </c>
      <c r="R40" s="25">
        <v>5757417311</v>
      </c>
      <c r="S40" s="26">
        <f t="shared" si="1"/>
        <v>0</v>
      </c>
      <c r="T40" s="27">
        <f t="shared" si="2"/>
        <v>1</v>
      </c>
      <c r="U40" s="27">
        <f t="shared" si="3"/>
        <v>4.1483030160019078E-2</v>
      </c>
      <c r="V40" s="27">
        <f t="shared" si="4"/>
        <v>4.1483030160019078E-2</v>
      </c>
      <c r="W40" s="8"/>
      <c r="X40" s="10"/>
      <c r="Y40" s="9"/>
      <c r="Z40" s="9"/>
    </row>
    <row r="41" spans="1:26" ht="46.5" thickTop="1" thickBot="1" x14ac:dyDescent="0.3">
      <c r="A41" s="23" t="s">
        <v>60</v>
      </c>
      <c r="B41" s="23" t="s">
        <v>66</v>
      </c>
      <c r="C41" s="23" t="s">
        <v>62</v>
      </c>
      <c r="D41" s="23" t="s">
        <v>77</v>
      </c>
      <c r="E41" s="23"/>
      <c r="F41" s="23" t="s">
        <v>21</v>
      </c>
      <c r="G41" s="23" t="s">
        <v>51</v>
      </c>
      <c r="H41" s="23" t="s">
        <v>23</v>
      </c>
      <c r="I41" s="24" t="s">
        <v>78</v>
      </c>
      <c r="J41" s="25">
        <v>55997510980</v>
      </c>
      <c r="K41" s="25">
        <v>0</v>
      </c>
      <c r="L41" s="25">
        <v>0</v>
      </c>
      <c r="M41" s="25">
        <v>55997510980</v>
      </c>
      <c r="N41" s="25">
        <v>55997510980</v>
      </c>
      <c r="O41" s="25">
        <v>0</v>
      </c>
      <c r="P41" s="25">
        <v>55997510980</v>
      </c>
      <c r="Q41" s="25">
        <v>0</v>
      </c>
      <c r="R41" s="25">
        <v>0</v>
      </c>
      <c r="S41" s="26">
        <f t="shared" si="1"/>
        <v>0</v>
      </c>
      <c r="T41" s="27">
        <f t="shared" si="2"/>
        <v>1</v>
      </c>
      <c r="U41" s="27">
        <f t="shared" si="3"/>
        <v>0</v>
      </c>
      <c r="V41" s="27">
        <f t="shared" si="4"/>
        <v>0</v>
      </c>
      <c r="W41" s="8"/>
      <c r="X41" s="10"/>
      <c r="Y41" s="9"/>
      <c r="Z41" s="9"/>
    </row>
    <row r="42" spans="1:26" ht="46.5" thickTop="1" thickBot="1" x14ac:dyDescent="0.3">
      <c r="A42" s="23" t="s">
        <v>60</v>
      </c>
      <c r="B42" s="23" t="s">
        <v>66</v>
      </c>
      <c r="C42" s="23" t="s">
        <v>62</v>
      </c>
      <c r="D42" s="23" t="s">
        <v>79</v>
      </c>
      <c r="E42" s="23"/>
      <c r="F42" s="23" t="s">
        <v>21</v>
      </c>
      <c r="G42" s="23" t="s">
        <v>22</v>
      </c>
      <c r="H42" s="23" t="s">
        <v>23</v>
      </c>
      <c r="I42" s="24" t="s">
        <v>80</v>
      </c>
      <c r="J42" s="25">
        <v>1000000000</v>
      </c>
      <c r="K42" s="25">
        <v>0</v>
      </c>
      <c r="L42" s="25">
        <v>0</v>
      </c>
      <c r="M42" s="25">
        <v>1000000000</v>
      </c>
      <c r="N42" s="25">
        <v>1000000000</v>
      </c>
      <c r="O42" s="25">
        <v>0</v>
      </c>
      <c r="P42" s="25">
        <v>846953940</v>
      </c>
      <c r="Q42" s="25">
        <v>846953940</v>
      </c>
      <c r="R42" s="25">
        <v>846953940</v>
      </c>
      <c r="S42" s="26">
        <f t="shared" si="1"/>
        <v>153046060</v>
      </c>
      <c r="T42" s="27">
        <f t="shared" si="2"/>
        <v>0.84695394000000002</v>
      </c>
      <c r="U42" s="27">
        <f t="shared" si="3"/>
        <v>0.84695394000000002</v>
      </c>
      <c r="V42" s="27">
        <f t="shared" si="4"/>
        <v>0.84695394000000002</v>
      </c>
      <c r="W42" s="8"/>
      <c r="X42" s="10"/>
      <c r="Y42" s="9"/>
      <c r="Z42" s="9"/>
    </row>
    <row r="43" spans="1:26" ht="91.5" thickTop="1" thickBot="1" x14ac:dyDescent="0.3">
      <c r="A43" s="23" t="s">
        <v>60</v>
      </c>
      <c r="B43" s="23" t="s">
        <v>66</v>
      </c>
      <c r="C43" s="23" t="s">
        <v>62</v>
      </c>
      <c r="D43" s="23" t="s">
        <v>81</v>
      </c>
      <c r="E43" s="23"/>
      <c r="F43" s="23" t="s">
        <v>21</v>
      </c>
      <c r="G43" s="23" t="s">
        <v>22</v>
      </c>
      <c r="H43" s="23" t="s">
        <v>23</v>
      </c>
      <c r="I43" s="24" t="s">
        <v>82</v>
      </c>
      <c r="J43" s="25">
        <v>4000000000</v>
      </c>
      <c r="K43" s="25">
        <v>0</v>
      </c>
      <c r="L43" s="25">
        <v>0</v>
      </c>
      <c r="M43" s="25">
        <v>4000000000</v>
      </c>
      <c r="N43" s="25">
        <v>1607020441.75</v>
      </c>
      <c r="O43" s="25">
        <v>2392979558.25</v>
      </c>
      <c r="P43" s="25">
        <v>1596247641.75</v>
      </c>
      <c r="Q43" s="25">
        <v>256826607.72</v>
      </c>
      <c r="R43" s="25">
        <v>227864607.72</v>
      </c>
      <c r="S43" s="26">
        <f t="shared" si="1"/>
        <v>2403752358.25</v>
      </c>
      <c r="T43" s="27">
        <f t="shared" si="2"/>
        <v>0.3990619104375</v>
      </c>
      <c r="U43" s="27">
        <f t="shared" si="3"/>
        <v>6.4206651929999997E-2</v>
      </c>
      <c r="V43" s="27">
        <f t="shared" si="4"/>
        <v>5.696615193E-2</v>
      </c>
      <c r="W43" s="8"/>
      <c r="X43" s="10"/>
      <c r="Y43" s="9"/>
      <c r="Z43" s="9"/>
    </row>
    <row r="44" spans="1:26" ht="35.25" thickTop="1" thickBot="1" x14ac:dyDescent="0.3">
      <c r="A44" s="23" t="s">
        <v>60</v>
      </c>
      <c r="B44" s="23" t="s">
        <v>66</v>
      </c>
      <c r="C44" s="23" t="s">
        <v>62</v>
      </c>
      <c r="D44" s="23" t="s">
        <v>83</v>
      </c>
      <c r="E44" s="23"/>
      <c r="F44" s="23" t="s">
        <v>21</v>
      </c>
      <c r="G44" s="23" t="s">
        <v>22</v>
      </c>
      <c r="H44" s="23" t="s">
        <v>23</v>
      </c>
      <c r="I44" s="24" t="s">
        <v>84</v>
      </c>
      <c r="J44" s="25">
        <v>2900000000</v>
      </c>
      <c r="K44" s="25">
        <v>0</v>
      </c>
      <c r="L44" s="25">
        <v>0</v>
      </c>
      <c r="M44" s="25">
        <v>2900000000</v>
      </c>
      <c r="N44" s="25">
        <v>475159544.30000001</v>
      </c>
      <c r="O44" s="25">
        <v>2424840455.6999998</v>
      </c>
      <c r="P44" s="25">
        <v>436501984.30000001</v>
      </c>
      <c r="Q44" s="25">
        <v>185042707.30000001</v>
      </c>
      <c r="R44" s="25">
        <v>185042707.30000001</v>
      </c>
      <c r="S44" s="26">
        <f t="shared" si="1"/>
        <v>2463498015.6999998</v>
      </c>
      <c r="T44" s="27">
        <f t="shared" si="2"/>
        <v>0.15051792562068966</v>
      </c>
      <c r="U44" s="27">
        <f t="shared" si="3"/>
        <v>6.3807830103448274E-2</v>
      </c>
      <c r="V44" s="27">
        <f t="shared" si="4"/>
        <v>6.3807830103448274E-2</v>
      </c>
      <c r="W44" s="8"/>
      <c r="X44" s="10"/>
      <c r="Y44" s="9"/>
      <c r="Z44" s="9"/>
    </row>
    <row r="45" spans="1:26" ht="46.5" thickTop="1" thickBot="1" x14ac:dyDescent="0.3">
      <c r="A45" s="23" t="s">
        <v>60</v>
      </c>
      <c r="B45" s="23" t="s">
        <v>66</v>
      </c>
      <c r="C45" s="23" t="s">
        <v>62</v>
      </c>
      <c r="D45" s="23" t="s">
        <v>85</v>
      </c>
      <c r="E45" s="23"/>
      <c r="F45" s="23" t="s">
        <v>21</v>
      </c>
      <c r="G45" s="23" t="s">
        <v>22</v>
      </c>
      <c r="H45" s="23" t="s">
        <v>23</v>
      </c>
      <c r="I45" s="24" t="s">
        <v>86</v>
      </c>
      <c r="J45" s="25">
        <v>6000000000</v>
      </c>
      <c r="K45" s="25">
        <v>0</v>
      </c>
      <c r="L45" s="25">
        <v>0</v>
      </c>
      <c r="M45" s="25">
        <v>6000000000</v>
      </c>
      <c r="N45" s="25">
        <v>5929945598</v>
      </c>
      <c r="O45" s="25">
        <v>70054402</v>
      </c>
      <c r="P45" s="25">
        <v>4764807698</v>
      </c>
      <c r="Q45" s="25">
        <v>71323700</v>
      </c>
      <c r="R45" s="25">
        <v>64534100</v>
      </c>
      <c r="S45" s="26">
        <f t="shared" si="1"/>
        <v>1235192302</v>
      </c>
      <c r="T45" s="27">
        <f t="shared" si="2"/>
        <v>0.79413461633333338</v>
      </c>
      <c r="U45" s="27">
        <f t="shared" si="3"/>
        <v>1.1887283333333333E-2</v>
      </c>
      <c r="V45" s="27">
        <f t="shared" si="4"/>
        <v>1.0755683333333333E-2</v>
      </c>
      <c r="W45" s="8"/>
      <c r="X45" s="10"/>
      <c r="Y45" s="9"/>
      <c r="Z45" s="9"/>
    </row>
    <row r="46" spans="1:26" ht="35.25" thickTop="1" thickBot="1" x14ac:dyDescent="0.3">
      <c r="A46" s="23" t="s">
        <v>60</v>
      </c>
      <c r="B46" s="23" t="s">
        <v>87</v>
      </c>
      <c r="C46" s="23" t="s">
        <v>62</v>
      </c>
      <c r="D46" s="23" t="s">
        <v>88</v>
      </c>
      <c r="E46" s="23"/>
      <c r="F46" s="23" t="s">
        <v>21</v>
      </c>
      <c r="G46" s="23" t="s">
        <v>22</v>
      </c>
      <c r="H46" s="23" t="s">
        <v>23</v>
      </c>
      <c r="I46" s="24" t="s">
        <v>89</v>
      </c>
      <c r="J46" s="25">
        <v>170000000</v>
      </c>
      <c r="K46" s="25">
        <v>0</v>
      </c>
      <c r="L46" s="25">
        <v>0</v>
      </c>
      <c r="M46" s="25">
        <v>170000000</v>
      </c>
      <c r="N46" s="25">
        <v>105700000</v>
      </c>
      <c r="O46" s="25">
        <v>64300000</v>
      </c>
      <c r="P46" s="25">
        <v>105700000</v>
      </c>
      <c r="Q46" s="25">
        <v>53613500</v>
      </c>
      <c r="R46" s="25">
        <v>48179500</v>
      </c>
      <c r="S46" s="26">
        <f t="shared" si="1"/>
        <v>64300000</v>
      </c>
      <c r="T46" s="27">
        <f t="shared" si="2"/>
        <v>0.62176470588235289</v>
      </c>
      <c r="U46" s="27">
        <f t="shared" si="3"/>
        <v>0.31537352941176472</v>
      </c>
      <c r="V46" s="27">
        <f t="shared" si="4"/>
        <v>0.28340882352941177</v>
      </c>
      <c r="W46" s="8"/>
      <c r="X46" s="10"/>
      <c r="Y46" s="9"/>
      <c r="Z46" s="9"/>
    </row>
    <row r="47" spans="1:26" ht="102.75" thickTop="1" thickBot="1" x14ac:dyDescent="0.3">
      <c r="A47" s="23" t="s">
        <v>60</v>
      </c>
      <c r="B47" s="23" t="s">
        <v>87</v>
      </c>
      <c r="C47" s="23" t="s">
        <v>62</v>
      </c>
      <c r="D47" s="23" t="s">
        <v>90</v>
      </c>
      <c r="E47" s="23"/>
      <c r="F47" s="23" t="s">
        <v>21</v>
      </c>
      <c r="G47" s="23" t="s">
        <v>22</v>
      </c>
      <c r="H47" s="23" t="s">
        <v>23</v>
      </c>
      <c r="I47" s="24" t="s">
        <v>91</v>
      </c>
      <c r="J47" s="25">
        <v>300000000</v>
      </c>
      <c r="K47" s="25">
        <v>0</v>
      </c>
      <c r="L47" s="25">
        <v>0</v>
      </c>
      <c r="M47" s="25">
        <v>300000000</v>
      </c>
      <c r="N47" s="25">
        <v>89108000</v>
      </c>
      <c r="O47" s="25">
        <v>210892000</v>
      </c>
      <c r="P47" s="25">
        <v>89108000</v>
      </c>
      <c r="Q47" s="25">
        <v>47255000</v>
      </c>
      <c r="R47" s="25">
        <v>38304000</v>
      </c>
      <c r="S47" s="26">
        <f t="shared" si="1"/>
        <v>210892000</v>
      </c>
      <c r="T47" s="27">
        <f t="shared" si="2"/>
        <v>0.29702666666666666</v>
      </c>
      <c r="U47" s="27">
        <f t="shared" si="3"/>
        <v>0.15751666666666667</v>
      </c>
      <c r="V47" s="27">
        <f t="shared" si="4"/>
        <v>0.12767999999999999</v>
      </c>
      <c r="W47" s="8"/>
      <c r="X47" s="10"/>
      <c r="Y47" s="9"/>
      <c r="Z47" s="9"/>
    </row>
    <row r="48" spans="1:26" ht="69" thickTop="1" thickBot="1" x14ac:dyDescent="0.3">
      <c r="A48" s="23" t="s">
        <v>60</v>
      </c>
      <c r="B48" s="23" t="s">
        <v>87</v>
      </c>
      <c r="C48" s="23" t="s">
        <v>62</v>
      </c>
      <c r="D48" s="23" t="s">
        <v>92</v>
      </c>
      <c r="E48" s="23"/>
      <c r="F48" s="23" t="s">
        <v>21</v>
      </c>
      <c r="G48" s="23" t="s">
        <v>22</v>
      </c>
      <c r="H48" s="23" t="s">
        <v>23</v>
      </c>
      <c r="I48" s="24" t="s">
        <v>93</v>
      </c>
      <c r="J48" s="25">
        <v>150000000</v>
      </c>
      <c r="K48" s="25">
        <v>0</v>
      </c>
      <c r="L48" s="25">
        <v>0</v>
      </c>
      <c r="M48" s="25">
        <v>150000000</v>
      </c>
      <c r="N48" s="25">
        <v>94814998</v>
      </c>
      <c r="O48" s="25">
        <v>55185002</v>
      </c>
      <c r="P48" s="25">
        <v>93854752</v>
      </c>
      <c r="Q48" s="25">
        <v>42135967</v>
      </c>
      <c r="R48" s="25">
        <v>42135967</v>
      </c>
      <c r="S48" s="26">
        <f t="shared" si="1"/>
        <v>56145248</v>
      </c>
      <c r="T48" s="27">
        <f t="shared" si="2"/>
        <v>0.62569834666666668</v>
      </c>
      <c r="U48" s="27">
        <f t="shared" si="3"/>
        <v>0.28090644666666664</v>
      </c>
      <c r="V48" s="27">
        <f t="shared" si="4"/>
        <v>0.28090644666666664</v>
      </c>
      <c r="W48" s="8"/>
      <c r="X48" s="10"/>
      <c r="Y48" s="9"/>
      <c r="Z48" s="9"/>
    </row>
    <row r="49" spans="1:25" ht="46.5" thickTop="1" thickBot="1" x14ac:dyDescent="0.3">
      <c r="A49" s="23" t="s">
        <v>60</v>
      </c>
      <c r="B49" s="23" t="s">
        <v>94</v>
      </c>
      <c r="C49" s="23" t="s">
        <v>62</v>
      </c>
      <c r="D49" s="23" t="s">
        <v>88</v>
      </c>
      <c r="E49" s="23"/>
      <c r="F49" s="23" t="s">
        <v>21</v>
      </c>
      <c r="G49" s="23" t="s">
        <v>22</v>
      </c>
      <c r="H49" s="23" t="s">
        <v>23</v>
      </c>
      <c r="I49" s="24" t="s">
        <v>95</v>
      </c>
      <c r="J49" s="25">
        <v>2900000000</v>
      </c>
      <c r="K49" s="25">
        <v>0</v>
      </c>
      <c r="L49" s="25">
        <v>0</v>
      </c>
      <c r="M49" s="25">
        <v>2900000000</v>
      </c>
      <c r="N49" s="25">
        <v>2788199999</v>
      </c>
      <c r="O49" s="25">
        <v>111800001</v>
      </c>
      <c r="P49" s="25">
        <v>2193568812.6399999</v>
      </c>
      <c r="Q49" s="25">
        <v>1700045978.4400001</v>
      </c>
      <c r="R49" s="25">
        <v>1700045978.4400001</v>
      </c>
      <c r="S49" s="26">
        <f t="shared" si="1"/>
        <v>706431187.36000013</v>
      </c>
      <c r="T49" s="27">
        <f t="shared" si="2"/>
        <v>0.75640303884137927</v>
      </c>
      <c r="U49" s="27">
        <f t="shared" si="3"/>
        <v>0.58622275118620693</v>
      </c>
      <c r="V49" s="27">
        <f t="shared" si="4"/>
        <v>0.58622275118620693</v>
      </c>
      <c r="W49" s="8"/>
      <c r="X49" s="10"/>
      <c r="Y49" s="9"/>
    </row>
    <row r="50" spans="1:25" ht="94.5" customHeight="1" thickTop="1" thickBot="1" x14ac:dyDescent="0.3">
      <c r="A50" s="23" t="s">
        <v>60</v>
      </c>
      <c r="B50" s="23" t="s">
        <v>94</v>
      </c>
      <c r="C50" s="23" t="s">
        <v>62</v>
      </c>
      <c r="D50" s="23" t="s">
        <v>90</v>
      </c>
      <c r="E50" s="23"/>
      <c r="F50" s="23" t="s">
        <v>21</v>
      </c>
      <c r="G50" s="23" t="s">
        <v>22</v>
      </c>
      <c r="H50" s="23" t="s">
        <v>23</v>
      </c>
      <c r="I50" s="24" t="s">
        <v>96</v>
      </c>
      <c r="J50" s="25">
        <v>1900000000</v>
      </c>
      <c r="K50" s="25">
        <v>0</v>
      </c>
      <c r="L50" s="25">
        <v>0</v>
      </c>
      <c r="M50" s="25">
        <v>1900000000</v>
      </c>
      <c r="N50" s="25">
        <v>1602718768</v>
      </c>
      <c r="O50" s="25">
        <v>297281232</v>
      </c>
      <c r="P50" s="25">
        <v>1035932674</v>
      </c>
      <c r="Q50" s="25">
        <v>359303346.67000002</v>
      </c>
      <c r="R50" s="25">
        <v>346103346.67000002</v>
      </c>
      <c r="S50" s="26">
        <f t="shared" si="1"/>
        <v>864067326</v>
      </c>
      <c r="T50" s="27">
        <f t="shared" si="2"/>
        <v>0.54522772315789469</v>
      </c>
      <c r="U50" s="27">
        <f t="shared" si="3"/>
        <v>0.18910702456315789</v>
      </c>
      <c r="V50" s="27">
        <f t="shared" si="4"/>
        <v>0.18215965614210528</v>
      </c>
      <c r="W50" s="8"/>
      <c r="X50" s="10"/>
      <c r="Y50" s="9"/>
    </row>
    <row r="51" spans="1:25" ht="37.5" customHeight="1" thickTop="1" thickBot="1" x14ac:dyDescent="0.3">
      <c r="A51" s="38"/>
      <c r="B51" s="38"/>
      <c r="C51" s="38"/>
      <c r="D51" s="38"/>
      <c r="E51" s="38"/>
      <c r="F51" s="38"/>
      <c r="G51" s="38"/>
      <c r="H51" s="38"/>
      <c r="I51" s="39" t="s">
        <v>104</v>
      </c>
      <c r="J51" s="40">
        <f>+J7+J30+J32</f>
        <v>690420699552</v>
      </c>
      <c r="K51" s="40">
        <f t="shared" ref="K51:R51" si="11">+K7+K30+K32</f>
        <v>26765025920</v>
      </c>
      <c r="L51" s="40">
        <f t="shared" si="11"/>
        <v>765025920</v>
      </c>
      <c r="M51" s="40">
        <f t="shared" si="11"/>
        <v>716420699552</v>
      </c>
      <c r="N51" s="40">
        <f t="shared" si="11"/>
        <v>671252492706.34009</v>
      </c>
      <c r="O51" s="40">
        <f t="shared" si="11"/>
        <v>45168206845.659996</v>
      </c>
      <c r="P51" s="40">
        <f t="shared" si="11"/>
        <v>585275133356.17004</v>
      </c>
      <c r="Q51" s="40">
        <f t="shared" si="11"/>
        <v>221050421148.48999</v>
      </c>
      <c r="R51" s="40">
        <f t="shared" si="11"/>
        <v>219171929727.48999</v>
      </c>
      <c r="S51" s="41">
        <f t="shared" si="1"/>
        <v>131145566195.82996</v>
      </c>
      <c r="T51" s="42">
        <f t="shared" si="2"/>
        <v>0.81694335984730848</v>
      </c>
      <c r="U51" s="42">
        <f t="shared" si="3"/>
        <v>0.30854834496926131</v>
      </c>
      <c r="V51" s="42">
        <f t="shared" si="4"/>
        <v>0.30592629423541917</v>
      </c>
      <c r="W51" s="8"/>
      <c r="X51" s="10"/>
      <c r="Y51" s="9"/>
    </row>
    <row r="52" spans="1:25" ht="15" customHeight="1" thickTop="1" x14ac:dyDescent="0.25">
      <c r="A52" s="11" t="s">
        <v>113</v>
      </c>
      <c r="B52" s="11"/>
      <c r="C52" s="11"/>
      <c r="D52" s="11"/>
      <c r="E52" s="11"/>
      <c r="F52" s="11"/>
      <c r="G52" s="11"/>
      <c r="H52" s="11"/>
      <c r="I52" s="11"/>
      <c r="J52" s="11"/>
      <c r="L52" s="11"/>
      <c r="M52" s="11"/>
      <c r="Q52" s="12"/>
      <c r="R52" s="12"/>
      <c r="S52" s="13"/>
      <c r="T52" s="14"/>
      <c r="U52" s="14"/>
      <c r="V52" s="14"/>
    </row>
    <row r="53" spans="1:25" ht="15" customHeight="1" x14ac:dyDescent="0.25">
      <c r="A53" s="11" t="s">
        <v>114</v>
      </c>
      <c r="B53" s="11"/>
      <c r="C53" s="11"/>
      <c r="D53" s="11"/>
      <c r="E53" s="11"/>
      <c r="F53" s="11"/>
      <c r="G53" s="11"/>
      <c r="H53" s="11"/>
      <c r="I53" s="11"/>
      <c r="J53" s="11"/>
      <c r="L53" s="11"/>
      <c r="M53" s="11"/>
      <c r="Q53" s="12"/>
      <c r="R53" s="12"/>
      <c r="S53" s="13"/>
      <c r="T53" s="14"/>
      <c r="U53" s="14"/>
      <c r="V53" s="14"/>
    </row>
    <row r="54" spans="1:25" ht="15" customHeight="1" x14ac:dyDescent="0.25">
      <c r="A54" s="11" t="s">
        <v>115</v>
      </c>
      <c r="B54" s="11"/>
      <c r="C54" s="11"/>
      <c r="D54" s="11"/>
      <c r="E54" s="11"/>
      <c r="F54" s="11"/>
      <c r="G54" s="11"/>
      <c r="H54" s="11"/>
      <c r="I54" s="11"/>
      <c r="J54" s="11"/>
      <c r="L54" s="11"/>
      <c r="M54" s="11"/>
      <c r="Q54" s="12"/>
      <c r="R54" s="12"/>
      <c r="S54" s="13"/>
      <c r="T54" s="14"/>
      <c r="U54" s="14"/>
      <c r="V54" s="14"/>
    </row>
    <row r="55" spans="1:25" ht="15" customHeight="1" x14ac:dyDescent="0.25">
      <c r="A55" s="11" t="s">
        <v>116</v>
      </c>
      <c r="Q55" s="12"/>
      <c r="R55" s="12"/>
      <c r="S55" s="13"/>
      <c r="T55" s="14"/>
      <c r="U55" s="14"/>
      <c r="V55" s="14"/>
    </row>
    <row r="56" spans="1:25" ht="15" customHeight="1" x14ac:dyDescent="0.25">
      <c r="A56" s="30" t="s">
        <v>117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</row>
    <row r="57" spans="1:25" ht="15" customHeight="1" x14ac:dyDescent="0.25">
      <c r="A57" s="30" t="s">
        <v>118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</row>
    <row r="58" spans="1:25" ht="27.75" customHeight="1" x14ac:dyDescent="0.25">
      <c r="A58" s="30" t="s">
        <v>119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</row>
    <row r="59" spans="1:25" ht="24.75" customHeight="1" x14ac:dyDescent="0.25">
      <c r="A59" s="30" t="s">
        <v>120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</row>
    <row r="60" spans="1:25" ht="35.1" customHeight="1" x14ac:dyDescent="0.25"/>
    <row r="61" spans="1:25" ht="35.1" customHeight="1" x14ac:dyDescent="0.25"/>
    <row r="62" spans="1:25" ht="35.1" customHeight="1" x14ac:dyDescent="0.25"/>
    <row r="63" spans="1:25" ht="35.1" customHeight="1" x14ac:dyDescent="0.25"/>
    <row r="64" spans="1:25" ht="35.1" customHeight="1" x14ac:dyDescent="0.25"/>
    <row r="65" spans="1:23" ht="35.1" customHeight="1" x14ac:dyDescent="0.25"/>
    <row r="66" spans="1:23" ht="35.1" customHeight="1" x14ac:dyDescent="0.25"/>
    <row r="67" spans="1:23" ht="59.1" customHeight="1" x14ac:dyDescent="0.25"/>
    <row r="68" spans="1:23" ht="35.1" customHeight="1" x14ac:dyDescent="0.25"/>
    <row r="72" spans="1:23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4"/>
      <c r="T72" s="4"/>
      <c r="U72" s="4"/>
      <c r="V72" s="4"/>
      <c r="W72" s="2"/>
    </row>
    <row r="73" spans="1:23" x14ac:dyDescent="0.25">
      <c r="S73" s="5"/>
      <c r="T73" s="5"/>
      <c r="U73" s="5"/>
      <c r="V73" s="5"/>
    </row>
    <row r="74" spans="1:23" x14ac:dyDescent="0.25">
      <c r="S74" s="5"/>
      <c r="T74" s="5"/>
      <c r="U74" s="5"/>
      <c r="V74" s="5"/>
    </row>
  </sheetData>
  <mergeCells count="8">
    <mergeCell ref="A58:M58"/>
    <mergeCell ref="A59:M59"/>
    <mergeCell ref="A57:V57"/>
    <mergeCell ref="A2:V2"/>
    <mergeCell ref="A3:V3"/>
    <mergeCell ref="A4:V4"/>
    <mergeCell ref="R5:V5"/>
    <mergeCell ref="A56:V56"/>
  </mergeCells>
  <printOptions horizontalCentered="1"/>
  <pageMargins left="0.19685039370078741" right="0" top="0.59055118110236227" bottom="0.39370078740157483" header="0.78740157480314965" footer="0.78740157480314965"/>
  <pageSetup paperSize="5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GESTIÓN GENERAL </vt:lpstr>
      <vt:lpstr>'GESTIÓN GENERAL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2023-07-12T15:01:39Z</cp:lastPrinted>
  <dcterms:created xsi:type="dcterms:W3CDTF">2023-07-03T18:50:40Z</dcterms:created>
  <dcterms:modified xsi:type="dcterms:W3CDTF">2023-07-12T15:02:19Z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