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JULIO 31 DE 2023 PRESPTO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V51" i="1" l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2" i="1"/>
  <c r="U32" i="1"/>
  <c r="T32" i="1"/>
  <c r="S32" i="1"/>
  <c r="V30" i="1"/>
  <c r="U30" i="1"/>
  <c r="T30" i="1"/>
  <c r="S30" i="1"/>
  <c r="V29" i="1"/>
  <c r="U29" i="1"/>
  <c r="T29" i="1"/>
  <c r="S29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4" i="1"/>
  <c r="U14" i="1"/>
  <c r="T14" i="1"/>
  <c r="S14" i="1"/>
  <c r="V12" i="1"/>
  <c r="U12" i="1"/>
  <c r="T12" i="1"/>
  <c r="S12" i="1"/>
  <c r="V11" i="1"/>
  <c r="U11" i="1"/>
  <c r="T11" i="1"/>
  <c r="S11" i="1"/>
  <c r="V10" i="1"/>
  <c r="U10" i="1"/>
  <c r="T10" i="1"/>
  <c r="S10" i="1"/>
  <c r="R33" i="1"/>
  <c r="Q33" i="1"/>
  <c r="P33" i="1"/>
  <c r="O33" i="1"/>
  <c r="N33" i="1"/>
  <c r="M33" i="1"/>
  <c r="L33" i="1"/>
  <c r="K33" i="1"/>
  <c r="J33" i="1"/>
  <c r="R31" i="1"/>
  <c r="Q31" i="1"/>
  <c r="P31" i="1"/>
  <c r="O31" i="1"/>
  <c r="N31" i="1"/>
  <c r="M31" i="1"/>
  <c r="L31" i="1"/>
  <c r="K31" i="1"/>
  <c r="J31" i="1"/>
  <c r="R28" i="1"/>
  <c r="Q28" i="1"/>
  <c r="P28" i="1"/>
  <c r="O28" i="1"/>
  <c r="N28" i="1"/>
  <c r="M28" i="1"/>
  <c r="S28" i="1" s="1"/>
  <c r="L28" i="1"/>
  <c r="K28" i="1"/>
  <c r="J28" i="1"/>
  <c r="R15" i="1"/>
  <c r="Q15" i="1"/>
  <c r="P15" i="1"/>
  <c r="O15" i="1"/>
  <c r="N15" i="1"/>
  <c r="M15" i="1"/>
  <c r="S15" i="1" s="1"/>
  <c r="L15" i="1"/>
  <c r="K15" i="1"/>
  <c r="J15" i="1"/>
  <c r="R13" i="1"/>
  <c r="Q13" i="1"/>
  <c r="P13" i="1"/>
  <c r="O13" i="1"/>
  <c r="N13" i="1"/>
  <c r="M13" i="1"/>
  <c r="L13" i="1"/>
  <c r="K13" i="1"/>
  <c r="J13" i="1"/>
  <c r="R9" i="1"/>
  <c r="Q9" i="1"/>
  <c r="P9" i="1"/>
  <c r="O9" i="1"/>
  <c r="N9" i="1"/>
  <c r="M9" i="1"/>
  <c r="L9" i="1"/>
  <c r="K9" i="1"/>
  <c r="J9" i="1"/>
  <c r="S31" i="1" l="1"/>
  <c r="S13" i="1"/>
  <c r="S33" i="1"/>
  <c r="U28" i="1"/>
  <c r="J8" i="1"/>
  <c r="J52" i="1" s="1"/>
  <c r="Q8" i="1"/>
  <c r="Q52" i="1" s="1"/>
  <c r="V9" i="1"/>
  <c r="T13" i="1"/>
  <c r="V15" i="1"/>
  <c r="T28" i="1"/>
  <c r="V31" i="1"/>
  <c r="T33" i="1"/>
  <c r="U13" i="1"/>
  <c r="U33" i="1"/>
  <c r="M8" i="1"/>
  <c r="M52" i="1" s="1"/>
  <c r="P8" i="1"/>
  <c r="P52" i="1" s="1"/>
  <c r="V13" i="1"/>
  <c r="T15" i="1"/>
  <c r="V28" i="1"/>
  <c r="T31" i="1"/>
  <c r="V33" i="1"/>
  <c r="U15" i="1"/>
  <c r="U31" i="1"/>
  <c r="T9" i="1"/>
  <c r="U9" i="1"/>
  <c r="K8" i="1"/>
  <c r="K52" i="1" s="1"/>
  <c r="N8" i="1"/>
  <c r="N52" i="1" s="1"/>
  <c r="O8" i="1"/>
  <c r="O52" i="1" s="1"/>
  <c r="S9" i="1"/>
  <c r="R8" i="1"/>
  <c r="R52" i="1" s="1"/>
  <c r="L8" i="1"/>
  <c r="L52" i="1" s="1"/>
  <c r="S52" i="1" l="1"/>
  <c r="V52" i="1"/>
  <c r="T52" i="1"/>
  <c r="U52" i="1"/>
  <c r="T8" i="1"/>
  <c r="V8" i="1"/>
  <c r="U8" i="1"/>
  <c r="S8" i="1"/>
</calcChain>
</file>

<file path=xl/sharedStrings.xml><?xml version="1.0" encoding="utf-8"?>
<sst xmlns="http://schemas.openxmlformats.org/spreadsheetml/2006/main" count="375" uniqueCount="123">
  <si>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</si>
  <si>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</si>
  <si>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</si>
  <si>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</si>
  <si>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</si>
  <si>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</si>
  <si>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</si>
  <si>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</si>
  <si>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</si>
  <si>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</si>
  <si>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</si>
  <si>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</si>
  <si>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</si>
  <si>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</si>
  <si>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</si>
  <si>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</si>
  <si>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</si>
  <si>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</si>
  <si>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</si>
  <si>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</si>
  <si>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</si>
  <si>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</si>
  <si>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</si>
  <si>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</si>
  <si>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</si>
  <si>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</si>
  <si>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</si>
  <si>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</si>
  <si>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</si>
  <si>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</si>
  <si>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</si>
  <si>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</si>
  <si>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</si>
  <si>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</si>
  <si>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</si>
  <si>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</si>
  <si>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</si>
  <si>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</si>
  <si>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</si>
  <si>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</si>
  <si>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</si>
  <si>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</si>
  <si>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</si>
  <si>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</si>
  <si>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</si>
  <si>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</si>
  <si>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</si>
  <si>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</si>
  <si>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</si>
  <si>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</si>
  <si>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</si>
  <si>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</si>
  <si>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</si>
  <si>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</si>
  <si>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</si>
  <si>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</si>
  <si>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</si>
  <si>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</si>
  <si>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</si>
  <si>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</si>
  <si>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</si>
  <si>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</si>
  <si>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</si>
  <si>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</si>
  <si>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</si>
  <si>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</si>
  <si>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</si>
  <si>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</si>
  <si>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</si>
  <si>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</si>
  <si>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</si>
  <si>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</si>
  <si>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</si>
  <si>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</si>
  <si>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</si>
  <si>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</si>
  <si>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</si>
  <si>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</si>
  <si>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</si>
  <si>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</si>
  <si>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</si>
  <si>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</si>
  <si>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</si>
  <si>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</si>
  <si>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</si>
  <si>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</si>
  <si>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</si>
  <si>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</si>
  <si>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</si>
  <si>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</si>
  <si>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</si>
  <si>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</si>
  <si>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</si>
  <si>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</si>
  <si>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</si>
  <si>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</si>
  <si>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</si>
  <si>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</si>
  <si>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</si>
  <si>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</si>
  <si>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</si>
  <si>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SERVICIO DE LA DEUDA PUBLICA INTERNA </t>
  </si>
  <si>
    <t xml:space="preserve">GASTOS DE INVERSION </t>
  </si>
  <si>
    <t>TOTAL PRESUPUESTO A+B+C</t>
  </si>
  <si>
    <t>GASTOS POR TRIBUTOS, MULTAS, SANCIONES E INTERESES DE MORA</t>
  </si>
  <si>
    <t>APROPIACION SIN  COMPROMETER</t>
  </si>
  <si>
    <t>MINISTERIO DE COMERCIO INDUSTRIA Y TURISMO</t>
  </si>
  <si>
    <t xml:space="preserve">INFORME DE EJECUCIÓN PRESUPUESTAL ACUMULADA CON CORTE AL 31 DE JULIO DE 2023 </t>
  </si>
  <si>
    <t xml:space="preserve">FECHA DE GENERACIÓN : AGOSTO 01 DE 2023 </t>
  </si>
  <si>
    <t xml:space="preserve">UNIDAD EJECUTORA 350101-000 GESTIÓN GENERAL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</si>
  <si>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</si>
  <si>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</si>
  <si>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</si>
  <si>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color rgb="FF201F1E"/>
        <rFont val="Arial"/>
        <family val="2"/>
      </rPr>
      <t>Nota 4</t>
    </r>
    <r>
      <rPr>
        <sz val="8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</si>
  <si>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8"/>
        <color rgb="FF201F1E"/>
        <rFont val="Arial"/>
        <family val="2"/>
      </rPr>
      <t>Nota 5</t>
    </r>
    <r>
      <rPr>
        <sz val="8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</si>
  <si>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r>
      <rPr>
        <b/>
        <sz val="8"/>
        <color rgb="FF201F1E"/>
        <rFont val="Arial"/>
        <family val="2"/>
      </rPr>
      <t>Nota 7</t>
    </r>
    <r>
      <rPr>
        <sz val="8"/>
        <color rgb="FF201F1E"/>
        <rFont val="Arial"/>
        <family val="2"/>
      </rPr>
      <t>: Resolución1556 de fecha 23 de junio de 2023. Por la cual se efectúa una distribución en el presupuesto de Gastos de Funcionamiento del Ministerio de Hacienda y Crédito Público para la vigencia fiscal de 2023.  $15.000.000.000.</t>
    </r>
  </si>
  <si>
    <r>
      <rPr>
        <b/>
        <sz val="8"/>
        <rFont val="Arial"/>
        <family val="2"/>
      </rPr>
      <t>Nota 8: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</si>
  <si>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9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</si>
  <si>
    <t>COMP/ APR</t>
  </si>
  <si>
    <t>OBLIG/ APR</t>
  </si>
  <si>
    <t>PAGO/ APR</t>
  </si>
  <si>
    <r>
      <rPr>
        <b/>
        <sz val="8"/>
        <color rgb="FF201F1E"/>
        <rFont val="Arial"/>
        <family val="2"/>
      </rPr>
      <t>Nota 6</t>
    </r>
    <r>
      <rPr>
        <sz val="8"/>
        <color rgb="FF201F1E"/>
        <rFont val="Arial"/>
        <family val="2"/>
      </rPr>
      <t>: Resolución 0639 de fecha 2 de junio de 2023. Por la cual se efectúa un traslado en el presupuesto de funcionamiento de  la sección 3501 Ministerio de Comercio, Industria y Turismo, Unidad Ejecutora 3501-01 Gestión General en la vigencia fiscal de 2023.  $30.000.000.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</si>
  <si>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2023. Por la cual se efectúa una distribución en el Presupuesrto de Gastos de Funcionamiento del Ministerio de Hacienda y Crédito Público para la vigencia fiscal de 2023. ($ 11.000.000.000)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</si>
</sst>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8"/>
      <color rgb="FF201F1E"/>
      <name val="Arial"/>
      <family val="2"/>
    </font>
    <font>
      <b/>
      <sz val="8"/>
      <color rgb="FF201F1E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164" fontId="6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NumberFormat="1" applyFont="1" applyFill="1" applyBorder="1" applyAlignment="1">
      <alignment horizontal="left" vertical="center" wrapText="1" readingOrder="1"/>
    </xf>
    <xf numFmtId="7" fontId="11" fillId="3" borderId="1" xfId="0" applyNumberFormat="1" applyFont="1" applyFill="1" applyBorder="1" applyAlignment="1">
      <alignment horizontal="righ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164" fontId="11" fillId="3" borderId="1" xfId="0" applyNumberFormat="1" applyFont="1" applyFill="1" applyBorder="1" applyAlignment="1">
      <alignment horizontal="right" vertical="center" wrapText="1" readingOrder="1"/>
    </xf>
    <xf numFmtId="0" fontId="15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333375</xdr:colOff>
      <xdr:row>2</xdr:row>
      <xdr:rowOff>180975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876300</xdr:colOff>
      <xdr:row>0</xdr:row>
      <xdr:rowOff>0</xdr:rowOff>
    </xdr:from>
    <xdr:to>
      <xdr:col>21</xdr:col>
      <xdr:colOff>542925</xdr:colOff>
      <xdr:row>3</xdr:row>
      <xdr:rowOff>0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26375" y="0"/>
          <a:ext cx="2247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19"/>
  <sheetViews>
    <sheetView showGridLines="0" tabSelected="1" workbookViewId="0">
      <selection activeCell="A3" sqref="A3:V3"/>
    </sheetView>
  </sheetViews>
  <sheetFormatPr baseColWidth="10" defaultRowHeight="15" x14ac:dyDescent="0.25"/>
  <cols>
    <col min="1" max="5" width="5.42578125" customWidth="1"/>
    <col min="6" max="6" width="6.85546875" customWidth="1"/>
    <col min="7" max="7" width="5.42578125" customWidth="1"/>
    <col min="8" max="8" width="5.28515625" customWidth="1"/>
    <col min="9" max="9" width="27.5703125" customWidth="1"/>
    <col min="10" max="10" width="16.42578125" customWidth="1"/>
    <col min="11" max="11" width="16.85546875" customWidth="1"/>
    <col min="12" max="12" width="15.85546875" customWidth="1"/>
    <col min="13" max="13" width="17" customWidth="1"/>
    <col min="14" max="15" width="16.85546875" customWidth="1"/>
    <col min="16" max="16" width="16.5703125" customWidth="1"/>
    <col min="17" max="17" width="17.28515625" customWidth="1"/>
    <col min="18" max="18" width="15.7109375" customWidth="1"/>
    <col min="19" max="19" width="17.28515625" customWidth="1"/>
    <col min="20" max="20" width="8.5703125" customWidth="1"/>
    <col min="21" max="21" width="7.5703125" customWidth="1"/>
    <col min="22" max="22" width="8" customWidth="1"/>
  </cols>
  <sheetData>
    <row r="3" spans="1:24" x14ac:dyDescent="0.25">
      <c r="A3" s="28" t="s">
        <v>106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4" x14ac:dyDescent="0.25">
      <c r="A4" s="28" t="s">
        <v>107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"/>
      <c r="X4" s="2"/>
    </row>
    <row r="5" spans="1:24" x14ac:dyDescent="0.25">
      <c r="A5" s="28" t="s">
        <v>109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2"/>
      <c r="X5" s="2"/>
    </row>
    <row r="6" spans="1:24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  <c r="R6" s="1" t="s">
        <v>0</v>
      </c>
      <c r="S6" s="25" t="s">
        <v>108</v>
      </c>
      <c r="T6" s="7"/>
      <c r="U6" s="7"/>
      <c r="V6" s="7"/>
      <c r="W6" s="2"/>
      <c r="X6" s="2"/>
    </row>
    <row r="7" spans="1:24" ht="42" customHeight="1" thickTop="1" thickBot="1" x14ac:dyDescent="0.3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15</v>
      </c>
      <c r="P7" s="8" t="s">
        <v>16</v>
      </c>
      <c r="Q7" s="8" t="s">
        <v>17</v>
      </c>
      <c r="R7" s="8" t="s">
        <v>18</v>
      </c>
      <c r="S7" s="9" t="s">
        <v>105</v>
      </c>
      <c r="T7" s="9" t="s">
        <v>118</v>
      </c>
      <c r="U7" s="9" t="s">
        <v>119</v>
      </c>
      <c r="V7" s="9" t="s">
        <v>120</v>
      </c>
      <c r="W7" s="2"/>
      <c r="X7" s="2"/>
    </row>
    <row r="8" spans="1:24" ht="34.5" customHeight="1" thickTop="1" thickBot="1" x14ac:dyDescent="0.3">
      <c r="A8" s="19" t="s">
        <v>19</v>
      </c>
      <c r="B8" s="19"/>
      <c r="C8" s="19"/>
      <c r="D8" s="19"/>
      <c r="E8" s="19"/>
      <c r="F8" s="19"/>
      <c r="G8" s="19"/>
      <c r="H8" s="19"/>
      <c r="I8" s="20" t="s">
        <v>98</v>
      </c>
      <c r="J8" s="21">
        <f>+J9+J13+J15+J28</f>
        <v>392430208000</v>
      </c>
      <c r="K8" s="21">
        <f t="shared" ref="K8:R8" si="0">+K9+K13+K15+K28</f>
        <v>49765025920</v>
      </c>
      <c r="L8" s="21">
        <f t="shared" si="0"/>
        <v>765025920</v>
      </c>
      <c r="M8" s="21">
        <f t="shared" si="0"/>
        <v>441430208000</v>
      </c>
      <c r="N8" s="21">
        <f t="shared" si="0"/>
        <v>386572696455.95001</v>
      </c>
      <c r="O8" s="21">
        <f t="shared" si="0"/>
        <v>54857511544.049995</v>
      </c>
      <c r="P8" s="21">
        <f t="shared" si="0"/>
        <v>328451868709.65002</v>
      </c>
      <c r="Q8" s="21">
        <f t="shared" si="0"/>
        <v>233133393749.75</v>
      </c>
      <c r="R8" s="21">
        <f t="shared" si="0"/>
        <v>232944620754.75</v>
      </c>
      <c r="S8" s="22">
        <f t="shared" ref="S8:S52" si="1">+M8-P8</f>
        <v>112978339290.34998</v>
      </c>
      <c r="T8" s="23">
        <f t="shared" ref="T8:T52" si="2">+P8/M8</f>
        <v>0.74406296342467348</v>
      </c>
      <c r="U8" s="23">
        <f t="shared" ref="U8:U52" si="3">+Q8/M8</f>
        <v>0.52813194367919203</v>
      </c>
      <c r="V8" s="23">
        <f t="shared" ref="V8:V52" si="4">+R8/M8</f>
        <v>0.5277043041756444</v>
      </c>
      <c r="W8" s="2"/>
      <c r="X8" s="2"/>
    </row>
    <row r="9" spans="1:24" ht="33.75" customHeight="1" thickTop="1" thickBot="1" x14ac:dyDescent="0.3">
      <c r="A9" s="19" t="s">
        <v>19</v>
      </c>
      <c r="B9" s="19" t="s">
        <v>20</v>
      </c>
      <c r="C9" s="19"/>
      <c r="D9" s="19"/>
      <c r="E9" s="19"/>
      <c r="F9" s="19"/>
      <c r="G9" s="19"/>
      <c r="H9" s="19"/>
      <c r="I9" s="20" t="s">
        <v>97</v>
      </c>
      <c r="J9" s="24">
        <f>SUM(J10:J12)</f>
        <v>46186259000</v>
      </c>
      <c r="K9" s="24">
        <f t="shared" ref="K9:R9" si="5">SUM(K10:K12)</f>
        <v>0</v>
      </c>
      <c r="L9" s="24">
        <f t="shared" si="5"/>
        <v>0</v>
      </c>
      <c r="M9" s="24">
        <f t="shared" si="5"/>
        <v>46186259000</v>
      </c>
      <c r="N9" s="24">
        <f t="shared" si="5"/>
        <v>46184826903</v>
      </c>
      <c r="O9" s="24">
        <f t="shared" si="5"/>
        <v>1432097</v>
      </c>
      <c r="P9" s="24">
        <f t="shared" si="5"/>
        <v>25294398596</v>
      </c>
      <c r="Q9" s="24">
        <f t="shared" si="5"/>
        <v>24928876544</v>
      </c>
      <c r="R9" s="24">
        <f t="shared" si="5"/>
        <v>24740103549</v>
      </c>
      <c r="S9" s="22">
        <f t="shared" si="1"/>
        <v>20891860404</v>
      </c>
      <c r="T9" s="23">
        <f t="shared" si="2"/>
        <v>0.54766069267484951</v>
      </c>
      <c r="U9" s="23">
        <f t="shared" si="3"/>
        <v>0.53974660610637459</v>
      </c>
      <c r="V9" s="23">
        <f t="shared" si="4"/>
        <v>0.5356593949079097</v>
      </c>
      <c r="W9" s="2"/>
      <c r="X9" s="2"/>
    </row>
    <row r="10" spans="1:24" ht="45" customHeight="1" thickTop="1" thickBot="1" x14ac:dyDescent="0.3">
      <c r="A10" s="10" t="s">
        <v>19</v>
      </c>
      <c r="B10" s="10" t="s">
        <v>20</v>
      </c>
      <c r="C10" s="10" t="s">
        <v>20</v>
      </c>
      <c r="D10" s="10" t="s">
        <v>20</v>
      </c>
      <c r="E10" s="10"/>
      <c r="F10" s="10" t="s">
        <v>21</v>
      </c>
      <c r="G10" s="10" t="s">
        <v>22</v>
      </c>
      <c r="H10" s="10" t="s">
        <v>23</v>
      </c>
      <c r="I10" s="11" t="s">
        <v>24</v>
      </c>
      <c r="J10" s="12">
        <v>26059688000</v>
      </c>
      <c r="K10" s="12">
        <v>0</v>
      </c>
      <c r="L10" s="12">
        <v>0</v>
      </c>
      <c r="M10" s="12">
        <v>26059688000</v>
      </c>
      <c r="N10" s="12">
        <v>26059688000</v>
      </c>
      <c r="O10" s="12">
        <v>0</v>
      </c>
      <c r="P10" s="12">
        <v>14202901982</v>
      </c>
      <c r="Q10" s="12">
        <v>14154236956</v>
      </c>
      <c r="R10" s="12">
        <v>14154236956</v>
      </c>
      <c r="S10" s="13">
        <f t="shared" si="1"/>
        <v>11856786018</v>
      </c>
      <c r="T10" s="14">
        <f t="shared" si="2"/>
        <v>0.54501427576569605</v>
      </c>
      <c r="U10" s="14">
        <f t="shared" si="3"/>
        <v>0.54314683107487705</v>
      </c>
      <c r="V10" s="14">
        <f t="shared" si="4"/>
        <v>0.54314683107487705</v>
      </c>
      <c r="W10" s="2"/>
      <c r="X10" s="2"/>
    </row>
    <row r="11" spans="1:24" ht="45" customHeight="1" thickTop="1" thickBot="1" x14ac:dyDescent="0.3">
      <c r="A11" s="10" t="s">
        <v>19</v>
      </c>
      <c r="B11" s="10" t="s">
        <v>20</v>
      </c>
      <c r="C11" s="10" t="s">
        <v>20</v>
      </c>
      <c r="D11" s="10" t="s">
        <v>25</v>
      </c>
      <c r="E11" s="10"/>
      <c r="F11" s="10" t="s">
        <v>21</v>
      </c>
      <c r="G11" s="10" t="s">
        <v>22</v>
      </c>
      <c r="H11" s="10" t="s">
        <v>23</v>
      </c>
      <c r="I11" s="11" t="s">
        <v>26</v>
      </c>
      <c r="J11" s="12">
        <v>9164371000</v>
      </c>
      <c r="K11" s="12">
        <v>0</v>
      </c>
      <c r="L11" s="12">
        <v>0</v>
      </c>
      <c r="M11" s="12">
        <v>9164371000</v>
      </c>
      <c r="N11" s="12">
        <v>9162938903</v>
      </c>
      <c r="O11" s="12">
        <v>1432097</v>
      </c>
      <c r="P11" s="12">
        <v>5038061370</v>
      </c>
      <c r="Q11" s="12">
        <v>4722999507</v>
      </c>
      <c r="R11" s="12">
        <v>4534226512</v>
      </c>
      <c r="S11" s="13">
        <f t="shared" si="1"/>
        <v>4126309630</v>
      </c>
      <c r="T11" s="14">
        <f t="shared" si="2"/>
        <v>0.54974437089026618</v>
      </c>
      <c r="U11" s="14">
        <f t="shared" si="3"/>
        <v>0.51536537608527633</v>
      </c>
      <c r="V11" s="14">
        <f t="shared" si="4"/>
        <v>0.49476679981637584</v>
      </c>
      <c r="W11" s="2"/>
      <c r="X11" s="2"/>
    </row>
    <row r="12" spans="1:24" ht="45" customHeight="1" thickTop="1" thickBot="1" x14ac:dyDescent="0.3">
      <c r="A12" s="10" t="s">
        <v>19</v>
      </c>
      <c r="B12" s="10" t="s">
        <v>20</v>
      </c>
      <c r="C12" s="10" t="s">
        <v>20</v>
      </c>
      <c r="D12" s="10" t="s">
        <v>27</v>
      </c>
      <c r="E12" s="10"/>
      <c r="F12" s="10" t="s">
        <v>21</v>
      </c>
      <c r="G12" s="10" t="s">
        <v>22</v>
      </c>
      <c r="H12" s="10" t="s">
        <v>23</v>
      </c>
      <c r="I12" s="11" t="s">
        <v>28</v>
      </c>
      <c r="J12" s="12">
        <v>10962200000</v>
      </c>
      <c r="K12" s="12">
        <v>0</v>
      </c>
      <c r="L12" s="12">
        <v>0</v>
      </c>
      <c r="M12" s="12">
        <v>10962200000</v>
      </c>
      <c r="N12" s="12">
        <v>10962200000</v>
      </c>
      <c r="O12" s="12">
        <v>0</v>
      </c>
      <c r="P12" s="12">
        <v>6053435244</v>
      </c>
      <c r="Q12" s="12">
        <v>6051640081</v>
      </c>
      <c r="R12" s="12">
        <v>6051640081</v>
      </c>
      <c r="S12" s="13">
        <f t="shared" si="1"/>
        <v>4908764756</v>
      </c>
      <c r="T12" s="14">
        <f t="shared" si="2"/>
        <v>0.55220988889091605</v>
      </c>
      <c r="U12" s="14">
        <f t="shared" si="3"/>
        <v>0.55204612951779752</v>
      </c>
      <c r="V12" s="14">
        <f t="shared" si="4"/>
        <v>0.55204612951779752</v>
      </c>
      <c r="W12" s="2"/>
      <c r="X12" s="2"/>
    </row>
    <row r="13" spans="1:24" ht="45" customHeight="1" thickTop="1" thickBot="1" x14ac:dyDescent="0.3">
      <c r="A13" s="19" t="s">
        <v>19</v>
      </c>
      <c r="B13" s="19" t="s">
        <v>25</v>
      </c>
      <c r="C13" s="19"/>
      <c r="D13" s="19"/>
      <c r="E13" s="19"/>
      <c r="F13" s="19"/>
      <c r="G13" s="19"/>
      <c r="H13" s="19"/>
      <c r="I13" s="20" t="s">
        <v>99</v>
      </c>
      <c r="J13" s="24">
        <f>+J14</f>
        <v>20516237000</v>
      </c>
      <c r="K13" s="24">
        <f t="shared" ref="K13:R13" si="6">+K14</f>
        <v>0</v>
      </c>
      <c r="L13" s="24">
        <f t="shared" si="6"/>
        <v>762522520</v>
      </c>
      <c r="M13" s="24">
        <f t="shared" si="6"/>
        <v>19753714480</v>
      </c>
      <c r="N13" s="24">
        <f t="shared" si="6"/>
        <v>19227402235.400002</v>
      </c>
      <c r="O13" s="24">
        <f t="shared" si="6"/>
        <v>526312244.60000002</v>
      </c>
      <c r="P13" s="24">
        <f t="shared" si="6"/>
        <v>17398930953.400002</v>
      </c>
      <c r="Q13" s="24">
        <f t="shared" si="6"/>
        <v>10588765396.799999</v>
      </c>
      <c r="R13" s="24">
        <f t="shared" si="6"/>
        <v>10588765396.799999</v>
      </c>
      <c r="S13" s="22">
        <f t="shared" si="1"/>
        <v>2354783526.5999985</v>
      </c>
      <c r="T13" s="23">
        <f t="shared" si="2"/>
        <v>0.88079287422200314</v>
      </c>
      <c r="U13" s="23">
        <f t="shared" si="3"/>
        <v>0.53603920455166965</v>
      </c>
      <c r="V13" s="23">
        <f t="shared" si="4"/>
        <v>0.53603920455166965</v>
      </c>
      <c r="W13" s="2"/>
      <c r="X13" s="2"/>
    </row>
    <row r="14" spans="1:24" ht="45" customHeight="1" thickTop="1" thickBot="1" x14ac:dyDescent="0.3">
      <c r="A14" s="10" t="s">
        <v>19</v>
      </c>
      <c r="B14" s="10" t="s">
        <v>25</v>
      </c>
      <c r="C14" s="10"/>
      <c r="D14" s="10"/>
      <c r="E14" s="10"/>
      <c r="F14" s="10" t="s">
        <v>21</v>
      </c>
      <c r="G14" s="10" t="s">
        <v>22</v>
      </c>
      <c r="H14" s="10" t="s">
        <v>23</v>
      </c>
      <c r="I14" s="11" t="s">
        <v>29</v>
      </c>
      <c r="J14" s="12">
        <v>20516237000</v>
      </c>
      <c r="K14" s="12">
        <v>0</v>
      </c>
      <c r="L14" s="12">
        <v>762522520</v>
      </c>
      <c r="M14" s="12">
        <v>19753714480</v>
      </c>
      <c r="N14" s="12">
        <v>19227402235.400002</v>
      </c>
      <c r="O14" s="12">
        <v>526312244.60000002</v>
      </c>
      <c r="P14" s="12">
        <v>17398930953.400002</v>
      </c>
      <c r="Q14" s="12">
        <v>10588765396.799999</v>
      </c>
      <c r="R14" s="12">
        <v>10588765396.799999</v>
      </c>
      <c r="S14" s="13">
        <f t="shared" si="1"/>
        <v>2354783526.5999985</v>
      </c>
      <c r="T14" s="14">
        <f t="shared" si="2"/>
        <v>0.88079287422200314</v>
      </c>
      <c r="U14" s="14">
        <f t="shared" si="3"/>
        <v>0.53603920455166965</v>
      </c>
      <c r="V14" s="14">
        <f t="shared" si="4"/>
        <v>0.53603920455166965</v>
      </c>
      <c r="W14" s="2"/>
      <c r="X14" s="2"/>
    </row>
    <row r="15" spans="1:24" ht="45" customHeight="1" thickTop="1" thickBot="1" x14ac:dyDescent="0.3">
      <c r="A15" s="19" t="s">
        <v>19</v>
      </c>
      <c r="B15" s="19" t="s">
        <v>27</v>
      </c>
      <c r="C15" s="19"/>
      <c r="D15" s="19"/>
      <c r="E15" s="19"/>
      <c r="F15" s="19"/>
      <c r="G15" s="19"/>
      <c r="H15" s="19"/>
      <c r="I15" s="20" t="s">
        <v>100</v>
      </c>
      <c r="J15" s="24">
        <f>SUM(J16:J27)</f>
        <v>310175482000</v>
      </c>
      <c r="K15" s="24">
        <f t="shared" ref="K15:R15" si="7">SUM(K16:K27)</f>
        <v>49032503400</v>
      </c>
      <c r="L15" s="24">
        <f t="shared" si="7"/>
        <v>2503400</v>
      </c>
      <c r="M15" s="24">
        <f t="shared" si="7"/>
        <v>359205482000</v>
      </c>
      <c r="N15" s="24">
        <f t="shared" si="7"/>
        <v>306861700797.54999</v>
      </c>
      <c r="O15" s="24">
        <f t="shared" si="7"/>
        <v>52343781202.449997</v>
      </c>
      <c r="P15" s="24">
        <f t="shared" si="7"/>
        <v>271460198576.25</v>
      </c>
      <c r="Q15" s="24">
        <f t="shared" si="7"/>
        <v>183317411224.95001</v>
      </c>
      <c r="R15" s="24">
        <f t="shared" si="7"/>
        <v>183317411224.95001</v>
      </c>
      <c r="S15" s="22">
        <f t="shared" si="1"/>
        <v>87745283423.75</v>
      </c>
      <c r="T15" s="23">
        <f t="shared" si="2"/>
        <v>0.75572398579443167</v>
      </c>
      <c r="U15" s="23">
        <f t="shared" si="3"/>
        <v>0.51034135170840744</v>
      </c>
      <c r="V15" s="23">
        <f t="shared" si="4"/>
        <v>0.51034135170840744</v>
      </c>
      <c r="W15" s="2"/>
      <c r="X15" s="2"/>
    </row>
    <row r="16" spans="1:24" ht="59.25" customHeight="1" thickTop="1" thickBot="1" x14ac:dyDescent="0.3">
      <c r="A16" s="10" t="s">
        <v>19</v>
      </c>
      <c r="B16" s="10" t="s">
        <v>27</v>
      </c>
      <c r="C16" s="10" t="s">
        <v>20</v>
      </c>
      <c r="D16" s="10" t="s">
        <v>20</v>
      </c>
      <c r="E16" s="10" t="s">
        <v>30</v>
      </c>
      <c r="F16" s="10" t="s">
        <v>21</v>
      </c>
      <c r="G16" s="10" t="s">
        <v>22</v>
      </c>
      <c r="H16" s="10" t="s">
        <v>23</v>
      </c>
      <c r="I16" s="11" t="s">
        <v>31</v>
      </c>
      <c r="J16" s="12">
        <v>158651899000</v>
      </c>
      <c r="K16" s="12">
        <v>16000000000</v>
      </c>
      <c r="L16" s="12">
        <v>0</v>
      </c>
      <c r="M16" s="12">
        <v>174651899000</v>
      </c>
      <c r="N16" s="12">
        <v>158651899000</v>
      </c>
      <c r="O16" s="12">
        <v>16000000000</v>
      </c>
      <c r="P16" s="12">
        <v>158651899000</v>
      </c>
      <c r="Q16" s="12">
        <v>91651899000</v>
      </c>
      <c r="R16" s="12">
        <v>91651899000</v>
      </c>
      <c r="S16" s="13">
        <f t="shared" si="1"/>
        <v>16000000000</v>
      </c>
      <c r="T16" s="14">
        <f t="shared" si="2"/>
        <v>0.90838920108163268</v>
      </c>
      <c r="U16" s="14">
        <f t="shared" si="3"/>
        <v>0.52476898061096944</v>
      </c>
      <c r="V16" s="14">
        <f t="shared" si="4"/>
        <v>0.52476898061096944</v>
      </c>
      <c r="W16" s="2"/>
      <c r="X16" s="2"/>
    </row>
    <row r="17" spans="1:24" ht="45" customHeight="1" thickTop="1" thickBot="1" x14ac:dyDescent="0.3">
      <c r="A17" s="10" t="s">
        <v>19</v>
      </c>
      <c r="B17" s="10" t="s">
        <v>27</v>
      </c>
      <c r="C17" s="10" t="s">
        <v>25</v>
      </c>
      <c r="D17" s="10" t="s">
        <v>25</v>
      </c>
      <c r="E17" s="10"/>
      <c r="F17" s="10" t="s">
        <v>21</v>
      </c>
      <c r="G17" s="10" t="s">
        <v>22</v>
      </c>
      <c r="H17" s="10" t="s">
        <v>23</v>
      </c>
      <c r="I17" s="11" t="s">
        <v>32</v>
      </c>
      <c r="J17" s="12">
        <v>10795890000</v>
      </c>
      <c r="K17" s="12">
        <v>0</v>
      </c>
      <c r="L17" s="12">
        <v>0</v>
      </c>
      <c r="M17" s="12">
        <v>10795890000</v>
      </c>
      <c r="N17" s="12">
        <v>10795840000</v>
      </c>
      <c r="O17" s="12">
        <v>50000</v>
      </c>
      <c r="P17" s="12">
        <v>10265006175</v>
      </c>
      <c r="Q17" s="12">
        <v>10265006175</v>
      </c>
      <c r="R17" s="12">
        <v>10265006175</v>
      </c>
      <c r="S17" s="13">
        <f t="shared" si="1"/>
        <v>530883825</v>
      </c>
      <c r="T17" s="14">
        <f t="shared" si="2"/>
        <v>0.95082537660165123</v>
      </c>
      <c r="U17" s="14">
        <f t="shared" si="3"/>
        <v>0.95082537660165123</v>
      </c>
      <c r="V17" s="14">
        <f t="shared" si="4"/>
        <v>0.95082537660165123</v>
      </c>
      <c r="W17" s="2"/>
      <c r="X17" s="2"/>
    </row>
    <row r="18" spans="1:24" ht="45" customHeight="1" thickTop="1" thickBot="1" x14ac:dyDescent="0.3">
      <c r="A18" s="10" t="s">
        <v>19</v>
      </c>
      <c r="B18" s="10" t="s">
        <v>27</v>
      </c>
      <c r="C18" s="10" t="s">
        <v>27</v>
      </c>
      <c r="D18" s="10" t="s">
        <v>33</v>
      </c>
      <c r="E18" s="10" t="s">
        <v>34</v>
      </c>
      <c r="F18" s="10" t="s">
        <v>21</v>
      </c>
      <c r="G18" s="10" t="s">
        <v>22</v>
      </c>
      <c r="H18" s="10" t="s">
        <v>23</v>
      </c>
      <c r="I18" s="11" t="s">
        <v>35</v>
      </c>
      <c r="J18" s="12">
        <v>68305138000</v>
      </c>
      <c r="K18" s="12">
        <v>20000000000</v>
      </c>
      <c r="L18" s="12">
        <v>0</v>
      </c>
      <c r="M18" s="12">
        <v>88305138000</v>
      </c>
      <c r="N18" s="12">
        <v>78245138000</v>
      </c>
      <c r="O18" s="12">
        <v>10060000000</v>
      </c>
      <c r="P18" s="12">
        <v>43929138000</v>
      </c>
      <c r="Q18" s="12">
        <v>43929138000</v>
      </c>
      <c r="R18" s="12">
        <v>43929138000</v>
      </c>
      <c r="S18" s="13">
        <f t="shared" si="1"/>
        <v>44376000000</v>
      </c>
      <c r="T18" s="14">
        <f t="shared" si="2"/>
        <v>0.49746978482724302</v>
      </c>
      <c r="U18" s="14">
        <f t="shared" si="3"/>
        <v>0.49746978482724302</v>
      </c>
      <c r="V18" s="14">
        <f t="shared" si="4"/>
        <v>0.49746978482724302</v>
      </c>
      <c r="W18" s="2"/>
      <c r="X18" s="2"/>
    </row>
    <row r="19" spans="1:24" ht="45" customHeight="1" thickTop="1" thickBot="1" x14ac:dyDescent="0.3">
      <c r="A19" s="10" t="s">
        <v>19</v>
      </c>
      <c r="B19" s="10" t="s">
        <v>27</v>
      </c>
      <c r="C19" s="10" t="s">
        <v>27</v>
      </c>
      <c r="D19" s="10" t="s">
        <v>33</v>
      </c>
      <c r="E19" s="10" t="s">
        <v>36</v>
      </c>
      <c r="F19" s="10" t="s">
        <v>21</v>
      </c>
      <c r="G19" s="10" t="s">
        <v>22</v>
      </c>
      <c r="H19" s="10" t="s">
        <v>23</v>
      </c>
      <c r="I19" s="11" t="s">
        <v>37</v>
      </c>
      <c r="J19" s="12">
        <v>9155767000</v>
      </c>
      <c r="K19" s="12">
        <v>0</v>
      </c>
      <c r="L19" s="12">
        <v>0</v>
      </c>
      <c r="M19" s="12">
        <v>9155767000</v>
      </c>
      <c r="N19" s="12">
        <v>9155767000</v>
      </c>
      <c r="O19" s="12">
        <v>0</v>
      </c>
      <c r="P19" s="12">
        <v>9155767000</v>
      </c>
      <c r="Q19" s="12">
        <v>4577883500</v>
      </c>
      <c r="R19" s="12">
        <v>4577883500</v>
      </c>
      <c r="S19" s="13">
        <f t="shared" si="1"/>
        <v>0</v>
      </c>
      <c r="T19" s="14">
        <f t="shared" si="2"/>
        <v>1</v>
      </c>
      <c r="U19" s="14">
        <f t="shared" si="3"/>
        <v>0.5</v>
      </c>
      <c r="V19" s="14">
        <f t="shared" si="4"/>
        <v>0.5</v>
      </c>
      <c r="W19" s="2"/>
      <c r="X19" s="2"/>
    </row>
    <row r="20" spans="1:24" ht="45" customHeight="1" thickTop="1" thickBot="1" x14ac:dyDescent="0.3">
      <c r="A20" s="10" t="s">
        <v>19</v>
      </c>
      <c r="B20" s="10" t="s">
        <v>27</v>
      </c>
      <c r="C20" s="10" t="s">
        <v>27</v>
      </c>
      <c r="D20" s="10" t="s">
        <v>33</v>
      </c>
      <c r="E20" s="10" t="s">
        <v>38</v>
      </c>
      <c r="F20" s="10" t="s">
        <v>21</v>
      </c>
      <c r="G20" s="10" t="s">
        <v>22</v>
      </c>
      <c r="H20" s="10" t="s">
        <v>23</v>
      </c>
      <c r="I20" s="11" t="s">
        <v>39</v>
      </c>
      <c r="J20" s="12">
        <v>0</v>
      </c>
      <c r="K20" s="12">
        <v>6000000000</v>
      </c>
      <c r="L20" s="12">
        <v>0</v>
      </c>
      <c r="M20" s="12">
        <v>6000000000</v>
      </c>
      <c r="N20" s="12">
        <v>0</v>
      </c>
      <c r="O20" s="12">
        <v>6000000000</v>
      </c>
      <c r="P20" s="12">
        <v>0</v>
      </c>
      <c r="Q20" s="12">
        <v>0</v>
      </c>
      <c r="R20" s="12">
        <v>0</v>
      </c>
      <c r="S20" s="13">
        <f t="shared" si="1"/>
        <v>6000000000</v>
      </c>
      <c r="T20" s="14">
        <f t="shared" si="2"/>
        <v>0</v>
      </c>
      <c r="U20" s="14">
        <f t="shared" si="3"/>
        <v>0</v>
      </c>
      <c r="V20" s="14">
        <f t="shared" si="4"/>
        <v>0</v>
      </c>
      <c r="W20" s="2"/>
      <c r="X20" s="2"/>
    </row>
    <row r="21" spans="1:24" ht="45" customHeight="1" thickTop="1" thickBot="1" x14ac:dyDescent="0.3">
      <c r="A21" s="10" t="s">
        <v>19</v>
      </c>
      <c r="B21" s="10" t="s">
        <v>27</v>
      </c>
      <c r="C21" s="10" t="s">
        <v>33</v>
      </c>
      <c r="D21" s="10" t="s">
        <v>25</v>
      </c>
      <c r="E21" s="10" t="s">
        <v>40</v>
      </c>
      <c r="F21" s="10" t="s">
        <v>21</v>
      </c>
      <c r="G21" s="10" t="s">
        <v>22</v>
      </c>
      <c r="H21" s="10" t="s">
        <v>23</v>
      </c>
      <c r="I21" s="11" t="s">
        <v>41</v>
      </c>
      <c r="J21" s="12">
        <v>701975000</v>
      </c>
      <c r="K21" s="12">
        <v>0</v>
      </c>
      <c r="L21" s="12">
        <v>2503400</v>
      </c>
      <c r="M21" s="12">
        <v>699471600</v>
      </c>
      <c r="N21" s="12">
        <v>138977051.96000001</v>
      </c>
      <c r="O21" s="12">
        <v>560494548.03999996</v>
      </c>
      <c r="P21" s="12">
        <v>138977051.96000001</v>
      </c>
      <c r="Q21" s="12">
        <v>135436648.96000001</v>
      </c>
      <c r="R21" s="12">
        <v>135436648.96000001</v>
      </c>
      <c r="S21" s="13">
        <f t="shared" si="1"/>
        <v>560494548.03999996</v>
      </c>
      <c r="T21" s="14">
        <f t="shared" si="2"/>
        <v>0.19868862718657915</v>
      </c>
      <c r="U21" s="14">
        <f t="shared" si="3"/>
        <v>0.19362708787604815</v>
      </c>
      <c r="V21" s="14">
        <f t="shared" si="4"/>
        <v>0.19362708787604815</v>
      </c>
      <c r="W21" s="2"/>
      <c r="X21" s="2"/>
    </row>
    <row r="22" spans="1:24" ht="45" customHeight="1" thickTop="1" thickBot="1" x14ac:dyDescent="0.3">
      <c r="A22" s="10" t="s">
        <v>19</v>
      </c>
      <c r="B22" s="10" t="s">
        <v>27</v>
      </c>
      <c r="C22" s="10" t="s">
        <v>33</v>
      </c>
      <c r="D22" s="10" t="s">
        <v>25</v>
      </c>
      <c r="E22" s="10" t="s">
        <v>42</v>
      </c>
      <c r="F22" s="10" t="s">
        <v>21</v>
      </c>
      <c r="G22" s="10" t="s">
        <v>22</v>
      </c>
      <c r="H22" s="10" t="s">
        <v>23</v>
      </c>
      <c r="I22" s="11" t="s">
        <v>43</v>
      </c>
      <c r="J22" s="12">
        <v>2605720000</v>
      </c>
      <c r="K22" s="12">
        <v>0</v>
      </c>
      <c r="L22" s="12">
        <v>0</v>
      </c>
      <c r="M22" s="12">
        <v>2605720000</v>
      </c>
      <c r="N22" s="12">
        <v>1706346000</v>
      </c>
      <c r="O22" s="12">
        <v>899374000</v>
      </c>
      <c r="P22" s="12">
        <v>1542034000</v>
      </c>
      <c r="Q22" s="12">
        <v>1542034000</v>
      </c>
      <c r="R22" s="12">
        <v>1542034000</v>
      </c>
      <c r="S22" s="13">
        <f t="shared" si="1"/>
        <v>1063686000</v>
      </c>
      <c r="T22" s="14">
        <f t="shared" si="2"/>
        <v>0.59178806625424063</v>
      </c>
      <c r="U22" s="14">
        <f t="shared" si="3"/>
        <v>0.59178806625424063</v>
      </c>
      <c r="V22" s="14">
        <f t="shared" si="4"/>
        <v>0.59178806625424063</v>
      </c>
      <c r="W22" s="2"/>
      <c r="X22" s="2"/>
    </row>
    <row r="23" spans="1:24" ht="45" customHeight="1" thickTop="1" thickBot="1" x14ac:dyDescent="0.3">
      <c r="A23" s="10" t="s">
        <v>19</v>
      </c>
      <c r="B23" s="10" t="s">
        <v>27</v>
      </c>
      <c r="C23" s="10" t="s">
        <v>33</v>
      </c>
      <c r="D23" s="10" t="s">
        <v>25</v>
      </c>
      <c r="E23" s="10" t="s">
        <v>44</v>
      </c>
      <c r="F23" s="10" t="s">
        <v>21</v>
      </c>
      <c r="G23" s="10" t="s">
        <v>22</v>
      </c>
      <c r="H23" s="10" t="s">
        <v>23</v>
      </c>
      <c r="I23" s="11" t="s">
        <v>45</v>
      </c>
      <c r="J23" s="12">
        <v>288793000</v>
      </c>
      <c r="K23" s="12">
        <v>0</v>
      </c>
      <c r="L23" s="12">
        <v>0</v>
      </c>
      <c r="M23" s="12">
        <v>288793000</v>
      </c>
      <c r="N23" s="12">
        <v>288793000</v>
      </c>
      <c r="O23" s="12">
        <v>0</v>
      </c>
      <c r="P23" s="12">
        <v>106255317.7</v>
      </c>
      <c r="Q23" s="12">
        <v>71123305.700000003</v>
      </c>
      <c r="R23" s="12">
        <v>71123305.700000003</v>
      </c>
      <c r="S23" s="13">
        <f t="shared" si="1"/>
        <v>182537682.30000001</v>
      </c>
      <c r="T23" s="14">
        <f t="shared" si="2"/>
        <v>0.36792899308501248</v>
      </c>
      <c r="U23" s="14">
        <f t="shared" si="3"/>
        <v>0.24627780347861619</v>
      </c>
      <c r="V23" s="14">
        <f t="shared" si="4"/>
        <v>0.24627780347861619</v>
      </c>
      <c r="W23" s="2"/>
      <c r="X23" s="2"/>
    </row>
    <row r="24" spans="1:24" ht="45" customHeight="1" thickTop="1" thickBot="1" x14ac:dyDescent="0.3">
      <c r="A24" s="10" t="s">
        <v>19</v>
      </c>
      <c r="B24" s="10" t="s">
        <v>27</v>
      </c>
      <c r="C24" s="10" t="s">
        <v>33</v>
      </c>
      <c r="D24" s="10" t="s">
        <v>25</v>
      </c>
      <c r="E24" s="10" t="s">
        <v>46</v>
      </c>
      <c r="F24" s="10" t="s">
        <v>21</v>
      </c>
      <c r="G24" s="10" t="s">
        <v>22</v>
      </c>
      <c r="H24" s="10" t="s">
        <v>23</v>
      </c>
      <c r="I24" s="11" t="s">
        <v>47</v>
      </c>
      <c r="J24" s="12">
        <v>1951000</v>
      </c>
      <c r="K24" s="12">
        <v>2503400</v>
      </c>
      <c r="L24" s="12">
        <v>0</v>
      </c>
      <c r="M24" s="12">
        <v>4454400</v>
      </c>
      <c r="N24" s="12">
        <v>2598400</v>
      </c>
      <c r="O24" s="12">
        <v>1856000</v>
      </c>
      <c r="P24" s="12">
        <v>2598400</v>
      </c>
      <c r="Q24" s="12">
        <v>2598400</v>
      </c>
      <c r="R24" s="12">
        <v>2598400</v>
      </c>
      <c r="S24" s="13">
        <f t="shared" si="1"/>
        <v>1856000</v>
      </c>
      <c r="T24" s="14">
        <f t="shared" si="2"/>
        <v>0.58333333333333337</v>
      </c>
      <c r="U24" s="14">
        <f t="shared" si="3"/>
        <v>0.58333333333333337</v>
      </c>
      <c r="V24" s="14">
        <f t="shared" si="4"/>
        <v>0.58333333333333337</v>
      </c>
      <c r="W24" s="2"/>
      <c r="X24" s="2"/>
    </row>
    <row r="25" spans="1:24" ht="45" customHeight="1" thickTop="1" thickBot="1" x14ac:dyDescent="0.3">
      <c r="A25" s="10" t="s">
        <v>19</v>
      </c>
      <c r="B25" s="10" t="s">
        <v>27</v>
      </c>
      <c r="C25" s="10" t="s">
        <v>33</v>
      </c>
      <c r="D25" s="10" t="s">
        <v>25</v>
      </c>
      <c r="E25" s="10" t="s">
        <v>48</v>
      </c>
      <c r="F25" s="10" t="s">
        <v>21</v>
      </c>
      <c r="G25" s="10" t="s">
        <v>22</v>
      </c>
      <c r="H25" s="10" t="s">
        <v>23</v>
      </c>
      <c r="I25" s="11" t="s">
        <v>49</v>
      </c>
      <c r="J25" s="12">
        <v>27856902000</v>
      </c>
      <c r="K25" s="12">
        <v>0</v>
      </c>
      <c r="L25" s="12">
        <v>0</v>
      </c>
      <c r="M25" s="12">
        <v>27856902000</v>
      </c>
      <c r="N25" s="12">
        <v>16034895345.59</v>
      </c>
      <c r="O25" s="12">
        <v>11822006654.41</v>
      </c>
      <c r="P25" s="12">
        <v>15829750593.59</v>
      </c>
      <c r="Q25" s="12">
        <v>15781104967.290001</v>
      </c>
      <c r="R25" s="12">
        <v>15781104967.290001</v>
      </c>
      <c r="S25" s="13">
        <f t="shared" si="1"/>
        <v>12027151406.41</v>
      </c>
      <c r="T25" s="14">
        <f t="shared" si="2"/>
        <v>0.56825237040321286</v>
      </c>
      <c r="U25" s="14">
        <f t="shared" si="3"/>
        <v>0.56650610205291319</v>
      </c>
      <c r="V25" s="14">
        <f t="shared" si="4"/>
        <v>0.56650610205291319</v>
      </c>
      <c r="W25" s="2"/>
      <c r="X25" s="2"/>
    </row>
    <row r="26" spans="1:24" ht="45" customHeight="1" thickTop="1" thickBot="1" x14ac:dyDescent="0.3">
      <c r="A26" s="10" t="s">
        <v>19</v>
      </c>
      <c r="B26" s="10" t="s">
        <v>27</v>
      </c>
      <c r="C26" s="10" t="s">
        <v>22</v>
      </c>
      <c r="D26" s="10"/>
      <c r="E26" s="10"/>
      <c r="F26" s="10" t="s">
        <v>21</v>
      </c>
      <c r="G26" s="10" t="s">
        <v>22</v>
      </c>
      <c r="H26" s="10" t="s">
        <v>23</v>
      </c>
      <c r="I26" s="11" t="s">
        <v>50</v>
      </c>
      <c r="J26" s="12">
        <v>0</v>
      </c>
      <c r="K26" s="12">
        <v>30000000</v>
      </c>
      <c r="L26" s="12">
        <v>0</v>
      </c>
      <c r="M26" s="12">
        <v>30000000</v>
      </c>
      <c r="N26" s="12">
        <v>30000000</v>
      </c>
      <c r="O26" s="12">
        <v>0</v>
      </c>
      <c r="P26" s="12">
        <v>27326038</v>
      </c>
      <c r="Q26" s="12">
        <v>27326038</v>
      </c>
      <c r="R26" s="12">
        <v>27326038</v>
      </c>
      <c r="S26" s="13">
        <f t="shared" si="1"/>
        <v>2673962</v>
      </c>
      <c r="T26" s="14">
        <f t="shared" si="2"/>
        <v>0.91086793333333338</v>
      </c>
      <c r="U26" s="14">
        <f t="shared" si="3"/>
        <v>0.91086793333333338</v>
      </c>
      <c r="V26" s="14">
        <f t="shared" si="4"/>
        <v>0.91086793333333338</v>
      </c>
      <c r="W26" s="2"/>
      <c r="X26" s="2"/>
    </row>
    <row r="27" spans="1:24" ht="45" customHeight="1" thickTop="1" thickBot="1" x14ac:dyDescent="0.3">
      <c r="A27" s="10" t="s">
        <v>19</v>
      </c>
      <c r="B27" s="10" t="s">
        <v>27</v>
      </c>
      <c r="C27" s="10" t="s">
        <v>51</v>
      </c>
      <c r="D27" s="10" t="s">
        <v>52</v>
      </c>
      <c r="E27" s="10" t="s">
        <v>30</v>
      </c>
      <c r="F27" s="10" t="s">
        <v>21</v>
      </c>
      <c r="G27" s="10" t="s">
        <v>22</v>
      </c>
      <c r="H27" s="10" t="s">
        <v>23</v>
      </c>
      <c r="I27" s="11" t="s">
        <v>53</v>
      </c>
      <c r="J27" s="12">
        <v>31811447000</v>
      </c>
      <c r="K27" s="12">
        <v>7000000000</v>
      </c>
      <c r="L27" s="12">
        <v>0</v>
      </c>
      <c r="M27" s="12">
        <v>38811447000</v>
      </c>
      <c r="N27" s="12">
        <v>31811447000</v>
      </c>
      <c r="O27" s="12">
        <v>7000000000</v>
      </c>
      <c r="P27" s="12">
        <v>31811447000</v>
      </c>
      <c r="Q27" s="12">
        <v>15333861190</v>
      </c>
      <c r="R27" s="12">
        <v>15333861190</v>
      </c>
      <c r="S27" s="13">
        <f t="shared" si="1"/>
        <v>7000000000</v>
      </c>
      <c r="T27" s="14">
        <f t="shared" si="2"/>
        <v>0.81964083946676869</v>
      </c>
      <c r="U27" s="14">
        <f t="shared" si="3"/>
        <v>0.39508604742307085</v>
      </c>
      <c r="V27" s="14">
        <f t="shared" si="4"/>
        <v>0.39508604742307085</v>
      </c>
      <c r="W27" s="2"/>
      <c r="X27" s="2"/>
    </row>
    <row r="28" spans="1:24" ht="45" customHeight="1" thickTop="1" thickBot="1" x14ac:dyDescent="0.3">
      <c r="A28" s="19" t="s">
        <v>19</v>
      </c>
      <c r="B28" s="19" t="s">
        <v>54</v>
      </c>
      <c r="C28" s="19"/>
      <c r="D28" s="19"/>
      <c r="E28" s="19"/>
      <c r="F28" s="19"/>
      <c r="G28" s="19"/>
      <c r="H28" s="19"/>
      <c r="I28" s="20" t="s">
        <v>104</v>
      </c>
      <c r="J28" s="24">
        <f>+J29+J30</f>
        <v>15552230000</v>
      </c>
      <c r="K28" s="24">
        <f t="shared" ref="K28:R28" si="8">+K29+K30</f>
        <v>732522520</v>
      </c>
      <c r="L28" s="24">
        <f t="shared" si="8"/>
        <v>0</v>
      </c>
      <c r="M28" s="24">
        <f t="shared" si="8"/>
        <v>16284752520</v>
      </c>
      <c r="N28" s="24">
        <f t="shared" si="8"/>
        <v>14298766520</v>
      </c>
      <c r="O28" s="24">
        <f t="shared" si="8"/>
        <v>1985986000</v>
      </c>
      <c r="P28" s="24">
        <f t="shared" si="8"/>
        <v>14298340584</v>
      </c>
      <c r="Q28" s="24">
        <f t="shared" si="8"/>
        <v>14298340584</v>
      </c>
      <c r="R28" s="24">
        <f t="shared" si="8"/>
        <v>14298340584</v>
      </c>
      <c r="S28" s="22">
        <f t="shared" si="1"/>
        <v>1986411936</v>
      </c>
      <c r="T28" s="23">
        <f t="shared" si="2"/>
        <v>0.87802013364585041</v>
      </c>
      <c r="U28" s="23">
        <f t="shared" si="3"/>
        <v>0.87802013364585041</v>
      </c>
      <c r="V28" s="23">
        <f t="shared" si="4"/>
        <v>0.87802013364585041</v>
      </c>
      <c r="W28" s="2"/>
      <c r="X28" s="2"/>
    </row>
    <row r="29" spans="1:24" ht="45" customHeight="1" thickTop="1" thickBot="1" x14ac:dyDescent="0.3">
      <c r="A29" s="10" t="s">
        <v>19</v>
      </c>
      <c r="B29" s="10" t="s">
        <v>54</v>
      </c>
      <c r="C29" s="10" t="s">
        <v>20</v>
      </c>
      <c r="D29" s="10"/>
      <c r="E29" s="10"/>
      <c r="F29" s="10" t="s">
        <v>21</v>
      </c>
      <c r="G29" s="10" t="s">
        <v>22</v>
      </c>
      <c r="H29" s="10" t="s">
        <v>23</v>
      </c>
      <c r="I29" s="11" t="s">
        <v>55</v>
      </c>
      <c r="J29" s="12">
        <v>13570752000</v>
      </c>
      <c r="K29" s="12">
        <v>732522520</v>
      </c>
      <c r="L29" s="12">
        <v>0</v>
      </c>
      <c r="M29" s="12">
        <v>14303274520</v>
      </c>
      <c r="N29" s="12">
        <v>14298766520</v>
      </c>
      <c r="O29" s="12">
        <v>4508000</v>
      </c>
      <c r="P29" s="12">
        <v>14298340584</v>
      </c>
      <c r="Q29" s="12">
        <v>14298340584</v>
      </c>
      <c r="R29" s="12">
        <v>14298340584</v>
      </c>
      <c r="S29" s="13">
        <f t="shared" si="1"/>
        <v>4933936</v>
      </c>
      <c r="T29" s="14">
        <f t="shared" si="2"/>
        <v>0.99965504850004094</v>
      </c>
      <c r="U29" s="14">
        <f t="shared" si="3"/>
        <v>0.99965504850004094</v>
      </c>
      <c r="V29" s="14">
        <f t="shared" si="4"/>
        <v>0.99965504850004094</v>
      </c>
      <c r="W29" s="2"/>
      <c r="X29" s="2"/>
    </row>
    <row r="30" spans="1:24" ht="45" customHeight="1" thickTop="1" thickBot="1" x14ac:dyDescent="0.3">
      <c r="A30" s="10" t="s">
        <v>19</v>
      </c>
      <c r="B30" s="10" t="s">
        <v>54</v>
      </c>
      <c r="C30" s="10" t="s">
        <v>33</v>
      </c>
      <c r="D30" s="10" t="s">
        <v>20</v>
      </c>
      <c r="E30" s="10"/>
      <c r="F30" s="10" t="s">
        <v>21</v>
      </c>
      <c r="G30" s="10" t="s">
        <v>51</v>
      </c>
      <c r="H30" s="10" t="s">
        <v>56</v>
      </c>
      <c r="I30" s="11" t="s">
        <v>57</v>
      </c>
      <c r="J30" s="12">
        <v>1981478000</v>
      </c>
      <c r="K30" s="12">
        <v>0</v>
      </c>
      <c r="L30" s="12">
        <v>0</v>
      </c>
      <c r="M30" s="12">
        <v>1981478000</v>
      </c>
      <c r="N30" s="12">
        <v>0</v>
      </c>
      <c r="O30" s="12">
        <v>1981478000</v>
      </c>
      <c r="P30" s="12">
        <v>0</v>
      </c>
      <c r="Q30" s="12">
        <v>0</v>
      </c>
      <c r="R30" s="12">
        <v>0</v>
      </c>
      <c r="S30" s="13">
        <f t="shared" si="1"/>
        <v>1981478000</v>
      </c>
      <c r="T30" s="14">
        <f t="shared" si="2"/>
        <v>0</v>
      </c>
      <c r="U30" s="14">
        <f t="shared" si="3"/>
        <v>0</v>
      </c>
      <c r="V30" s="14">
        <f t="shared" si="4"/>
        <v>0</v>
      </c>
      <c r="W30" s="2"/>
      <c r="X30" s="2"/>
    </row>
    <row r="31" spans="1:24" ht="45" customHeight="1" thickTop="1" thickBot="1" x14ac:dyDescent="0.3">
      <c r="A31" s="19" t="s">
        <v>58</v>
      </c>
      <c r="B31" s="19"/>
      <c r="C31" s="19"/>
      <c r="D31" s="19"/>
      <c r="E31" s="19"/>
      <c r="F31" s="19"/>
      <c r="G31" s="19"/>
      <c r="H31" s="19"/>
      <c r="I31" s="20" t="s">
        <v>101</v>
      </c>
      <c r="J31" s="24">
        <f>+J32</f>
        <v>1015261019</v>
      </c>
      <c r="K31" s="24">
        <f t="shared" ref="K31:R31" si="9">+K32</f>
        <v>0</v>
      </c>
      <c r="L31" s="24">
        <f t="shared" si="9"/>
        <v>0</v>
      </c>
      <c r="M31" s="24">
        <f t="shared" si="9"/>
        <v>1015261019</v>
      </c>
      <c r="N31" s="24">
        <f t="shared" si="9"/>
        <v>0</v>
      </c>
      <c r="O31" s="24">
        <f t="shared" si="9"/>
        <v>1015261019</v>
      </c>
      <c r="P31" s="24">
        <f t="shared" si="9"/>
        <v>0</v>
      </c>
      <c r="Q31" s="24">
        <f t="shared" si="9"/>
        <v>0</v>
      </c>
      <c r="R31" s="24">
        <f t="shared" si="9"/>
        <v>0</v>
      </c>
      <c r="S31" s="22">
        <f t="shared" si="1"/>
        <v>1015261019</v>
      </c>
      <c r="T31" s="23">
        <f t="shared" si="2"/>
        <v>0</v>
      </c>
      <c r="U31" s="23">
        <f t="shared" si="3"/>
        <v>0</v>
      </c>
      <c r="V31" s="23">
        <f t="shared" si="4"/>
        <v>0</v>
      </c>
      <c r="W31" s="2"/>
      <c r="X31" s="2"/>
    </row>
    <row r="32" spans="1:24" ht="45" customHeight="1" thickTop="1" thickBot="1" x14ac:dyDescent="0.3">
      <c r="A32" s="10" t="s">
        <v>58</v>
      </c>
      <c r="B32" s="10" t="s">
        <v>22</v>
      </c>
      <c r="C32" s="10" t="s">
        <v>33</v>
      </c>
      <c r="D32" s="10" t="s">
        <v>20</v>
      </c>
      <c r="E32" s="10"/>
      <c r="F32" s="10" t="s">
        <v>21</v>
      </c>
      <c r="G32" s="10" t="s">
        <v>51</v>
      </c>
      <c r="H32" s="10" t="s">
        <v>23</v>
      </c>
      <c r="I32" s="11" t="s">
        <v>59</v>
      </c>
      <c r="J32" s="12">
        <v>1015261019</v>
      </c>
      <c r="K32" s="12">
        <v>0</v>
      </c>
      <c r="L32" s="12">
        <v>0</v>
      </c>
      <c r="M32" s="12">
        <v>1015261019</v>
      </c>
      <c r="N32" s="12">
        <v>0</v>
      </c>
      <c r="O32" s="12">
        <v>1015261019</v>
      </c>
      <c r="P32" s="12">
        <v>0</v>
      </c>
      <c r="Q32" s="12">
        <v>0</v>
      </c>
      <c r="R32" s="12">
        <v>0</v>
      </c>
      <c r="S32" s="13">
        <f t="shared" si="1"/>
        <v>1015261019</v>
      </c>
      <c r="T32" s="14">
        <f t="shared" si="2"/>
        <v>0</v>
      </c>
      <c r="U32" s="14">
        <f t="shared" si="3"/>
        <v>0</v>
      </c>
      <c r="V32" s="14">
        <f t="shared" si="4"/>
        <v>0</v>
      </c>
      <c r="W32" s="2"/>
      <c r="X32" s="2"/>
    </row>
    <row r="33" spans="1:24" ht="33.75" customHeight="1" thickTop="1" thickBot="1" x14ac:dyDescent="0.3">
      <c r="A33" s="19" t="s">
        <v>60</v>
      </c>
      <c r="B33" s="19"/>
      <c r="C33" s="19"/>
      <c r="D33" s="19"/>
      <c r="E33" s="19"/>
      <c r="F33" s="19"/>
      <c r="G33" s="19"/>
      <c r="H33" s="19"/>
      <c r="I33" s="20" t="s">
        <v>102</v>
      </c>
      <c r="J33" s="24">
        <f>SUM(J34:J51)</f>
        <v>296975230533</v>
      </c>
      <c r="K33" s="24">
        <f t="shared" ref="K33:R33" si="10">SUM(K34:K51)</f>
        <v>137250000000</v>
      </c>
      <c r="L33" s="24">
        <f t="shared" si="10"/>
        <v>0</v>
      </c>
      <c r="M33" s="24">
        <f t="shared" si="10"/>
        <v>434225230533</v>
      </c>
      <c r="N33" s="24">
        <f t="shared" si="10"/>
        <v>290009570089.75995</v>
      </c>
      <c r="O33" s="24">
        <f t="shared" si="10"/>
        <v>144215660443.24002</v>
      </c>
      <c r="P33" s="24">
        <f t="shared" si="10"/>
        <v>286067408409.48999</v>
      </c>
      <c r="Q33" s="24">
        <f t="shared" si="10"/>
        <v>17341470254.289997</v>
      </c>
      <c r="R33" s="24">
        <f t="shared" si="10"/>
        <v>17341470254.289997</v>
      </c>
      <c r="S33" s="22">
        <f t="shared" si="1"/>
        <v>148157822123.51001</v>
      </c>
      <c r="T33" s="23">
        <f t="shared" si="2"/>
        <v>0.6587996005168788</v>
      </c>
      <c r="U33" s="23">
        <f t="shared" si="3"/>
        <v>3.9936579072118401E-2</v>
      </c>
      <c r="V33" s="23">
        <f t="shared" si="4"/>
        <v>3.9936579072118401E-2</v>
      </c>
      <c r="W33" s="2"/>
      <c r="X33" s="2"/>
    </row>
    <row r="34" spans="1:24" ht="89.25" customHeight="1" thickTop="1" thickBot="1" x14ac:dyDescent="0.3">
      <c r="A34" s="10" t="s">
        <v>60</v>
      </c>
      <c r="B34" s="10" t="s">
        <v>61</v>
      </c>
      <c r="C34" s="10" t="s">
        <v>62</v>
      </c>
      <c r="D34" s="10" t="s">
        <v>63</v>
      </c>
      <c r="E34" s="10"/>
      <c r="F34" s="10" t="s">
        <v>21</v>
      </c>
      <c r="G34" s="10" t="s">
        <v>22</v>
      </c>
      <c r="H34" s="10" t="s">
        <v>23</v>
      </c>
      <c r="I34" s="11" t="s">
        <v>64</v>
      </c>
      <c r="J34" s="12">
        <v>3775000000</v>
      </c>
      <c r="K34" s="12">
        <v>0</v>
      </c>
      <c r="L34" s="12">
        <v>0</v>
      </c>
      <c r="M34" s="12">
        <v>3775000000</v>
      </c>
      <c r="N34" s="12">
        <v>2500461970.23</v>
      </c>
      <c r="O34" s="12">
        <v>1274538029.77</v>
      </c>
      <c r="P34" s="12">
        <v>2221766404.48</v>
      </c>
      <c r="Q34" s="12">
        <v>1250175361.9100001</v>
      </c>
      <c r="R34" s="12">
        <v>1250175361.9100001</v>
      </c>
      <c r="S34" s="13">
        <f t="shared" si="1"/>
        <v>1553233595.52</v>
      </c>
      <c r="T34" s="14">
        <f t="shared" si="2"/>
        <v>0.58854739191523175</v>
      </c>
      <c r="U34" s="14">
        <f t="shared" si="3"/>
        <v>0.33117228130066229</v>
      </c>
      <c r="V34" s="14">
        <f t="shared" si="4"/>
        <v>0.33117228130066229</v>
      </c>
      <c r="W34" s="2"/>
      <c r="X34" s="2"/>
    </row>
    <row r="35" spans="1:24" ht="90" customHeight="1" thickTop="1" thickBot="1" x14ac:dyDescent="0.3">
      <c r="A35" s="10" t="s">
        <v>60</v>
      </c>
      <c r="B35" s="10" t="s">
        <v>61</v>
      </c>
      <c r="C35" s="10" t="s">
        <v>62</v>
      </c>
      <c r="D35" s="10" t="s">
        <v>63</v>
      </c>
      <c r="E35" s="10"/>
      <c r="F35" s="10" t="s">
        <v>21</v>
      </c>
      <c r="G35" s="10" t="s">
        <v>65</v>
      </c>
      <c r="H35" s="10" t="s">
        <v>23</v>
      </c>
      <c r="I35" s="11" t="s">
        <v>64</v>
      </c>
      <c r="J35" s="12">
        <v>19001800000</v>
      </c>
      <c r="K35" s="12">
        <v>0</v>
      </c>
      <c r="L35" s="12">
        <v>0</v>
      </c>
      <c r="M35" s="12">
        <v>19001800000</v>
      </c>
      <c r="N35" s="12">
        <v>19001800000</v>
      </c>
      <c r="O35" s="12">
        <v>0</v>
      </c>
      <c r="P35" s="12">
        <v>19001800000</v>
      </c>
      <c r="Q35" s="12">
        <v>0</v>
      </c>
      <c r="R35" s="12">
        <v>0</v>
      </c>
      <c r="S35" s="13">
        <f t="shared" si="1"/>
        <v>0</v>
      </c>
      <c r="T35" s="14">
        <f t="shared" si="2"/>
        <v>1</v>
      </c>
      <c r="U35" s="14">
        <f t="shared" si="3"/>
        <v>0</v>
      </c>
      <c r="V35" s="14">
        <f t="shared" si="4"/>
        <v>0</v>
      </c>
      <c r="W35" s="2"/>
      <c r="X35" s="2"/>
    </row>
    <row r="36" spans="1:24" ht="60.75" customHeight="1" thickTop="1" thickBot="1" x14ac:dyDescent="0.3">
      <c r="A36" s="10" t="s">
        <v>60</v>
      </c>
      <c r="B36" s="10" t="s">
        <v>66</v>
      </c>
      <c r="C36" s="10" t="s">
        <v>62</v>
      </c>
      <c r="D36" s="10" t="s">
        <v>67</v>
      </c>
      <c r="E36" s="10"/>
      <c r="F36" s="10" t="s">
        <v>21</v>
      </c>
      <c r="G36" s="10" t="s">
        <v>22</v>
      </c>
      <c r="H36" s="10" t="s">
        <v>23</v>
      </c>
      <c r="I36" s="11" t="s">
        <v>68</v>
      </c>
      <c r="J36" s="12">
        <v>3800000000</v>
      </c>
      <c r="K36" s="12">
        <v>0</v>
      </c>
      <c r="L36" s="12">
        <v>0</v>
      </c>
      <c r="M36" s="12">
        <v>3800000000</v>
      </c>
      <c r="N36" s="12">
        <v>2970222667.5599999</v>
      </c>
      <c r="O36" s="12">
        <v>829777332.44000006</v>
      </c>
      <c r="P36" s="12">
        <v>2710045630.4299998</v>
      </c>
      <c r="Q36" s="12">
        <v>1144513326.0899999</v>
      </c>
      <c r="R36" s="12">
        <v>1144513326.0899999</v>
      </c>
      <c r="S36" s="13">
        <f t="shared" si="1"/>
        <v>1089954369.5700002</v>
      </c>
      <c r="T36" s="14">
        <f t="shared" si="2"/>
        <v>0.71316990274473679</v>
      </c>
      <c r="U36" s="14">
        <f t="shared" si="3"/>
        <v>0.30118771739210526</v>
      </c>
      <c r="V36" s="14">
        <f t="shared" si="4"/>
        <v>0.30118771739210526</v>
      </c>
      <c r="W36" s="2"/>
      <c r="X36" s="2"/>
    </row>
    <row r="37" spans="1:24" ht="72" customHeight="1" thickTop="1" thickBot="1" x14ac:dyDescent="0.3">
      <c r="A37" s="10" t="s">
        <v>60</v>
      </c>
      <c r="B37" s="10" t="s">
        <v>66</v>
      </c>
      <c r="C37" s="10" t="s">
        <v>62</v>
      </c>
      <c r="D37" s="10" t="s">
        <v>69</v>
      </c>
      <c r="E37" s="10"/>
      <c r="F37" s="10" t="s">
        <v>21</v>
      </c>
      <c r="G37" s="10" t="s">
        <v>22</v>
      </c>
      <c r="H37" s="10" t="s">
        <v>23</v>
      </c>
      <c r="I37" s="11" t="s">
        <v>70</v>
      </c>
      <c r="J37" s="12">
        <v>10422750116</v>
      </c>
      <c r="K37" s="12">
        <v>16800000000</v>
      </c>
      <c r="L37" s="12">
        <v>0</v>
      </c>
      <c r="M37" s="12">
        <v>27222750116</v>
      </c>
      <c r="N37" s="12">
        <v>9247814181.9599991</v>
      </c>
      <c r="O37" s="12">
        <v>17974935934.040001</v>
      </c>
      <c r="P37" s="12">
        <v>9131435895.5599995</v>
      </c>
      <c r="Q37" s="12">
        <v>3541663223.5599999</v>
      </c>
      <c r="R37" s="12">
        <v>3541663223.5599999</v>
      </c>
      <c r="S37" s="13">
        <f t="shared" si="1"/>
        <v>18091314220.440002</v>
      </c>
      <c r="T37" s="14">
        <f t="shared" si="2"/>
        <v>0.33543399754432068</v>
      </c>
      <c r="U37" s="14">
        <f t="shared" si="3"/>
        <v>0.13009939144533417</v>
      </c>
      <c r="V37" s="14">
        <f t="shared" si="4"/>
        <v>0.13009939144533417</v>
      </c>
      <c r="W37" s="2"/>
      <c r="X37" s="2"/>
    </row>
    <row r="38" spans="1:24" ht="83.25" customHeight="1" thickTop="1" thickBot="1" x14ac:dyDescent="0.3">
      <c r="A38" s="10" t="s">
        <v>60</v>
      </c>
      <c r="B38" s="10" t="s">
        <v>66</v>
      </c>
      <c r="C38" s="10" t="s">
        <v>62</v>
      </c>
      <c r="D38" s="10" t="s">
        <v>71</v>
      </c>
      <c r="E38" s="10"/>
      <c r="F38" s="10" t="s">
        <v>21</v>
      </c>
      <c r="G38" s="10" t="s">
        <v>22</v>
      </c>
      <c r="H38" s="10" t="s">
        <v>23</v>
      </c>
      <c r="I38" s="11" t="s">
        <v>72</v>
      </c>
      <c r="J38" s="12">
        <v>20775856863</v>
      </c>
      <c r="K38" s="12">
        <v>15000000000</v>
      </c>
      <c r="L38" s="12">
        <v>0</v>
      </c>
      <c r="M38" s="12">
        <v>35775856863</v>
      </c>
      <c r="N38" s="12">
        <v>20775856863</v>
      </c>
      <c r="O38" s="12">
        <v>15000000000</v>
      </c>
      <c r="P38" s="12">
        <v>20775856863</v>
      </c>
      <c r="Q38" s="12">
        <v>0</v>
      </c>
      <c r="R38" s="12">
        <v>0</v>
      </c>
      <c r="S38" s="13">
        <f t="shared" si="1"/>
        <v>15000000000</v>
      </c>
      <c r="T38" s="14">
        <f t="shared" si="2"/>
        <v>0.58072283055466789</v>
      </c>
      <c r="U38" s="14">
        <f t="shared" si="3"/>
        <v>0</v>
      </c>
      <c r="V38" s="14">
        <f t="shared" si="4"/>
        <v>0</v>
      </c>
      <c r="W38" s="2"/>
      <c r="X38" s="2"/>
    </row>
    <row r="39" spans="1:24" ht="46.5" thickTop="1" thickBot="1" x14ac:dyDescent="0.3">
      <c r="A39" s="10" t="s">
        <v>60</v>
      </c>
      <c r="B39" s="10" t="s">
        <v>66</v>
      </c>
      <c r="C39" s="10" t="s">
        <v>62</v>
      </c>
      <c r="D39" s="10" t="s">
        <v>73</v>
      </c>
      <c r="E39" s="10"/>
      <c r="F39" s="10" t="s">
        <v>21</v>
      </c>
      <c r="G39" s="10" t="s">
        <v>22</v>
      </c>
      <c r="H39" s="10" t="s">
        <v>23</v>
      </c>
      <c r="I39" s="11" t="s">
        <v>74</v>
      </c>
      <c r="J39" s="12">
        <v>6092612574</v>
      </c>
      <c r="K39" s="12">
        <v>4450000000</v>
      </c>
      <c r="L39" s="12">
        <v>0</v>
      </c>
      <c r="M39" s="12">
        <v>10542612574</v>
      </c>
      <c r="N39" s="12">
        <v>5439996908.21</v>
      </c>
      <c r="O39" s="12">
        <v>5102615665.79</v>
      </c>
      <c r="P39" s="12">
        <v>4040290908.21</v>
      </c>
      <c r="Q39" s="12">
        <v>1059079462.21</v>
      </c>
      <c r="R39" s="12">
        <v>1059079462.21</v>
      </c>
      <c r="S39" s="13">
        <f t="shared" si="1"/>
        <v>6502321665.79</v>
      </c>
      <c r="T39" s="14">
        <f t="shared" si="2"/>
        <v>0.38323431500974364</v>
      </c>
      <c r="U39" s="14">
        <f t="shared" si="3"/>
        <v>0.1004570218981472</v>
      </c>
      <c r="V39" s="14">
        <f t="shared" si="4"/>
        <v>0.1004570218981472</v>
      </c>
      <c r="W39" s="2"/>
      <c r="X39" s="2"/>
    </row>
    <row r="40" spans="1:24" ht="57.75" thickTop="1" thickBot="1" x14ac:dyDescent="0.3">
      <c r="A40" s="10" t="s">
        <v>60</v>
      </c>
      <c r="B40" s="10" t="s">
        <v>66</v>
      </c>
      <c r="C40" s="10" t="s">
        <v>62</v>
      </c>
      <c r="D40" s="10" t="s">
        <v>75</v>
      </c>
      <c r="E40" s="10"/>
      <c r="F40" s="10" t="s">
        <v>21</v>
      </c>
      <c r="G40" s="10" t="s">
        <v>22</v>
      </c>
      <c r="H40" s="10" t="s">
        <v>23</v>
      </c>
      <c r="I40" s="11" t="s">
        <v>76</v>
      </c>
      <c r="J40" s="12">
        <v>19000000000</v>
      </c>
      <c r="K40" s="12">
        <v>0</v>
      </c>
      <c r="L40" s="12">
        <v>0</v>
      </c>
      <c r="M40" s="12">
        <v>19000000000</v>
      </c>
      <c r="N40" s="12">
        <v>18697060094.75</v>
      </c>
      <c r="O40" s="12">
        <v>302939905.25</v>
      </c>
      <c r="P40" s="12">
        <v>18693993889.400002</v>
      </c>
      <c r="Q40" s="12">
        <v>384556685.39999998</v>
      </c>
      <c r="R40" s="12">
        <v>384556685.39999998</v>
      </c>
      <c r="S40" s="13">
        <f t="shared" si="1"/>
        <v>306006110.59999847</v>
      </c>
      <c r="T40" s="14">
        <f t="shared" si="2"/>
        <v>0.98389441523157906</v>
      </c>
      <c r="U40" s="14">
        <f t="shared" si="3"/>
        <v>2.0239825547368421E-2</v>
      </c>
      <c r="V40" s="14">
        <f t="shared" si="4"/>
        <v>2.0239825547368421E-2</v>
      </c>
      <c r="W40" s="2"/>
      <c r="X40" s="2"/>
    </row>
    <row r="41" spans="1:24" ht="54.75" customHeight="1" thickTop="1" thickBot="1" x14ac:dyDescent="0.3">
      <c r="A41" s="10" t="s">
        <v>60</v>
      </c>
      <c r="B41" s="10" t="s">
        <v>66</v>
      </c>
      <c r="C41" s="10" t="s">
        <v>62</v>
      </c>
      <c r="D41" s="10" t="s">
        <v>77</v>
      </c>
      <c r="E41" s="10"/>
      <c r="F41" s="10" t="s">
        <v>21</v>
      </c>
      <c r="G41" s="10" t="s">
        <v>22</v>
      </c>
      <c r="H41" s="10" t="s">
        <v>23</v>
      </c>
      <c r="I41" s="11" t="s">
        <v>78</v>
      </c>
      <c r="J41" s="12">
        <v>138789700000</v>
      </c>
      <c r="K41" s="12">
        <v>0</v>
      </c>
      <c r="L41" s="12">
        <v>0</v>
      </c>
      <c r="M41" s="12">
        <v>138789700000</v>
      </c>
      <c r="N41" s="12">
        <v>138789700000</v>
      </c>
      <c r="O41" s="12">
        <v>0</v>
      </c>
      <c r="P41" s="12">
        <v>138789700000</v>
      </c>
      <c r="Q41" s="12">
        <v>6157417311</v>
      </c>
      <c r="R41" s="12">
        <v>6157417311</v>
      </c>
      <c r="S41" s="13">
        <f t="shared" si="1"/>
        <v>0</v>
      </c>
      <c r="T41" s="14">
        <f t="shared" si="2"/>
        <v>1</v>
      </c>
      <c r="U41" s="14">
        <f t="shared" si="3"/>
        <v>4.4365088410739412E-2</v>
      </c>
      <c r="V41" s="14">
        <f t="shared" si="4"/>
        <v>4.4365088410739412E-2</v>
      </c>
      <c r="W41" s="2"/>
      <c r="X41" s="2"/>
    </row>
    <row r="42" spans="1:24" ht="59.25" customHeight="1" thickTop="1" thickBot="1" x14ac:dyDescent="0.3">
      <c r="A42" s="10" t="s">
        <v>60</v>
      </c>
      <c r="B42" s="10" t="s">
        <v>66</v>
      </c>
      <c r="C42" s="10" t="s">
        <v>62</v>
      </c>
      <c r="D42" s="10" t="s">
        <v>77</v>
      </c>
      <c r="E42" s="10"/>
      <c r="F42" s="10" t="s">
        <v>21</v>
      </c>
      <c r="G42" s="10" t="s">
        <v>51</v>
      </c>
      <c r="H42" s="10" t="s">
        <v>23</v>
      </c>
      <c r="I42" s="11" t="s">
        <v>78</v>
      </c>
      <c r="J42" s="12">
        <v>55997510980</v>
      </c>
      <c r="K42" s="12">
        <v>0</v>
      </c>
      <c r="L42" s="12">
        <v>0</v>
      </c>
      <c r="M42" s="12">
        <v>55997510980</v>
      </c>
      <c r="N42" s="12">
        <v>55997510980</v>
      </c>
      <c r="O42" s="12">
        <v>0</v>
      </c>
      <c r="P42" s="12">
        <v>55997510980</v>
      </c>
      <c r="Q42" s="12">
        <v>0</v>
      </c>
      <c r="R42" s="12">
        <v>0</v>
      </c>
      <c r="S42" s="13">
        <f t="shared" si="1"/>
        <v>0</v>
      </c>
      <c r="T42" s="14">
        <f t="shared" si="2"/>
        <v>1</v>
      </c>
      <c r="U42" s="14">
        <f t="shared" si="3"/>
        <v>0</v>
      </c>
      <c r="V42" s="14">
        <f t="shared" si="4"/>
        <v>0</v>
      </c>
      <c r="W42" s="2"/>
      <c r="X42" s="2"/>
    </row>
    <row r="43" spans="1:24" ht="61.5" customHeight="1" thickTop="1" thickBot="1" x14ac:dyDescent="0.3">
      <c r="A43" s="10" t="s">
        <v>60</v>
      </c>
      <c r="B43" s="10" t="s">
        <v>66</v>
      </c>
      <c r="C43" s="10" t="s">
        <v>62</v>
      </c>
      <c r="D43" s="10" t="s">
        <v>79</v>
      </c>
      <c r="E43" s="10"/>
      <c r="F43" s="10" t="s">
        <v>21</v>
      </c>
      <c r="G43" s="10" t="s">
        <v>22</v>
      </c>
      <c r="H43" s="10" t="s">
        <v>23</v>
      </c>
      <c r="I43" s="11" t="s">
        <v>80</v>
      </c>
      <c r="J43" s="12">
        <v>1000000000</v>
      </c>
      <c r="K43" s="12">
        <v>96000000000</v>
      </c>
      <c r="L43" s="12">
        <v>0</v>
      </c>
      <c r="M43" s="12">
        <v>97000000000</v>
      </c>
      <c r="N43" s="12">
        <v>846953940</v>
      </c>
      <c r="O43" s="12">
        <v>96153046060</v>
      </c>
      <c r="P43" s="12">
        <v>846953940</v>
      </c>
      <c r="Q43" s="12">
        <v>846953940</v>
      </c>
      <c r="R43" s="12">
        <v>846953940</v>
      </c>
      <c r="S43" s="13">
        <f t="shared" si="1"/>
        <v>96153046060</v>
      </c>
      <c r="T43" s="14">
        <f t="shared" si="2"/>
        <v>8.7314839175257741E-3</v>
      </c>
      <c r="U43" s="14">
        <f t="shared" si="3"/>
        <v>8.7314839175257741E-3</v>
      </c>
      <c r="V43" s="14">
        <f t="shared" si="4"/>
        <v>8.7314839175257741E-3</v>
      </c>
      <c r="W43" s="2"/>
      <c r="X43" s="2"/>
    </row>
    <row r="44" spans="1:24" ht="91.5" thickTop="1" thickBot="1" x14ac:dyDescent="0.3">
      <c r="A44" s="10" t="s">
        <v>60</v>
      </c>
      <c r="B44" s="10" t="s">
        <v>66</v>
      </c>
      <c r="C44" s="10" t="s">
        <v>62</v>
      </c>
      <c r="D44" s="10" t="s">
        <v>81</v>
      </c>
      <c r="E44" s="10"/>
      <c r="F44" s="10" t="s">
        <v>21</v>
      </c>
      <c r="G44" s="10" t="s">
        <v>22</v>
      </c>
      <c r="H44" s="10" t="s">
        <v>23</v>
      </c>
      <c r="I44" s="11" t="s">
        <v>82</v>
      </c>
      <c r="J44" s="12">
        <v>4000000000</v>
      </c>
      <c r="K44" s="12">
        <v>0</v>
      </c>
      <c r="L44" s="12">
        <v>0</v>
      </c>
      <c r="M44" s="12">
        <v>4000000000</v>
      </c>
      <c r="N44" s="12">
        <v>3246247641.75</v>
      </c>
      <c r="O44" s="12">
        <v>753752358.25</v>
      </c>
      <c r="P44" s="12">
        <v>3246247641.75</v>
      </c>
      <c r="Q44" s="12">
        <v>298768607.70999998</v>
      </c>
      <c r="R44" s="12">
        <v>298768607.70999998</v>
      </c>
      <c r="S44" s="13">
        <f t="shared" si="1"/>
        <v>753752358.25</v>
      </c>
      <c r="T44" s="14">
        <f t="shared" si="2"/>
        <v>0.81156191043750003</v>
      </c>
      <c r="U44" s="14">
        <f t="shared" si="3"/>
        <v>7.4692151927499992E-2</v>
      </c>
      <c r="V44" s="14">
        <f t="shared" si="4"/>
        <v>7.4692151927499992E-2</v>
      </c>
      <c r="W44" s="2"/>
      <c r="X44" s="2"/>
    </row>
    <row r="45" spans="1:24" ht="50.25" customHeight="1" thickTop="1" thickBot="1" x14ac:dyDescent="0.3">
      <c r="A45" s="10" t="s">
        <v>60</v>
      </c>
      <c r="B45" s="10" t="s">
        <v>66</v>
      </c>
      <c r="C45" s="10" t="s">
        <v>62</v>
      </c>
      <c r="D45" s="10" t="s">
        <v>83</v>
      </c>
      <c r="E45" s="10"/>
      <c r="F45" s="10" t="s">
        <v>21</v>
      </c>
      <c r="G45" s="10" t="s">
        <v>22</v>
      </c>
      <c r="H45" s="10" t="s">
        <v>23</v>
      </c>
      <c r="I45" s="11" t="s">
        <v>84</v>
      </c>
      <c r="J45" s="12">
        <v>2900000000</v>
      </c>
      <c r="K45" s="12">
        <v>0</v>
      </c>
      <c r="L45" s="12">
        <v>0</v>
      </c>
      <c r="M45" s="12">
        <v>2900000000</v>
      </c>
      <c r="N45" s="12">
        <v>1775159544.3</v>
      </c>
      <c r="O45" s="12">
        <v>1124840455.7</v>
      </c>
      <c r="P45" s="12">
        <v>1736501984.3</v>
      </c>
      <c r="Q45" s="12">
        <v>222496512.30000001</v>
      </c>
      <c r="R45" s="12">
        <v>222496512.30000001</v>
      </c>
      <c r="S45" s="13">
        <f t="shared" si="1"/>
        <v>1163498015.7</v>
      </c>
      <c r="T45" s="14">
        <f t="shared" si="2"/>
        <v>0.59879378768965519</v>
      </c>
      <c r="U45" s="14">
        <f t="shared" si="3"/>
        <v>7.6722935275862075E-2</v>
      </c>
      <c r="V45" s="14">
        <f t="shared" si="4"/>
        <v>7.6722935275862075E-2</v>
      </c>
      <c r="W45" s="2"/>
      <c r="X45" s="2"/>
    </row>
    <row r="46" spans="1:24" ht="46.5" thickTop="1" thickBot="1" x14ac:dyDescent="0.3">
      <c r="A46" s="10" t="s">
        <v>60</v>
      </c>
      <c r="B46" s="10" t="s">
        <v>66</v>
      </c>
      <c r="C46" s="10" t="s">
        <v>62</v>
      </c>
      <c r="D46" s="10" t="s">
        <v>85</v>
      </c>
      <c r="E46" s="10"/>
      <c r="F46" s="10" t="s">
        <v>21</v>
      </c>
      <c r="G46" s="10" t="s">
        <v>22</v>
      </c>
      <c r="H46" s="10" t="s">
        <v>23</v>
      </c>
      <c r="I46" s="11" t="s">
        <v>86</v>
      </c>
      <c r="J46" s="12">
        <v>6000000000</v>
      </c>
      <c r="K46" s="12">
        <v>5000000000</v>
      </c>
      <c r="L46" s="12">
        <v>0</v>
      </c>
      <c r="M46" s="12">
        <v>11000000000</v>
      </c>
      <c r="N46" s="12">
        <v>5929945598</v>
      </c>
      <c r="O46" s="12">
        <v>5070054402</v>
      </c>
      <c r="P46" s="12">
        <v>4764807698</v>
      </c>
      <c r="Q46" s="12">
        <v>92741700</v>
      </c>
      <c r="R46" s="12">
        <v>92741700</v>
      </c>
      <c r="S46" s="13">
        <f t="shared" si="1"/>
        <v>6235192302</v>
      </c>
      <c r="T46" s="14">
        <f t="shared" si="2"/>
        <v>0.43316433618181815</v>
      </c>
      <c r="U46" s="14">
        <f t="shared" si="3"/>
        <v>8.4310636363636362E-3</v>
      </c>
      <c r="V46" s="14">
        <f t="shared" si="4"/>
        <v>8.4310636363636362E-3</v>
      </c>
      <c r="W46" s="2"/>
      <c r="X46" s="2"/>
    </row>
    <row r="47" spans="1:24" ht="54.75" customHeight="1" thickTop="1" thickBot="1" x14ac:dyDescent="0.3">
      <c r="A47" s="10" t="s">
        <v>60</v>
      </c>
      <c r="B47" s="10" t="s">
        <v>87</v>
      </c>
      <c r="C47" s="10" t="s">
        <v>62</v>
      </c>
      <c r="D47" s="10" t="s">
        <v>88</v>
      </c>
      <c r="E47" s="10"/>
      <c r="F47" s="10" t="s">
        <v>21</v>
      </c>
      <c r="G47" s="10" t="s">
        <v>22</v>
      </c>
      <c r="H47" s="10" t="s">
        <v>23</v>
      </c>
      <c r="I47" s="11" t="s">
        <v>89</v>
      </c>
      <c r="J47" s="12">
        <v>170000000</v>
      </c>
      <c r="K47" s="12">
        <v>0</v>
      </c>
      <c r="L47" s="12">
        <v>0</v>
      </c>
      <c r="M47" s="12">
        <v>170000000</v>
      </c>
      <c r="N47" s="12">
        <v>105700000</v>
      </c>
      <c r="O47" s="12">
        <v>64300000</v>
      </c>
      <c r="P47" s="12">
        <v>105700000</v>
      </c>
      <c r="Q47" s="12">
        <v>60454500</v>
      </c>
      <c r="R47" s="12">
        <v>60454500</v>
      </c>
      <c r="S47" s="13">
        <f t="shared" si="1"/>
        <v>64300000</v>
      </c>
      <c r="T47" s="14">
        <f t="shared" si="2"/>
        <v>0.62176470588235289</v>
      </c>
      <c r="U47" s="14">
        <f t="shared" si="3"/>
        <v>0.35561470588235294</v>
      </c>
      <c r="V47" s="14">
        <f t="shared" si="4"/>
        <v>0.35561470588235294</v>
      </c>
      <c r="W47" s="2"/>
      <c r="X47" s="2"/>
    </row>
    <row r="48" spans="1:24" ht="102.75" thickTop="1" thickBot="1" x14ac:dyDescent="0.3">
      <c r="A48" s="10" t="s">
        <v>60</v>
      </c>
      <c r="B48" s="10" t="s">
        <v>87</v>
      </c>
      <c r="C48" s="10" t="s">
        <v>62</v>
      </c>
      <c r="D48" s="10" t="s">
        <v>90</v>
      </c>
      <c r="E48" s="10"/>
      <c r="F48" s="10" t="s">
        <v>21</v>
      </c>
      <c r="G48" s="10" t="s">
        <v>22</v>
      </c>
      <c r="H48" s="10" t="s">
        <v>23</v>
      </c>
      <c r="I48" s="11" t="s">
        <v>91</v>
      </c>
      <c r="J48" s="12">
        <v>300000000</v>
      </c>
      <c r="K48" s="12">
        <v>0</v>
      </c>
      <c r="L48" s="12">
        <v>0</v>
      </c>
      <c r="M48" s="12">
        <v>300000000</v>
      </c>
      <c r="N48" s="12">
        <v>89108000</v>
      </c>
      <c r="O48" s="12">
        <v>210892000</v>
      </c>
      <c r="P48" s="12">
        <v>89108000</v>
      </c>
      <c r="Q48" s="12">
        <v>47255000</v>
      </c>
      <c r="R48" s="12">
        <v>47255000</v>
      </c>
      <c r="S48" s="13">
        <f t="shared" si="1"/>
        <v>210892000</v>
      </c>
      <c r="T48" s="14">
        <f t="shared" si="2"/>
        <v>0.29702666666666666</v>
      </c>
      <c r="U48" s="14">
        <f t="shared" si="3"/>
        <v>0.15751666666666667</v>
      </c>
      <c r="V48" s="14">
        <f t="shared" si="4"/>
        <v>0.15751666666666667</v>
      </c>
      <c r="W48" s="2"/>
      <c r="X48" s="2"/>
    </row>
    <row r="49" spans="1:24" ht="96.75" customHeight="1" thickTop="1" thickBot="1" x14ac:dyDescent="0.3">
      <c r="A49" s="10" t="s">
        <v>60</v>
      </c>
      <c r="B49" s="10" t="s">
        <v>87</v>
      </c>
      <c r="C49" s="10" t="s">
        <v>62</v>
      </c>
      <c r="D49" s="10" t="s">
        <v>92</v>
      </c>
      <c r="E49" s="10"/>
      <c r="F49" s="10" t="s">
        <v>21</v>
      </c>
      <c r="G49" s="10" t="s">
        <v>22</v>
      </c>
      <c r="H49" s="10" t="s">
        <v>23</v>
      </c>
      <c r="I49" s="11" t="s">
        <v>93</v>
      </c>
      <c r="J49" s="12">
        <v>150000000</v>
      </c>
      <c r="K49" s="12">
        <v>0</v>
      </c>
      <c r="L49" s="12">
        <v>0</v>
      </c>
      <c r="M49" s="12">
        <v>150000000</v>
      </c>
      <c r="N49" s="12">
        <v>94814998</v>
      </c>
      <c r="O49" s="12">
        <v>55185002</v>
      </c>
      <c r="P49" s="12">
        <v>93854752</v>
      </c>
      <c r="Q49" s="12">
        <v>42135967</v>
      </c>
      <c r="R49" s="12">
        <v>42135967</v>
      </c>
      <c r="S49" s="13">
        <f t="shared" si="1"/>
        <v>56145248</v>
      </c>
      <c r="T49" s="14">
        <f t="shared" si="2"/>
        <v>0.62569834666666668</v>
      </c>
      <c r="U49" s="14">
        <f t="shared" si="3"/>
        <v>0.28090644666666664</v>
      </c>
      <c r="V49" s="14">
        <f t="shared" si="4"/>
        <v>0.28090644666666664</v>
      </c>
      <c r="W49" s="2"/>
      <c r="X49" s="2"/>
    </row>
    <row r="50" spans="1:24" ht="58.5" customHeight="1" thickTop="1" thickBot="1" x14ac:dyDescent="0.3">
      <c r="A50" s="10" t="s">
        <v>60</v>
      </c>
      <c r="B50" s="10" t="s">
        <v>94</v>
      </c>
      <c r="C50" s="10" t="s">
        <v>62</v>
      </c>
      <c r="D50" s="10" t="s">
        <v>88</v>
      </c>
      <c r="E50" s="10"/>
      <c r="F50" s="10" t="s">
        <v>21</v>
      </c>
      <c r="G50" s="10" t="s">
        <v>22</v>
      </c>
      <c r="H50" s="10" t="s">
        <v>23</v>
      </c>
      <c r="I50" s="11" t="s">
        <v>95</v>
      </c>
      <c r="J50" s="12">
        <v>2900000000</v>
      </c>
      <c r="K50" s="12">
        <v>0</v>
      </c>
      <c r="L50" s="12">
        <v>0</v>
      </c>
      <c r="M50" s="12">
        <v>2900000000</v>
      </c>
      <c r="N50" s="12">
        <v>2854619934</v>
      </c>
      <c r="O50" s="12">
        <v>45380066</v>
      </c>
      <c r="P50" s="12">
        <v>2738901148.3600001</v>
      </c>
      <c r="Q50" s="12">
        <v>1745519310.4400001</v>
      </c>
      <c r="R50" s="12">
        <v>1745519310.4400001</v>
      </c>
      <c r="S50" s="13">
        <f t="shared" si="1"/>
        <v>161098851.63999987</v>
      </c>
      <c r="T50" s="14">
        <f t="shared" si="2"/>
        <v>0.94444867184827586</v>
      </c>
      <c r="U50" s="14">
        <f t="shared" si="3"/>
        <v>0.60190321049655171</v>
      </c>
      <c r="V50" s="14">
        <f t="shared" si="4"/>
        <v>0.60190321049655171</v>
      </c>
      <c r="W50" s="2"/>
      <c r="X50" s="2"/>
    </row>
    <row r="51" spans="1:24" ht="63.75" customHeight="1" thickTop="1" thickBot="1" x14ac:dyDescent="0.3">
      <c r="A51" s="10" t="s">
        <v>60</v>
      </c>
      <c r="B51" s="10" t="s">
        <v>94</v>
      </c>
      <c r="C51" s="10" t="s">
        <v>62</v>
      </c>
      <c r="D51" s="10" t="s">
        <v>90</v>
      </c>
      <c r="E51" s="10"/>
      <c r="F51" s="10" t="s">
        <v>21</v>
      </c>
      <c r="G51" s="10" t="s">
        <v>22</v>
      </c>
      <c r="H51" s="10" t="s">
        <v>23</v>
      </c>
      <c r="I51" s="11" t="s">
        <v>96</v>
      </c>
      <c r="J51" s="12">
        <v>1900000000</v>
      </c>
      <c r="K51" s="12">
        <v>0</v>
      </c>
      <c r="L51" s="12">
        <v>0</v>
      </c>
      <c r="M51" s="12">
        <v>1900000000</v>
      </c>
      <c r="N51" s="12">
        <v>1646596768</v>
      </c>
      <c r="O51" s="12">
        <v>253403232</v>
      </c>
      <c r="P51" s="12">
        <v>1082932674</v>
      </c>
      <c r="Q51" s="12">
        <v>447739346.67000002</v>
      </c>
      <c r="R51" s="12">
        <v>447739346.67000002</v>
      </c>
      <c r="S51" s="13">
        <f t="shared" si="1"/>
        <v>817067326</v>
      </c>
      <c r="T51" s="14">
        <f t="shared" si="2"/>
        <v>0.56996456526315786</v>
      </c>
      <c r="U51" s="14">
        <f t="shared" si="3"/>
        <v>0.23565228772105265</v>
      </c>
      <c r="V51" s="14">
        <f t="shared" si="4"/>
        <v>0.23565228772105265</v>
      </c>
      <c r="W51" s="2"/>
      <c r="X51" s="2"/>
    </row>
    <row r="52" spans="1:24" ht="33.950000000000003" customHeight="1" thickTop="1" thickBot="1" x14ac:dyDescent="0.3">
      <c r="A52" s="10"/>
      <c r="B52" s="10"/>
      <c r="C52" s="10"/>
      <c r="D52" s="10"/>
      <c r="E52" s="10"/>
      <c r="F52" s="10"/>
      <c r="G52" s="10"/>
      <c r="H52" s="10"/>
      <c r="I52" s="11" t="s">
        <v>103</v>
      </c>
      <c r="J52" s="12">
        <f>+J8+J31+J33</f>
        <v>690420699552</v>
      </c>
      <c r="K52" s="12">
        <f t="shared" ref="K52:R52" si="11">+K8+K31+K33</f>
        <v>187015025920</v>
      </c>
      <c r="L52" s="12">
        <f t="shared" si="11"/>
        <v>765025920</v>
      </c>
      <c r="M52" s="12">
        <f t="shared" si="11"/>
        <v>876670699552</v>
      </c>
      <c r="N52" s="12">
        <f t="shared" si="11"/>
        <v>676582266545.70996</v>
      </c>
      <c r="O52" s="12">
        <f t="shared" si="11"/>
        <v>200088433006.29001</v>
      </c>
      <c r="P52" s="12">
        <f t="shared" si="11"/>
        <v>614519277119.14001</v>
      </c>
      <c r="Q52" s="12">
        <f t="shared" si="11"/>
        <v>250474864004.04001</v>
      </c>
      <c r="R52" s="12">
        <f t="shared" si="11"/>
        <v>250286091009.04001</v>
      </c>
      <c r="S52" s="13">
        <f t="shared" si="1"/>
        <v>262151422432.85999</v>
      </c>
      <c r="T52" s="14">
        <f t="shared" si="2"/>
        <v>0.70096933481770785</v>
      </c>
      <c r="U52" s="14">
        <f t="shared" si="3"/>
        <v>0.28571145828420952</v>
      </c>
      <c r="V52" s="14">
        <f t="shared" si="4"/>
        <v>0.28549612886223102</v>
      </c>
      <c r="W52" s="2"/>
      <c r="X52" s="2"/>
    </row>
    <row r="53" spans="1:24" ht="15.75" thickTop="1" x14ac:dyDescent="0.25">
      <c r="A53" s="7" t="s">
        <v>110</v>
      </c>
      <c r="B53" s="7"/>
      <c r="C53" s="7"/>
      <c r="D53" s="7"/>
      <c r="E53" s="7"/>
      <c r="F53" s="7"/>
      <c r="G53" s="7"/>
      <c r="H53" s="7"/>
      <c r="I53" s="7"/>
      <c r="J53" s="7"/>
      <c r="K53" s="15"/>
      <c r="L53" s="7"/>
      <c r="M53" s="7"/>
      <c r="N53" s="15"/>
      <c r="O53" s="15"/>
      <c r="P53" s="15"/>
      <c r="Q53" s="16"/>
      <c r="R53" s="16"/>
      <c r="S53" s="17"/>
      <c r="T53" s="18"/>
      <c r="U53" s="18"/>
      <c r="V53" s="18"/>
    </row>
    <row r="54" spans="1:24" ht="19.5" customHeight="1" x14ac:dyDescent="0.25">
      <c r="A54" s="7" t="s">
        <v>111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16"/>
      <c r="R54" s="16"/>
      <c r="S54" s="17"/>
      <c r="T54" s="18"/>
      <c r="U54" s="18"/>
      <c r="V54" s="18"/>
    </row>
    <row r="55" spans="1:24" ht="16.5" customHeight="1" x14ac:dyDescent="0.25">
      <c r="A55" s="7" t="s">
        <v>112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16"/>
      <c r="R55" s="16"/>
      <c r="S55" s="17"/>
      <c r="T55" s="18"/>
      <c r="U55" s="18"/>
      <c r="V55" s="18"/>
    </row>
    <row r="56" spans="1:24" ht="17.25" customHeight="1" x14ac:dyDescent="0.25">
      <c r="A56" s="7" t="s">
        <v>122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16"/>
      <c r="R56" s="16"/>
      <c r="S56" s="17"/>
      <c r="T56" s="18"/>
      <c r="U56" s="18"/>
      <c r="V56" s="18"/>
    </row>
    <row r="57" spans="1:24" ht="15.75" customHeight="1" x14ac:dyDescent="0.25">
      <c r="A57" s="26" t="s">
        <v>113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4" ht="15.75" customHeight="1" x14ac:dyDescent="0.25">
      <c r="A58" s="26" t="s">
        <v>114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4" ht="27.75" customHeight="1" x14ac:dyDescent="0.25">
      <c r="A59" s="26" t="s">
        <v>121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7"/>
      <c r="O59" s="7"/>
      <c r="P59" s="7"/>
      <c r="Q59" s="7"/>
      <c r="R59" s="7"/>
      <c r="S59" s="7"/>
      <c r="T59" s="7"/>
      <c r="U59" s="7"/>
      <c r="V59" s="7"/>
    </row>
    <row r="60" spans="1:24" ht="26.25" customHeight="1" x14ac:dyDescent="0.25">
      <c r="A60" s="26" t="s">
        <v>115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7"/>
      <c r="O60" s="7"/>
      <c r="P60" s="7"/>
      <c r="Q60" s="7"/>
      <c r="R60" s="7"/>
      <c r="S60" s="7"/>
      <c r="T60" s="7"/>
      <c r="U60" s="7"/>
      <c r="V60" s="7"/>
    </row>
    <row r="61" spans="1:24" ht="13.5" customHeight="1" x14ac:dyDescent="0.25">
      <c r="A61" s="7" t="s">
        <v>116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4" ht="16.5" customHeight="1" x14ac:dyDescent="0.25">
      <c r="A62" s="7" t="s">
        <v>117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4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4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4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74" spans="1:2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4"/>
      <c r="T74" s="3"/>
      <c r="U74" s="3"/>
      <c r="V74" s="3"/>
      <c r="W74" s="2"/>
      <c r="X74" s="2"/>
    </row>
    <row r="75" spans="1:2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4"/>
      <c r="T75" s="3"/>
      <c r="U75" s="3"/>
      <c r="V75" s="3"/>
      <c r="W75" s="2"/>
      <c r="X75" s="2"/>
    </row>
    <row r="76" spans="1:2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4"/>
      <c r="T76" s="3"/>
      <c r="U76" s="3"/>
      <c r="V76" s="3"/>
      <c r="W76" s="2"/>
      <c r="X76" s="2"/>
    </row>
    <row r="77" spans="1:2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4"/>
      <c r="T77" s="3"/>
      <c r="U77" s="3"/>
      <c r="V77" s="3"/>
      <c r="W77" s="2"/>
      <c r="X77" s="2"/>
    </row>
    <row r="78" spans="1:2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4"/>
      <c r="T78" s="3"/>
      <c r="U78" s="3"/>
      <c r="V78" s="3"/>
      <c r="W78" s="2"/>
      <c r="X78" s="2"/>
    </row>
    <row r="79" spans="1:2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4"/>
      <c r="T79" s="3"/>
      <c r="U79" s="3"/>
      <c r="V79" s="3"/>
      <c r="W79" s="2"/>
      <c r="X79" s="2"/>
    </row>
    <row r="80" spans="1:2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4"/>
      <c r="T80" s="3"/>
      <c r="U80" s="3"/>
      <c r="V80" s="3"/>
      <c r="W80" s="2"/>
      <c r="X80" s="2"/>
    </row>
    <row r="81" spans="1:2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4"/>
      <c r="T81" s="3"/>
      <c r="U81" s="3"/>
      <c r="V81" s="3"/>
      <c r="W81" s="2"/>
      <c r="X81" s="2"/>
    </row>
    <row r="82" spans="1:2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4"/>
      <c r="T82" s="3"/>
      <c r="U82" s="3"/>
      <c r="V82" s="3"/>
    </row>
    <row r="83" spans="1:2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4"/>
      <c r="T83" s="3"/>
      <c r="U83" s="3"/>
      <c r="V83" s="3"/>
    </row>
    <row r="84" spans="1:24" x14ac:dyDescent="0.25">
      <c r="S84" s="5"/>
      <c r="T84" s="6"/>
      <c r="U84" s="6"/>
      <c r="V84" s="6"/>
    </row>
    <row r="85" spans="1:24" x14ac:dyDescent="0.25">
      <c r="S85" s="5"/>
      <c r="T85" s="6"/>
      <c r="U85" s="6"/>
      <c r="V85" s="6"/>
    </row>
    <row r="86" spans="1:24" x14ac:dyDescent="0.25">
      <c r="S86" s="5"/>
      <c r="T86" s="5"/>
      <c r="U86" s="5"/>
      <c r="V86" s="5"/>
    </row>
    <row r="87" spans="1:24" x14ac:dyDescent="0.25">
      <c r="S87" s="5"/>
      <c r="T87" s="5"/>
      <c r="U87" s="5"/>
      <c r="V87" s="5"/>
    </row>
    <row r="88" spans="1:24" x14ac:dyDescent="0.25">
      <c r="S88" s="5"/>
      <c r="T88" s="5"/>
      <c r="U88" s="5"/>
      <c r="V88" s="5"/>
    </row>
    <row r="89" spans="1:24" x14ac:dyDescent="0.25">
      <c r="S89" s="5"/>
      <c r="T89" s="5"/>
      <c r="U89" s="5"/>
      <c r="V89" s="5"/>
    </row>
    <row r="90" spans="1:24" x14ac:dyDescent="0.25">
      <c r="S90" s="5"/>
      <c r="T90" s="5"/>
      <c r="U90" s="5"/>
      <c r="V90" s="5"/>
    </row>
    <row r="91" spans="1:24" x14ac:dyDescent="0.25">
      <c r="S91" s="5"/>
      <c r="T91" s="5"/>
      <c r="U91" s="5"/>
      <c r="V91" s="5"/>
    </row>
    <row r="92" spans="1:24" x14ac:dyDescent="0.25">
      <c r="S92" s="5"/>
      <c r="T92" s="5"/>
      <c r="U92" s="5"/>
      <c r="V92" s="5"/>
    </row>
    <row r="93" spans="1:24" x14ac:dyDescent="0.25">
      <c r="S93" s="5"/>
      <c r="T93" s="5"/>
      <c r="U93" s="5"/>
      <c r="V93" s="5"/>
    </row>
    <row r="94" spans="1:24" x14ac:dyDescent="0.25">
      <c r="S94" s="5"/>
      <c r="T94" s="5"/>
      <c r="U94" s="5"/>
      <c r="V94" s="5"/>
    </row>
    <row r="95" spans="1:24" x14ac:dyDescent="0.25">
      <c r="S95" s="5"/>
      <c r="T95" s="5"/>
      <c r="U95" s="5"/>
      <c r="V95" s="5"/>
    </row>
    <row r="96" spans="1:24" x14ac:dyDescent="0.25">
      <c r="S96" s="5"/>
      <c r="T96" s="5"/>
      <c r="U96" s="5"/>
      <c r="V96" s="5"/>
    </row>
    <row r="97" spans="19:22" x14ac:dyDescent="0.25">
      <c r="S97" s="5"/>
      <c r="T97" s="5"/>
      <c r="U97" s="5"/>
      <c r="V97" s="5"/>
    </row>
    <row r="98" spans="19:22" x14ac:dyDescent="0.25">
      <c r="S98" s="5"/>
      <c r="T98" s="5"/>
      <c r="U98" s="5"/>
      <c r="V98" s="5"/>
    </row>
    <row r="99" spans="19:22" x14ac:dyDescent="0.25">
      <c r="S99" s="5"/>
      <c r="T99" s="5"/>
      <c r="U99" s="5"/>
      <c r="V99" s="5"/>
    </row>
    <row r="100" spans="19:22" x14ac:dyDescent="0.25">
      <c r="S100" s="5"/>
      <c r="T100" s="5"/>
      <c r="U100" s="5"/>
      <c r="V100" s="5"/>
    </row>
    <row r="101" spans="19:22" x14ac:dyDescent="0.25">
      <c r="S101" s="5"/>
      <c r="T101" s="5"/>
      <c r="U101" s="5"/>
      <c r="V101" s="5"/>
    </row>
    <row r="102" spans="19:22" x14ac:dyDescent="0.25">
      <c r="S102" s="5"/>
      <c r="T102" s="5"/>
      <c r="U102" s="5"/>
      <c r="V102" s="5"/>
    </row>
    <row r="103" spans="19:22" x14ac:dyDescent="0.25">
      <c r="S103" s="5"/>
      <c r="T103" s="5"/>
      <c r="U103" s="5"/>
      <c r="V103" s="5"/>
    </row>
    <row r="104" spans="19:22" x14ac:dyDescent="0.25">
      <c r="S104" s="5"/>
      <c r="T104" s="5"/>
      <c r="U104" s="5"/>
      <c r="V104" s="5"/>
    </row>
    <row r="105" spans="19:22" x14ac:dyDescent="0.25">
      <c r="S105" s="5"/>
      <c r="T105" s="5"/>
      <c r="U105" s="5"/>
      <c r="V105" s="5"/>
    </row>
    <row r="106" spans="19:22" x14ac:dyDescent="0.25">
      <c r="S106" s="5"/>
      <c r="T106" s="5"/>
      <c r="U106" s="5"/>
      <c r="V106" s="5"/>
    </row>
    <row r="107" spans="19:22" x14ac:dyDescent="0.25">
      <c r="S107" s="5"/>
      <c r="T107" s="5"/>
      <c r="U107" s="5"/>
      <c r="V107" s="5"/>
    </row>
    <row r="108" spans="19:22" x14ac:dyDescent="0.25">
      <c r="S108" s="5"/>
      <c r="T108" s="5"/>
      <c r="U108" s="5"/>
      <c r="V108" s="5"/>
    </row>
    <row r="109" spans="19:22" x14ac:dyDescent="0.25">
      <c r="S109" s="5"/>
      <c r="T109" s="5"/>
      <c r="U109" s="5"/>
      <c r="V109" s="5"/>
    </row>
    <row r="110" spans="19:22" x14ac:dyDescent="0.25">
      <c r="S110" s="5"/>
      <c r="T110" s="5"/>
      <c r="U110" s="5"/>
      <c r="V110" s="5"/>
    </row>
    <row r="111" spans="19:22" x14ac:dyDescent="0.25">
      <c r="S111" s="5"/>
      <c r="T111" s="5"/>
      <c r="U111" s="5"/>
      <c r="V111" s="5"/>
    </row>
    <row r="112" spans="19:22" x14ac:dyDescent="0.25">
      <c r="S112" s="5"/>
      <c r="T112" s="5"/>
      <c r="U112" s="5"/>
      <c r="V112" s="5"/>
    </row>
    <row r="113" spans="19:22" x14ac:dyDescent="0.25">
      <c r="S113" s="5"/>
      <c r="T113" s="5"/>
      <c r="U113" s="5"/>
      <c r="V113" s="5"/>
    </row>
    <row r="114" spans="19:22" x14ac:dyDescent="0.25">
      <c r="S114" s="5"/>
      <c r="T114" s="5"/>
      <c r="U114" s="5"/>
      <c r="V114" s="5"/>
    </row>
    <row r="115" spans="19:22" x14ac:dyDescent="0.25">
      <c r="S115" s="5"/>
      <c r="T115" s="5"/>
      <c r="U115" s="5"/>
      <c r="V115" s="5"/>
    </row>
    <row r="116" spans="19:22" x14ac:dyDescent="0.25">
      <c r="S116" s="5"/>
      <c r="T116" s="5"/>
      <c r="U116" s="5"/>
      <c r="V116" s="5"/>
    </row>
    <row r="117" spans="19:22" x14ac:dyDescent="0.25">
      <c r="S117" s="5"/>
      <c r="T117" s="5"/>
      <c r="U117" s="5"/>
      <c r="V117" s="5"/>
    </row>
    <row r="118" spans="19:22" x14ac:dyDescent="0.25">
      <c r="S118" s="5"/>
      <c r="T118" s="5"/>
      <c r="U118" s="5"/>
      <c r="V118" s="5"/>
    </row>
    <row r="119" spans="19:22" x14ac:dyDescent="0.25">
      <c r="S119" s="5"/>
      <c r="T119" s="5"/>
      <c r="U119" s="5"/>
      <c r="V119" s="5"/>
    </row>
  </sheetData>
  <mergeCells count="7">
    <mergeCell ref="A59:M59"/>
    <mergeCell ref="A60:M60"/>
    <mergeCell ref="A3:V3"/>
    <mergeCell ref="A4:V4"/>
    <mergeCell ref="A5:V5"/>
    <mergeCell ref="A57:V57"/>
    <mergeCell ref="A58:V58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2023-08-09T13:13:38Z</cp:lastPrinted>
  <dcterms:created xsi:type="dcterms:W3CDTF">2023-08-01T12:31:25Z</dcterms:created>
  <dcterms:modified xsi:type="dcterms:W3CDTF">2023-08-09T14:41:11Z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