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3\PAGINA WEB 2023\DICIEMBRE 31 DE 2023 PRESPTO DEF\PDF\"/>
    </mc:Choice>
  </mc:AlternateContent>
  <bookViews>
    <workbookView xWindow="0" yWindow="0" windowWidth="28800" windowHeight="12435"/>
  </bookViews>
  <sheets>
    <sheet name="GESTION GENERAL " sheetId="1" r:id="rId1"/>
  </sheets>
  <definedNames>
    <definedName name="_xlnm.Print_Titles" localSheetId="0">'GESTION GENERAL '!$6:$6</definedName>
  </definedNames>
  <calcPr calcId="152511"/>
</workbook>
</file>

<file path=xl/calcChain.xml><?xml version="1.0" encoding="utf-8"?>
<calcChain xmlns="http://schemas.openxmlformats.org/spreadsheetml/2006/main">
  <c r="V51" i="1" l="1"/>
  <c r="U51" i="1"/>
  <c r="T51" i="1"/>
  <c r="S51" i="1"/>
  <c r="V50" i="1"/>
  <c r="U50" i="1"/>
  <c r="T50" i="1"/>
  <c r="S50" i="1"/>
  <c r="V49" i="1"/>
  <c r="U49" i="1"/>
  <c r="T49" i="1"/>
  <c r="S49" i="1"/>
  <c r="V48" i="1"/>
  <c r="U48" i="1"/>
  <c r="T48" i="1"/>
  <c r="S48" i="1"/>
  <c r="V47" i="1"/>
  <c r="U47" i="1"/>
  <c r="T47" i="1"/>
  <c r="S47" i="1"/>
  <c r="V46" i="1"/>
  <c r="U46" i="1"/>
  <c r="T46" i="1"/>
  <c r="S46" i="1"/>
  <c r="V45" i="1"/>
  <c r="U45" i="1"/>
  <c r="T45" i="1"/>
  <c r="S45" i="1"/>
  <c r="V44" i="1"/>
  <c r="U44" i="1"/>
  <c r="T44" i="1"/>
  <c r="S44" i="1"/>
  <c r="V43" i="1"/>
  <c r="U43" i="1"/>
  <c r="T43" i="1"/>
  <c r="S43" i="1"/>
  <c r="V42" i="1"/>
  <c r="U42" i="1"/>
  <c r="T42" i="1"/>
  <c r="S42" i="1"/>
  <c r="V41" i="1"/>
  <c r="U41" i="1"/>
  <c r="T41" i="1"/>
  <c r="S41" i="1"/>
  <c r="V40" i="1"/>
  <c r="U40" i="1"/>
  <c r="T40" i="1"/>
  <c r="S40" i="1"/>
  <c r="V39" i="1"/>
  <c r="U39" i="1"/>
  <c r="T39" i="1"/>
  <c r="S39" i="1"/>
  <c r="V38" i="1"/>
  <c r="U38" i="1"/>
  <c r="T38" i="1"/>
  <c r="S38" i="1"/>
  <c r="V37" i="1"/>
  <c r="U37" i="1"/>
  <c r="T37" i="1"/>
  <c r="S37" i="1"/>
  <c r="V36" i="1"/>
  <c r="U36" i="1"/>
  <c r="T36" i="1"/>
  <c r="S36" i="1"/>
  <c r="V35" i="1"/>
  <c r="U35" i="1"/>
  <c r="T35" i="1"/>
  <c r="S35" i="1"/>
  <c r="V34" i="1"/>
  <c r="U34" i="1"/>
  <c r="T34" i="1"/>
  <c r="S34" i="1"/>
  <c r="V32" i="1"/>
  <c r="U32" i="1"/>
  <c r="T32" i="1"/>
  <c r="S32" i="1"/>
  <c r="V30" i="1"/>
  <c r="U30" i="1"/>
  <c r="T30" i="1"/>
  <c r="S30" i="1"/>
  <c r="V29" i="1"/>
  <c r="U29" i="1"/>
  <c r="T29" i="1"/>
  <c r="S29" i="1"/>
  <c r="V27" i="1"/>
  <c r="U27" i="1"/>
  <c r="T27" i="1"/>
  <c r="S27" i="1"/>
  <c r="V26" i="1"/>
  <c r="U26" i="1"/>
  <c r="T26" i="1"/>
  <c r="S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3" i="1"/>
  <c r="U13" i="1"/>
  <c r="T13" i="1"/>
  <c r="S13" i="1"/>
  <c r="V11" i="1"/>
  <c r="U11" i="1"/>
  <c r="T11" i="1"/>
  <c r="S11" i="1"/>
  <c r="V10" i="1"/>
  <c r="U10" i="1"/>
  <c r="T10" i="1"/>
  <c r="S10" i="1"/>
  <c r="V9" i="1"/>
  <c r="U9" i="1"/>
  <c r="T9" i="1"/>
  <c r="S9" i="1"/>
  <c r="R33" i="1"/>
  <c r="Q33" i="1"/>
  <c r="P33" i="1"/>
  <c r="O33" i="1"/>
  <c r="N33" i="1"/>
  <c r="M33" i="1"/>
  <c r="L33" i="1"/>
  <c r="K33" i="1"/>
  <c r="J33" i="1"/>
  <c r="R31" i="1"/>
  <c r="Q31" i="1"/>
  <c r="P31" i="1"/>
  <c r="O31" i="1"/>
  <c r="N31" i="1"/>
  <c r="M31" i="1"/>
  <c r="L31" i="1"/>
  <c r="K31" i="1"/>
  <c r="J31" i="1"/>
  <c r="R28" i="1"/>
  <c r="Q28" i="1"/>
  <c r="P28" i="1"/>
  <c r="O28" i="1"/>
  <c r="N28" i="1"/>
  <c r="M28" i="1"/>
  <c r="L28" i="1"/>
  <c r="K28" i="1"/>
  <c r="J28" i="1"/>
  <c r="R14" i="1"/>
  <c r="Q14" i="1"/>
  <c r="P14" i="1"/>
  <c r="O14" i="1"/>
  <c r="N14" i="1"/>
  <c r="M14" i="1"/>
  <c r="L14" i="1"/>
  <c r="K14" i="1"/>
  <c r="J14" i="1"/>
  <c r="R12" i="1"/>
  <c r="Q12" i="1"/>
  <c r="P12" i="1"/>
  <c r="O12" i="1"/>
  <c r="N12" i="1"/>
  <c r="M12" i="1"/>
  <c r="L12" i="1"/>
  <c r="K12" i="1"/>
  <c r="J12" i="1"/>
  <c r="R8" i="1"/>
  <c r="Q8" i="1"/>
  <c r="P8" i="1"/>
  <c r="O8" i="1"/>
  <c r="N8" i="1"/>
  <c r="M8" i="1"/>
  <c r="L8" i="1"/>
  <c r="K8" i="1"/>
  <c r="J8" i="1"/>
  <c r="V12" i="1" l="1"/>
  <c r="T8" i="1"/>
  <c r="V28" i="1"/>
  <c r="U8" i="1"/>
  <c r="U31" i="1"/>
  <c r="V8" i="1"/>
  <c r="V31" i="1"/>
  <c r="V14" i="1"/>
  <c r="T28" i="1"/>
  <c r="U12" i="1"/>
  <c r="U33" i="1"/>
  <c r="T12" i="1"/>
  <c r="T14" i="1"/>
  <c r="V33" i="1"/>
  <c r="U14" i="1"/>
  <c r="U28" i="1"/>
  <c r="J7" i="1"/>
  <c r="J52" i="1" s="1"/>
  <c r="S31" i="1"/>
  <c r="S33" i="1"/>
  <c r="T31" i="1"/>
  <c r="T33" i="1"/>
  <c r="S8" i="1"/>
  <c r="S12" i="1"/>
  <c r="S14" i="1"/>
  <c r="S28" i="1"/>
  <c r="Q7" i="1"/>
  <c r="L7" i="1"/>
  <c r="L52" i="1" s="1"/>
  <c r="R7" i="1"/>
  <c r="P7" i="1"/>
  <c r="K7" i="1"/>
  <c r="K52" i="1" s="1"/>
  <c r="N7" i="1"/>
  <c r="N52" i="1" s="1"/>
  <c r="O7" i="1"/>
  <c r="O52" i="1" s="1"/>
  <c r="M7" i="1"/>
  <c r="S7" i="1" l="1"/>
  <c r="Q52" i="1"/>
  <c r="U7" i="1"/>
  <c r="P52" i="1"/>
  <c r="T7" i="1"/>
  <c r="R52" i="1"/>
  <c r="V7" i="1"/>
  <c r="M52" i="1"/>
  <c r="T52" i="1" l="1"/>
  <c r="U52" i="1"/>
  <c r="S52" i="1"/>
  <c r="V52" i="1"/>
</calcChain>
</file>

<file path=xl/sharedStrings.xml><?xml version="1.0" encoding="utf-8"?>
<sst xmlns="http://schemas.openxmlformats.org/spreadsheetml/2006/main" count="409" uniqueCount="130">
  <si>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</si>
  <si>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</si>
  <si>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</si>
  <si>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</si>
  <si>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</si>
  <si>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</si>
  <si>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</si>
  <si>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</si>
  <si>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</si>
  <si>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</si>
  <si>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</si>
  <si>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</si>
  <si>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</si>
  <si>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</si>
  <si>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</si>
  <si>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</si>
  <si>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</si>
  <si>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</si>
  <si>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</si>
  <si>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</si>
  <si>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</si>
  <si>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</si>
  <si>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</si>
  <si>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</si>
  <si>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</si>
  <si>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</si>
  <si>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</si>
  <si>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</si>
  <si>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</si>
  <si>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</si>
  <si>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</si>
  <si>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</si>
  <si>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11</t>
  </si>
  <si>
    <t>A ORGANIZACIONES INTERNACIONALES</t>
  </si>
  <si>
    <t>04</t>
  </si>
  <si>
    <t>028</t>
  </si>
  <si>
    <t>RECURSOS A BANCOLDEX</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</si>
  <si>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</si>
  <si>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</si>
  <si>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</si>
  <si>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</si>
  <si>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</si>
  <si>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</si>
  <si>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</si>
  <si>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</si>
  <si>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</si>
  <si>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</si>
  <si>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</si>
  <si>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</si>
  <si>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</si>
  <si>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</si>
  <si>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</si>
  <si>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</si>
  <si>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</si>
  <si>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</si>
  <si>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</si>
  <si>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</si>
  <si>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</si>
  <si>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</si>
  <si>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</si>
  <si>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</si>
  <si>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</si>
  <si>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</si>
  <si>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</si>
  <si>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</si>
  <si>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</si>
  <si>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</si>
  <si>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</si>
  <si>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</si>
  <si>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</si>
  <si>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</si>
  <si>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</si>
  <si>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</si>
  <si>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</si>
  <si>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</si>
  <si>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</si>
  <si>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</si>
  <si>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</si>
  <si>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</si>
  <si>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</si>
  <si>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</si>
  <si>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</si>
  <si>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</si>
  <si>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25</t>
  </si>
  <si>
    <t>FORTALECIMIENTO DEL ENTORNO COMPETITIVO EN LA INDUSTRIA A NIVEL  NACIONAL</t>
  </si>
  <si>
    <t>26</t>
  </si>
  <si>
    <t>APOYO A LA INDUSTRIA MANUFACTURERA COLOMBIANA PARA LA SOSTENIBILIDAD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</si>
  <si>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</si>
  <si>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</si>
  <si>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</si>
  <si>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</si>
  <si>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</si>
  <si>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</si>
  <si>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</si>
  <si>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</si>
  <si>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</si>
  <si>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</si>
  <si>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</si>
  <si>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</si>
  <si>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</si>
  <si>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</si>
  <si>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</si>
  <si>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 DE LA DEUDA PUBLICA INTERNA</t>
  </si>
  <si>
    <t>GASTOS DE INVERSION</t>
  </si>
  <si>
    <t>TOTAL PRESUPUESTO A+B+C</t>
  </si>
  <si>
    <t>APROPIACION SIN COMPROMETER</t>
  </si>
  <si>
    <t>MINISTERIO DE COMERCIO INDUSTRIA Y TURISMO</t>
  </si>
  <si>
    <t xml:space="preserve">EJECUCION PRESUPUESTAL ACUMULADA CON CORTE AL 31 DE DICIEMBRE DE 2023 </t>
  </si>
  <si>
    <t xml:space="preserve">UNIDAD EJECUTORA 350101-000 GESTIÓN GENERAL </t>
  </si>
  <si>
    <t xml:space="preserve">FECHA DE GENERACIÓN: ENERO 22 DE 2024 </t>
  </si>
  <si>
    <t xml:space="preserve">Fuente de Información: SIIF Nación </t>
  </si>
  <si>
    <r>
      <rPr>
        <b/>
        <sz val="8"/>
        <rFont val="Arial"/>
        <family val="2"/>
      </rPr>
      <t>Nota 1</t>
    </r>
    <r>
      <rPr>
        <sz val="8"/>
        <rFont val="Arial"/>
        <family val="2"/>
      </rPr>
      <t>: Ley No. 2276 del 29 de noviembre de 2022. Por la cual se decreta el presupuesto de rentas y recursos de capital y ley de apropiaciones para la vigencia fiscal del 1o. de enero al 31 de diciembre de 2023</t>
    </r>
  </si>
  <si>
    <r>
      <rPr>
        <b/>
        <sz val="8"/>
        <rFont val="Arial"/>
        <family val="2"/>
      </rPr>
      <t>Nota 2</t>
    </r>
    <r>
      <rPr>
        <sz val="8"/>
        <rFont val="Arial"/>
        <family val="2"/>
      </rPr>
      <t xml:space="preserve">: Decreto No. 2590 del 23 de diciembre de 2022.  Por el cual se liquida el Presupuesto General de la Nación para la vigencia fiscal de 2023, se detallan las apropiaciones y se clasifican y definen los gastos. </t>
    </r>
  </si>
  <si>
    <t>COMP/ APR</t>
  </si>
  <si>
    <t xml:space="preserve">OBLIG/ APR </t>
  </si>
  <si>
    <t>PAGO/ APR</t>
  </si>
  <si>
    <r>
      <rPr>
        <b/>
        <sz val="8"/>
        <rFont val="Arial"/>
        <family val="2"/>
      </rPr>
      <t>Nota 3</t>
    </r>
    <r>
      <rPr>
        <sz val="8"/>
        <rFont val="Arial"/>
        <family val="2"/>
      </rPr>
      <t>: Resolución No. 0570 del 07 de Marzo de 2023. Por la cual se efectúa una distribución en el Presupuesrto de Gastos de Funcionamiento del Ministerio de Hacienda y Crédito Público para la vigencia fiscal de 2023. ($ 11.000.000.000)</t>
    </r>
  </si>
  <si>
    <r>
      <rPr>
        <b/>
        <sz val="8"/>
        <color rgb="FF201F1E"/>
        <rFont val="Arial"/>
        <family val="2"/>
      </rPr>
      <t>Nota 4</t>
    </r>
    <r>
      <rPr>
        <sz val="8"/>
        <color rgb="FF201F1E"/>
        <rFont val="Arial"/>
        <family val="2"/>
      </rPr>
      <t>:Resolución No.0568 de mayo de 2023 Por la cual se efectúa un traslado en el presupuesto de funcionamiento de la Sección 3501 Ministerio de Comercio, Industria y Turismo, Unidad Ejecutora 3501-01 Gestión General en la vigencia fiscal de 2023.($2.503.400)</t>
    </r>
  </si>
  <si>
    <r>
      <rPr>
        <b/>
        <sz val="8"/>
        <color rgb="FF201F1E"/>
        <rFont val="Arial"/>
        <family val="2"/>
      </rPr>
      <t>Nota 5</t>
    </r>
    <r>
      <rPr>
        <sz val="8"/>
        <color rgb="FF201F1E"/>
        <rFont val="Arial"/>
        <family val="2"/>
      </rPr>
      <t>: Resolución No. 0569 de mayo de 2023 Por la cual se efectúa un traslado en el presupuesto de funcionamiento de la Sección 3501 Ministerio de Comercio, Industria y Turismo, Unidad Ejecutora 3501-01 Gestión General en la vigencia fiscal de 2023.($732.522.520)</t>
    </r>
  </si>
  <si>
    <r>
      <rPr>
        <b/>
        <sz val="8"/>
        <color rgb="FF201F1E"/>
        <rFont val="Arial"/>
        <family val="2"/>
      </rPr>
      <t>Nota 6</t>
    </r>
    <r>
      <rPr>
        <sz val="8"/>
        <color rgb="FF201F1E"/>
        <rFont val="Arial"/>
        <family val="2"/>
      </rPr>
      <t>: Resolución 0639 de fecha 2 de junio de 2023. Por la cual se efectúa un traslado en el presupuesto de funcionamiento de  la sección 3501 Ministerio de Comercio, Industria y Turismo, Unidad Ejecutora 3501-01 Gestión General en la vigencia fiscal de 2023.  $ (30.000.000).</t>
    </r>
  </si>
  <si>
    <r>
      <rPr>
        <b/>
        <sz val="8"/>
        <color rgb="FF201F1E"/>
        <rFont val="Arial"/>
        <family val="2"/>
      </rPr>
      <t>Nota 7</t>
    </r>
    <r>
      <rPr>
        <sz val="8"/>
        <color rgb="FF201F1E"/>
        <rFont val="Arial"/>
        <family val="2"/>
      </rPr>
      <t>: Resolución1556 de fecha 23 de junio de 2023. Por la cual se efectúa una distribución en el presupuesto de Gastos de Funcionamiento del Ministerio de Hacienda y Crédito Público para la vigencia fiscal de 2023. ( $15.000.000.000)</t>
    </r>
  </si>
  <si>
    <r>
      <rPr>
        <b/>
        <sz val="8"/>
        <rFont val="Arial"/>
        <family val="2"/>
      </rPr>
      <t>Nota 8:</t>
    </r>
    <r>
      <rPr>
        <sz val="8"/>
        <rFont val="Arial"/>
        <family val="2"/>
      </rPr>
      <t xml:space="preserve"> Ley No.2299 del 10 de Julio de 2023. Por la cual se adiciona y efectuan unas modificaciones al Presupuesto General de la Nación de la Vigencia Fiscal de 2023</t>
    </r>
  </si>
  <si>
    <r>
      <rPr>
        <b/>
        <sz val="8"/>
        <rFont val="Arial"/>
        <family val="2"/>
      </rPr>
      <t>Nota 9</t>
    </r>
    <r>
      <rPr>
        <sz val="8"/>
        <rFont val="Arial"/>
        <family val="2"/>
      </rPr>
      <t>: Decreto No. 1234 del 25 de Julio de 2023. Por el cual se liquida la Ley 2299 del 10 de julio de 2023 que adiciona y efectúa unas modificaciones al Presupuesto General de la Nación de la Vigencia Fiscal de 2023.</t>
    </r>
  </si>
  <si>
    <r>
      <rPr>
        <b/>
        <sz val="8"/>
        <rFont val="Arial"/>
        <family val="2"/>
      </rPr>
      <t>Nota 10</t>
    </r>
    <r>
      <rPr>
        <sz val="8"/>
        <rFont val="Arial"/>
        <family val="2"/>
      </rPr>
      <t>: Resolución 0929 de fecha 11 de agosto de 2023. Por la cual se efectua un traslado en el presupuesto de funcionamiento de la Sección 3501 Ministerio de Comercio Industria y Turismo, Unidad Ejecutora 3501-01 Gestión General en la vigencia 2023. ($ 6.507.386)</t>
    </r>
  </si>
  <si>
    <r>
      <rPr>
        <b/>
        <sz val="8"/>
        <rFont val="Arial"/>
        <family val="2"/>
      </rPr>
      <t>Nota 11</t>
    </r>
    <r>
      <rPr>
        <sz val="8"/>
        <rFont val="Arial"/>
        <family val="2"/>
      </rPr>
      <t>: Resolución 1013 de fecha 7 de septiembre de 2023. Por la cual se efectúa un traslado en el presupuesto de funcionamiento de la Sección 3501 Ministerio de Comercio, Industria y Turismo, Unidad Ejecutora 3501-01 Gestión General en la vigencia fiscal de 2023. ($365.000.000)</t>
    </r>
  </si>
  <si>
    <r>
      <rPr>
        <b/>
        <sz val="8"/>
        <rFont val="Arial"/>
        <family val="2"/>
      </rPr>
      <t>Nota 12</t>
    </r>
    <r>
      <rPr>
        <sz val="8"/>
        <rFont val="Arial"/>
        <family val="2"/>
      </rPr>
      <t>: Resolución No. 1014 de fecha 7 de septiembre de 2023. Por la cual se efectúa un traslado en el presupuesto de funcionamiento de la sección 3501 Ministerio de Comercio, Industria y Turismo, Unidad Ejecutora 3501-01 Gestión General en la vigencia fiscal 2023 ($1.500.000.000)</t>
    </r>
  </si>
  <si>
    <r>
      <rPr>
        <b/>
        <sz val="8"/>
        <rFont val="Arial"/>
        <family val="2"/>
      </rPr>
      <t>Nota 13</t>
    </r>
    <r>
      <rPr>
        <sz val="8"/>
        <rFont val="Arial"/>
        <family val="2"/>
      </rPr>
      <t>:  Resolución No. 2486 de fecha 2 de Octubre de 2023.Por la cual se efectúa una distribución en el presupuesto de Gastos de funcionamiento del Ministerio de Hacienda y Crédito Público para la vigencia fiscal de 2023. ($ 5.987.000.000)</t>
    </r>
  </si>
  <si>
    <r>
      <rPr>
        <b/>
        <sz val="8"/>
        <color rgb="FF000000"/>
        <rFont val="Arial"/>
        <family val="2"/>
      </rPr>
      <t>Nota 14</t>
    </r>
    <r>
      <rPr>
        <sz val="8"/>
        <color rgb="FF000000"/>
        <rFont val="Arial"/>
        <family val="2"/>
      </rPr>
      <t>: Resolución No. 4224 del 26 de octubre de 2023. Por la cual se efectua una distribución en el presupuesto de Gastos de Funcionamiento del Ministerio del Trabajo, para la vigencia fiscal de 2023. ($ 1.904.000.000)</t>
    </r>
  </si>
  <si>
    <r>
      <rPr>
        <b/>
        <sz val="8"/>
        <rFont val="Arial"/>
        <family val="2"/>
      </rPr>
      <t>Nota 15</t>
    </r>
    <r>
      <rPr>
        <sz val="8"/>
        <rFont val="Arial"/>
        <family val="2"/>
      </rPr>
      <t>: Resolución 1427 de Noviembre 28 de 2023. Por la cual se efectúa una modificación al anexo del Decreto de Liquidación en el presupuesto de Gastos de Funcionamiento de la Sección 3501 Ministerio de Comercio Industria y Turismo Unidad Ejecutora 3501-01 Gestión General en la vigencia fiscal de 2023. ($ 73.689.665)</t>
    </r>
  </si>
  <si>
    <r>
      <rPr>
        <b/>
        <sz val="8"/>
        <rFont val="Arial"/>
        <family val="2"/>
      </rPr>
      <t>Nota 16</t>
    </r>
    <r>
      <rPr>
        <sz val="8"/>
        <rFont val="Arial"/>
        <family val="2"/>
      </rPr>
      <t>: Resolución 3242 del 15 de diciembre de 2023. Por la cual se efectúa una distribución en el Presupuesto de Gastos de Funcionamiento del Ministerio del Hacienda y Crédito Público para la vigencia fiscal de 2023. ($ 4.240.759.550)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</si>
</sst>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6"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theme="0"/>
      <name val="Arial"/>
      <family val="2"/>
    </font>
    <font>
      <sz val="8"/>
      <color theme="0"/>
      <name val="Arial"/>
      <family val="2"/>
    </font>
    <font>
      <sz val="8"/>
      <name val="Arial"/>
      <family val="2"/>
    </font>
    <font>
      <sz val="11"/>
      <name val="Calibri"/>
      <family val="2"/>
    </font>
    <font>
      <b/>
      <sz val="8"/>
      <color rgb="FF000000"/>
      <name val="Arial"/>
      <family val="2"/>
    </font>
    <font>
      <b/>
      <sz val="8"/>
      <name val="Arial"/>
      <family val="2"/>
    </font>
    <font>
      <sz val="8"/>
      <color rgb="FF201F1E"/>
      <name val="Arial"/>
      <family val="2"/>
    </font>
    <font>
      <b/>
      <sz val="8"/>
      <color rgb="FF201F1E"/>
      <name val="Arial"/>
      <family val="2"/>
    </font>
    <font>
      <sz val="7"/>
      <name val="Arial"/>
      <family val="2"/>
    </font>
    <font>
      <sz val="7"/>
      <name val="Calibri"/>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6">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6" fillId="0" borderId="0" xfId="0" applyFont="1" applyFill="1" applyBorder="1"/>
    <xf numFmtId="0" fontId="7" fillId="0" borderId="0" xfId="0" applyFont="1" applyFill="1" applyBorder="1"/>
    <xf numFmtId="0" fontId="6" fillId="0" borderId="0" xfId="0" applyFont="1" applyFill="1" applyBorder="1" applyAlignment="1">
      <alignment horizontal="right" vertical="center" wrapText="1" readingOrder="1"/>
    </xf>
    <xf numFmtId="0" fontId="6" fillId="0" borderId="0"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0" fontId="3" fillId="2" borderId="1" xfId="0" applyNumberFormat="1" applyFont="1" applyFill="1" applyBorder="1" applyAlignment="1">
      <alignment horizontal="left" vertical="center" wrapText="1" readingOrder="1"/>
    </xf>
    <xf numFmtId="7" fontId="6" fillId="0" borderId="1" xfId="0" applyNumberFormat="1" applyFont="1" applyFill="1" applyBorder="1" applyAlignment="1">
      <alignment horizontal="right" vertical="center" wrapText="1" readingOrder="1"/>
    </xf>
    <xf numFmtId="10" fontId="6" fillId="0" borderId="1" xfId="0" applyNumberFormat="1" applyFont="1" applyFill="1" applyBorder="1" applyAlignment="1">
      <alignment horizontal="right" vertical="center" wrapText="1" readingOrder="1"/>
    </xf>
    <xf numFmtId="164" fontId="3" fillId="0" borderId="1" xfId="0" applyNumberFormat="1" applyFont="1" applyFill="1" applyBorder="1" applyAlignment="1">
      <alignment horizontal="right" vertical="center" wrapText="1" readingOrder="1"/>
    </xf>
    <xf numFmtId="0" fontId="3" fillId="0" borderId="1" xfId="0" applyNumberFormat="1" applyFont="1" applyFill="1" applyBorder="1" applyAlignment="1">
      <alignment horizontal="left" vertical="center" wrapText="1" readingOrder="1"/>
    </xf>
    <xf numFmtId="0" fontId="3" fillId="2" borderId="1" xfId="0" applyNumberFormat="1" applyFont="1" applyFill="1" applyBorder="1" applyAlignment="1">
      <alignment horizontal="center" vertical="center" wrapText="1" readingOrder="1"/>
    </xf>
    <xf numFmtId="7" fontId="6" fillId="2" borderId="1" xfId="0" applyNumberFormat="1" applyFont="1" applyFill="1" applyBorder="1" applyAlignment="1">
      <alignment horizontal="right" vertical="center" wrapText="1" readingOrder="1"/>
    </xf>
    <xf numFmtId="10" fontId="6" fillId="2" borderId="1" xfId="0" applyNumberFormat="1" applyFont="1" applyFill="1" applyBorder="1" applyAlignment="1">
      <alignment horizontal="right" vertical="center" wrapText="1" readingOrder="1"/>
    </xf>
    <xf numFmtId="164" fontId="3" fillId="2" borderId="1" xfId="0" applyNumberFormat="1" applyFont="1" applyFill="1" applyBorder="1" applyAlignment="1">
      <alignment horizontal="right" vertical="center" wrapText="1" readingOrder="1"/>
    </xf>
    <xf numFmtId="0" fontId="8" fillId="2"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left" vertical="center" wrapText="1" readingOrder="1"/>
    </xf>
    <xf numFmtId="7" fontId="8" fillId="2" borderId="1" xfId="0" applyNumberFormat="1" applyFont="1" applyFill="1" applyBorder="1" applyAlignment="1">
      <alignment horizontal="right" vertical="center" wrapText="1" readingOrder="1"/>
    </xf>
    <xf numFmtId="7" fontId="9" fillId="2" borderId="1" xfId="0" applyNumberFormat="1" applyFont="1" applyFill="1" applyBorder="1" applyAlignment="1">
      <alignment horizontal="right" vertical="center" wrapText="1" readingOrder="1"/>
    </xf>
    <xf numFmtId="10" fontId="9" fillId="2" borderId="1" xfId="0" applyNumberFormat="1" applyFont="1" applyFill="1" applyBorder="1" applyAlignment="1">
      <alignment horizontal="right" vertical="center" wrapText="1" readingOrder="1"/>
    </xf>
    <xf numFmtId="164" fontId="8" fillId="2" borderId="1" xfId="0" applyNumberFormat="1" applyFont="1" applyFill="1" applyBorder="1" applyAlignment="1">
      <alignment horizontal="right" vertical="center" wrapText="1" readingOrder="1"/>
    </xf>
    <xf numFmtId="0" fontId="7" fillId="0" borderId="0" xfId="0" applyFont="1" applyFill="1" applyBorder="1" applyAlignment="1">
      <alignment horizontal="right"/>
    </xf>
    <xf numFmtId="10" fontId="7" fillId="0" borderId="0" xfId="0" applyNumberFormat="1" applyFont="1" applyFill="1" applyBorder="1"/>
    <xf numFmtId="0" fontId="3" fillId="0" borderId="0" xfId="0" applyFont="1" applyFill="1" applyBorder="1" applyAlignment="1">
      <alignment vertical="center"/>
    </xf>
    <xf numFmtId="0" fontId="12" fillId="0" borderId="0" xfId="0" applyFont="1" applyFill="1" applyBorder="1"/>
    <xf numFmtId="0" fontId="13" fillId="0" borderId="0" xfId="0" applyFont="1" applyFill="1" applyBorder="1"/>
    <xf numFmtId="0" fontId="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4" fillId="0" borderId="0" xfId="0" applyNumberFormat="1" applyFont="1" applyFill="1" applyBorder="1" applyAlignment="1">
      <alignment horizontal="center" vertical="center" wrapText="1" readingOrder="1"/>
    </xf>
    <xf numFmtId="0" fontId="15" fillId="0" borderId="0" xfId="0" applyFont="1" applyFill="1" applyBorder="1" applyAlignment="1">
      <alignment horizontal="center" vertical="center" wrapText="1" readingOrder="1"/>
    </xf>
    <xf numFmtId="0" fontId="15" fillId="0" borderId="0" xfId="0" applyFont="1" applyFill="1" applyBorder="1" applyAlignment="1">
      <alignment horizontal="center" vertical="center" wrapText="1"/>
    </xf>
    <xf numFmtId="0" fontId="9" fillId="0" borderId="2" xfId="0" applyFont="1" applyFill="1" applyBorder="1" applyAlignment="1">
      <alignment horizontal="right" vertical="center" wrapText="1"/>
    </xf>
    <xf numFmtId="0" fontId="4" fillId="3" borderId="1" xfId="0" applyNumberFormat="1" applyFont="1" applyFill="1" applyBorder="1" applyAlignment="1">
      <alignment horizontal="center" vertical="center" wrapText="1" readingOrder="1"/>
    </xf>
    <xf numFmtId="0" fontId="5" fillId="3"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238125</xdr:colOff>
      <xdr:row>2</xdr:row>
      <xdr:rowOff>114300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7875" cy="514350"/>
        </a:xfrm>
        <a:prstGeom prst="rect">
          <a:avLst/>
        </a:prstGeom>
        <a:noFill/>
        <a:ln>
          <a:noFill/>
        </a:ln>
      </xdr:spPr>
    </xdr:pic>
    <xdr:clientData/>
  </xdr:twoCellAnchor>
  <xdr:twoCellAnchor>
    <xdr:from>
      <xdr:col>18</xdr:col>
      <xdr:colOff>762000</xdr:colOff>
      <xdr:row>0</xdr:row>
      <xdr:rowOff>19050</xdr:rowOff>
    </xdr:from>
    <xdr:to>
      <xdr:col>22</xdr:col>
      <xdr:colOff>0</xdr:colOff>
      <xdr:row>3</xdr:row>
      <xdr:rowOff>0</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40025" y="19050"/>
          <a:ext cx="17526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showGridLines="0" tabSelected="1" workbookViewId="0">
      <selection activeCell="K71" sqref="K71"/>
    </sheetView>
  </sheetViews>
  <sheetFormatPr baseColWidth="10" defaultRowHeight="15" x14ac:dyDescent="0.25"/>
  <cols>
    <col min="1" max="5" width="5.42578125" customWidth="1"/>
    <col min="6" max="6" width="7.140625" customWidth="1"/>
    <col min="7" max="7" width="4.5703125" customWidth="1"/>
    <col min="8" max="8" width="5" customWidth="1"/>
    <col min="9" max="9" width="27.5703125" customWidth="1"/>
    <col min="10" max="10" width="17.28515625" customWidth="1"/>
    <col min="11" max="11" width="16" customWidth="1"/>
    <col min="12" max="12" width="16.28515625" customWidth="1"/>
    <col min="13" max="13" width="16.7109375" customWidth="1"/>
    <col min="14" max="14" width="15.7109375" customWidth="1"/>
    <col min="15" max="15" width="15.85546875" customWidth="1"/>
    <col min="16" max="17" width="17.28515625" customWidth="1"/>
    <col min="18" max="18" width="16.28515625" customWidth="1"/>
    <col min="19" max="19" width="14" customWidth="1"/>
    <col min="20" max="20" width="8" customWidth="1"/>
    <col min="21" max="21" width="8.42578125" customWidth="1"/>
    <col min="22" max="22" width="7.28515625" customWidth="1"/>
  </cols>
  <sheetData>
    <row r="1" spans="1:22" ht="15.75" x14ac:dyDescent="0.25">
      <c r="A1" s="30" t="s">
        <v>106</v>
      </c>
      <c r="B1" s="31"/>
      <c r="C1" s="31"/>
      <c r="D1" s="31"/>
      <c r="E1" s="31"/>
      <c r="F1" s="31"/>
      <c r="G1" s="31"/>
      <c r="H1" s="31"/>
      <c r="I1" s="31"/>
      <c r="J1" s="31"/>
      <c r="K1" s="31"/>
      <c r="L1" s="31"/>
      <c r="M1" s="31"/>
      <c r="N1" s="31"/>
      <c r="O1" s="31"/>
      <c r="P1" s="31"/>
      <c r="Q1" s="31"/>
      <c r="R1" s="31"/>
      <c r="S1" s="31"/>
      <c r="T1" s="31"/>
      <c r="U1" s="31"/>
      <c r="V1" s="31"/>
    </row>
    <row r="2" spans="1:22" ht="15.75" x14ac:dyDescent="0.25">
      <c r="A2" s="30" t="s">
        <v>107</v>
      </c>
      <c r="B2" s="32"/>
      <c r="C2" s="32"/>
      <c r="D2" s="32"/>
      <c r="E2" s="32"/>
      <c r="F2" s="32"/>
      <c r="G2" s="32"/>
      <c r="H2" s="32"/>
      <c r="I2" s="32"/>
      <c r="J2" s="32"/>
      <c r="K2" s="32"/>
      <c r="L2" s="32"/>
      <c r="M2" s="32"/>
      <c r="N2" s="32"/>
      <c r="O2" s="32"/>
      <c r="P2" s="32"/>
      <c r="Q2" s="32"/>
      <c r="R2" s="32"/>
      <c r="S2" s="32"/>
      <c r="T2" s="32"/>
      <c r="U2" s="32"/>
      <c r="V2" s="32"/>
    </row>
    <row r="3" spans="1:22" ht="15.75" x14ac:dyDescent="0.25">
      <c r="A3" s="30" t="s">
        <v>108</v>
      </c>
      <c r="B3" s="32"/>
      <c r="C3" s="32"/>
      <c r="D3" s="32"/>
      <c r="E3" s="32"/>
      <c r="F3" s="32"/>
      <c r="G3" s="32"/>
      <c r="H3" s="32"/>
      <c r="I3" s="32"/>
      <c r="J3" s="32"/>
      <c r="K3" s="32"/>
      <c r="L3" s="32"/>
      <c r="M3" s="32"/>
      <c r="N3" s="32"/>
      <c r="O3" s="32"/>
      <c r="P3" s="32"/>
      <c r="Q3" s="32"/>
      <c r="R3" s="32"/>
      <c r="S3" s="32"/>
      <c r="T3" s="32"/>
      <c r="U3" s="32"/>
      <c r="V3" s="32"/>
    </row>
    <row r="4" spans="1:22" x14ac:dyDescent="0.25">
      <c r="A4" s="1" t="s">
        <v>0</v>
      </c>
      <c r="B4" s="1" t="s">
        <v>0</v>
      </c>
      <c r="C4" s="1" t="s">
        <v>0</v>
      </c>
      <c r="D4" s="1" t="s">
        <v>0</v>
      </c>
      <c r="E4" s="1" t="s">
        <v>0</v>
      </c>
      <c r="F4" s="1" t="s">
        <v>0</v>
      </c>
      <c r="G4" s="1" t="s">
        <v>0</v>
      </c>
      <c r="H4" s="1" t="s">
        <v>0</v>
      </c>
      <c r="I4" s="1" t="s">
        <v>0</v>
      </c>
      <c r="J4" s="1" t="s">
        <v>0</v>
      </c>
      <c r="K4" s="1" t="s">
        <v>0</v>
      </c>
      <c r="L4" s="1" t="s">
        <v>0</v>
      </c>
      <c r="M4" s="1" t="s">
        <v>0</v>
      </c>
      <c r="N4" s="1" t="s">
        <v>0</v>
      </c>
      <c r="O4" s="1" t="s">
        <v>0</v>
      </c>
      <c r="P4" s="1" t="s">
        <v>0</v>
      </c>
      <c r="Q4" s="1" t="s">
        <v>0</v>
      </c>
      <c r="R4" s="1" t="s">
        <v>0</v>
      </c>
    </row>
    <row r="5" spans="1:22"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1" t="s">
        <v>0</v>
      </c>
      <c r="S5" s="33" t="s">
        <v>109</v>
      </c>
      <c r="T5" s="33"/>
      <c r="U5" s="33"/>
      <c r="V5" s="33"/>
    </row>
    <row r="6" spans="1:22" ht="43.5" customHeight="1" thickTop="1" thickBot="1" x14ac:dyDescent="0.3">
      <c r="A6" s="34" t="s">
        <v>1</v>
      </c>
      <c r="B6" s="34" t="s">
        <v>2</v>
      </c>
      <c r="C6" s="34" t="s">
        <v>3</v>
      </c>
      <c r="D6" s="34" t="s">
        <v>4</v>
      </c>
      <c r="E6" s="34" t="s">
        <v>5</v>
      </c>
      <c r="F6" s="34" t="s">
        <v>6</v>
      </c>
      <c r="G6" s="34" t="s">
        <v>7</v>
      </c>
      <c r="H6" s="34" t="s">
        <v>8</v>
      </c>
      <c r="I6" s="34" t="s">
        <v>9</v>
      </c>
      <c r="J6" s="34" t="s">
        <v>10</v>
      </c>
      <c r="K6" s="34" t="s">
        <v>11</v>
      </c>
      <c r="L6" s="34" t="s">
        <v>12</v>
      </c>
      <c r="M6" s="34" t="s">
        <v>13</v>
      </c>
      <c r="N6" s="34" t="s">
        <v>14</v>
      </c>
      <c r="O6" s="34" t="s">
        <v>15</v>
      </c>
      <c r="P6" s="34" t="s">
        <v>16</v>
      </c>
      <c r="Q6" s="34" t="s">
        <v>17</v>
      </c>
      <c r="R6" s="34" t="s">
        <v>18</v>
      </c>
      <c r="S6" s="35" t="s">
        <v>105</v>
      </c>
      <c r="T6" s="35" t="s">
        <v>113</v>
      </c>
      <c r="U6" s="35" t="s">
        <v>114</v>
      </c>
      <c r="V6" s="35" t="s">
        <v>115</v>
      </c>
    </row>
    <row r="7" spans="1:22" ht="35.1" customHeight="1" thickTop="1" thickBot="1" x14ac:dyDescent="0.3">
      <c r="A7" s="17" t="s">
        <v>19</v>
      </c>
      <c r="B7" s="17"/>
      <c r="C7" s="17"/>
      <c r="D7" s="17"/>
      <c r="E7" s="17"/>
      <c r="F7" s="17"/>
      <c r="G7" s="17"/>
      <c r="H7" s="17"/>
      <c r="I7" s="18" t="s">
        <v>97</v>
      </c>
      <c r="J7" s="19">
        <f>+J8+J12+J14+J28</f>
        <v>392430208000</v>
      </c>
      <c r="K7" s="19">
        <f t="shared" ref="K7:R7" si="0">+K8+K12+K14+K28</f>
        <v>63841982521</v>
      </c>
      <c r="L7" s="19">
        <f t="shared" si="0"/>
        <v>2710222971</v>
      </c>
      <c r="M7" s="19">
        <f t="shared" si="0"/>
        <v>453561967550</v>
      </c>
      <c r="N7" s="19">
        <f t="shared" si="0"/>
        <v>449178696512.63</v>
      </c>
      <c r="O7" s="19">
        <f t="shared" si="0"/>
        <v>4383271037.3700008</v>
      </c>
      <c r="P7" s="19">
        <f t="shared" si="0"/>
        <v>448968696512.63</v>
      </c>
      <c r="Q7" s="19">
        <f t="shared" si="0"/>
        <v>438319678630.56006</v>
      </c>
      <c r="R7" s="19">
        <f t="shared" si="0"/>
        <v>438319678630.56006</v>
      </c>
      <c r="S7" s="20">
        <f t="shared" ref="S7:S52" si="1">+M7-P7</f>
        <v>4593271037.3699951</v>
      </c>
      <c r="T7" s="21">
        <f t="shared" ref="T7:T52" si="2">+P7/M7</f>
        <v>0.98987289198390815</v>
      </c>
      <c r="U7" s="21">
        <f t="shared" ref="U7:U52" si="3">+Q7/M7</f>
        <v>0.96639425258300637</v>
      </c>
      <c r="V7" s="21">
        <f t="shared" ref="V7:V52" si="4">+R7/M7</f>
        <v>0.96639425258300637</v>
      </c>
    </row>
    <row r="8" spans="1:22" ht="35.1" customHeight="1" thickTop="1" thickBot="1" x14ac:dyDescent="0.3">
      <c r="A8" s="17" t="s">
        <v>19</v>
      </c>
      <c r="B8" s="17" t="s">
        <v>20</v>
      </c>
      <c r="C8" s="17"/>
      <c r="D8" s="17"/>
      <c r="E8" s="17"/>
      <c r="F8" s="17"/>
      <c r="G8" s="17"/>
      <c r="H8" s="17"/>
      <c r="I8" s="18" t="s">
        <v>98</v>
      </c>
      <c r="J8" s="22">
        <f>SUM(J9:J11)</f>
        <v>46186259000</v>
      </c>
      <c r="K8" s="22">
        <f t="shared" ref="K8:R8" si="5">SUM(K9:K11)</f>
        <v>4673000000</v>
      </c>
      <c r="L8" s="22">
        <f t="shared" si="5"/>
        <v>1500000000</v>
      </c>
      <c r="M8" s="22">
        <f t="shared" si="5"/>
        <v>49359259000</v>
      </c>
      <c r="N8" s="22">
        <f t="shared" si="5"/>
        <v>46157969115.099998</v>
      </c>
      <c r="O8" s="22">
        <f t="shared" si="5"/>
        <v>3201289884.9000001</v>
      </c>
      <c r="P8" s="22">
        <f t="shared" si="5"/>
        <v>46157969115.099998</v>
      </c>
      <c r="Q8" s="22">
        <f t="shared" si="5"/>
        <v>46082015742.849998</v>
      </c>
      <c r="R8" s="22">
        <f t="shared" si="5"/>
        <v>46082015742.849998</v>
      </c>
      <c r="S8" s="20">
        <f t="shared" si="1"/>
        <v>3201289884.9000015</v>
      </c>
      <c r="T8" s="21">
        <f t="shared" si="2"/>
        <v>0.93514307244968975</v>
      </c>
      <c r="U8" s="21">
        <f t="shared" si="3"/>
        <v>0.93360428572985665</v>
      </c>
      <c r="V8" s="21">
        <f t="shared" si="4"/>
        <v>0.93360428572985665</v>
      </c>
    </row>
    <row r="9" spans="1:22" ht="35.1" customHeight="1" thickTop="1" thickBot="1" x14ac:dyDescent="0.3">
      <c r="A9" s="7" t="s">
        <v>19</v>
      </c>
      <c r="B9" s="7" t="s">
        <v>20</v>
      </c>
      <c r="C9" s="7" t="s">
        <v>20</v>
      </c>
      <c r="D9" s="7" t="s">
        <v>20</v>
      </c>
      <c r="E9" s="7"/>
      <c r="F9" s="7" t="s">
        <v>21</v>
      </c>
      <c r="G9" s="7" t="s">
        <v>22</v>
      </c>
      <c r="H9" s="7" t="s">
        <v>23</v>
      </c>
      <c r="I9" s="12" t="s">
        <v>24</v>
      </c>
      <c r="J9" s="11">
        <v>26059688000</v>
      </c>
      <c r="K9" s="11">
        <v>1682000000</v>
      </c>
      <c r="L9" s="11">
        <v>500000000</v>
      </c>
      <c r="M9" s="11">
        <v>27241688000</v>
      </c>
      <c r="N9" s="11">
        <v>26203771397</v>
      </c>
      <c r="O9" s="11">
        <v>1037916603</v>
      </c>
      <c r="P9" s="11">
        <v>26203771397</v>
      </c>
      <c r="Q9" s="11">
        <v>26165062080</v>
      </c>
      <c r="R9" s="11">
        <v>26165062080</v>
      </c>
      <c r="S9" s="9">
        <f t="shared" si="1"/>
        <v>1037916603</v>
      </c>
      <c r="T9" s="10">
        <f t="shared" si="2"/>
        <v>0.96189969567965095</v>
      </c>
      <c r="U9" s="10">
        <f t="shared" si="3"/>
        <v>0.96047873685360463</v>
      </c>
      <c r="V9" s="10">
        <f t="shared" si="4"/>
        <v>0.96047873685360463</v>
      </c>
    </row>
    <row r="10" spans="1:22" ht="35.1" customHeight="1" thickTop="1" thickBot="1" x14ac:dyDescent="0.3">
      <c r="A10" s="7" t="s">
        <v>19</v>
      </c>
      <c r="B10" s="7" t="s">
        <v>20</v>
      </c>
      <c r="C10" s="7" t="s">
        <v>20</v>
      </c>
      <c r="D10" s="7" t="s">
        <v>25</v>
      </c>
      <c r="E10" s="7"/>
      <c r="F10" s="7" t="s">
        <v>21</v>
      </c>
      <c r="G10" s="7" t="s">
        <v>22</v>
      </c>
      <c r="H10" s="7" t="s">
        <v>23</v>
      </c>
      <c r="I10" s="12" t="s">
        <v>26</v>
      </c>
      <c r="J10" s="11">
        <v>9164371000</v>
      </c>
      <c r="K10" s="11">
        <v>1069000000</v>
      </c>
      <c r="L10" s="11">
        <v>500000000</v>
      </c>
      <c r="M10" s="11">
        <v>9733371000</v>
      </c>
      <c r="N10" s="11">
        <v>9213791991.1000004</v>
      </c>
      <c r="O10" s="11">
        <v>519579008.89999998</v>
      </c>
      <c r="P10" s="11">
        <v>9213791991.1000004</v>
      </c>
      <c r="Q10" s="11">
        <v>9213791991.1000004</v>
      </c>
      <c r="R10" s="11">
        <v>9213791991.1000004</v>
      </c>
      <c r="S10" s="9">
        <f t="shared" si="1"/>
        <v>519579008.89999962</v>
      </c>
      <c r="T10" s="10">
        <f t="shared" si="2"/>
        <v>0.94661880155395295</v>
      </c>
      <c r="U10" s="10">
        <f t="shared" si="3"/>
        <v>0.94661880155395295</v>
      </c>
      <c r="V10" s="10">
        <f t="shared" si="4"/>
        <v>0.94661880155395295</v>
      </c>
    </row>
    <row r="11" spans="1:22" ht="35.1" customHeight="1" thickTop="1" thickBot="1" x14ac:dyDescent="0.3">
      <c r="A11" s="7" t="s">
        <v>19</v>
      </c>
      <c r="B11" s="7" t="s">
        <v>20</v>
      </c>
      <c r="C11" s="7" t="s">
        <v>20</v>
      </c>
      <c r="D11" s="7" t="s">
        <v>27</v>
      </c>
      <c r="E11" s="7"/>
      <c r="F11" s="7" t="s">
        <v>21</v>
      </c>
      <c r="G11" s="7" t="s">
        <v>22</v>
      </c>
      <c r="H11" s="7" t="s">
        <v>23</v>
      </c>
      <c r="I11" s="12" t="s">
        <v>28</v>
      </c>
      <c r="J11" s="11">
        <v>10962200000</v>
      </c>
      <c r="K11" s="11">
        <v>1922000000</v>
      </c>
      <c r="L11" s="11">
        <v>500000000</v>
      </c>
      <c r="M11" s="11">
        <v>12384200000</v>
      </c>
      <c r="N11" s="11">
        <v>10740405727</v>
      </c>
      <c r="O11" s="11">
        <v>1643794273</v>
      </c>
      <c r="P11" s="11">
        <v>10740405727</v>
      </c>
      <c r="Q11" s="11">
        <v>10703161671.75</v>
      </c>
      <c r="R11" s="11">
        <v>10703161671.75</v>
      </c>
      <c r="S11" s="9">
        <f t="shared" si="1"/>
        <v>1643794273</v>
      </c>
      <c r="T11" s="10">
        <f t="shared" si="2"/>
        <v>0.86726681796159621</v>
      </c>
      <c r="U11" s="10">
        <f t="shared" si="3"/>
        <v>0.8642594331285024</v>
      </c>
      <c r="V11" s="10">
        <f t="shared" si="4"/>
        <v>0.8642594331285024</v>
      </c>
    </row>
    <row r="12" spans="1:22" ht="35.1" customHeight="1" thickTop="1" thickBot="1" x14ac:dyDescent="0.3">
      <c r="A12" s="17" t="s">
        <v>19</v>
      </c>
      <c r="B12" s="17" t="s">
        <v>25</v>
      </c>
      <c r="C12" s="17"/>
      <c r="D12" s="17"/>
      <c r="E12" s="17"/>
      <c r="F12" s="17"/>
      <c r="G12" s="17"/>
      <c r="H12" s="17"/>
      <c r="I12" s="18" t="s">
        <v>99</v>
      </c>
      <c r="J12" s="22">
        <f>+J13</f>
        <v>20516237000</v>
      </c>
      <c r="K12" s="22">
        <f t="shared" ref="K12:R12" si="6">+K13</f>
        <v>1500000000</v>
      </c>
      <c r="L12" s="22">
        <f t="shared" si="6"/>
        <v>762522520</v>
      </c>
      <c r="M12" s="22">
        <f t="shared" si="6"/>
        <v>21253714480</v>
      </c>
      <c r="N12" s="22">
        <f t="shared" si="6"/>
        <v>20877238561.869999</v>
      </c>
      <c r="O12" s="22">
        <f t="shared" si="6"/>
        <v>376475918.13</v>
      </c>
      <c r="P12" s="22">
        <f t="shared" si="6"/>
        <v>20877238561.869999</v>
      </c>
      <c r="Q12" s="22">
        <f t="shared" si="6"/>
        <v>20644933602.049999</v>
      </c>
      <c r="R12" s="22">
        <f t="shared" si="6"/>
        <v>20644933602.049999</v>
      </c>
      <c r="S12" s="20">
        <f t="shared" si="1"/>
        <v>376475918.13000107</v>
      </c>
      <c r="T12" s="21">
        <f t="shared" si="2"/>
        <v>0.98228658249435552</v>
      </c>
      <c r="U12" s="21">
        <f t="shared" si="3"/>
        <v>0.97135649495419396</v>
      </c>
      <c r="V12" s="21">
        <f t="shared" si="4"/>
        <v>0.97135649495419396</v>
      </c>
    </row>
    <row r="13" spans="1:22" ht="35.1" customHeight="1" thickTop="1" thickBot="1" x14ac:dyDescent="0.3">
      <c r="A13" s="7" t="s">
        <v>19</v>
      </c>
      <c r="B13" s="7" t="s">
        <v>25</v>
      </c>
      <c r="C13" s="7"/>
      <c r="D13" s="7"/>
      <c r="E13" s="7"/>
      <c r="F13" s="7" t="s">
        <v>21</v>
      </c>
      <c r="G13" s="7" t="s">
        <v>22</v>
      </c>
      <c r="H13" s="7" t="s">
        <v>23</v>
      </c>
      <c r="I13" s="12" t="s">
        <v>29</v>
      </c>
      <c r="J13" s="11">
        <v>20516237000</v>
      </c>
      <c r="K13" s="11">
        <v>1500000000</v>
      </c>
      <c r="L13" s="11">
        <v>762522520</v>
      </c>
      <c r="M13" s="11">
        <v>21253714480</v>
      </c>
      <c r="N13" s="11">
        <v>20877238561.869999</v>
      </c>
      <c r="O13" s="11">
        <v>376475918.13</v>
      </c>
      <c r="P13" s="11">
        <v>20877238561.869999</v>
      </c>
      <c r="Q13" s="11">
        <v>20644933602.049999</v>
      </c>
      <c r="R13" s="11">
        <v>20644933602.049999</v>
      </c>
      <c r="S13" s="9">
        <f t="shared" si="1"/>
        <v>376475918.13000107</v>
      </c>
      <c r="T13" s="10">
        <f t="shared" si="2"/>
        <v>0.98228658249435552</v>
      </c>
      <c r="U13" s="10">
        <f t="shared" si="3"/>
        <v>0.97135649495419396</v>
      </c>
      <c r="V13" s="10">
        <f t="shared" si="4"/>
        <v>0.97135649495419396</v>
      </c>
    </row>
    <row r="14" spans="1:22" ht="35.1" customHeight="1" thickTop="1" thickBot="1" x14ac:dyDescent="0.3">
      <c r="A14" s="17" t="s">
        <v>19</v>
      </c>
      <c r="B14" s="17" t="s">
        <v>27</v>
      </c>
      <c r="C14" s="17"/>
      <c r="D14" s="17"/>
      <c r="E14" s="17"/>
      <c r="F14" s="17"/>
      <c r="G14" s="17"/>
      <c r="H14" s="17"/>
      <c r="I14" s="18" t="s">
        <v>100</v>
      </c>
      <c r="J14" s="22">
        <f>SUM(J15:J27)</f>
        <v>310175482000</v>
      </c>
      <c r="K14" s="22">
        <f t="shared" ref="K14:R14" si="7">SUM(K15:K27)</f>
        <v>56936460001</v>
      </c>
      <c r="L14" s="22">
        <f t="shared" si="7"/>
        <v>447700451</v>
      </c>
      <c r="M14" s="22">
        <f t="shared" si="7"/>
        <v>366664241550</v>
      </c>
      <c r="N14" s="22">
        <f t="shared" si="7"/>
        <v>366338296922.66003</v>
      </c>
      <c r="O14" s="22">
        <f t="shared" si="7"/>
        <v>325944627.34000003</v>
      </c>
      <c r="P14" s="22">
        <f t="shared" si="7"/>
        <v>366338296922.66003</v>
      </c>
      <c r="Q14" s="22">
        <f t="shared" si="7"/>
        <v>355997537372.66003</v>
      </c>
      <c r="R14" s="22">
        <f t="shared" si="7"/>
        <v>355997537372.66003</v>
      </c>
      <c r="S14" s="20">
        <f t="shared" si="1"/>
        <v>325944627.33996582</v>
      </c>
      <c r="T14" s="21">
        <f t="shared" si="2"/>
        <v>0.99911105422780766</v>
      </c>
      <c r="U14" s="21">
        <f t="shared" si="3"/>
        <v>0.970908796199355</v>
      </c>
      <c r="V14" s="21">
        <f t="shared" si="4"/>
        <v>0.970908796199355</v>
      </c>
    </row>
    <row r="15" spans="1:22" ht="71.25" customHeight="1" thickTop="1" thickBot="1" x14ac:dyDescent="0.3">
      <c r="A15" s="7" t="s">
        <v>19</v>
      </c>
      <c r="B15" s="7" t="s">
        <v>27</v>
      </c>
      <c r="C15" s="7" t="s">
        <v>20</v>
      </c>
      <c r="D15" s="7" t="s">
        <v>20</v>
      </c>
      <c r="E15" s="7" t="s">
        <v>30</v>
      </c>
      <c r="F15" s="7" t="s">
        <v>21</v>
      </c>
      <c r="G15" s="7" t="s">
        <v>22</v>
      </c>
      <c r="H15" s="7" t="s">
        <v>23</v>
      </c>
      <c r="I15" s="12" t="s">
        <v>31</v>
      </c>
      <c r="J15" s="11">
        <v>158651899000</v>
      </c>
      <c r="K15" s="11">
        <v>16000000000</v>
      </c>
      <c r="L15" s="11">
        <v>0</v>
      </c>
      <c r="M15" s="11">
        <v>174651899000</v>
      </c>
      <c r="N15" s="11">
        <v>174651899000</v>
      </c>
      <c r="O15" s="11">
        <v>0</v>
      </c>
      <c r="P15" s="11">
        <v>174651899000</v>
      </c>
      <c r="Q15" s="11">
        <v>168551899000</v>
      </c>
      <c r="R15" s="11">
        <v>168551899000</v>
      </c>
      <c r="S15" s="9">
        <f t="shared" si="1"/>
        <v>0</v>
      </c>
      <c r="T15" s="10">
        <f t="shared" si="2"/>
        <v>1</v>
      </c>
      <c r="U15" s="10">
        <f t="shared" si="3"/>
        <v>0.96507338291237243</v>
      </c>
      <c r="V15" s="10">
        <f t="shared" si="4"/>
        <v>0.96507338291237243</v>
      </c>
    </row>
    <row r="16" spans="1:22" ht="58.5" customHeight="1" thickTop="1" thickBot="1" x14ac:dyDescent="0.3">
      <c r="A16" s="7" t="s">
        <v>19</v>
      </c>
      <c r="B16" s="7" t="s">
        <v>27</v>
      </c>
      <c r="C16" s="7" t="s">
        <v>20</v>
      </c>
      <c r="D16" s="7" t="s">
        <v>20</v>
      </c>
      <c r="E16" s="7" t="s">
        <v>30</v>
      </c>
      <c r="F16" s="7" t="s">
        <v>21</v>
      </c>
      <c r="G16" s="7" t="s">
        <v>32</v>
      </c>
      <c r="H16" s="7" t="s">
        <v>23</v>
      </c>
      <c r="I16" s="12" t="s">
        <v>31</v>
      </c>
      <c r="J16" s="11">
        <v>0</v>
      </c>
      <c r="K16" s="11">
        <v>4240759550</v>
      </c>
      <c r="L16" s="11">
        <v>0</v>
      </c>
      <c r="M16" s="11">
        <v>4240759550</v>
      </c>
      <c r="N16" s="11">
        <v>4240759550</v>
      </c>
      <c r="O16" s="11">
        <v>0</v>
      </c>
      <c r="P16" s="11">
        <v>4240759550</v>
      </c>
      <c r="Q16" s="11">
        <v>0</v>
      </c>
      <c r="R16" s="11">
        <v>0</v>
      </c>
      <c r="S16" s="9">
        <f t="shared" si="1"/>
        <v>0</v>
      </c>
      <c r="T16" s="10">
        <f t="shared" si="2"/>
        <v>1</v>
      </c>
      <c r="U16" s="10">
        <f t="shared" si="3"/>
        <v>0</v>
      </c>
      <c r="V16" s="10">
        <f t="shared" si="4"/>
        <v>0</v>
      </c>
    </row>
    <row r="17" spans="1:22" ht="35.1" customHeight="1" thickTop="1" thickBot="1" x14ac:dyDescent="0.3">
      <c r="A17" s="7" t="s">
        <v>19</v>
      </c>
      <c r="B17" s="7" t="s">
        <v>27</v>
      </c>
      <c r="C17" s="7" t="s">
        <v>25</v>
      </c>
      <c r="D17" s="7" t="s">
        <v>25</v>
      </c>
      <c r="E17" s="7"/>
      <c r="F17" s="7" t="s">
        <v>21</v>
      </c>
      <c r="G17" s="7" t="s">
        <v>22</v>
      </c>
      <c r="H17" s="7" t="s">
        <v>23</v>
      </c>
      <c r="I17" s="12" t="s">
        <v>33</v>
      </c>
      <c r="J17" s="11">
        <v>10795890000</v>
      </c>
      <c r="K17" s="11">
        <v>0</v>
      </c>
      <c r="L17" s="11">
        <v>0</v>
      </c>
      <c r="M17" s="11">
        <v>10795890000</v>
      </c>
      <c r="N17" s="11">
        <v>10768039499.4</v>
      </c>
      <c r="O17" s="11">
        <v>27850500.600000001</v>
      </c>
      <c r="P17" s="11">
        <v>10768039499.4</v>
      </c>
      <c r="Q17" s="11">
        <v>10768039499.4</v>
      </c>
      <c r="R17" s="11">
        <v>10768039499.4</v>
      </c>
      <c r="S17" s="9">
        <f t="shared" si="1"/>
        <v>27850500.600000381</v>
      </c>
      <c r="T17" s="10">
        <f t="shared" si="2"/>
        <v>0.99742026821318108</v>
      </c>
      <c r="U17" s="10">
        <f t="shared" si="3"/>
        <v>0.99742026821318108</v>
      </c>
      <c r="V17" s="10">
        <f t="shared" si="4"/>
        <v>0.99742026821318108</v>
      </c>
    </row>
    <row r="18" spans="1:22" ht="35.1" customHeight="1" thickTop="1" thickBot="1" x14ac:dyDescent="0.3">
      <c r="A18" s="7" t="s">
        <v>19</v>
      </c>
      <c r="B18" s="7" t="s">
        <v>27</v>
      </c>
      <c r="C18" s="7" t="s">
        <v>27</v>
      </c>
      <c r="D18" s="7" t="s">
        <v>34</v>
      </c>
      <c r="E18" s="7" t="s">
        <v>35</v>
      </c>
      <c r="F18" s="7" t="s">
        <v>21</v>
      </c>
      <c r="G18" s="7" t="s">
        <v>22</v>
      </c>
      <c r="H18" s="7" t="s">
        <v>23</v>
      </c>
      <c r="I18" s="12" t="s">
        <v>36</v>
      </c>
      <c r="J18" s="11">
        <v>68305138000</v>
      </c>
      <c r="K18" s="11">
        <v>20000000000</v>
      </c>
      <c r="L18" s="11">
        <v>0</v>
      </c>
      <c r="M18" s="11">
        <v>88305138000</v>
      </c>
      <c r="N18" s="11">
        <v>88305138000</v>
      </c>
      <c r="O18" s="11">
        <v>0</v>
      </c>
      <c r="P18" s="11">
        <v>88305138000</v>
      </c>
      <c r="Q18" s="11">
        <v>88305138000</v>
      </c>
      <c r="R18" s="11">
        <v>88305138000</v>
      </c>
      <c r="S18" s="9">
        <f t="shared" si="1"/>
        <v>0</v>
      </c>
      <c r="T18" s="10">
        <f t="shared" si="2"/>
        <v>1</v>
      </c>
      <c r="U18" s="10">
        <f t="shared" si="3"/>
        <v>1</v>
      </c>
      <c r="V18" s="10">
        <f t="shared" si="4"/>
        <v>1</v>
      </c>
    </row>
    <row r="19" spans="1:22" ht="35.1" customHeight="1" thickTop="1" thickBot="1" x14ac:dyDescent="0.3">
      <c r="A19" s="7" t="s">
        <v>19</v>
      </c>
      <c r="B19" s="7" t="s">
        <v>27</v>
      </c>
      <c r="C19" s="7" t="s">
        <v>27</v>
      </c>
      <c r="D19" s="7" t="s">
        <v>34</v>
      </c>
      <c r="E19" s="7" t="s">
        <v>37</v>
      </c>
      <c r="F19" s="7" t="s">
        <v>21</v>
      </c>
      <c r="G19" s="7" t="s">
        <v>22</v>
      </c>
      <c r="H19" s="7" t="s">
        <v>23</v>
      </c>
      <c r="I19" s="12" t="s">
        <v>38</v>
      </c>
      <c r="J19" s="11">
        <v>9155767000</v>
      </c>
      <c r="K19" s="11">
        <v>0</v>
      </c>
      <c r="L19" s="11">
        <v>0</v>
      </c>
      <c r="M19" s="11">
        <v>9155767000</v>
      </c>
      <c r="N19" s="11">
        <v>9155767000</v>
      </c>
      <c r="O19" s="11">
        <v>0</v>
      </c>
      <c r="P19" s="11">
        <v>9155767000</v>
      </c>
      <c r="Q19" s="11">
        <v>9155767000</v>
      </c>
      <c r="R19" s="11">
        <v>9155767000</v>
      </c>
      <c r="S19" s="9">
        <f t="shared" si="1"/>
        <v>0</v>
      </c>
      <c r="T19" s="10">
        <f t="shared" si="2"/>
        <v>1</v>
      </c>
      <c r="U19" s="10">
        <f t="shared" si="3"/>
        <v>1</v>
      </c>
      <c r="V19" s="10">
        <f t="shared" si="4"/>
        <v>1</v>
      </c>
    </row>
    <row r="20" spans="1:22" ht="35.1" customHeight="1" thickTop="1" thickBot="1" x14ac:dyDescent="0.3">
      <c r="A20" s="7" t="s">
        <v>19</v>
      </c>
      <c r="B20" s="7" t="s">
        <v>27</v>
      </c>
      <c r="C20" s="7" t="s">
        <v>27</v>
      </c>
      <c r="D20" s="7" t="s">
        <v>34</v>
      </c>
      <c r="E20" s="7" t="s">
        <v>39</v>
      </c>
      <c r="F20" s="7" t="s">
        <v>21</v>
      </c>
      <c r="G20" s="7" t="s">
        <v>22</v>
      </c>
      <c r="H20" s="7" t="s">
        <v>23</v>
      </c>
      <c r="I20" s="12" t="s">
        <v>40</v>
      </c>
      <c r="J20" s="11">
        <v>0</v>
      </c>
      <c r="K20" s="11">
        <v>6000000000</v>
      </c>
      <c r="L20" s="11">
        <v>0</v>
      </c>
      <c r="M20" s="11">
        <v>6000000000</v>
      </c>
      <c r="N20" s="11">
        <v>6000000000</v>
      </c>
      <c r="O20" s="11">
        <v>0</v>
      </c>
      <c r="P20" s="11">
        <v>6000000000</v>
      </c>
      <c r="Q20" s="11">
        <v>6000000000</v>
      </c>
      <c r="R20" s="11">
        <v>6000000000</v>
      </c>
      <c r="S20" s="9">
        <f t="shared" si="1"/>
        <v>0</v>
      </c>
      <c r="T20" s="10">
        <f t="shared" si="2"/>
        <v>1</v>
      </c>
      <c r="U20" s="10">
        <f t="shared" si="3"/>
        <v>1</v>
      </c>
      <c r="V20" s="10">
        <f t="shared" si="4"/>
        <v>1</v>
      </c>
    </row>
    <row r="21" spans="1:22" ht="35.1" customHeight="1" thickTop="1" thickBot="1" x14ac:dyDescent="0.3">
      <c r="A21" s="7" t="s">
        <v>19</v>
      </c>
      <c r="B21" s="7" t="s">
        <v>27</v>
      </c>
      <c r="C21" s="7" t="s">
        <v>34</v>
      </c>
      <c r="D21" s="7" t="s">
        <v>25</v>
      </c>
      <c r="E21" s="7" t="s">
        <v>41</v>
      </c>
      <c r="F21" s="7" t="s">
        <v>21</v>
      </c>
      <c r="G21" s="7" t="s">
        <v>22</v>
      </c>
      <c r="H21" s="7" t="s">
        <v>23</v>
      </c>
      <c r="I21" s="12" t="s">
        <v>42</v>
      </c>
      <c r="J21" s="11">
        <v>701975000</v>
      </c>
      <c r="K21" s="11">
        <v>0</v>
      </c>
      <c r="L21" s="11">
        <v>447700451</v>
      </c>
      <c r="M21" s="11">
        <v>254274549</v>
      </c>
      <c r="N21" s="11">
        <v>249973012.56</v>
      </c>
      <c r="O21" s="11">
        <v>4301536.4400000004</v>
      </c>
      <c r="P21" s="11">
        <v>249973012.56</v>
      </c>
      <c r="Q21" s="11">
        <v>249973012.56</v>
      </c>
      <c r="R21" s="11">
        <v>249973012.56</v>
      </c>
      <c r="S21" s="9">
        <f t="shared" si="1"/>
        <v>4301536.4399999976</v>
      </c>
      <c r="T21" s="10">
        <f t="shared" si="2"/>
        <v>0.98308310266632315</v>
      </c>
      <c r="U21" s="10">
        <f t="shared" si="3"/>
        <v>0.98308310266632315</v>
      </c>
      <c r="V21" s="10">
        <f t="shared" si="4"/>
        <v>0.98308310266632315</v>
      </c>
    </row>
    <row r="22" spans="1:22" ht="35.1" customHeight="1" thickTop="1" thickBot="1" x14ac:dyDescent="0.3">
      <c r="A22" s="7" t="s">
        <v>19</v>
      </c>
      <c r="B22" s="7" t="s">
        <v>27</v>
      </c>
      <c r="C22" s="7" t="s">
        <v>34</v>
      </c>
      <c r="D22" s="7" t="s">
        <v>25</v>
      </c>
      <c r="E22" s="7" t="s">
        <v>43</v>
      </c>
      <c r="F22" s="7" t="s">
        <v>21</v>
      </c>
      <c r="G22" s="7" t="s">
        <v>22</v>
      </c>
      <c r="H22" s="7" t="s">
        <v>23</v>
      </c>
      <c r="I22" s="12" t="s">
        <v>44</v>
      </c>
      <c r="J22" s="11">
        <v>2605720000</v>
      </c>
      <c r="K22" s="11">
        <v>1904000000</v>
      </c>
      <c r="L22" s="11">
        <v>0</v>
      </c>
      <c r="M22" s="11">
        <v>4509720000</v>
      </c>
      <c r="N22" s="11">
        <v>4416432000</v>
      </c>
      <c r="O22" s="11">
        <v>93288000</v>
      </c>
      <c r="P22" s="11">
        <v>4416432000</v>
      </c>
      <c r="Q22" s="11">
        <v>4416432000</v>
      </c>
      <c r="R22" s="11">
        <v>4416432000</v>
      </c>
      <c r="S22" s="9">
        <f t="shared" si="1"/>
        <v>93288000</v>
      </c>
      <c r="T22" s="10">
        <f t="shared" si="2"/>
        <v>0.97931401506080196</v>
      </c>
      <c r="U22" s="10">
        <f t="shared" si="3"/>
        <v>0.97931401506080196</v>
      </c>
      <c r="V22" s="10">
        <f t="shared" si="4"/>
        <v>0.97931401506080196</v>
      </c>
    </row>
    <row r="23" spans="1:22" ht="35.1" customHeight="1" thickTop="1" thickBot="1" x14ac:dyDescent="0.3">
      <c r="A23" s="7" t="s">
        <v>19</v>
      </c>
      <c r="B23" s="7" t="s">
        <v>27</v>
      </c>
      <c r="C23" s="7" t="s">
        <v>34</v>
      </c>
      <c r="D23" s="7" t="s">
        <v>25</v>
      </c>
      <c r="E23" s="7" t="s">
        <v>45</v>
      </c>
      <c r="F23" s="7" t="s">
        <v>21</v>
      </c>
      <c r="G23" s="7" t="s">
        <v>22</v>
      </c>
      <c r="H23" s="7" t="s">
        <v>23</v>
      </c>
      <c r="I23" s="12" t="s">
        <v>46</v>
      </c>
      <c r="J23" s="11">
        <v>288793000</v>
      </c>
      <c r="K23" s="11">
        <v>0</v>
      </c>
      <c r="L23" s="11">
        <v>0</v>
      </c>
      <c r="M23" s="11">
        <v>288793000</v>
      </c>
      <c r="N23" s="11">
        <v>90962371.700000003</v>
      </c>
      <c r="O23" s="11">
        <v>197830628.30000001</v>
      </c>
      <c r="P23" s="11">
        <v>90962371.700000003</v>
      </c>
      <c r="Q23" s="11">
        <v>90962371.700000003</v>
      </c>
      <c r="R23" s="11">
        <v>90962371.700000003</v>
      </c>
      <c r="S23" s="9">
        <f t="shared" si="1"/>
        <v>197830628.30000001</v>
      </c>
      <c r="T23" s="10">
        <f t="shared" si="2"/>
        <v>0.31497429542959837</v>
      </c>
      <c r="U23" s="10">
        <f t="shared" si="3"/>
        <v>0.31497429542959837</v>
      </c>
      <c r="V23" s="10">
        <f t="shared" si="4"/>
        <v>0.31497429542959837</v>
      </c>
    </row>
    <row r="24" spans="1:22" ht="35.1" customHeight="1" thickTop="1" thickBot="1" x14ac:dyDescent="0.3">
      <c r="A24" s="7" t="s">
        <v>19</v>
      </c>
      <c r="B24" s="7" t="s">
        <v>27</v>
      </c>
      <c r="C24" s="7" t="s">
        <v>34</v>
      </c>
      <c r="D24" s="7" t="s">
        <v>25</v>
      </c>
      <c r="E24" s="7" t="s">
        <v>47</v>
      </c>
      <c r="F24" s="7" t="s">
        <v>21</v>
      </c>
      <c r="G24" s="7" t="s">
        <v>22</v>
      </c>
      <c r="H24" s="7" t="s">
        <v>23</v>
      </c>
      <c r="I24" s="12" t="s">
        <v>48</v>
      </c>
      <c r="J24" s="11">
        <v>1951000</v>
      </c>
      <c r="K24" s="11">
        <v>2503400</v>
      </c>
      <c r="L24" s="11">
        <v>0</v>
      </c>
      <c r="M24" s="11">
        <v>4454400</v>
      </c>
      <c r="N24" s="11">
        <v>4454400</v>
      </c>
      <c r="O24" s="11">
        <v>0</v>
      </c>
      <c r="P24" s="11">
        <v>4454400</v>
      </c>
      <c r="Q24" s="11">
        <v>4454400</v>
      </c>
      <c r="R24" s="11">
        <v>4454400</v>
      </c>
      <c r="S24" s="9">
        <f t="shared" si="1"/>
        <v>0</v>
      </c>
      <c r="T24" s="10">
        <f t="shared" si="2"/>
        <v>1</v>
      </c>
      <c r="U24" s="10">
        <f t="shared" si="3"/>
        <v>1</v>
      </c>
      <c r="V24" s="10">
        <f t="shared" si="4"/>
        <v>1</v>
      </c>
    </row>
    <row r="25" spans="1:22" ht="35.1" customHeight="1" thickTop="1" thickBot="1" x14ac:dyDescent="0.3">
      <c r="A25" s="7" t="s">
        <v>19</v>
      </c>
      <c r="B25" s="7" t="s">
        <v>27</v>
      </c>
      <c r="C25" s="7" t="s">
        <v>34</v>
      </c>
      <c r="D25" s="7" t="s">
        <v>25</v>
      </c>
      <c r="E25" s="7" t="s">
        <v>49</v>
      </c>
      <c r="F25" s="7" t="s">
        <v>21</v>
      </c>
      <c r="G25" s="7" t="s">
        <v>22</v>
      </c>
      <c r="H25" s="7" t="s">
        <v>23</v>
      </c>
      <c r="I25" s="12" t="s">
        <v>50</v>
      </c>
      <c r="J25" s="11">
        <v>27856902000</v>
      </c>
      <c r="K25" s="11">
        <v>438689665</v>
      </c>
      <c r="L25" s="11">
        <v>0</v>
      </c>
      <c r="M25" s="11">
        <v>28295591665</v>
      </c>
      <c r="N25" s="11">
        <v>28295591665</v>
      </c>
      <c r="O25" s="11">
        <v>0</v>
      </c>
      <c r="P25" s="11">
        <v>28295591665</v>
      </c>
      <c r="Q25" s="11">
        <v>28295591665</v>
      </c>
      <c r="R25" s="11">
        <v>28295591665</v>
      </c>
      <c r="S25" s="9">
        <f t="shared" si="1"/>
        <v>0</v>
      </c>
      <c r="T25" s="10">
        <f t="shared" si="2"/>
        <v>1</v>
      </c>
      <c r="U25" s="10">
        <f t="shared" si="3"/>
        <v>1</v>
      </c>
      <c r="V25" s="10">
        <f t="shared" si="4"/>
        <v>1</v>
      </c>
    </row>
    <row r="26" spans="1:22" ht="35.1" customHeight="1" thickTop="1" thickBot="1" x14ac:dyDescent="0.3">
      <c r="A26" s="7" t="s">
        <v>19</v>
      </c>
      <c r="B26" s="7" t="s">
        <v>27</v>
      </c>
      <c r="C26" s="7" t="s">
        <v>22</v>
      </c>
      <c r="D26" s="7"/>
      <c r="E26" s="7"/>
      <c r="F26" s="7" t="s">
        <v>21</v>
      </c>
      <c r="G26" s="7" t="s">
        <v>22</v>
      </c>
      <c r="H26" s="7" t="s">
        <v>23</v>
      </c>
      <c r="I26" s="12" t="s">
        <v>51</v>
      </c>
      <c r="J26" s="11">
        <v>0</v>
      </c>
      <c r="K26" s="11">
        <v>36507386</v>
      </c>
      <c r="L26" s="11">
        <v>0</v>
      </c>
      <c r="M26" s="11">
        <v>36507386</v>
      </c>
      <c r="N26" s="11">
        <v>33833424</v>
      </c>
      <c r="O26" s="11">
        <v>2673962</v>
      </c>
      <c r="P26" s="11">
        <v>33833424</v>
      </c>
      <c r="Q26" s="11">
        <v>33833424</v>
      </c>
      <c r="R26" s="11">
        <v>33833424</v>
      </c>
      <c r="S26" s="9">
        <f t="shared" si="1"/>
        <v>2673962</v>
      </c>
      <c r="T26" s="10">
        <f t="shared" si="2"/>
        <v>0.92675558858144491</v>
      </c>
      <c r="U26" s="10">
        <f t="shared" si="3"/>
        <v>0.92675558858144491</v>
      </c>
      <c r="V26" s="10">
        <f t="shared" si="4"/>
        <v>0.92675558858144491</v>
      </c>
    </row>
    <row r="27" spans="1:22" ht="35.1" customHeight="1" thickTop="1" thickBot="1" x14ac:dyDescent="0.3">
      <c r="A27" s="7" t="s">
        <v>19</v>
      </c>
      <c r="B27" s="7" t="s">
        <v>27</v>
      </c>
      <c r="C27" s="7" t="s">
        <v>32</v>
      </c>
      <c r="D27" s="7" t="s">
        <v>52</v>
      </c>
      <c r="E27" s="7" t="s">
        <v>30</v>
      </c>
      <c r="F27" s="7" t="s">
        <v>21</v>
      </c>
      <c r="G27" s="7" t="s">
        <v>22</v>
      </c>
      <c r="H27" s="7" t="s">
        <v>23</v>
      </c>
      <c r="I27" s="12" t="s">
        <v>53</v>
      </c>
      <c r="J27" s="11">
        <v>31811447000</v>
      </c>
      <c r="K27" s="11">
        <v>8314000000</v>
      </c>
      <c r="L27" s="11">
        <v>0</v>
      </c>
      <c r="M27" s="11">
        <v>40125447000</v>
      </c>
      <c r="N27" s="11">
        <v>40125447000</v>
      </c>
      <c r="O27" s="11">
        <v>0</v>
      </c>
      <c r="P27" s="11">
        <v>40125447000</v>
      </c>
      <c r="Q27" s="11">
        <v>40125447000</v>
      </c>
      <c r="R27" s="11">
        <v>40125447000</v>
      </c>
      <c r="S27" s="9">
        <f t="shared" si="1"/>
        <v>0</v>
      </c>
      <c r="T27" s="10">
        <f t="shared" si="2"/>
        <v>1</v>
      </c>
      <c r="U27" s="10">
        <f t="shared" si="3"/>
        <v>1</v>
      </c>
      <c r="V27" s="10">
        <f t="shared" si="4"/>
        <v>1</v>
      </c>
    </row>
    <row r="28" spans="1:22" ht="45" customHeight="1" thickTop="1" thickBot="1" x14ac:dyDescent="0.3">
      <c r="A28" s="17" t="s">
        <v>19</v>
      </c>
      <c r="B28" s="17" t="s">
        <v>54</v>
      </c>
      <c r="C28" s="17"/>
      <c r="D28" s="17"/>
      <c r="E28" s="17"/>
      <c r="F28" s="17"/>
      <c r="G28" s="17"/>
      <c r="H28" s="17"/>
      <c r="I28" s="18" t="s">
        <v>101</v>
      </c>
      <c r="J28" s="22">
        <f>+J29+J30</f>
        <v>15552230000</v>
      </c>
      <c r="K28" s="22">
        <f t="shared" ref="K28:R28" si="8">+K29+K30</f>
        <v>732522520</v>
      </c>
      <c r="L28" s="22">
        <f t="shared" si="8"/>
        <v>0</v>
      </c>
      <c r="M28" s="22">
        <f t="shared" si="8"/>
        <v>16284752520</v>
      </c>
      <c r="N28" s="22">
        <f t="shared" si="8"/>
        <v>15805191913</v>
      </c>
      <c r="O28" s="22">
        <f t="shared" si="8"/>
        <v>479560607</v>
      </c>
      <c r="P28" s="22">
        <f t="shared" si="8"/>
        <v>15595191913</v>
      </c>
      <c r="Q28" s="22">
        <f t="shared" si="8"/>
        <v>15595191913</v>
      </c>
      <c r="R28" s="22">
        <f t="shared" si="8"/>
        <v>15595191913</v>
      </c>
      <c r="S28" s="20">
        <f t="shared" si="1"/>
        <v>689560607</v>
      </c>
      <c r="T28" s="21">
        <f t="shared" si="2"/>
        <v>0.95765605856440739</v>
      </c>
      <c r="U28" s="21">
        <f t="shared" si="3"/>
        <v>0.95765605856440739</v>
      </c>
      <c r="V28" s="21">
        <f t="shared" si="4"/>
        <v>0.95765605856440739</v>
      </c>
    </row>
    <row r="29" spans="1:22" ht="27.75" customHeight="1" thickTop="1" thickBot="1" x14ac:dyDescent="0.3">
      <c r="A29" s="7" t="s">
        <v>19</v>
      </c>
      <c r="B29" s="7" t="s">
        <v>54</v>
      </c>
      <c r="C29" s="7" t="s">
        <v>20</v>
      </c>
      <c r="D29" s="7"/>
      <c r="E29" s="7"/>
      <c r="F29" s="7" t="s">
        <v>21</v>
      </c>
      <c r="G29" s="7" t="s">
        <v>22</v>
      </c>
      <c r="H29" s="7" t="s">
        <v>23</v>
      </c>
      <c r="I29" s="12" t="s">
        <v>55</v>
      </c>
      <c r="J29" s="11">
        <v>13570752000</v>
      </c>
      <c r="K29" s="11">
        <v>732522520</v>
      </c>
      <c r="L29" s="11">
        <v>0</v>
      </c>
      <c r="M29" s="11">
        <v>14303274520</v>
      </c>
      <c r="N29" s="11">
        <v>14298340584</v>
      </c>
      <c r="O29" s="11">
        <v>4933936</v>
      </c>
      <c r="P29" s="11">
        <v>14298340584</v>
      </c>
      <c r="Q29" s="11">
        <v>14298340584</v>
      </c>
      <c r="R29" s="11">
        <v>14298340584</v>
      </c>
      <c r="S29" s="9">
        <f t="shared" si="1"/>
        <v>4933936</v>
      </c>
      <c r="T29" s="10">
        <f t="shared" si="2"/>
        <v>0.99965504850004094</v>
      </c>
      <c r="U29" s="10">
        <f t="shared" si="3"/>
        <v>0.99965504850004094</v>
      </c>
      <c r="V29" s="10">
        <f t="shared" si="4"/>
        <v>0.99965504850004094</v>
      </c>
    </row>
    <row r="30" spans="1:22" ht="33.75" customHeight="1" thickTop="1" thickBot="1" x14ac:dyDescent="0.3">
      <c r="A30" s="7" t="s">
        <v>19</v>
      </c>
      <c r="B30" s="7" t="s">
        <v>54</v>
      </c>
      <c r="C30" s="7" t="s">
        <v>34</v>
      </c>
      <c r="D30" s="7" t="s">
        <v>20</v>
      </c>
      <c r="E30" s="7"/>
      <c r="F30" s="7" t="s">
        <v>21</v>
      </c>
      <c r="G30" s="7" t="s">
        <v>32</v>
      </c>
      <c r="H30" s="7" t="s">
        <v>56</v>
      </c>
      <c r="I30" s="12" t="s">
        <v>57</v>
      </c>
      <c r="J30" s="11">
        <v>1981478000</v>
      </c>
      <c r="K30" s="11">
        <v>0</v>
      </c>
      <c r="L30" s="11">
        <v>0</v>
      </c>
      <c r="M30" s="11">
        <v>1981478000</v>
      </c>
      <c r="N30" s="11">
        <v>1506851329</v>
      </c>
      <c r="O30" s="11">
        <v>474626671</v>
      </c>
      <c r="P30" s="11">
        <v>1296851329</v>
      </c>
      <c r="Q30" s="11">
        <v>1296851329</v>
      </c>
      <c r="R30" s="11">
        <v>1296851329</v>
      </c>
      <c r="S30" s="9">
        <f t="shared" si="1"/>
        <v>684626671</v>
      </c>
      <c r="T30" s="10">
        <f t="shared" si="2"/>
        <v>0.65448686737879502</v>
      </c>
      <c r="U30" s="10">
        <f t="shared" si="3"/>
        <v>0.65448686737879502</v>
      </c>
      <c r="V30" s="10">
        <f t="shared" si="4"/>
        <v>0.65448686737879502</v>
      </c>
    </row>
    <row r="31" spans="1:22" ht="24" thickTop="1" thickBot="1" x14ac:dyDescent="0.3">
      <c r="A31" s="17" t="s">
        <v>58</v>
      </c>
      <c r="B31" s="17"/>
      <c r="C31" s="17"/>
      <c r="D31" s="17"/>
      <c r="E31" s="17"/>
      <c r="F31" s="17"/>
      <c r="G31" s="17"/>
      <c r="H31" s="17"/>
      <c r="I31" s="18" t="s">
        <v>102</v>
      </c>
      <c r="J31" s="22">
        <f>+J32</f>
        <v>1015261019</v>
      </c>
      <c r="K31" s="22">
        <f t="shared" ref="K31:R31" si="9">+K32</f>
        <v>0</v>
      </c>
      <c r="L31" s="22">
        <f t="shared" si="9"/>
        <v>0</v>
      </c>
      <c r="M31" s="22">
        <f t="shared" si="9"/>
        <v>1015261019</v>
      </c>
      <c r="N31" s="22">
        <f t="shared" si="9"/>
        <v>1015261019</v>
      </c>
      <c r="O31" s="22">
        <f t="shared" si="9"/>
        <v>0</v>
      </c>
      <c r="P31" s="22">
        <f t="shared" si="9"/>
        <v>1015261019</v>
      </c>
      <c r="Q31" s="22">
        <f t="shared" si="9"/>
        <v>1015261019</v>
      </c>
      <c r="R31" s="22">
        <f t="shared" si="9"/>
        <v>1015261019</v>
      </c>
      <c r="S31" s="20">
        <f t="shared" si="1"/>
        <v>0</v>
      </c>
      <c r="T31" s="21">
        <f t="shared" si="2"/>
        <v>1</v>
      </c>
      <c r="U31" s="21">
        <f t="shared" si="3"/>
        <v>1</v>
      </c>
      <c r="V31" s="21">
        <f t="shared" si="4"/>
        <v>1</v>
      </c>
    </row>
    <row r="32" spans="1:22" ht="36" customHeight="1" thickTop="1" thickBot="1" x14ac:dyDescent="0.3">
      <c r="A32" s="7" t="s">
        <v>58</v>
      </c>
      <c r="B32" s="7" t="s">
        <v>22</v>
      </c>
      <c r="C32" s="7" t="s">
        <v>34</v>
      </c>
      <c r="D32" s="7" t="s">
        <v>20</v>
      </c>
      <c r="E32" s="7"/>
      <c r="F32" s="7" t="s">
        <v>21</v>
      </c>
      <c r="G32" s="7" t="s">
        <v>32</v>
      </c>
      <c r="H32" s="7" t="s">
        <v>23</v>
      </c>
      <c r="I32" s="12" t="s">
        <v>59</v>
      </c>
      <c r="J32" s="11">
        <v>1015261019</v>
      </c>
      <c r="K32" s="11">
        <v>0</v>
      </c>
      <c r="L32" s="11">
        <v>0</v>
      </c>
      <c r="M32" s="11">
        <v>1015261019</v>
      </c>
      <c r="N32" s="11">
        <v>1015261019</v>
      </c>
      <c r="O32" s="11">
        <v>0</v>
      </c>
      <c r="P32" s="11">
        <v>1015261019</v>
      </c>
      <c r="Q32" s="11">
        <v>1015261019</v>
      </c>
      <c r="R32" s="11">
        <v>1015261019</v>
      </c>
      <c r="S32" s="9">
        <f t="shared" si="1"/>
        <v>0</v>
      </c>
      <c r="T32" s="10">
        <f t="shared" si="2"/>
        <v>1</v>
      </c>
      <c r="U32" s="10">
        <f t="shared" si="3"/>
        <v>1</v>
      </c>
      <c r="V32" s="10">
        <f t="shared" si="4"/>
        <v>1</v>
      </c>
    </row>
    <row r="33" spans="1:22" ht="27.75" customHeight="1" thickTop="1" thickBot="1" x14ac:dyDescent="0.3">
      <c r="A33" s="17" t="s">
        <v>60</v>
      </c>
      <c r="B33" s="17"/>
      <c r="C33" s="17"/>
      <c r="D33" s="17"/>
      <c r="E33" s="17"/>
      <c r="F33" s="17"/>
      <c r="G33" s="17"/>
      <c r="H33" s="17"/>
      <c r="I33" s="18" t="s">
        <v>103</v>
      </c>
      <c r="J33" s="22">
        <f>SUM(J34:J51)</f>
        <v>296975230533</v>
      </c>
      <c r="K33" s="22">
        <f t="shared" ref="K33:R33" si="10">SUM(K34:K51)</f>
        <v>137250000000</v>
      </c>
      <c r="L33" s="22">
        <f t="shared" si="10"/>
        <v>0</v>
      </c>
      <c r="M33" s="22">
        <f t="shared" si="10"/>
        <v>434225230533</v>
      </c>
      <c r="N33" s="22">
        <f t="shared" si="10"/>
        <v>431368505389.48999</v>
      </c>
      <c r="O33" s="22">
        <f t="shared" si="10"/>
        <v>2856725143.5100002</v>
      </c>
      <c r="P33" s="22">
        <f t="shared" si="10"/>
        <v>431332900156.48999</v>
      </c>
      <c r="Q33" s="22">
        <f t="shared" si="10"/>
        <v>145528444377.59003</v>
      </c>
      <c r="R33" s="22">
        <f t="shared" si="10"/>
        <v>145528444377.59003</v>
      </c>
      <c r="S33" s="20">
        <f t="shared" si="1"/>
        <v>2892330376.5100098</v>
      </c>
      <c r="T33" s="21">
        <f t="shared" si="2"/>
        <v>0.99333910106292134</v>
      </c>
      <c r="U33" s="21">
        <f t="shared" si="3"/>
        <v>0.33514506791546339</v>
      </c>
      <c r="V33" s="21">
        <f t="shared" si="4"/>
        <v>0.33514506791546339</v>
      </c>
    </row>
    <row r="34" spans="1:22" ht="80.25" thickTop="1" thickBot="1" x14ac:dyDescent="0.3">
      <c r="A34" s="7" t="s">
        <v>60</v>
      </c>
      <c r="B34" s="7" t="s">
        <v>61</v>
      </c>
      <c r="C34" s="7" t="s">
        <v>62</v>
      </c>
      <c r="D34" s="7" t="s">
        <v>63</v>
      </c>
      <c r="E34" s="7"/>
      <c r="F34" s="7" t="s">
        <v>21</v>
      </c>
      <c r="G34" s="7" t="s">
        <v>22</v>
      </c>
      <c r="H34" s="7" t="s">
        <v>23</v>
      </c>
      <c r="I34" s="12" t="s">
        <v>64</v>
      </c>
      <c r="J34" s="11">
        <v>3775000000</v>
      </c>
      <c r="K34" s="11">
        <v>0</v>
      </c>
      <c r="L34" s="11">
        <v>0</v>
      </c>
      <c r="M34" s="11">
        <v>3775000000</v>
      </c>
      <c r="N34" s="11">
        <v>3548567106.8099999</v>
      </c>
      <c r="O34" s="11">
        <v>226432893.19</v>
      </c>
      <c r="P34" s="11">
        <v>3548567106.8099999</v>
      </c>
      <c r="Q34" s="11">
        <v>3123606622.9099998</v>
      </c>
      <c r="R34" s="11">
        <v>3123606622.9099998</v>
      </c>
      <c r="S34" s="9">
        <f t="shared" si="1"/>
        <v>226432893.19000006</v>
      </c>
      <c r="T34" s="10">
        <f t="shared" si="2"/>
        <v>0.94001777663841057</v>
      </c>
      <c r="U34" s="10">
        <f t="shared" si="3"/>
        <v>0.82744546302251654</v>
      </c>
      <c r="V34" s="10">
        <f t="shared" si="4"/>
        <v>0.82744546302251654</v>
      </c>
    </row>
    <row r="35" spans="1:22" ht="80.25" thickTop="1" thickBot="1" x14ac:dyDescent="0.3">
      <c r="A35" s="7" t="s">
        <v>60</v>
      </c>
      <c r="B35" s="7" t="s">
        <v>61</v>
      </c>
      <c r="C35" s="7" t="s">
        <v>62</v>
      </c>
      <c r="D35" s="7" t="s">
        <v>63</v>
      </c>
      <c r="E35" s="7"/>
      <c r="F35" s="7" t="s">
        <v>21</v>
      </c>
      <c r="G35" s="7" t="s">
        <v>65</v>
      </c>
      <c r="H35" s="7" t="s">
        <v>23</v>
      </c>
      <c r="I35" s="12" t="s">
        <v>64</v>
      </c>
      <c r="J35" s="11">
        <v>19001800000</v>
      </c>
      <c r="K35" s="11">
        <v>0</v>
      </c>
      <c r="L35" s="11">
        <v>0</v>
      </c>
      <c r="M35" s="11">
        <v>19001800000</v>
      </c>
      <c r="N35" s="11">
        <v>19001800000</v>
      </c>
      <c r="O35" s="11">
        <v>0</v>
      </c>
      <c r="P35" s="11">
        <v>19001800000</v>
      </c>
      <c r="Q35" s="11">
        <v>0</v>
      </c>
      <c r="R35" s="11">
        <v>0</v>
      </c>
      <c r="S35" s="9">
        <f t="shared" si="1"/>
        <v>0</v>
      </c>
      <c r="T35" s="10">
        <f t="shared" si="2"/>
        <v>1</v>
      </c>
      <c r="U35" s="10">
        <f t="shared" si="3"/>
        <v>0</v>
      </c>
      <c r="V35" s="10">
        <f t="shared" si="4"/>
        <v>0</v>
      </c>
    </row>
    <row r="36" spans="1:22" ht="46.5" thickTop="1" thickBot="1" x14ac:dyDescent="0.3">
      <c r="A36" s="7" t="s">
        <v>60</v>
      </c>
      <c r="B36" s="7" t="s">
        <v>66</v>
      </c>
      <c r="C36" s="7" t="s">
        <v>62</v>
      </c>
      <c r="D36" s="7" t="s">
        <v>67</v>
      </c>
      <c r="E36" s="7"/>
      <c r="F36" s="7" t="s">
        <v>21</v>
      </c>
      <c r="G36" s="7" t="s">
        <v>22</v>
      </c>
      <c r="H36" s="7" t="s">
        <v>23</v>
      </c>
      <c r="I36" s="12" t="s">
        <v>68</v>
      </c>
      <c r="J36" s="11">
        <v>3800000000</v>
      </c>
      <c r="K36" s="11">
        <v>0</v>
      </c>
      <c r="L36" s="11">
        <v>0</v>
      </c>
      <c r="M36" s="11">
        <v>3800000000</v>
      </c>
      <c r="N36" s="11">
        <v>3397922921.21</v>
      </c>
      <c r="O36" s="11">
        <v>402077078.79000002</v>
      </c>
      <c r="P36" s="11">
        <v>3362317688.21</v>
      </c>
      <c r="Q36" s="11">
        <v>3297222461.21</v>
      </c>
      <c r="R36" s="11">
        <v>3297222461.21</v>
      </c>
      <c r="S36" s="9">
        <f t="shared" si="1"/>
        <v>437682311.78999996</v>
      </c>
      <c r="T36" s="10">
        <f t="shared" si="2"/>
        <v>0.88482044426578943</v>
      </c>
      <c r="U36" s="10">
        <f t="shared" si="3"/>
        <v>0.86769012137105261</v>
      </c>
      <c r="V36" s="10">
        <f t="shared" si="4"/>
        <v>0.86769012137105261</v>
      </c>
    </row>
    <row r="37" spans="1:22" ht="57.75" thickTop="1" thickBot="1" x14ac:dyDescent="0.3">
      <c r="A37" s="7" t="s">
        <v>60</v>
      </c>
      <c r="B37" s="7" t="s">
        <v>66</v>
      </c>
      <c r="C37" s="7" t="s">
        <v>62</v>
      </c>
      <c r="D37" s="7" t="s">
        <v>69</v>
      </c>
      <c r="E37" s="7"/>
      <c r="F37" s="7" t="s">
        <v>21</v>
      </c>
      <c r="G37" s="7" t="s">
        <v>22</v>
      </c>
      <c r="H37" s="7" t="s">
        <v>23</v>
      </c>
      <c r="I37" s="12" t="s">
        <v>70</v>
      </c>
      <c r="J37" s="11">
        <v>10422750116</v>
      </c>
      <c r="K37" s="11">
        <v>16800000000</v>
      </c>
      <c r="L37" s="11">
        <v>0</v>
      </c>
      <c r="M37" s="11">
        <v>27222750116</v>
      </c>
      <c r="N37" s="11">
        <v>26793535807.299999</v>
      </c>
      <c r="O37" s="11">
        <v>429214308.69999999</v>
      </c>
      <c r="P37" s="11">
        <v>26793535807.299999</v>
      </c>
      <c r="Q37" s="11">
        <v>24172546124.299999</v>
      </c>
      <c r="R37" s="11">
        <v>24172546124.299999</v>
      </c>
      <c r="S37" s="9">
        <f t="shared" si="1"/>
        <v>429214308.70000076</v>
      </c>
      <c r="T37" s="10">
        <f t="shared" si="2"/>
        <v>0.98423324951112368</v>
      </c>
      <c r="U37" s="10">
        <f t="shared" si="3"/>
        <v>0.88795386290133627</v>
      </c>
      <c r="V37" s="10">
        <f t="shared" si="4"/>
        <v>0.88795386290133627</v>
      </c>
    </row>
    <row r="38" spans="1:22" ht="69" thickTop="1" thickBot="1" x14ac:dyDescent="0.3">
      <c r="A38" s="7" t="s">
        <v>60</v>
      </c>
      <c r="B38" s="7" t="s">
        <v>66</v>
      </c>
      <c r="C38" s="7" t="s">
        <v>62</v>
      </c>
      <c r="D38" s="7" t="s">
        <v>71</v>
      </c>
      <c r="E38" s="7"/>
      <c r="F38" s="7" t="s">
        <v>21</v>
      </c>
      <c r="G38" s="7" t="s">
        <v>22</v>
      </c>
      <c r="H38" s="7" t="s">
        <v>23</v>
      </c>
      <c r="I38" s="12" t="s">
        <v>72</v>
      </c>
      <c r="J38" s="11">
        <v>20775856863</v>
      </c>
      <c r="K38" s="11">
        <v>15000000000</v>
      </c>
      <c r="L38" s="11">
        <v>0</v>
      </c>
      <c r="M38" s="11">
        <v>35775856863</v>
      </c>
      <c r="N38" s="11">
        <v>35775856863</v>
      </c>
      <c r="O38" s="11">
        <v>0</v>
      </c>
      <c r="P38" s="11">
        <v>35775856863</v>
      </c>
      <c r="Q38" s="11">
        <v>23775856863</v>
      </c>
      <c r="R38" s="11">
        <v>23775856863</v>
      </c>
      <c r="S38" s="9">
        <f t="shared" si="1"/>
        <v>0</v>
      </c>
      <c r="T38" s="10">
        <f t="shared" si="2"/>
        <v>1</v>
      </c>
      <c r="U38" s="10">
        <f t="shared" si="3"/>
        <v>0.66457826444373425</v>
      </c>
      <c r="V38" s="10">
        <f t="shared" si="4"/>
        <v>0.66457826444373425</v>
      </c>
    </row>
    <row r="39" spans="1:22" ht="46.5" thickTop="1" thickBot="1" x14ac:dyDescent="0.3">
      <c r="A39" s="7" t="s">
        <v>60</v>
      </c>
      <c r="B39" s="7" t="s">
        <v>66</v>
      </c>
      <c r="C39" s="7" t="s">
        <v>62</v>
      </c>
      <c r="D39" s="7" t="s">
        <v>73</v>
      </c>
      <c r="E39" s="7"/>
      <c r="F39" s="7" t="s">
        <v>21</v>
      </c>
      <c r="G39" s="7" t="s">
        <v>22</v>
      </c>
      <c r="H39" s="7" t="s">
        <v>23</v>
      </c>
      <c r="I39" s="12" t="s">
        <v>74</v>
      </c>
      <c r="J39" s="11">
        <v>6092612574</v>
      </c>
      <c r="K39" s="11">
        <v>4450000000</v>
      </c>
      <c r="L39" s="11">
        <v>0</v>
      </c>
      <c r="M39" s="11">
        <v>10542612574</v>
      </c>
      <c r="N39" s="11">
        <v>10287832076.68</v>
      </c>
      <c r="O39" s="11">
        <v>254780497.31999999</v>
      </c>
      <c r="P39" s="11">
        <v>10287832076.68</v>
      </c>
      <c r="Q39" s="11">
        <v>5837832076.6800003</v>
      </c>
      <c r="R39" s="11">
        <v>5837832076.6800003</v>
      </c>
      <c r="S39" s="9">
        <f t="shared" si="1"/>
        <v>254780497.31999969</v>
      </c>
      <c r="T39" s="10">
        <f t="shared" si="2"/>
        <v>0.97583326755757538</v>
      </c>
      <c r="U39" s="10">
        <f t="shared" si="3"/>
        <v>0.55373675506934172</v>
      </c>
      <c r="V39" s="10">
        <f t="shared" si="4"/>
        <v>0.55373675506934172</v>
      </c>
    </row>
    <row r="40" spans="1:22" ht="57.75" thickTop="1" thickBot="1" x14ac:dyDescent="0.3">
      <c r="A40" s="7" t="s">
        <v>60</v>
      </c>
      <c r="B40" s="7" t="s">
        <v>66</v>
      </c>
      <c r="C40" s="7" t="s">
        <v>62</v>
      </c>
      <c r="D40" s="7" t="s">
        <v>75</v>
      </c>
      <c r="E40" s="7"/>
      <c r="F40" s="7" t="s">
        <v>21</v>
      </c>
      <c r="G40" s="7" t="s">
        <v>22</v>
      </c>
      <c r="H40" s="7" t="s">
        <v>23</v>
      </c>
      <c r="I40" s="12" t="s">
        <v>76</v>
      </c>
      <c r="J40" s="11">
        <v>19000000000</v>
      </c>
      <c r="K40" s="11">
        <v>0</v>
      </c>
      <c r="L40" s="11">
        <v>0</v>
      </c>
      <c r="M40" s="11">
        <v>19000000000</v>
      </c>
      <c r="N40" s="11">
        <v>18705803123</v>
      </c>
      <c r="O40" s="11">
        <v>294196877</v>
      </c>
      <c r="P40" s="11">
        <v>18705803123</v>
      </c>
      <c r="Q40" s="11">
        <v>18705803123</v>
      </c>
      <c r="R40" s="11">
        <v>18705803123</v>
      </c>
      <c r="S40" s="9">
        <f t="shared" si="1"/>
        <v>294196877</v>
      </c>
      <c r="T40" s="10">
        <f t="shared" si="2"/>
        <v>0.98451595384210522</v>
      </c>
      <c r="U40" s="10">
        <f t="shared" si="3"/>
        <v>0.98451595384210522</v>
      </c>
      <c r="V40" s="10">
        <f t="shared" si="4"/>
        <v>0.98451595384210522</v>
      </c>
    </row>
    <row r="41" spans="1:22" ht="46.5" thickTop="1" thickBot="1" x14ac:dyDescent="0.3">
      <c r="A41" s="7" t="s">
        <v>60</v>
      </c>
      <c r="B41" s="7" t="s">
        <v>66</v>
      </c>
      <c r="C41" s="7" t="s">
        <v>62</v>
      </c>
      <c r="D41" s="7" t="s">
        <v>77</v>
      </c>
      <c r="E41" s="7"/>
      <c r="F41" s="7" t="s">
        <v>21</v>
      </c>
      <c r="G41" s="7" t="s">
        <v>22</v>
      </c>
      <c r="H41" s="7" t="s">
        <v>23</v>
      </c>
      <c r="I41" s="12" t="s">
        <v>78</v>
      </c>
      <c r="J41" s="11">
        <v>138789700000</v>
      </c>
      <c r="K41" s="11">
        <v>0</v>
      </c>
      <c r="L41" s="11">
        <v>0</v>
      </c>
      <c r="M41" s="11">
        <v>138789700000</v>
      </c>
      <c r="N41" s="11">
        <v>138789700000</v>
      </c>
      <c r="O41" s="11">
        <v>0</v>
      </c>
      <c r="P41" s="11">
        <v>138789700000</v>
      </c>
      <c r="Q41" s="11">
        <v>51135174020</v>
      </c>
      <c r="R41" s="11">
        <v>51135174020</v>
      </c>
      <c r="S41" s="9">
        <f t="shared" si="1"/>
        <v>0</v>
      </c>
      <c r="T41" s="10">
        <f t="shared" si="2"/>
        <v>1</v>
      </c>
      <c r="U41" s="10">
        <f t="shared" si="3"/>
        <v>0.36843637546590274</v>
      </c>
      <c r="V41" s="10">
        <f t="shared" si="4"/>
        <v>0.36843637546590274</v>
      </c>
    </row>
    <row r="42" spans="1:22" ht="46.5" thickTop="1" thickBot="1" x14ac:dyDescent="0.3">
      <c r="A42" s="7" t="s">
        <v>60</v>
      </c>
      <c r="B42" s="7" t="s">
        <v>66</v>
      </c>
      <c r="C42" s="7" t="s">
        <v>62</v>
      </c>
      <c r="D42" s="7" t="s">
        <v>77</v>
      </c>
      <c r="E42" s="7"/>
      <c r="F42" s="7" t="s">
        <v>21</v>
      </c>
      <c r="G42" s="7" t="s">
        <v>32</v>
      </c>
      <c r="H42" s="7" t="s">
        <v>23</v>
      </c>
      <c r="I42" s="12" t="s">
        <v>78</v>
      </c>
      <c r="J42" s="11">
        <v>55997510980</v>
      </c>
      <c r="K42" s="11">
        <v>0</v>
      </c>
      <c r="L42" s="11">
        <v>0</v>
      </c>
      <c r="M42" s="11">
        <v>55997510980</v>
      </c>
      <c r="N42" s="11">
        <v>55997510980</v>
      </c>
      <c r="O42" s="11">
        <v>0</v>
      </c>
      <c r="P42" s="11">
        <v>55997510980</v>
      </c>
      <c r="Q42" s="11">
        <v>0</v>
      </c>
      <c r="R42" s="11">
        <v>0</v>
      </c>
      <c r="S42" s="9">
        <f t="shared" si="1"/>
        <v>0</v>
      </c>
      <c r="T42" s="10">
        <f t="shared" si="2"/>
        <v>1</v>
      </c>
      <c r="U42" s="10">
        <f t="shared" si="3"/>
        <v>0</v>
      </c>
      <c r="V42" s="10">
        <f t="shared" si="4"/>
        <v>0</v>
      </c>
    </row>
    <row r="43" spans="1:22" ht="46.5" thickTop="1" thickBot="1" x14ac:dyDescent="0.3">
      <c r="A43" s="7" t="s">
        <v>60</v>
      </c>
      <c r="B43" s="7" t="s">
        <v>66</v>
      </c>
      <c r="C43" s="7" t="s">
        <v>62</v>
      </c>
      <c r="D43" s="7" t="s">
        <v>79</v>
      </c>
      <c r="E43" s="7"/>
      <c r="F43" s="7" t="s">
        <v>21</v>
      </c>
      <c r="G43" s="7" t="s">
        <v>22</v>
      </c>
      <c r="H43" s="7" t="s">
        <v>23</v>
      </c>
      <c r="I43" s="12" t="s">
        <v>80</v>
      </c>
      <c r="J43" s="11">
        <v>1000000000</v>
      </c>
      <c r="K43" s="11">
        <v>96000000000</v>
      </c>
      <c r="L43" s="11">
        <v>0</v>
      </c>
      <c r="M43" s="11">
        <v>97000000000</v>
      </c>
      <c r="N43" s="11">
        <v>96846953940</v>
      </c>
      <c r="O43" s="11">
        <v>153046060</v>
      </c>
      <c r="P43" s="11">
        <v>96846953940</v>
      </c>
      <c r="Q43" s="11">
        <v>846953940</v>
      </c>
      <c r="R43" s="11">
        <v>846953940</v>
      </c>
      <c r="S43" s="9">
        <f t="shared" si="1"/>
        <v>153046060</v>
      </c>
      <c r="T43" s="10">
        <f t="shared" si="2"/>
        <v>0.99842220556701033</v>
      </c>
      <c r="U43" s="10">
        <f t="shared" si="3"/>
        <v>8.7314839175257741E-3</v>
      </c>
      <c r="V43" s="10">
        <f t="shared" si="4"/>
        <v>8.7314839175257741E-3</v>
      </c>
    </row>
    <row r="44" spans="1:22" ht="91.5" thickTop="1" thickBot="1" x14ac:dyDescent="0.3">
      <c r="A44" s="7" t="s">
        <v>60</v>
      </c>
      <c r="B44" s="7" t="s">
        <v>66</v>
      </c>
      <c r="C44" s="7" t="s">
        <v>62</v>
      </c>
      <c r="D44" s="7" t="s">
        <v>81</v>
      </c>
      <c r="E44" s="7"/>
      <c r="F44" s="7" t="s">
        <v>21</v>
      </c>
      <c r="G44" s="7" t="s">
        <v>22</v>
      </c>
      <c r="H44" s="7" t="s">
        <v>23</v>
      </c>
      <c r="I44" s="12" t="s">
        <v>82</v>
      </c>
      <c r="J44" s="11">
        <v>4000000000</v>
      </c>
      <c r="K44" s="11">
        <v>0</v>
      </c>
      <c r="L44" s="11">
        <v>0</v>
      </c>
      <c r="M44" s="11">
        <v>4000000000</v>
      </c>
      <c r="N44" s="11">
        <v>3875197779.75</v>
      </c>
      <c r="O44" s="11">
        <v>124802220.25</v>
      </c>
      <c r="P44" s="11">
        <v>3875197779.75</v>
      </c>
      <c r="Q44" s="11">
        <v>3323569979.75</v>
      </c>
      <c r="R44" s="11">
        <v>3323569979.75</v>
      </c>
      <c r="S44" s="9">
        <f t="shared" si="1"/>
        <v>124802220.25</v>
      </c>
      <c r="T44" s="10">
        <f t="shared" si="2"/>
        <v>0.96879944493750003</v>
      </c>
      <c r="U44" s="10">
        <f t="shared" si="3"/>
        <v>0.83089249493749995</v>
      </c>
      <c r="V44" s="10">
        <f t="shared" si="4"/>
        <v>0.83089249493749995</v>
      </c>
    </row>
    <row r="45" spans="1:22" ht="35.25" thickTop="1" thickBot="1" x14ac:dyDescent="0.3">
      <c r="A45" s="7" t="s">
        <v>60</v>
      </c>
      <c r="B45" s="7" t="s">
        <v>66</v>
      </c>
      <c r="C45" s="7" t="s">
        <v>62</v>
      </c>
      <c r="D45" s="7" t="s">
        <v>83</v>
      </c>
      <c r="E45" s="7"/>
      <c r="F45" s="7" t="s">
        <v>21</v>
      </c>
      <c r="G45" s="7" t="s">
        <v>22</v>
      </c>
      <c r="H45" s="7" t="s">
        <v>23</v>
      </c>
      <c r="I45" s="12" t="s">
        <v>84</v>
      </c>
      <c r="J45" s="11">
        <v>2900000000</v>
      </c>
      <c r="K45" s="11">
        <v>0</v>
      </c>
      <c r="L45" s="11">
        <v>0</v>
      </c>
      <c r="M45" s="11">
        <v>2900000000</v>
      </c>
      <c r="N45" s="11">
        <v>2472861108.3000002</v>
      </c>
      <c r="O45" s="11">
        <v>427138891.69999999</v>
      </c>
      <c r="P45" s="11">
        <v>2472861108.3000002</v>
      </c>
      <c r="Q45" s="11">
        <v>1846910133.3</v>
      </c>
      <c r="R45" s="11">
        <v>1846910133.3</v>
      </c>
      <c r="S45" s="9">
        <f t="shared" si="1"/>
        <v>427138891.69999981</v>
      </c>
      <c r="T45" s="10">
        <f t="shared" si="2"/>
        <v>0.85271072700000006</v>
      </c>
      <c r="U45" s="10">
        <f t="shared" si="3"/>
        <v>0.63686556320689658</v>
      </c>
      <c r="V45" s="10">
        <f t="shared" si="4"/>
        <v>0.63686556320689658</v>
      </c>
    </row>
    <row r="46" spans="1:22" ht="46.5" thickTop="1" thickBot="1" x14ac:dyDescent="0.3">
      <c r="A46" s="7" t="s">
        <v>60</v>
      </c>
      <c r="B46" s="7" t="s">
        <v>66</v>
      </c>
      <c r="C46" s="7" t="s">
        <v>62</v>
      </c>
      <c r="D46" s="7" t="s">
        <v>85</v>
      </c>
      <c r="E46" s="7"/>
      <c r="F46" s="7" t="s">
        <v>21</v>
      </c>
      <c r="G46" s="7" t="s">
        <v>22</v>
      </c>
      <c r="H46" s="7" t="s">
        <v>23</v>
      </c>
      <c r="I46" s="12" t="s">
        <v>86</v>
      </c>
      <c r="J46" s="11">
        <v>6000000000</v>
      </c>
      <c r="K46" s="11">
        <v>5000000000</v>
      </c>
      <c r="L46" s="11">
        <v>0</v>
      </c>
      <c r="M46" s="11">
        <v>11000000000</v>
      </c>
      <c r="N46" s="11">
        <v>10900263754.27</v>
      </c>
      <c r="O46" s="11">
        <v>99736245.730000004</v>
      </c>
      <c r="P46" s="11">
        <v>10900263754.27</v>
      </c>
      <c r="Q46" s="11">
        <v>4776263754.2700005</v>
      </c>
      <c r="R46" s="11">
        <v>4776263754.2700005</v>
      </c>
      <c r="S46" s="9">
        <f t="shared" si="1"/>
        <v>99736245.729999542</v>
      </c>
      <c r="T46" s="10">
        <f t="shared" si="2"/>
        <v>0.99093306857000008</v>
      </c>
      <c r="U46" s="10">
        <f t="shared" si="3"/>
        <v>0.43420579584272734</v>
      </c>
      <c r="V46" s="10">
        <f t="shared" si="4"/>
        <v>0.43420579584272734</v>
      </c>
    </row>
    <row r="47" spans="1:22" ht="35.25" thickTop="1" thickBot="1" x14ac:dyDescent="0.3">
      <c r="A47" s="7" t="s">
        <v>60</v>
      </c>
      <c r="B47" s="7" t="s">
        <v>87</v>
      </c>
      <c r="C47" s="7" t="s">
        <v>62</v>
      </c>
      <c r="D47" s="7" t="s">
        <v>88</v>
      </c>
      <c r="E47" s="7"/>
      <c r="F47" s="7" t="s">
        <v>21</v>
      </c>
      <c r="G47" s="7" t="s">
        <v>22</v>
      </c>
      <c r="H47" s="7" t="s">
        <v>23</v>
      </c>
      <c r="I47" s="12" t="s">
        <v>89</v>
      </c>
      <c r="J47" s="11">
        <v>170000000</v>
      </c>
      <c r="K47" s="11">
        <v>0</v>
      </c>
      <c r="L47" s="11">
        <v>0</v>
      </c>
      <c r="M47" s="11">
        <v>170000000</v>
      </c>
      <c r="N47" s="11">
        <v>138753700</v>
      </c>
      <c r="O47" s="11">
        <v>31246300</v>
      </c>
      <c r="P47" s="11">
        <v>138753700</v>
      </c>
      <c r="Q47" s="11">
        <v>138753700</v>
      </c>
      <c r="R47" s="11">
        <v>138753700</v>
      </c>
      <c r="S47" s="9">
        <f t="shared" si="1"/>
        <v>31246300</v>
      </c>
      <c r="T47" s="10">
        <f t="shared" si="2"/>
        <v>0.81619823529411761</v>
      </c>
      <c r="U47" s="10">
        <f t="shared" si="3"/>
        <v>0.81619823529411761</v>
      </c>
      <c r="V47" s="10">
        <f t="shared" si="4"/>
        <v>0.81619823529411761</v>
      </c>
    </row>
    <row r="48" spans="1:22" ht="102.75" thickTop="1" thickBot="1" x14ac:dyDescent="0.3">
      <c r="A48" s="7" t="s">
        <v>60</v>
      </c>
      <c r="B48" s="7" t="s">
        <v>87</v>
      </c>
      <c r="C48" s="7" t="s">
        <v>62</v>
      </c>
      <c r="D48" s="7" t="s">
        <v>90</v>
      </c>
      <c r="E48" s="7"/>
      <c r="F48" s="7" t="s">
        <v>21</v>
      </c>
      <c r="G48" s="7" t="s">
        <v>22</v>
      </c>
      <c r="H48" s="7" t="s">
        <v>23</v>
      </c>
      <c r="I48" s="12" t="s">
        <v>91</v>
      </c>
      <c r="J48" s="11">
        <v>300000000</v>
      </c>
      <c r="K48" s="11">
        <v>0</v>
      </c>
      <c r="L48" s="11">
        <v>0</v>
      </c>
      <c r="M48" s="11">
        <v>300000000</v>
      </c>
      <c r="N48" s="11">
        <v>239166919.19999999</v>
      </c>
      <c r="O48" s="11">
        <v>60833080.799999997</v>
      </c>
      <c r="P48" s="11">
        <v>239166919.19999999</v>
      </c>
      <c r="Q48" s="11">
        <v>101205919.2</v>
      </c>
      <c r="R48" s="11">
        <v>101205919.2</v>
      </c>
      <c r="S48" s="9">
        <f t="shared" si="1"/>
        <v>60833080.800000012</v>
      </c>
      <c r="T48" s="10">
        <f t="shared" si="2"/>
        <v>0.79722306399999998</v>
      </c>
      <c r="U48" s="10">
        <f t="shared" si="3"/>
        <v>0.33735306400000004</v>
      </c>
      <c r="V48" s="10">
        <f t="shared" si="4"/>
        <v>0.33735306400000004</v>
      </c>
    </row>
    <row r="49" spans="1:23" ht="69" thickTop="1" thickBot="1" x14ac:dyDescent="0.3">
      <c r="A49" s="7" t="s">
        <v>60</v>
      </c>
      <c r="B49" s="7" t="s">
        <v>87</v>
      </c>
      <c r="C49" s="7" t="s">
        <v>62</v>
      </c>
      <c r="D49" s="7" t="s">
        <v>92</v>
      </c>
      <c r="E49" s="7"/>
      <c r="F49" s="7" t="s">
        <v>21</v>
      </c>
      <c r="G49" s="7" t="s">
        <v>22</v>
      </c>
      <c r="H49" s="7" t="s">
        <v>23</v>
      </c>
      <c r="I49" s="12" t="s">
        <v>93</v>
      </c>
      <c r="J49" s="11">
        <v>150000000</v>
      </c>
      <c r="K49" s="11">
        <v>0</v>
      </c>
      <c r="L49" s="11">
        <v>0</v>
      </c>
      <c r="M49" s="11">
        <v>150000000</v>
      </c>
      <c r="N49" s="11">
        <v>75022967</v>
      </c>
      <c r="O49" s="11">
        <v>74977033</v>
      </c>
      <c r="P49" s="11">
        <v>75022967</v>
      </c>
      <c r="Q49" s="11">
        <v>75022967</v>
      </c>
      <c r="R49" s="11">
        <v>75022967</v>
      </c>
      <c r="S49" s="9">
        <f t="shared" si="1"/>
        <v>74977033</v>
      </c>
      <c r="T49" s="10">
        <f t="shared" si="2"/>
        <v>0.50015311333333334</v>
      </c>
      <c r="U49" s="10">
        <f t="shared" si="3"/>
        <v>0.50015311333333334</v>
      </c>
      <c r="V49" s="10">
        <f t="shared" si="4"/>
        <v>0.50015311333333334</v>
      </c>
    </row>
    <row r="50" spans="1:23" ht="46.5" thickTop="1" thickBot="1" x14ac:dyDescent="0.3">
      <c r="A50" s="7" t="s">
        <v>60</v>
      </c>
      <c r="B50" s="7" t="s">
        <v>94</v>
      </c>
      <c r="C50" s="7" t="s">
        <v>62</v>
      </c>
      <c r="D50" s="7" t="s">
        <v>88</v>
      </c>
      <c r="E50" s="7"/>
      <c r="F50" s="7" t="s">
        <v>21</v>
      </c>
      <c r="G50" s="7" t="s">
        <v>22</v>
      </c>
      <c r="H50" s="7" t="s">
        <v>23</v>
      </c>
      <c r="I50" s="12" t="s">
        <v>95</v>
      </c>
      <c r="J50" s="11">
        <v>2900000000</v>
      </c>
      <c r="K50" s="11">
        <v>0</v>
      </c>
      <c r="L50" s="11">
        <v>0</v>
      </c>
      <c r="M50" s="11">
        <v>2900000000</v>
      </c>
      <c r="N50" s="11">
        <v>2876556553.3499999</v>
      </c>
      <c r="O50" s="11">
        <v>23443446.649999999</v>
      </c>
      <c r="P50" s="11">
        <v>2876556553.3499999</v>
      </c>
      <c r="Q50" s="11">
        <v>2876556553.3499999</v>
      </c>
      <c r="R50" s="11">
        <v>2876556553.3499999</v>
      </c>
      <c r="S50" s="9">
        <f t="shared" si="1"/>
        <v>23443446.650000095</v>
      </c>
      <c r="T50" s="10">
        <f t="shared" si="2"/>
        <v>0.99191605287931028</v>
      </c>
      <c r="U50" s="10">
        <f t="shared" si="3"/>
        <v>0.99191605287931028</v>
      </c>
      <c r="V50" s="10">
        <f t="shared" si="4"/>
        <v>0.99191605287931028</v>
      </c>
    </row>
    <row r="51" spans="1:23" ht="57.75" thickTop="1" thickBot="1" x14ac:dyDescent="0.3">
      <c r="A51" s="7" t="s">
        <v>60</v>
      </c>
      <c r="B51" s="7" t="s">
        <v>94</v>
      </c>
      <c r="C51" s="7" t="s">
        <v>62</v>
      </c>
      <c r="D51" s="7" t="s">
        <v>90</v>
      </c>
      <c r="E51" s="7"/>
      <c r="F51" s="7" t="s">
        <v>21</v>
      </c>
      <c r="G51" s="7" t="s">
        <v>22</v>
      </c>
      <c r="H51" s="7" t="s">
        <v>23</v>
      </c>
      <c r="I51" s="12" t="s">
        <v>96</v>
      </c>
      <c r="J51" s="11">
        <v>1900000000</v>
      </c>
      <c r="K51" s="11">
        <v>0</v>
      </c>
      <c r="L51" s="11">
        <v>0</v>
      </c>
      <c r="M51" s="11">
        <v>1900000000</v>
      </c>
      <c r="N51" s="11">
        <v>1645199789.6199999</v>
      </c>
      <c r="O51" s="11">
        <v>254800210.38</v>
      </c>
      <c r="P51" s="11">
        <v>1645199789.6199999</v>
      </c>
      <c r="Q51" s="11">
        <v>1495166139.6199999</v>
      </c>
      <c r="R51" s="11">
        <v>1495166139.6199999</v>
      </c>
      <c r="S51" s="9">
        <f t="shared" si="1"/>
        <v>254800210.38000011</v>
      </c>
      <c r="T51" s="10">
        <f t="shared" si="2"/>
        <v>0.86589462611578938</v>
      </c>
      <c r="U51" s="10">
        <f t="shared" si="3"/>
        <v>0.78692954716842101</v>
      </c>
      <c r="V51" s="10">
        <f t="shared" si="4"/>
        <v>0.78692954716842101</v>
      </c>
    </row>
    <row r="52" spans="1:23" ht="28.5" customHeight="1" thickTop="1" thickBot="1" x14ac:dyDescent="0.3">
      <c r="A52" s="13"/>
      <c r="B52" s="13"/>
      <c r="C52" s="13"/>
      <c r="D52" s="13"/>
      <c r="E52" s="13"/>
      <c r="F52" s="13"/>
      <c r="G52" s="13"/>
      <c r="H52" s="13"/>
      <c r="I52" s="8" t="s">
        <v>104</v>
      </c>
      <c r="J52" s="16">
        <f>+J7+J31+J33</f>
        <v>690420699552</v>
      </c>
      <c r="K52" s="16">
        <f t="shared" ref="K52:R52" si="11">+K7+K31+K33</f>
        <v>201091982521</v>
      </c>
      <c r="L52" s="16">
        <f t="shared" si="11"/>
        <v>2710222971</v>
      </c>
      <c r="M52" s="16">
        <f t="shared" si="11"/>
        <v>888802459102</v>
      </c>
      <c r="N52" s="16">
        <f t="shared" si="11"/>
        <v>881562462921.12</v>
      </c>
      <c r="O52" s="16">
        <f t="shared" si="11"/>
        <v>7239996180.8800011</v>
      </c>
      <c r="P52" s="16">
        <f t="shared" si="11"/>
        <v>881316857688.12</v>
      </c>
      <c r="Q52" s="16">
        <f t="shared" si="11"/>
        <v>584863384027.15015</v>
      </c>
      <c r="R52" s="16">
        <f t="shared" si="11"/>
        <v>584863384027.15015</v>
      </c>
      <c r="S52" s="14">
        <f t="shared" si="1"/>
        <v>7485601413.8800049</v>
      </c>
      <c r="T52" s="15">
        <f t="shared" si="2"/>
        <v>0.99157787949704479</v>
      </c>
      <c r="U52" s="15">
        <f t="shared" si="3"/>
        <v>0.65803529011166983</v>
      </c>
      <c r="V52" s="15">
        <f t="shared" si="4"/>
        <v>0.65803529011166983</v>
      </c>
    </row>
    <row r="53" spans="1:23" ht="15.75" customHeight="1" thickTop="1" x14ac:dyDescent="0.25">
      <c r="A53" s="26" t="s">
        <v>110</v>
      </c>
      <c r="B53" s="26"/>
      <c r="C53" s="26"/>
      <c r="D53" s="26"/>
      <c r="E53" s="26"/>
      <c r="F53" s="26"/>
      <c r="G53" s="26"/>
      <c r="H53" s="26"/>
      <c r="I53" s="26"/>
      <c r="J53" s="26"/>
      <c r="K53" s="27"/>
      <c r="L53" s="27"/>
      <c r="M53" s="27"/>
      <c r="N53" s="27"/>
      <c r="O53" s="27"/>
      <c r="P53" s="27"/>
      <c r="Q53" s="27"/>
      <c r="R53" s="27"/>
      <c r="S53" s="27"/>
      <c r="T53" s="23"/>
      <c r="U53" s="3"/>
      <c r="V53" s="3"/>
      <c r="W53" s="3"/>
    </row>
    <row r="54" spans="1:23" x14ac:dyDescent="0.25">
      <c r="A54" s="2" t="s">
        <v>111</v>
      </c>
      <c r="B54" s="2"/>
      <c r="C54" s="2"/>
      <c r="D54" s="2"/>
      <c r="E54" s="2"/>
      <c r="F54" s="2"/>
      <c r="G54" s="2"/>
      <c r="H54" s="2"/>
      <c r="I54" s="2"/>
      <c r="J54" s="2"/>
      <c r="K54" s="2"/>
      <c r="L54" s="2"/>
      <c r="M54" s="2"/>
      <c r="N54" s="2"/>
      <c r="O54" s="2"/>
      <c r="P54" s="2"/>
      <c r="Q54" s="2"/>
      <c r="R54" s="2"/>
      <c r="S54" s="2"/>
      <c r="T54" s="24"/>
      <c r="U54" s="24"/>
      <c r="V54" s="3"/>
      <c r="W54" s="3"/>
    </row>
    <row r="55" spans="1:23" x14ac:dyDescent="0.25">
      <c r="A55" s="2" t="s">
        <v>112</v>
      </c>
      <c r="B55" s="2"/>
      <c r="C55" s="2"/>
      <c r="D55" s="2"/>
      <c r="E55" s="2"/>
      <c r="F55" s="2"/>
      <c r="G55" s="2"/>
      <c r="H55" s="2"/>
      <c r="I55" s="2"/>
      <c r="J55" s="2"/>
      <c r="K55" s="2"/>
      <c r="L55" s="2"/>
      <c r="M55" s="2"/>
      <c r="N55" s="2"/>
      <c r="O55" s="2"/>
      <c r="P55" s="2"/>
      <c r="Q55" s="2"/>
      <c r="R55" s="2"/>
      <c r="S55" s="2"/>
      <c r="T55" s="24"/>
      <c r="U55" s="24"/>
      <c r="V55" s="3"/>
      <c r="W55" s="3"/>
    </row>
    <row r="56" spans="1:23" ht="24" customHeight="1" x14ac:dyDescent="0.25">
      <c r="A56" s="28" t="s">
        <v>116</v>
      </c>
      <c r="B56" s="28"/>
      <c r="C56" s="28"/>
      <c r="D56" s="28"/>
      <c r="E56" s="28"/>
      <c r="F56" s="28"/>
      <c r="G56" s="28"/>
      <c r="H56" s="28"/>
      <c r="I56" s="28"/>
      <c r="J56" s="28"/>
      <c r="K56" s="28"/>
      <c r="L56" s="28"/>
      <c r="M56" s="28"/>
      <c r="N56" s="2"/>
      <c r="O56" s="2"/>
      <c r="P56" s="2"/>
      <c r="Q56" s="2"/>
      <c r="R56" s="2"/>
      <c r="S56" s="2"/>
      <c r="T56" s="24"/>
      <c r="U56" s="24"/>
      <c r="V56" s="3"/>
      <c r="W56" s="3"/>
    </row>
    <row r="57" spans="1:23" ht="15" customHeight="1" x14ac:dyDescent="0.25">
      <c r="A57" s="29" t="s">
        <v>117</v>
      </c>
      <c r="B57" s="28"/>
      <c r="C57" s="28"/>
      <c r="D57" s="28"/>
      <c r="E57" s="28"/>
      <c r="F57" s="28"/>
      <c r="G57" s="28"/>
      <c r="H57" s="28"/>
      <c r="I57" s="28"/>
      <c r="J57" s="28"/>
      <c r="K57" s="28"/>
      <c r="L57" s="28"/>
      <c r="M57" s="28"/>
      <c r="N57" s="28"/>
      <c r="O57" s="28"/>
      <c r="P57" s="28"/>
      <c r="Q57" s="28"/>
      <c r="R57" s="28"/>
      <c r="S57" s="28"/>
      <c r="T57" s="4"/>
      <c r="U57" s="4"/>
      <c r="V57" s="4"/>
    </row>
    <row r="58" spans="1:23" ht="15" customHeight="1" x14ac:dyDescent="0.25">
      <c r="A58" s="29" t="s">
        <v>118</v>
      </c>
      <c r="B58" s="28"/>
      <c r="C58" s="28"/>
      <c r="D58" s="28"/>
      <c r="E58" s="28"/>
      <c r="F58" s="28"/>
      <c r="G58" s="28"/>
      <c r="H58" s="28"/>
      <c r="I58" s="28"/>
      <c r="J58" s="28"/>
      <c r="K58" s="28"/>
      <c r="L58" s="28"/>
      <c r="M58" s="28"/>
      <c r="N58" s="28"/>
      <c r="O58" s="28"/>
      <c r="P58" s="28"/>
      <c r="Q58" s="28"/>
      <c r="R58" s="28"/>
      <c r="S58" s="28"/>
      <c r="T58" s="4"/>
      <c r="U58" s="4"/>
      <c r="V58" s="4"/>
    </row>
    <row r="59" spans="1:23" ht="15" customHeight="1" x14ac:dyDescent="0.25">
      <c r="A59" s="29" t="s">
        <v>119</v>
      </c>
      <c r="B59" s="28"/>
      <c r="C59" s="28"/>
      <c r="D59" s="28"/>
      <c r="E59" s="28"/>
      <c r="F59" s="28"/>
      <c r="G59" s="28"/>
      <c r="H59" s="28"/>
      <c r="I59" s="28"/>
      <c r="J59" s="28"/>
      <c r="K59" s="28"/>
      <c r="L59" s="28"/>
      <c r="M59" s="28"/>
      <c r="N59" s="28"/>
      <c r="O59" s="28"/>
      <c r="P59" s="28"/>
      <c r="Q59" s="28"/>
      <c r="R59" s="28"/>
      <c r="S59" s="28"/>
      <c r="T59" s="5"/>
      <c r="U59" s="5"/>
      <c r="V59" s="5"/>
    </row>
    <row r="60" spans="1:23" ht="24" customHeight="1" x14ac:dyDescent="0.25">
      <c r="A60" s="29" t="s">
        <v>120</v>
      </c>
      <c r="B60" s="28"/>
      <c r="C60" s="28"/>
      <c r="D60" s="28"/>
      <c r="E60" s="28"/>
      <c r="F60" s="28"/>
      <c r="G60" s="28"/>
      <c r="H60" s="28"/>
      <c r="I60" s="28"/>
      <c r="J60" s="28"/>
      <c r="K60" s="28"/>
      <c r="L60" s="28"/>
      <c r="M60" s="28"/>
      <c r="N60" s="28"/>
      <c r="O60" s="28"/>
      <c r="P60" s="28"/>
      <c r="Q60" s="28"/>
      <c r="R60" s="28"/>
      <c r="S60" s="28"/>
      <c r="T60" s="5"/>
      <c r="U60" s="5"/>
      <c r="V60" s="5"/>
    </row>
    <row r="61" spans="1:23" ht="13.5" customHeight="1" x14ac:dyDescent="0.25">
      <c r="A61" s="2" t="s">
        <v>121</v>
      </c>
      <c r="B61" s="2"/>
      <c r="C61" s="2"/>
      <c r="D61" s="2"/>
      <c r="E61" s="2"/>
      <c r="F61" s="2"/>
      <c r="G61" s="2"/>
      <c r="H61" s="2"/>
      <c r="I61" s="2"/>
      <c r="J61" s="2"/>
      <c r="K61" s="2"/>
      <c r="L61" s="2"/>
      <c r="M61" s="2"/>
      <c r="N61" s="2"/>
      <c r="O61" s="2"/>
      <c r="P61" s="2"/>
      <c r="Q61" s="2"/>
      <c r="R61" s="2"/>
      <c r="S61" s="2"/>
      <c r="T61" s="5"/>
      <c r="U61" s="5"/>
      <c r="V61" s="5"/>
    </row>
    <row r="62" spans="1:23" ht="12.75" customHeight="1" x14ac:dyDescent="0.25">
      <c r="A62" s="2" t="s">
        <v>122</v>
      </c>
      <c r="B62" s="2"/>
      <c r="C62" s="2"/>
      <c r="D62" s="2"/>
      <c r="E62" s="2"/>
      <c r="F62" s="2"/>
      <c r="G62" s="2"/>
      <c r="H62" s="2"/>
      <c r="I62" s="2"/>
      <c r="J62" s="2"/>
      <c r="K62" s="2"/>
      <c r="L62" s="2"/>
      <c r="M62" s="2"/>
      <c r="N62" s="2"/>
      <c r="O62" s="2"/>
      <c r="P62" s="2"/>
      <c r="Q62" s="2"/>
      <c r="R62" s="2"/>
      <c r="S62" s="2"/>
      <c r="T62" s="5"/>
      <c r="U62" s="5"/>
      <c r="V62" s="5"/>
    </row>
    <row r="63" spans="1:23" ht="21.75" customHeight="1" x14ac:dyDescent="0.25">
      <c r="A63" s="28" t="s">
        <v>123</v>
      </c>
      <c r="B63" s="28"/>
      <c r="C63" s="28"/>
      <c r="D63" s="28"/>
      <c r="E63" s="28"/>
      <c r="F63" s="28"/>
      <c r="G63" s="28"/>
      <c r="H63" s="28"/>
      <c r="I63" s="28"/>
      <c r="J63" s="28"/>
      <c r="K63" s="28"/>
      <c r="L63" s="28"/>
      <c r="M63" s="28"/>
      <c r="N63" s="28"/>
      <c r="O63" s="28"/>
      <c r="P63" s="28"/>
      <c r="Q63" s="28"/>
      <c r="R63" s="28"/>
      <c r="S63" s="28"/>
      <c r="T63" s="6"/>
      <c r="U63" s="6"/>
      <c r="V63" s="6"/>
    </row>
    <row r="64" spans="1:23" ht="25.5" customHeight="1" x14ac:dyDescent="0.25">
      <c r="A64" s="28" t="s">
        <v>124</v>
      </c>
      <c r="B64" s="28"/>
      <c r="C64" s="28"/>
      <c r="D64" s="28"/>
      <c r="E64" s="28"/>
      <c r="F64" s="28"/>
      <c r="G64" s="28"/>
      <c r="H64" s="28"/>
      <c r="I64" s="28"/>
      <c r="J64" s="28"/>
      <c r="K64" s="28"/>
      <c r="L64" s="28"/>
      <c r="M64" s="28"/>
      <c r="N64" s="28"/>
      <c r="O64" s="28"/>
      <c r="P64" s="28"/>
      <c r="Q64" s="2"/>
      <c r="R64" s="2"/>
      <c r="S64" s="2"/>
      <c r="T64" s="6"/>
      <c r="U64" s="6"/>
      <c r="V64" s="6"/>
    </row>
    <row r="65" spans="1:22" ht="17.25" customHeight="1" x14ac:dyDescent="0.25">
      <c r="A65" s="2" t="s">
        <v>125</v>
      </c>
      <c r="B65" s="2"/>
      <c r="C65" s="2"/>
      <c r="D65" s="2"/>
      <c r="E65" s="2"/>
      <c r="F65" s="2"/>
      <c r="G65" s="2"/>
      <c r="H65" s="2"/>
      <c r="I65" s="2"/>
      <c r="J65" s="2"/>
      <c r="K65" s="2"/>
      <c r="L65" s="2"/>
      <c r="M65" s="2"/>
      <c r="N65" s="2"/>
      <c r="O65" s="2"/>
      <c r="P65" s="2"/>
      <c r="Q65" s="2"/>
      <c r="R65" s="2"/>
      <c r="S65" s="2"/>
      <c r="T65" s="6"/>
      <c r="U65" s="6"/>
      <c r="V65" s="6"/>
    </row>
    <row r="66" spans="1:22" ht="17.25" customHeight="1" x14ac:dyDescent="0.25">
      <c r="A66" s="2" t="s">
        <v>126</v>
      </c>
      <c r="B66" s="2"/>
      <c r="C66" s="2"/>
      <c r="D66" s="2"/>
      <c r="E66" s="2"/>
      <c r="F66" s="2"/>
      <c r="G66" s="2"/>
      <c r="H66" s="2"/>
      <c r="I66" s="2"/>
      <c r="J66" s="2"/>
      <c r="K66" s="2"/>
      <c r="L66" s="2"/>
      <c r="M66" s="2"/>
      <c r="N66" s="2"/>
      <c r="O66" s="2"/>
      <c r="P66" s="2"/>
      <c r="Q66" s="2"/>
      <c r="R66" s="2"/>
      <c r="S66" s="2"/>
    </row>
    <row r="67" spans="1:22" ht="16.5" customHeight="1" x14ac:dyDescent="0.25">
      <c r="A67" s="25" t="s">
        <v>127</v>
      </c>
      <c r="B67" s="2"/>
      <c r="C67" s="2"/>
      <c r="D67" s="2"/>
      <c r="E67" s="2"/>
      <c r="F67" s="2"/>
      <c r="G67" s="2"/>
      <c r="H67" s="2"/>
      <c r="I67" s="2"/>
      <c r="J67" s="2"/>
      <c r="K67" s="2"/>
      <c r="L67" s="2"/>
      <c r="M67" s="2"/>
      <c r="N67" s="2"/>
      <c r="O67" s="2"/>
      <c r="P67" s="2"/>
      <c r="Q67" s="2"/>
      <c r="R67" s="2"/>
      <c r="S67" s="2"/>
    </row>
    <row r="68" spans="1:22" ht="27" customHeight="1" x14ac:dyDescent="0.25">
      <c r="A68" s="28" t="s">
        <v>128</v>
      </c>
      <c r="B68" s="28"/>
      <c r="C68" s="28"/>
      <c r="D68" s="28"/>
      <c r="E68" s="28"/>
      <c r="F68" s="28"/>
      <c r="G68" s="28"/>
      <c r="H68" s="28"/>
      <c r="I68" s="28"/>
      <c r="J68" s="28"/>
      <c r="K68" s="28"/>
      <c r="L68" s="28"/>
      <c r="M68" s="28"/>
      <c r="N68" s="2"/>
      <c r="O68" s="2"/>
      <c r="P68" s="2"/>
      <c r="Q68" s="2"/>
      <c r="R68" s="2"/>
      <c r="S68" s="2"/>
    </row>
    <row r="69" spans="1:22" ht="15" customHeight="1" x14ac:dyDescent="0.25">
      <c r="A69" s="2" t="s">
        <v>129</v>
      </c>
      <c r="B69" s="2"/>
      <c r="C69" s="2"/>
      <c r="D69" s="2"/>
      <c r="E69" s="2"/>
      <c r="F69" s="2"/>
      <c r="G69" s="2"/>
      <c r="H69" s="2"/>
      <c r="I69" s="2"/>
      <c r="J69" s="2"/>
      <c r="K69" s="2"/>
      <c r="L69" s="2"/>
      <c r="M69" s="2"/>
      <c r="N69" s="2"/>
      <c r="O69" s="2"/>
      <c r="P69" s="2"/>
      <c r="Q69" s="2"/>
      <c r="R69" s="2"/>
      <c r="S69" s="2"/>
    </row>
    <row r="70" spans="1:22" ht="35.1" customHeight="1" x14ac:dyDescent="0.25"/>
    <row r="71" spans="1:22" ht="35.1" customHeight="1" x14ac:dyDescent="0.25"/>
    <row r="72" spans="1:22" ht="35.1" customHeight="1" x14ac:dyDescent="0.25"/>
    <row r="73" spans="1:22" ht="47.25" customHeight="1" x14ac:dyDescent="0.25"/>
    <row r="74" spans="1:22" ht="35.1" customHeight="1" x14ac:dyDescent="0.25"/>
  </sheetData>
  <mergeCells count="12">
    <mergeCell ref="A1:V1"/>
    <mergeCell ref="A2:V2"/>
    <mergeCell ref="A3:V3"/>
    <mergeCell ref="S5:V5"/>
    <mergeCell ref="A57:S57"/>
    <mergeCell ref="A56:M56"/>
    <mergeCell ref="A68:M68"/>
    <mergeCell ref="A58:S58"/>
    <mergeCell ref="A59:S59"/>
    <mergeCell ref="A60:S60"/>
    <mergeCell ref="A63:S63"/>
    <mergeCell ref="A64:P64"/>
  </mergeCells>
  <printOptions horizontalCentered="1"/>
  <pageMargins left="0" right="0" top="0.78740157480314965" bottom="0.59055118110236227"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2024-01-29T23:03:27Z</cp:lastPrinted>
  <dcterms:created xsi:type="dcterms:W3CDTF">2024-01-22T13:11:19Z</dcterms:created>
  <dcterms:modified xsi:type="dcterms:W3CDTF">2024-01-29T23:03:34Z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