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NOVIEMBRE 30 DE 2022 PRESPTO\PDF\"/>
    </mc:Choice>
  </mc:AlternateContent>
  <bookViews>
    <workbookView xWindow="240" yWindow="120" windowWidth="18060" windowHeight="7050"/>
  </bookViews>
  <sheets>
    <sheet name="DCE" sheetId="1" r:id="rId1"/>
  </sheets>
  <definedNames>
    <definedName name="_xlnm.Print_Titles" localSheetId="0">DCE!$5:$5</definedName>
  </definedNames>
  <calcPr calcId="152511"/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N8" i="1"/>
  <c r="M8" i="1"/>
  <c r="L8" i="1"/>
  <c r="K8" i="1"/>
  <c r="J8" i="1"/>
  <c r="O20" i="1" l="1"/>
  <c r="O18" i="1"/>
  <c r="O16" i="1"/>
  <c r="O14" i="1"/>
  <c r="O12" i="1"/>
  <c r="U12" i="1" s="1"/>
  <c r="O11" i="1"/>
  <c r="O10" i="1"/>
  <c r="O9" i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S7" i="1" s="1"/>
  <c r="R13" i="1"/>
  <c r="Q13" i="1"/>
  <c r="P13" i="1"/>
  <c r="N13" i="1"/>
  <c r="N7" i="1" s="1"/>
  <c r="N21" i="1" s="1"/>
  <c r="M13" i="1"/>
  <c r="L13" i="1"/>
  <c r="K13" i="1"/>
  <c r="J13" i="1"/>
  <c r="J7" i="1" s="1"/>
  <c r="J21" i="1" s="1"/>
  <c r="W20" i="1" l="1"/>
  <c r="V20" i="1"/>
  <c r="X20" i="1"/>
  <c r="U20" i="1"/>
  <c r="X9" i="1"/>
  <c r="U9" i="1"/>
  <c r="V9" i="1"/>
  <c r="W9" i="1"/>
  <c r="O8" i="1"/>
  <c r="X14" i="1"/>
  <c r="U14" i="1"/>
  <c r="W14" i="1"/>
  <c r="V14" i="1"/>
  <c r="V10" i="1"/>
  <c r="W10" i="1"/>
  <c r="U10" i="1"/>
  <c r="X10" i="1"/>
  <c r="W16" i="1"/>
  <c r="V16" i="1"/>
  <c r="X16" i="1"/>
  <c r="U16" i="1"/>
  <c r="W11" i="1"/>
  <c r="U11" i="1"/>
  <c r="V11" i="1"/>
  <c r="X11" i="1"/>
  <c r="V18" i="1"/>
  <c r="X18" i="1"/>
  <c r="U18" i="1"/>
  <c r="W18" i="1"/>
  <c r="S21" i="1"/>
  <c r="K7" i="1"/>
  <c r="K21" i="1" s="1"/>
  <c r="P7" i="1"/>
  <c r="P21" i="1" s="1"/>
  <c r="T7" i="1"/>
  <c r="L7" i="1"/>
  <c r="L21" i="1" s="1"/>
  <c r="Q7" i="1"/>
  <c r="Q21" i="1" s="1"/>
  <c r="O15" i="1"/>
  <c r="U15" i="1" s="1"/>
  <c r="O19" i="1"/>
  <c r="U19" i="1" s="1"/>
  <c r="O13" i="1"/>
  <c r="U13" i="1" s="1"/>
  <c r="R7" i="1"/>
  <c r="O17" i="1"/>
  <c r="U17" i="1" s="1"/>
  <c r="M7" i="1"/>
  <c r="V19" i="1" l="1"/>
  <c r="W13" i="1"/>
  <c r="X17" i="1"/>
  <c r="V15" i="1"/>
  <c r="X19" i="1"/>
  <c r="W19" i="1"/>
  <c r="X13" i="1"/>
  <c r="U8" i="1"/>
  <c r="V8" i="1"/>
  <c r="W8" i="1"/>
  <c r="X8" i="1"/>
  <c r="X15" i="1"/>
  <c r="W15" i="1"/>
  <c r="V17" i="1"/>
  <c r="W17" i="1"/>
  <c r="V13" i="1"/>
  <c r="T21" i="1"/>
  <c r="R21" i="1"/>
  <c r="O7" i="1"/>
  <c r="M21" i="1"/>
  <c r="U7" i="1" l="1"/>
  <c r="W7" i="1"/>
  <c r="X21" i="1"/>
  <c r="X7" i="1"/>
  <c r="V7" i="1"/>
  <c r="O21" i="1"/>
  <c r="U21" i="1" l="1"/>
  <c r="W21" i="1"/>
  <c r="V21" i="1"/>
</calcChain>
</file>

<file path=xl/sharedStrings.xml><?xml version="1.0" encoding="utf-8"?>
<sst xmlns="http://schemas.openxmlformats.org/spreadsheetml/2006/main" count="129" uniqueCount="62">
  <si>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</si>
  <si>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</si>
  <si>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</si>
  <si>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</si>
  <si>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</si>
  <si>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</si>
  <si>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</si>
  <si>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</si>
  <si>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</si>
  <si>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</si>
  <si>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</si>
  <si>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</si>
  <si>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</si>
  <si>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</si>
  <si>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</si>
  <si>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</si>
  <si>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</si>
  <si>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</si>
  <si>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</si>
  <si>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</si>
  <si>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</si>
  <si>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</si>
  <si>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</si>
  <si>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</si>
  <si>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</si>
  <si>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</si>
  <si>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</si>
  <si>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</si>
  <si>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</si>
  <si>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</si>
  <si>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</si>
  <si>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</si>
  <si>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</si>
  <si>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</si>
  <si>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</si>
  <si>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</si>
  <si>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</si>
  <si>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</si>
  <si>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</si>
  <si>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</si>
  <si>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</si>
  <si>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</si>
  <si>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APR. VIGENTE DESPUES DE BLOQUEOS 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</si>
  <si>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</si>
  <si>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</si>
  <si>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</si>
  <si>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</si>
  <si>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</si>
  <si>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</si>
  <si>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</si>
  <si>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</si>
  <si>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OBLIG/APR</t>
  </si>
  <si>
    <t>MINISTERIO DE COMERCIO INDUSTRIA Y TURISMO</t>
  </si>
  <si>
    <t>INFORME DE EJECUCION PRESUPUESTAL CON CORTE AL 30 DE NOVIEMBRE DE 2022</t>
  </si>
  <si>
    <t xml:space="preserve">UNIDAD EJECUTORA 350102 - DIRECCION DE COMERCIO EXTERIOR </t>
  </si>
  <si>
    <t>COMP/ APR</t>
  </si>
  <si>
    <t>PAGO/ APR</t>
  </si>
  <si>
    <t>FECHA DE GENERACION : DICIEMBRE 01 DE 2022</t>
  </si>
  <si>
    <r>
      <rPr>
        <b/>
        <sz val="7"/>
        <rFont val="Arial"/>
        <family val="2"/>
      </rPr>
      <t>Fuente</t>
    </r>
    <r>
      <rPr>
        <sz val="7"/>
        <rFont val="Arial"/>
        <family val="2"/>
      </rPr>
      <t xml:space="preserve"> :Sistema Integrado de Información Financiera SIIF Nación</t>
    </r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</si>
  <si>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</si>
  <si>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</si>
  <si>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Nota 3</t>
    </r>
    <r>
      <rPr>
        <sz val="7"/>
        <rFont val="Arial"/>
        <family val="2"/>
      </rPr>
      <t xml:space="preserve">: Resolución No. 1688 del 15 de noviembre de 2022. Por la cual se efectua un traslado en el presupuesto de Funcionamiento de la Sección 3501 Ministerio de Comercio, Industria y Turismo, Unidad Ejecutora 3501-02 Dirección General de Comercio Exterior en la vigencia fiscal de 2022. ($ 378.900.000)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</si>
</sst>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4" fillId="0" borderId="0" xfId="0" applyNumberFormat="1" applyFont="1" applyFill="1" applyBorder="1"/>
    <xf numFmtId="0" fontId="4" fillId="0" borderId="0" xfId="0" applyFont="1" applyFill="1" applyBorder="1"/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9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7" fontId="8" fillId="2" borderId="1" xfId="0" applyNumberFormat="1" applyFont="1" applyFill="1" applyBorder="1" applyAlignment="1">
      <alignment vertical="center" wrapText="1" readingOrder="1"/>
    </xf>
    <xf numFmtId="7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2</xdr:row>
      <xdr:rowOff>88900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24100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8"/>
  <sheetViews>
    <sheetView showGridLines="0" tabSelected="1" topLeftCell="B2" workbookViewId="0">
      <selection activeCell="P14" sqref="P14"/>
    </sheetView>
  </sheetViews>
  <sheetFormatPr baseColWidth="10" defaultRowHeight="15" x14ac:dyDescent="0.25"/>
  <cols>
    <col min="1" max="1" width="3.42578125" customWidth="1"/>
    <col min="2" max="2" width="4.140625" customWidth="1"/>
    <col min="3" max="3" width="4.7109375" customWidth="1"/>
    <col min="4" max="4" width="4.140625" customWidth="1"/>
    <col min="5" max="6" width="5.42578125" customWidth="1"/>
    <col min="7" max="7" width="3.5703125" customWidth="1"/>
    <col min="8" max="8" width="4.7109375" customWidth="1"/>
    <col min="9" max="9" width="25.85546875" customWidth="1"/>
    <col min="10" max="10" width="15.85546875" customWidth="1"/>
    <col min="11" max="11" width="14.7109375" customWidth="1"/>
    <col min="12" max="12" width="13.5703125" customWidth="1"/>
    <col min="13" max="13" width="17.28515625" customWidth="1"/>
    <col min="14" max="14" width="14.28515625" customWidth="1"/>
    <col min="15" max="15" width="14.85546875" customWidth="1"/>
    <col min="16" max="16" width="16.28515625" customWidth="1"/>
    <col min="17" max="17" width="16" customWidth="1"/>
    <col min="18" max="18" width="15" customWidth="1"/>
    <col min="19" max="19" width="15.85546875" customWidth="1"/>
    <col min="20" max="20" width="16.42578125" customWidth="1"/>
    <col min="21" max="21" width="14.42578125" customWidth="1"/>
    <col min="22" max="22" width="8.28515625" customWidth="1"/>
    <col min="23" max="23" width="6.5703125" customWidth="1"/>
    <col min="24" max="24" width="7.5703125" customWidth="1"/>
  </cols>
  <sheetData>
    <row r="2" spans="1:24" ht="15.75" x14ac:dyDescent="0.25">
      <c r="A2" s="16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.75" x14ac:dyDescent="0.25">
      <c r="A3" s="16" t="s">
        <v>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.75" x14ac:dyDescent="0.25">
      <c r="A4" s="16" t="s">
        <v>54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18" t="s">
        <v>57</v>
      </c>
      <c r="U5" s="19"/>
      <c r="V5" s="19"/>
      <c r="W5" s="19"/>
      <c r="X5" s="19"/>
    </row>
    <row r="6" spans="1:24" ht="35.1" customHeight="1" thickTop="1" thickBot="1" x14ac:dyDescent="0.3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0" t="s">
        <v>14</v>
      </c>
      <c r="O6" s="20" t="s">
        <v>42</v>
      </c>
      <c r="P6" s="20" t="s">
        <v>15</v>
      </c>
      <c r="Q6" s="20" t="s">
        <v>16</v>
      </c>
      <c r="R6" s="20" t="s">
        <v>17</v>
      </c>
      <c r="S6" s="20" t="s">
        <v>18</v>
      </c>
      <c r="T6" s="20" t="s">
        <v>19</v>
      </c>
      <c r="U6" s="21" t="s">
        <v>50</v>
      </c>
      <c r="V6" s="21" t="s">
        <v>55</v>
      </c>
      <c r="W6" s="21" t="s">
        <v>51</v>
      </c>
      <c r="X6" s="21" t="s">
        <v>56</v>
      </c>
    </row>
    <row r="7" spans="1:24" ht="35.1" customHeight="1" thickTop="1" thickBot="1" x14ac:dyDescent="0.3">
      <c r="A7" s="22" t="s">
        <v>20</v>
      </c>
      <c r="B7" s="22"/>
      <c r="C7" s="22"/>
      <c r="D7" s="22"/>
      <c r="E7" s="22"/>
      <c r="F7" s="22"/>
      <c r="G7" s="22"/>
      <c r="H7" s="22"/>
      <c r="I7" s="23" t="s">
        <v>43</v>
      </c>
      <c r="J7" s="24">
        <f>+J8+J13+J15+J17</f>
        <v>16092762000</v>
      </c>
      <c r="K7" s="24">
        <f t="shared" ref="K7:T7" si="0">+K8+K13+K15+K17</f>
        <v>378900000</v>
      </c>
      <c r="L7" s="24">
        <f t="shared" si="0"/>
        <v>378900000</v>
      </c>
      <c r="M7" s="24">
        <f t="shared" si="0"/>
        <v>16092762000</v>
      </c>
      <c r="N7" s="24">
        <f t="shared" si="0"/>
        <v>241377000</v>
      </c>
      <c r="O7" s="25">
        <f t="shared" ref="O7:O20" si="1">+M7-N7</f>
        <v>15851385000</v>
      </c>
      <c r="P7" s="24">
        <f t="shared" si="0"/>
        <v>15417224866.209999</v>
      </c>
      <c r="Q7" s="24">
        <f t="shared" si="0"/>
        <v>434160133.79000002</v>
      </c>
      <c r="R7" s="24">
        <f t="shared" si="0"/>
        <v>13903166428.619999</v>
      </c>
      <c r="S7" s="24">
        <f t="shared" si="0"/>
        <v>13565275961.65</v>
      </c>
      <c r="T7" s="24">
        <f t="shared" si="0"/>
        <v>12854573186.65</v>
      </c>
      <c r="U7" s="26">
        <f>+O7-R7</f>
        <v>1948218571.3800011</v>
      </c>
      <c r="V7" s="27">
        <f>+R7/O7</f>
        <v>0.87709474147653332</v>
      </c>
      <c r="W7" s="27">
        <f>+S7/O7</f>
        <v>0.85577859358346287</v>
      </c>
      <c r="X7" s="27">
        <f>+T7/O7</f>
        <v>0.810943219576712</v>
      </c>
    </row>
    <row r="8" spans="1:24" ht="35.1" customHeight="1" thickTop="1" thickBot="1" x14ac:dyDescent="0.3">
      <c r="A8" s="22" t="s">
        <v>20</v>
      </c>
      <c r="B8" s="22" t="s">
        <v>21</v>
      </c>
      <c r="C8" s="22"/>
      <c r="D8" s="22"/>
      <c r="E8" s="22"/>
      <c r="F8" s="22"/>
      <c r="G8" s="22"/>
      <c r="H8" s="22"/>
      <c r="I8" s="23" t="s">
        <v>44</v>
      </c>
      <c r="J8" s="24">
        <f>SUM(J9:J12)</f>
        <v>14111871000</v>
      </c>
      <c r="K8" s="24">
        <f t="shared" ref="K8:T8" si="2">SUM(K9:K12)</f>
        <v>368900000</v>
      </c>
      <c r="L8" s="24">
        <f t="shared" si="2"/>
        <v>378900000</v>
      </c>
      <c r="M8" s="24">
        <f t="shared" si="2"/>
        <v>14101871000</v>
      </c>
      <c r="N8" s="24">
        <f t="shared" si="2"/>
        <v>241377000</v>
      </c>
      <c r="O8" s="24">
        <f t="shared" si="2"/>
        <v>13860494000</v>
      </c>
      <c r="P8" s="24">
        <f t="shared" si="2"/>
        <v>13491594000</v>
      </c>
      <c r="Q8" s="24">
        <f t="shared" si="2"/>
        <v>368900000</v>
      </c>
      <c r="R8" s="24">
        <f t="shared" si="2"/>
        <v>12081540054</v>
      </c>
      <c r="S8" s="24">
        <f t="shared" si="2"/>
        <v>12056806833</v>
      </c>
      <c r="T8" s="24">
        <f t="shared" si="2"/>
        <v>11379778010</v>
      </c>
      <c r="U8" s="26">
        <f t="shared" ref="U8:U21" si="3">+O8-R8</f>
        <v>1778953946</v>
      </c>
      <c r="V8" s="27">
        <f t="shared" ref="V8:V21" si="4">+R8/O8</f>
        <v>0.87165291900851438</v>
      </c>
      <c r="W8" s="27">
        <f t="shared" ref="W8:W21" si="5">+S8/O8</f>
        <v>0.8698684789301161</v>
      </c>
      <c r="X8" s="27">
        <f t="shared" ref="X8:X21" si="6">+T8/O8</f>
        <v>0.82102254147651588</v>
      </c>
    </row>
    <row r="9" spans="1:24" ht="35.1" customHeight="1" thickTop="1" thickBot="1" x14ac:dyDescent="0.3">
      <c r="A9" s="7" t="s">
        <v>20</v>
      </c>
      <c r="B9" s="7" t="s">
        <v>21</v>
      </c>
      <c r="C9" s="7" t="s">
        <v>21</v>
      </c>
      <c r="D9" s="7" t="s">
        <v>21</v>
      </c>
      <c r="E9" s="7"/>
      <c r="F9" s="7" t="s">
        <v>22</v>
      </c>
      <c r="G9" s="7" t="s">
        <v>39</v>
      </c>
      <c r="H9" s="7" t="s">
        <v>34</v>
      </c>
      <c r="I9" s="11" t="s">
        <v>23</v>
      </c>
      <c r="J9" s="8">
        <v>9012194000</v>
      </c>
      <c r="K9" s="8">
        <v>90000000</v>
      </c>
      <c r="L9" s="8">
        <v>0</v>
      </c>
      <c r="M9" s="8">
        <v>9102194000</v>
      </c>
      <c r="N9" s="8">
        <v>0</v>
      </c>
      <c r="O9" s="12">
        <f t="shared" si="1"/>
        <v>9102194000</v>
      </c>
      <c r="P9" s="8">
        <v>9012194000</v>
      </c>
      <c r="Q9" s="8">
        <v>90000000</v>
      </c>
      <c r="R9" s="8">
        <v>8146811103</v>
      </c>
      <c r="S9" s="8">
        <v>8135339056</v>
      </c>
      <c r="T9" s="8">
        <v>7458686003</v>
      </c>
      <c r="U9" s="9">
        <f t="shared" si="3"/>
        <v>955382897</v>
      </c>
      <c r="V9" s="10">
        <f t="shared" si="4"/>
        <v>0.89503817464228952</v>
      </c>
      <c r="W9" s="10">
        <f t="shared" si="5"/>
        <v>0.89377781400835887</v>
      </c>
      <c r="X9" s="10">
        <f t="shared" si="6"/>
        <v>0.81943825884176935</v>
      </c>
    </row>
    <row r="10" spans="1:24" ht="35.1" customHeight="1" thickTop="1" thickBot="1" x14ac:dyDescent="0.3">
      <c r="A10" s="7" t="s">
        <v>20</v>
      </c>
      <c r="B10" s="7" t="s">
        <v>21</v>
      </c>
      <c r="C10" s="7" t="s">
        <v>21</v>
      </c>
      <c r="D10" s="7" t="s">
        <v>24</v>
      </c>
      <c r="E10" s="7"/>
      <c r="F10" s="7" t="s">
        <v>22</v>
      </c>
      <c r="G10" s="7" t="s">
        <v>39</v>
      </c>
      <c r="H10" s="7" t="s">
        <v>34</v>
      </c>
      <c r="I10" s="11" t="s">
        <v>25</v>
      </c>
      <c r="J10" s="8">
        <v>3278742000</v>
      </c>
      <c r="K10" s="8">
        <v>178700000</v>
      </c>
      <c r="L10" s="8">
        <v>0</v>
      </c>
      <c r="M10" s="8">
        <v>3457442000</v>
      </c>
      <c r="N10" s="8">
        <v>0</v>
      </c>
      <c r="O10" s="12">
        <f t="shared" si="1"/>
        <v>3457442000</v>
      </c>
      <c r="P10" s="8">
        <v>3278742000</v>
      </c>
      <c r="Q10" s="8">
        <v>178700000</v>
      </c>
      <c r="R10" s="8">
        <v>2944044753</v>
      </c>
      <c r="S10" s="8">
        <v>2944044753</v>
      </c>
      <c r="T10" s="8">
        <v>2943668983</v>
      </c>
      <c r="U10" s="9">
        <f t="shared" si="3"/>
        <v>513397247</v>
      </c>
      <c r="V10" s="10">
        <f t="shared" si="4"/>
        <v>0.85150951281323017</v>
      </c>
      <c r="W10" s="10">
        <f t="shared" si="5"/>
        <v>0.85150951281323017</v>
      </c>
      <c r="X10" s="10">
        <f t="shared" si="6"/>
        <v>0.85140082841592135</v>
      </c>
    </row>
    <row r="11" spans="1:24" ht="35.1" customHeight="1" thickTop="1" thickBot="1" x14ac:dyDescent="0.3">
      <c r="A11" s="7" t="s">
        <v>20</v>
      </c>
      <c r="B11" s="7" t="s">
        <v>21</v>
      </c>
      <c r="C11" s="7" t="s">
        <v>21</v>
      </c>
      <c r="D11" s="7" t="s">
        <v>26</v>
      </c>
      <c r="E11" s="7"/>
      <c r="F11" s="7" t="s">
        <v>22</v>
      </c>
      <c r="G11" s="7" t="s">
        <v>39</v>
      </c>
      <c r="H11" s="7" t="s">
        <v>34</v>
      </c>
      <c r="I11" s="11" t="s">
        <v>27</v>
      </c>
      <c r="J11" s="8">
        <v>1200658000</v>
      </c>
      <c r="K11" s="8">
        <v>100200000</v>
      </c>
      <c r="L11" s="8">
        <v>0</v>
      </c>
      <c r="M11" s="8">
        <v>1300858000</v>
      </c>
      <c r="N11" s="8">
        <v>0</v>
      </c>
      <c r="O11" s="12">
        <f t="shared" si="1"/>
        <v>1300858000</v>
      </c>
      <c r="P11" s="8">
        <v>1200658000</v>
      </c>
      <c r="Q11" s="8">
        <v>100200000</v>
      </c>
      <c r="R11" s="8">
        <v>990684198</v>
      </c>
      <c r="S11" s="8">
        <v>977423024</v>
      </c>
      <c r="T11" s="8">
        <v>977423024</v>
      </c>
      <c r="U11" s="9">
        <f t="shared" si="3"/>
        <v>310173802</v>
      </c>
      <c r="V11" s="10">
        <f t="shared" si="4"/>
        <v>0.76156213668209749</v>
      </c>
      <c r="W11" s="10">
        <f t="shared" si="5"/>
        <v>0.75136796176062259</v>
      </c>
      <c r="X11" s="10">
        <f t="shared" si="6"/>
        <v>0.75136796176062259</v>
      </c>
    </row>
    <row r="12" spans="1:24" ht="35.1" customHeight="1" thickTop="1" thickBot="1" x14ac:dyDescent="0.3">
      <c r="A12" s="7" t="s">
        <v>20</v>
      </c>
      <c r="B12" s="7" t="s">
        <v>21</v>
      </c>
      <c r="C12" s="7" t="s">
        <v>21</v>
      </c>
      <c r="D12" s="7" t="s">
        <v>29</v>
      </c>
      <c r="E12" s="7"/>
      <c r="F12" s="7" t="s">
        <v>22</v>
      </c>
      <c r="G12" s="7" t="s">
        <v>39</v>
      </c>
      <c r="H12" s="7" t="s">
        <v>34</v>
      </c>
      <c r="I12" s="11" t="s">
        <v>40</v>
      </c>
      <c r="J12" s="8">
        <v>620277000</v>
      </c>
      <c r="K12" s="8">
        <v>0</v>
      </c>
      <c r="L12" s="8">
        <v>378900000</v>
      </c>
      <c r="M12" s="8">
        <v>241377000</v>
      </c>
      <c r="N12" s="8">
        <v>241377000</v>
      </c>
      <c r="O12" s="12">
        <f t="shared" si="1"/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9">
        <f t="shared" si="3"/>
        <v>0</v>
      </c>
      <c r="V12" s="10">
        <v>0</v>
      </c>
      <c r="W12" s="10">
        <v>0</v>
      </c>
      <c r="X12" s="10">
        <v>0</v>
      </c>
    </row>
    <row r="13" spans="1:24" ht="35.1" customHeight="1" thickTop="1" thickBot="1" x14ac:dyDescent="0.3">
      <c r="A13" s="22" t="s">
        <v>20</v>
      </c>
      <c r="B13" s="22" t="s">
        <v>24</v>
      </c>
      <c r="C13" s="22"/>
      <c r="D13" s="22"/>
      <c r="E13" s="22"/>
      <c r="F13" s="22"/>
      <c r="G13" s="22"/>
      <c r="H13" s="22"/>
      <c r="I13" s="23" t="s">
        <v>45</v>
      </c>
      <c r="J13" s="24">
        <f>+J14</f>
        <v>1916845000</v>
      </c>
      <c r="K13" s="24">
        <f t="shared" ref="K13:T13" si="7">+K14</f>
        <v>0</v>
      </c>
      <c r="L13" s="24">
        <f t="shared" si="7"/>
        <v>0</v>
      </c>
      <c r="M13" s="24">
        <f t="shared" si="7"/>
        <v>1916845000</v>
      </c>
      <c r="N13" s="24">
        <f t="shared" si="7"/>
        <v>0</v>
      </c>
      <c r="O13" s="25">
        <f t="shared" si="1"/>
        <v>1916845000</v>
      </c>
      <c r="P13" s="24">
        <f t="shared" si="7"/>
        <v>1865630866.21</v>
      </c>
      <c r="Q13" s="24">
        <f t="shared" si="7"/>
        <v>51214133.789999999</v>
      </c>
      <c r="R13" s="24">
        <f t="shared" si="7"/>
        <v>1776367201.6199999</v>
      </c>
      <c r="S13" s="24">
        <f t="shared" si="7"/>
        <v>1463209955.6500001</v>
      </c>
      <c r="T13" s="24">
        <f t="shared" si="7"/>
        <v>1429536003.6500001</v>
      </c>
      <c r="U13" s="26">
        <f t="shared" si="3"/>
        <v>140477798.38000011</v>
      </c>
      <c r="V13" s="27">
        <f t="shared" si="4"/>
        <v>0.92671405440711163</v>
      </c>
      <c r="W13" s="27">
        <f t="shared" si="5"/>
        <v>0.76334286582900557</v>
      </c>
      <c r="X13" s="27">
        <f t="shared" si="6"/>
        <v>0.74577548192472531</v>
      </c>
    </row>
    <row r="14" spans="1:24" ht="35.1" customHeight="1" thickTop="1" thickBot="1" x14ac:dyDescent="0.3">
      <c r="A14" s="7" t="s">
        <v>20</v>
      </c>
      <c r="B14" s="7" t="s">
        <v>24</v>
      </c>
      <c r="C14" s="7"/>
      <c r="D14" s="7"/>
      <c r="E14" s="7"/>
      <c r="F14" s="7" t="s">
        <v>22</v>
      </c>
      <c r="G14" s="7" t="s">
        <v>39</v>
      </c>
      <c r="H14" s="7" t="s">
        <v>34</v>
      </c>
      <c r="I14" s="11" t="s">
        <v>28</v>
      </c>
      <c r="J14" s="8">
        <v>1916845000</v>
      </c>
      <c r="K14" s="8">
        <v>0</v>
      </c>
      <c r="L14" s="8">
        <v>0</v>
      </c>
      <c r="M14" s="8">
        <v>1916845000</v>
      </c>
      <c r="N14" s="8">
        <v>0</v>
      </c>
      <c r="O14" s="12">
        <f t="shared" si="1"/>
        <v>1916845000</v>
      </c>
      <c r="P14" s="8">
        <v>1865630866.21</v>
      </c>
      <c r="Q14" s="8">
        <v>51214133.789999999</v>
      </c>
      <c r="R14" s="8">
        <v>1776367201.6199999</v>
      </c>
      <c r="S14" s="8">
        <v>1463209955.6500001</v>
      </c>
      <c r="T14" s="8">
        <v>1429536003.6500001</v>
      </c>
      <c r="U14" s="9">
        <f t="shared" si="3"/>
        <v>140477798.38000011</v>
      </c>
      <c r="V14" s="10">
        <f t="shared" si="4"/>
        <v>0.92671405440711163</v>
      </c>
      <c r="W14" s="10">
        <f t="shared" si="5"/>
        <v>0.76334286582900557</v>
      </c>
      <c r="X14" s="10">
        <f t="shared" si="6"/>
        <v>0.74577548192472531</v>
      </c>
    </row>
    <row r="15" spans="1:24" ht="42.75" customHeight="1" thickTop="1" thickBot="1" x14ac:dyDescent="0.3">
      <c r="A15" s="22" t="s">
        <v>20</v>
      </c>
      <c r="B15" s="22" t="s">
        <v>26</v>
      </c>
      <c r="C15" s="22"/>
      <c r="D15" s="22"/>
      <c r="E15" s="22"/>
      <c r="F15" s="22"/>
      <c r="G15" s="22"/>
      <c r="H15" s="22"/>
      <c r="I15" s="23" t="s">
        <v>46</v>
      </c>
      <c r="J15" s="24">
        <f>+J16</f>
        <v>60000000</v>
      </c>
      <c r="K15" s="24">
        <f t="shared" ref="K15:T15" si="8">+K16</f>
        <v>10000000</v>
      </c>
      <c r="L15" s="24">
        <f t="shared" si="8"/>
        <v>0</v>
      </c>
      <c r="M15" s="24">
        <f t="shared" si="8"/>
        <v>70000000</v>
      </c>
      <c r="N15" s="24">
        <f t="shared" si="8"/>
        <v>0</v>
      </c>
      <c r="O15" s="25">
        <f t="shared" si="1"/>
        <v>70000000</v>
      </c>
      <c r="P15" s="24">
        <f t="shared" si="8"/>
        <v>60000000</v>
      </c>
      <c r="Q15" s="24">
        <f t="shared" si="8"/>
        <v>10000000</v>
      </c>
      <c r="R15" s="24">
        <f t="shared" si="8"/>
        <v>45259173</v>
      </c>
      <c r="S15" s="24">
        <f t="shared" si="8"/>
        <v>45259173</v>
      </c>
      <c r="T15" s="24">
        <f t="shared" si="8"/>
        <v>45259173</v>
      </c>
      <c r="U15" s="26">
        <f t="shared" si="3"/>
        <v>24740827</v>
      </c>
      <c r="V15" s="27">
        <f t="shared" si="4"/>
        <v>0.64655961428571429</v>
      </c>
      <c r="W15" s="27">
        <f t="shared" si="5"/>
        <v>0.64655961428571429</v>
      </c>
      <c r="X15" s="27">
        <f t="shared" si="6"/>
        <v>0.64655961428571429</v>
      </c>
    </row>
    <row r="16" spans="1:24" ht="45" customHeight="1" thickTop="1" thickBot="1" x14ac:dyDescent="0.3">
      <c r="A16" s="7" t="s">
        <v>20</v>
      </c>
      <c r="B16" s="7" t="s">
        <v>26</v>
      </c>
      <c r="C16" s="7" t="s">
        <v>29</v>
      </c>
      <c r="D16" s="7" t="s">
        <v>24</v>
      </c>
      <c r="E16" s="7" t="s">
        <v>30</v>
      </c>
      <c r="F16" s="7" t="s">
        <v>22</v>
      </c>
      <c r="G16" s="7" t="s">
        <v>39</v>
      </c>
      <c r="H16" s="7" t="s">
        <v>34</v>
      </c>
      <c r="I16" s="11" t="s">
        <v>31</v>
      </c>
      <c r="J16" s="8">
        <v>60000000</v>
      </c>
      <c r="K16" s="8">
        <v>10000000</v>
      </c>
      <c r="L16" s="8">
        <v>0</v>
      </c>
      <c r="M16" s="8">
        <v>70000000</v>
      </c>
      <c r="N16" s="8">
        <v>0</v>
      </c>
      <c r="O16" s="12">
        <f t="shared" si="1"/>
        <v>70000000</v>
      </c>
      <c r="P16" s="8">
        <v>60000000</v>
      </c>
      <c r="Q16" s="8">
        <v>10000000</v>
      </c>
      <c r="R16" s="8">
        <v>45259173</v>
      </c>
      <c r="S16" s="8">
        <v>45259173</v>
      </c>
      <c r="T16" s="8">
        <v>45259173</v>
      </c>
      <c r="U16" s="9">
        <f t="shared" si="3"/>
        <v>24740827</v>
      </c>
      <c r="V16" s="10">
        <f t="shared" si="4"/>
        <v>0.64655961428571429</v>
      </c>
      <c r="W16" s="10">
        <f t="shared" si="5"/>
        <v>0.64655961428571429</v>
      </c>
      <c r="X16" s="10">
        <f t="shared" si="6"/>
        <v>0.64655961428571429</v>
      </c>
    </row>
    <row r="17" spans="1:24" ht="35.1" customHeight="1" thickTop="1" thickBot="1" x14ac:dyDescent="0.3">
      <c r="A17" s="22" t="s">
        <v>20</v>
      </c>
      <c r="B17" s="22" t="s">
        <v>32</v>
      </c>
      <c r="C17" s="22"/>
      <c r="D17" s="22"/>
      <c r="E17" s="22"/>
      <c r="F17" s="22"/>
      <c r="G17" s="22"/>
      <c r="H17" s="22"/>
      <c r="I17" s="23" t="s">
        <v>47</v>
      </c>
      <c r="J17" s="24">
        <f>+J18</f>
        <v>4046000</v>
      </c>
      <c r="K17" s="24">
        <f t="shared" ref="K17:T17" si="9">+K18</f>
        <v>0</v>
      </c>
      <c r="L17" s="24">
        <f t="shared" si="9"/>
        <v>0</v>
      </c>
      <c r="M17" s="24">
        <f t="shared" si="9"/>
        <v>4046000</v>
      </c>
      <c r="N17" s="24">
        <f t="shared" si="9"/>
        <v>0</v>
      </c>
      <c r="O17" s="25">
        <f t="shared" si="1"/>
        <v>4046000</v>
      </c>
      <c r="P17" s="24">
        <f t="shared" si="9"/>
        <v>0</v>
      </c>
      <c r="Q17" s="24">
        <f t="shared" si="9"/>
        <v>4046000</v>
      </c>
      <c r="R17" s="24">
        <f t="shared" si="9"/>
        <v>0</v>
      </c>
      <c r="S17" s="24">
        <f t="shared" si="9"/>
        <v>0</v>
      </c>
      <c r="T17" s="24">
        <f t="shared" si="9"/>
        <v>0</v>
      </c>
      <c r="U17" s="26">
        <f t="shared" si="3"/>
        <v>4046000</v>
      </c>
      <c r="V17" s="27">
        <f t="shared" si="4"/>
        <v>0</v>
      </c>
      <c r="W17" s="27">
        <f t="shared" si="5"/>
        <v>0</v>
      </c>
      <c r="X17" s="27">
        <f t="shared" si="6"/>
        <v>0</v>
      </c>
    </row>
    <row r="18" spans="1:24" ht="35.1" customHeight="1" thickTop="1" thickBot="1" x14ac:dyDescent="0.3">
      <c r="A18" s="7" t="s">
        <v>20</v>
      </c>
      <c r="B18" s="7" t="s">
        <v>32</v>
      </c>
      <c r="C18" s="7" t="s">
        <v>21</v>
      </c>
      <c r="D18" s="7"/>
      <c r="E18" s="7"/>
      <c r="F18" s="7" t="s">
        <v>22</v>
      </c>
      <c r="G18" s="7" t="s">
        <v>39</v>
      </c>
      <c r="H18" s="7" t="s">
        <v>34</v>
      </c>
      <c r="I18" s="11" t="s">
        <v>33</v>
      </c>
      <c r="J18" s="8">
        <v>4046000</v>
      </c>
      <c r="K18" s="8">
        <v>0</v>
      </c>
      <c r="L18" s="8">
        <v>0</v>
      </c>
      <c r="M18" s="8">
        <v>4046000</v>
      </c>
      <c r="N18" s="8">
        <v>0</v>
      </c>
      <c r="O18" s="12">
        <f t="shared" si="1"/>
        <v>4046000</v>
      </c>
      <c r="P18" s="8">
        <v>0</v>
      </c>
      <c r="Q18" s="8">
        <v>4046000</v>
      </c>
      <c r="R18" s="8">
        <v>0</v>
      </c>
      <c r="S18" s="8">
        <v>0</v>
      </c>
      <c r="T18" s="8">
        <v>0</v>
      </c>
      <c r="U18" s="9">
        <f t="shared" si="3"/>
        <v>4046000</v>
      </c>
      <c r="V18" s="10">
        <f t="shared" si="4"/>
        <v>0</v>
      </c>
      <c r="W18" s="10">
        <f t="shared" si="5"/>
        <v>0</v>
      </c>
      <c r="X18" s="10">
        <f t="shared" si="6"/>
        <v>0</v>
      </c>
    </row>
    <row r="19" spans="1:24" ht="44.25" customHeight="1" thickTop="1" thickBot="1" x14ac:dyDescent="0.3">
      <c r="A19" s="22" t="s">
        <v>35</v>
      </c>
      <c r="B19" s="22"/>
      <c r="C19" s="22"/>
      <c r="D19" s="22"/>
      <c r="E19" s="22"/>
      <c r="F19" s="22"/>
      <c r="G19" s="22"/>
      <c r="H19" s="22"/>
      <c r="I19" s="23" t="s">
        <v>48</v>
      </c>
      <c r="J19" s="24">
        <f>+J20</f>
        <v>9778779830</v>
      </c>
      <c r="K19" s="24">
        <f t="shared" ref="K19:T19" si="10">+K20</f>
        <v>0</v>
      </c>
      <c r="L19" s="24">
        <f t="shared" si="10"/>
        <v>0</v>
      </c>
      <c r="M19" s="24">
        <f t="shared" si="10"/>
        <v>9778779830</v>
      </c>
      <c r="N19" s="24">
        <f t="shared" si="10"/>
        <v>0</v>
      </c>
      <c r="O19" s="25">
        <f t="shared" si="1"/>
        <v>9778779830</v>
      </c>
      <c r="P19" s="24">
        <f t="shared" si="10"/>
        <v>9759350929.5799999</v>
      </c>
      <c r="Q19" s="24">
        <f t="shared" si="10"/>
        <v>19428900.420000002</v>
      </c>
      <c r="R19" s="24">
        <f t="shared" si="10"/>
        <v>9328672754.5100002</v>
      </c>
      <c r="S19" s="24">
        <f t="shared" si="10"/>
        <v>6302494792.1400003</v>
      </c>
      <c r="T19" s="24">
        <f t="shared" si="10"/>
        <v>6065110917.1400003</v>
      </c>
      <c r="U19" s="26">
        <f t="shared" si="3"/>
        <v>450107075.48999977</v>
      </c>
      <c r="V19" s="27">
        <f t="shared" si="4"/>
        <v>0.95397103899311331</v>
      </c>
      <c r="W19" s="27">
        <f t="shared" si="5"/>
        <v>0.64450728022373327</v>
      </c>
      <c r="X19" s="27">
        <f t="shared" si="6"/>
        <v>0.62023187172422511</v>
      </c>
    </row>
    <row r="20" spans="1:24" ht="60.75" customHeight="1" thickTop="1" thickBot="1" x14ac:dyDescent="0.3">
      <c r="A20" s="7" t="s">
        <v>35</v>
      </c>
      <c r="B20" s="7" t="s">
        <v>36</v>
      </c>
      <c r="C20" s="7" t="s">
        <v>37</v>
      </c>
      <c r="D20" s="7" t="s">
        <v>38</v>
      </c>
      <c r="E20" s="7"/>
      <c r="F20" s="7" t="s">
        <v>22</v>
      </c>
      <c r="G20" s="7" t="s">
        <v>39</v>
      </c>
      <c r="H20" s="7" t="s">
        <v>34</v>
      </c>
      <c r="I20" s="11" t="s">
        <v>41</v>
      </c>
      <c r="J20" s="8">
        <v>9778779830</v>
      </c>
      <c r="K20" s="8">
        <v>0</v>
      </c>
      <c r="L20" s="8">
        <v>0</v>
      </c>
      <c r="M20" s="8">
        <v>9778779830</v>
      </c>
      <c r="N20" s="8">
        <v>0</v>
      </c>
      <c r="O20" s="12">
        <f t="shared" si="1"/>
        <v>9778779830</v>
      </c>
      <c r="P20" s="8">
        <v>9759350929.5799999</v>
      </c>
      <c r="Q20" s="8">
        <v>19428900.420000002</v>
      </c>
      <c r="R20" s="8">
        <v>9328672754.5100002</v>
      </c>
      <c r="S20" s="8">
        <v>6302494792.1400003</v>
      </c>
      <c r="T20" s="8">
        <v>6065110917.1400003</v>
      </c>
      <c r="U20" s="9">
        <f t="shared" si="3"/>
        <v>450107075.48999977</v>
      </c>
      <c r="V20" s="10">
        <f t="shared" si="4"/>
        <v>0.95397103899311331</v>
      </c>
      <c r="W20" s="10">
        <f t="shared" si="5"/>
        <v>0.64450728022373327</v>
      </c>
      <c r="X20" s="10">
        <f t="shared" si="6"/>
        <v>0.62023187172422511</v>
      </c>
    </row>
    <row r="21" spans="1:24" ht="35.25" customHeight="1" thickTop="1" thickBot="1" x14ac:dyDescent="0.3">
      <c r="A21" s="22"/>
      <c r="B21" s="22"/>
      <c r="C21" s="22"/>
      <c r="D21" s="22"/>
      <c r="E21" s="22"/>
      <c r="F21" s="22"/>
      <c r="G21" s="22"/>
      <c r="H21" s="22"/>
      <c r="I21" s="23" t="s">
        <v>49</v>
      </c>
      <c r="J21" s="24">
        <f>+J7+J19</f>
        <v>25871541830</v>
      </c>
      <c r="K21" s="24">
        <f t="shared" ref="K21:T21" si="11">+K7+K19</f>
        <v>378900000</v>
      </c>
      <c r="L21" s="24">
        <f t="shared" si="11"/>
        <v>378900000</v>
      </c>
      <c r="M21" s="24">
        <f t="shared" si="11"/>
        <v>25871541830</v>
      </c>
      <c r="N21" s="24">
        <f t="shared" si="11"/>
        <v>241377000</v>
      </c>
      <c r="O21" s="28">
        <f t="shared" si="11"/>
        <v>25630164830</v>
      </c>
      <c r="P21" s="24">
        <f t="shared" si="11"/>
        <v>25176575795.790001</v>
      </c>
      <c r="Q21" s="24">
        <f t="shared" si="11"/>
        <v>453589034.21000004</v>
      </c>
      <c r="R21" s="24">
        <f t="shared" si="11"/>
        <v>23231839183.129997</v>
      </c>
      <c r="S21" s="24">
        <f t="shared" si="11"/>
        <v>19867770753.790001</v>
      </c>
      <c r="T21" s="24">
        <f t="shared" si="11"/>
        <v>18919684103.790001</v>
      </c>
      <c r="U21" s="26">
        <f t="shared" si="3"/>
        <v>2398325646.8700027</v>
      </c>
      <c r="V21" s="27">
        <f t="shared" si="4"/>
        <v>0.9064256643381875</v>
      </c>
      <c r="W21" s="27">
        <f t="shared" si="5"/>
        <v>0.77517140001124218</v>
      </c>
      <c r="X21" s="27">
        <f t="shared" si="6"/>
        <v>0.73818035230286894</v>
      </c>
    </row>
    <row r="22" spans="1:24" ht="15.75" thickTop="1" x14ac:dyDescent="0.25">
      <c r="A22" s="15" t="s">
        <v>58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4" x14ac:dyDescent="0.25">
      <c r="A23" s="15" t="s">
        <v>59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4"/>
      <c r="T23" s="4"/>
      <c r="U23" s="6"/>
      <c r="V23" s="5"/>
      <c r="W23" s="5"/>
      <c r="X23" s="5"/>
    </row>
    <row r="24" spans="1:24" x14ac:dyDescent="0.25">
      <c r="A24" s="15" t="s">
        <v>60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4"/>
      <c r="T24" s="4"/>
      <c r="U24" s="6"/>
      <c r="V24" s="5"/>
      <c r="W24" s="5"/>
      <c r="X24" s="5"/>
    </row>
    <row r="25" spans="1:24" x14ac:dyDescent="0.25">
      <c r="A25" s="15" t="s">
        <v>61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3"/>
      <c r="P25" s="4"/>
      <c r="Q25" s="4"/>
      <c r="R25" s="4"/>
      <c r="S25" s="4"/>
      <c r="T25" s="4"/>
      <c r="U25" s="6"/>
      <c r="V25" s="5"/>
      <c r="W25" s="5"/>
      <c r="X25" s="5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3"/>
      <c r="P26" s="4"/>
      <c r="Q26" s="4"/>
      <c r="R26" s="4"/>
      <c r="S26" s="4"/>
      <c r="T26" s="4"/>
      <c r="U26" s="6"/>
      <c r="V26" s="5"/>
      <c r="W26" s="5"/>
      <c r="X26" s="5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4"/>
      <c r="Q27" s="4"/>
      <c r="R27" s="4"/>
      <c r="S27" s="4"/>
      <c r="T27" s="4"/>
      <c r="U27" s="6"/>
      <c r="V27" s="5"/>
      <c r="W27" s="5"/>
      <c r="X27" s="5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3"/>
      <c r="P28" s="4"/>
      <c r="Q28" s="4"/>
      <c r="R28" s="4"/>
      <c r="S28" s="4"/>
      <c r="T28" s="4"/>
      <c r="U28" s="6"/>
      <c r="V28" s="5"/>
      <c r="W28" s="5"/>
      <c r="X28" s="5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3"/>
      <c r="P29" s="4"/>
      <c r="Q29" s="4"/>
      <c r="R29" s="4"/>
      <c r="S29" s="4"/>
      <c r="T29" s="4"/>
      <c r="U29" s="4"/>
      <c r="V29" s="3"/>
      <c r="W29" s="3"/>
      <c r="X29" s="3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3"/>
      <c r="P30" s="4"/>
      <c r="Q30" s="4"/>
      <c r="R30" s="4"/>
      <c r="S30" s="4"/>
      <c r="T30" s="4"/>
      <c r="U30" s="4"/>
      <c r="V30" s="3"/>
      <c r="W30" s="3"/>
      <c r="X30" s="3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3"/>
      <c r="P31" s="4"/>
      <c r="Q31" s="4"/>
      <c r="R31" s="4"/>
      <c r="S31" s="4"/>
      <c r="T31" s="4"/>
      <c r="U31" s="4"/>
      <c r="V31" s="3"/>
      <c r="W31" s="3"/>
      <c r="X31" s="3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3"/>
      <c r="P32" s="4"/>
      <c r="Q32" s="4"/>
      <c r="R32" s="4"/>
      <c r="S32" s="4"/>
      <c r="T32" s="4"/>
      <c r="U32" s="4"/>
      <c r="V32" s="3"/>
      <c r="W32" s="3"/>
      <c r="X32" s="3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3"/>
      <c r="P33" s="4"/>
      <c r="Q33" s="4"/>
      <c r="R33" s="4"/>
      <c r="S33" s="4"/>
      <c r="T33" s="4"/>
      <c r="U33" s="4"/>
      <c r="V33" s="3"/>
      <c r="W33" s="3"/>
      <c r="X33" s="3"/>
    </row>
    <row r="34" spans="1:24" x14ac:dyDescent="0.25">
      <c r="O34" s="14"/>
      <c r="V34" s="2"/>
      <c r="W34" s="2"/>
      <c r="X34" s="2"/>
    </row>
    <row r="35" spans="1:24" x14ac:dyDescent="0.25">
      <c r="O35" s="14"/>
      <c r="V35" s="2"/>
      <c r="W35" s="2"/>
      <c r="X35" s="2"/>
    </row>
    <row r="36" spans="1:24" x14ac:dyDescent="0.25">
      <c r="V36" s="2"/>
      <c r="W36" s="2"/>
      <c r="X36" s="2"/>
    </row>
    <row r="37" spans="1:24" x14ac:dyDescent="0.25">
      <c r="V37" s="2"/>
      <c r="W37" s="2"/>
      <c r="X37" s="2"/>
    </row>
    <row r="38" spans="1:24" x14ac:dyDescent="0.25">
      <c r="V38" s="2"/>
      <c r="W38" s="2"/>
      <c r="X38" s="2"/>
    </row>
    <row r="39" spans="1:24" x14ac:dyDescent="0.25">
      <c r="V39" s="2"/>
      <c r="W39" s="2"/>
      <c r="X39" s="2"/>
    </row>
    <row r="40" spans="1:24" x14ac:dyDescent="0.25">
      <c r="V40" s="2"/>
      <c r="W40" s="2"/>
      <c r="X40" s="2"/>
    </row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57" customHeight="1" x14ac:dyDescent="0.25"/>
    <row r="88" ht="24.75" customHeight="1" x14ac:dyDescent="0.25"/>
  </sheetData>
  <mergeCells count="4">
    <mergeCell ref="A2:X2"/>
    <mergeCell ref="A3:X3"/>
    <mergeCell ref="A4:X4"/>
    <mergeCell ref="T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DCE</vt:lpstr>
      <vt:lpstr>DCE!Títulos_a_imprimir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2022-12-07T12:45:07Z</cp:lastPrinted>
  <dcterms:created xsi:type="dcterms:W3CDTF">2022-12-01T12:59:58Z</dcterms:created>
  <dcterms:modified xsi:type="dcterms:W3CDTF">2022-12-07T12:45:19Z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