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GESTION GRAL " sheetId="1" r:id="rId1"/>
  </sheets>
  <definedNames>
    <definedName name="_xlnm.Print_Titles" localSheetId="0">'GESTION GRAL '!$6:$6</definedName>
  </definedNames>
  <calcPr calcId="152511"/>
</workbook>
</file>

<file path=xl/calcChain.xml><?xml version="1.0" encoding="utf-8"?>
<calcChain xmlns="http://schemas.openxmlformats.org/spreadsheetml/2006/main">
  <c r="V57" i="1" l="1"/>
  <c r="U57" i="1"/>
  <c r="T57" i="1"/>
  <c r="S57" i="1"/>
  <c r="V56" i="1"/>
  <c r="U56" i="1"/>
  <c r="T56" i="1"/>
  <c r="S56" i="1"/>
  <c r="V55" i="1"/>
  <c r="U55" i="1"/>
  <c r="T55" i="1"/>
  <c r="S55" i="1"/>
  <c r="V54" i="1"/>
  <c r="U54" i="1"/>
  <c r="T54" i="1"/>
  <c r="S54" i="1"/>
  <c r="V53" i="1"/>
  <c r="U53" i="1"/>
  <c r="T53" i="1"/>
  <c r="S53" i="1"/>
  <c r="V52" i="1"/>
  <c r="U52" i="1"/>
  <c r="T52" i="1"/>
  <c r="S52" i="1"/>
  <c r="V51" i="1"/>
  <c r="U51" i="1"/>
  <c r="T51" i="1"/>
  <c r="S51" i="1"/>
  <c r="V50" i="1"/>
  <c r="U50" i="1"/>
  <c r="T50" i="1"/>
  <c r="S50" i="1"/>
  <c r="V49" i="1"/>
  <c r="U49" i="1"/>
  <c r="T49" i="1"/>
  <c r="S49" i="1"/>
  <c r="V48" i="1"/>
  <c r="U48" i="1"/>
  <c r="T48" i="1"/>
  <c r="S48" i="1"/>
  <c r="V47" i="1"/>
  <c r="U47" i="1"/>
  <c r="T47" i="1"/>
  <c r="S47" i="1"/>
  <c r="V46" i="1"/>
  <c r="U46" i="1"/>
  <c r="T46" i="1"/>
  <c r="S46" i="1"/>
  <c r="V45" i="1"/>
  <c r="U45" i="1"/>
  <c r="T45" i="1"/>
  <c r="S45" i="1"/>
  <c r="V44" i="1"/>
  <c r="U44" i="1"/>
  <c r="T44" i="1"/>
  <c r="S44" i="1"/>
  <c r="V43" i="1"/>
  <c r="U43" i="1"/>
  <c r="T43" i="1"/>
  <c r="S43" i="1"/>
  <c r="S42" i="1"/>
  <c r="V41" i="1"/>
  <c r="U41" i="1"/>
  <c r="T41" i="1"/>
  <c r="S41" i="1"/>
  <c r="V40" i="1"/>
  <c r="U40" i="1"/>
  <c r="T40" i="1"/>
  <c r="S40" i="1"/>
  <c r="V39" i="1"/>
  <c r="U39" i="1"/>
  <c r="T39" i="1"/>
  <c r="S39" i="1"/>
  <c r="V38" i="1"/>
  <c r="U38" i="1"/>
  <c r="T38" i="1"/>
  <c r="S38" i="1"/>
  <c r="V37" i="1"/>
  <c r="U37" i="1"/>
  <c r="T37" i="1"/>
  <c r="S37" i="1"/>
  <c r="S36" i="1"/>
  <c r="V35" i="1"/>
  <c r="U35" i="1"/>
  <c r="T35" i="1"/>
  <c r="S35" i="1"/>
  <c r="V34" i="1"/>
  <c r="U34" i="1"/>
  <c r="T34" i="1"/>
  <c r="S34" i="1"/>
  <c r="V33" i="1"/>
  <c r="U33" i="1"/>
  <c r="T33" i="1"/>
  <c r="S33" i="1"/>
  <c r="V32" i="1"/>
  <c r="U32" i="1"/>
  <c r="T32" i="1"/>
  <c r="S32" i="1"/>
  <c r="V30" i="1"/>
  <c r="U30" i="1"/>
  <c r="T30" i="1"/>
  <c r="S30" i="1"/>
  <c r="V28" i="1"/>
  <c r="U28" i="1"/>
  <c r="T28" i="1"/>
  <c r="S28" i="1"/>
  <c r="V27" i="1"/>
  <c r="U27" i="1"/>
  <c r="T27" i="1"/>
  <c r="S27" i="1"/>
  <c r="V25" i="1"/>
  <c r="U25" i="1"/>
  <c r="T25" i="1"/>
  <c r="S25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3" i="1"/>
  <c r="U13" i="1"/>
  <c r="T13" i="1"/>
  <c r="S13" i="1"/>
  <c r="V11" i="1"/>
  <c r="U11" i="1"/>
  <c r="T11" i="1"/>
  <c r="S11" i="1"/>
  <c r="V10" i="1"/>
  <c r="U10" i="1"/>
  <c r="T10" i="1"/>
  <c r="S10" i="1"/>
  <c r="V9" i="1"/>
  <c r="U9" i="1"/>
  <c r="T9" i="1"/>
  <c r="S9" i="1"/>
  <c r="R31" i="1"/>
  <c r="Q31" i="1"/>
  <c r="P31" i="1"/>
  <c r="O31" i="1"/>
  <c r="N31" i="1"/>
  <c r="M31" i="1"/>
  <c r="L31" i="1"/>
  <c r="K31" i="1"/>
  <c r="J31" i="1"/>
  <c r="R29" i="1"/>
  <c r="Q29" i="1"/>
  <c r="P29" i="1"/>
  <c r="O29" i="1"/>
  <c r="N29" i="1"/>
  <c r="M29" i="1"/>
  <c r="S29" i="1" s="1"/>
  <c r="L29" i="1"/>
  <c r="K29" i="1"/>
  <c r="J29" i="1"/>
  <c r="R26" i="1"/>
  <c r="Q26" i="1"/>
  <c r="P26" i="1"/>
  <c r="O26" i="1"/>
  <c r="N26" i="1"/>
  <c r="M26" i="1"/>
  <c r="S26" i="1" s="1"/>
  <c r="L26" i="1"/>
  <c r="K26" i="1"/>
  <c r="J26" i="1"/>
  <c r="R14" i="1"/>
  <c r="Q14" i="1"/>
  <c r="P14" i="1"/>
  <c r="O14" i="1"/>
  <c r="N14" i="1"/>
  <c r="M14" i="1"/>
  <c r="L14" i="1"/>
  <c r="K14" i="1"/>
  <c r="J14" i="1"/>
  <c r="R12" i="1"/>
  <c r="Q12" i="1"/>
  <c r="P12" i="1"/>
  <c r="O12" i="1"/>
  <c r="N12" i="1"/>
  <c r="M12" i="1"/>
  <c r="L12" i="1"/>
  <c r="K12" i="1"/>
  <c r="J12" i="1"/>
  <c r="R8" i="1"/>
  <c r="Q8" i="1"/>
  <c r="P8" i="1"/>
  <c r="O8" i="1"/>
  <c r="N8" i="1"/>
  <c r="M8" i="1"/>
  <c r="L8" i="1"/>
  <c r="K8" i="1"/>
  <c r="J8" i="1"/>
  <c r="S12" i="1" l="1"/>
  <c r="S14" i="1"/>
  <c r="T8" i="1"/>
  <c r="V12" i="1"/>
  <c r="V26" i="1"/>
  <c r="S8" i="1"/>
  <c r="T14" i="1"/>
  <c r="T29" i="1"/>
  <c r="V31" i="1"/>
  <c r="J7" i="1"/>
  <c r="J58" i="1" s="1"/>
  <c r="U8" i="1"/>
  <c r="U14" i="1"/>
  <c r="U29" i="1"/>
  <c r="S31" i="1"/>
  <c r="K7" i="1"/>
  <c r="K58" i="1" s="1"/>
  <c r="T12" i="1"/>
  <c r="V14" i="1"/>
  <c r="T26" i="1"/>
  <c r="V29" i="1"/>
  <c r="T31" i="1"/>
  <c r="N7" i="1"/>
  <c r="N58" i="1" s="1"/>
  <c r="U12" i="1"/>
  <c r="U26" i="1"/>
  <c r="U31" i="1"/>
  <c r="R7" i="1"/>
  <c r="R58" i="1" s="1"/>
  <c r="L7" i="1"/>
  <c r="L58" i="1" s="1"/>
  <c r="O7" i="1"/>
  <c r="O58" i="1" s="1"/>
  <c r="V8" i="1"/>
  <c r="P7" i="1"/>
  <c r="P58" i="1" s="1"/>
  <c r="Q7" i="1"/>
  <c r="M7" i="1"/>
  <c r="M58" i="1" s="1"/>
  <c r="V58" i="1" l="1"/>
  <c r="T58" i="1"/>
  <c r="U7" i="1"/>
  <c r="Q58" i="1"/>
  <c r="U58" i="1" s="1"/>
  <c r="S58" i="1"/>
  <c r="S7" i="1"/>
  <c r="V7" i="1"/>
  <c r="T7" i="1"/>
</calcChain>
</file>

<file path=xl/sharedStrings.xml><?xml version="1.0" encoding="utf-8"?>
<sst xmlns="http://schemas.openxmlformats.org/spreadsheetml/2006/main" count="422" uniqueCount="117">
  <si>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</si>
  <si>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</si>
  <si>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</si>
  <si>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</si>
  <si>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</si>
  <si>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</si>
  <si>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</si>
  <si>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</si>
  <si>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</si>
  <si>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</si>
  <si>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</si>
  <si>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</si>
  <si>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</si>
  <si>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</si>
  <si>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</si>
  <si>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</si>
  <si>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</si>
  <si>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</si>
  <si>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</si>
  <si>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</si>
  <si>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</si>
  <si>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</si>
  <si>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</si>
  <si>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</si>
  <si>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</si>
  <si>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</si>
  <si>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</si>
  <si>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</si>
  <si>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</si>
  <si>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</si>
  <si>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</si>
  <si>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</si>
  <si>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</si>
  <si>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</si>
  <si>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</si>
  <si>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</si>
  <si>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</si>
  <si>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</si>
  <si>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</si>
  <si>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</si>
  <si>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</si>
  <si>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</si>
  <si>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</si>
  <si>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</si>
  <si>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</si>
  <si>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</si>
  <si>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</si>
  <si>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</si>
  <si>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081</t>
  </si>
  <si>
    <t>MESADAS PENSIONALES ÁLCALIS DE COLOMBIA LTDA. EN LIQUIDACIÓN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</si>
  <si>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</si>
  <si>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</si>
  <si>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</si>
  <si>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</si>
  <si>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</si>
  <si>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</si>
  <si>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</si>
  <si>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</si>
  <si>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</si>
  <si>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</si>
  <si>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</si>
  <si>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</si>
  <si>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</si>
  <si>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</si>
  <si>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</si>
  <si>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</si>
  <si>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</si>
  <si>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</si>
  <si>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</si>
  <si>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</si>
  <si>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13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</si>
  <si>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</si>
  <si>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</si>
  <si>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</si>
  <si>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</si>
  <si>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</si>
  <si>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</si>
  <si>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</si>
  <si>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</si>
  <si>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</si>
  <si>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</si>
  <si>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</si>
  <si>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</si>
  <si>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</si>
  <si>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</si>
  <si>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</si>
  <si>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</si>
  <si>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</si>
  <si>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</si>
  <si>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</si>
  <si>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</si>
  <si>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</si>
  <si>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</si>
  <si>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</si>
  <si>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</si>
  <si>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</si>
  <si>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</si>
  <si>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</si>
  <si>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</si>
  <si>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</si>
  <si>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</si>
  <si>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POR TRIBUTOS, MULTAS, SANCIONES E INTERESES DE MORA </t>
  </si>
  <si>
    <t xml:space="preserve">SERVICIOS DE LA DEUDA PUBLICA </t>
  </si>
  <si>
    <t xml:space="preserve">GASTOS DE INVERSION </t>
  </si>
  <si>
    <t>APR. SIN COMPROMETER</t>
  </si>
  <si>
    <t xml:space="preserve">MINISTERIO DE COMERCIO INDUSTRIA Y COMERCIO </t>
  </si>
  <si>
    <t>TOTAL PRESUPUESTO A+B+C</t>
  </si>
  <si>
    <t>COMP/ APR</t>
  </si>
  <si>
    <t>OBLIG/ APR</t>
  </si>
  <si>
    <t>PAGO/ APR</t>
  </si>
  <si>
    <t>EJECUCION PRESUPUESTAL ACUMULADA CORTE AL 31 DE MARZO DE 2022</t>
  </si>
  <si>
    <t>FECHA DE GENERACION : ABRIL 01 DE 2022</t>
  </si>
  <si>
    <t xml:space="preserve">UNIDAD EJECUTORA 350101-000 GESTION GENERAL </t>
  </si>
  <si>
    <t>Fuente :Sistema Integrado de Información Financiera SIIF Nación</t>
  </si>
  <si>
    <t>Nota 1: Ley 2159 del 12 de Noviembre de 2021. Por la cual se decreta el presupuesto de rentas y recursos de capital y ley de apropiaciones para la vigencia fiscal del 1° de Enero al 31 de diciembre de 2022.</t>
  </si>
  <si>
    <t xml:space="preserve">Nota 2: Decreto Numero 1793 del 21 de diciembre de 2021. Por el cual se liquida el Presupuesto General de la Nación para la vigencia fiscal de 2022, se detallan las apropiaciones y se clasifican y definen los gastos. </t>
  </si>
  <si>
    <t>Nota 3: Resolución 0244 del 14 de febrero de 2022 . Por la cual se efectua un traslado en el presupuesto de Inversión de la Sección 3501 Ministerio de Comercio, Industria y Turismo. Unidad Ejecutora 3501-01 Gestión General en la vigencia fiscal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</si>
</sst>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6" fillId="0" borderId="0" xfId="0" applyFont="1" applyFill="1" applyBorder="1"/>
    <xf numFmtId="10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10" fontId="7" fillId="0" borderId="0" xfId="0" applyNumberFormat="1" applyFont="1" applyFill="1" applyBorder="1"/>
    <xf numFmtId="0" fontId="9" fillId="0" borderId="0" xfId="0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2" fillId="0" borderId="0" xfId="0" applyFont="1" applyFill="1" applyBorder="1"/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7" fontId="12" fillId="3" borderId="1" xfId="0" applyNumberFormat="1" applyFont="1" applyFill="1" applyBorder="1" applyAlignment="1">
      <alignment horizontal="right" vertical="center" wrapText="1"/>
    </xf>
    <xf numFmtId="10" fontId="12" fillId="3" borderId="1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 vertical="center" wrapText="1" readingOrder="1"/>
    </xf>
    <xf numFmtId="4" fontId="2" fillId="0" borderId="0" xfId="0" applyNumberFormat="1" applyFont="1" applyFill="1" applyBorder="1" applyAlignment="1">
      <alignment horizontal="right" vertical="center" wrapText="1" readingOrder="1"/>
    </xf>
    <xf numFmtId="10" fontId="4" fillId="0" borderId="0" xfId="0" applyNumberFormat="1" applyFont="1"/>
    <xf numFmtId="0" fontId="4" fillId="0" borderId="0" xfId="0" applyFont="1"/>
    <xf numFmtId="10" fontId="4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7" fontId="12" fillId="0" borderId="1" xfId="0" applyNumberFormat="1" applyFont="1" applyFill="1" applyBorder="1" applyAlignment="1">
      <alignment horizontal="right" vertical="center" wrapText="1"/>
    </xf>
    <xf numFmtId="10" fontId="12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5</xdr:col>
      <xdr:colOff>333376</xdr:colOff>
      <xdr:row>1</xdr:row>
      <xdr:rowOff>190500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0"/>
          <a:ext cx="2133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36"/>
  <sheetViews>
    <sheetView showGridLines="0" tabSelected="1" workbookViewId="0">
      <selection activeCell="A4" sqref="A4:V4"/>
    </sheetView>
  </sheetViews>
  <sheetFormatPr baseColWidth="10" defaultRowHeight="15" x14ac:dyDescent="0.25"/>
  <cols>
    <col min="1" max="5" width="5.42578125" customWidth="1"/>
    <col min="6" max="6" width="7.85546875" customWidth="1"/>
    <col min="7" max="7" width="5" customWidth="1"/>
    <col min="8" max="8" width="5.140625" customWidth="1"/>
    <col min="9" max="9" width="27.5703125" customWidth="1"/>
    <col min="10" max="10" width="16.85546875" customWidth="1"/>
    <col min="11" max="11" width="16.140625" customWidth="1"/>
    <col min="12" max="12" width="15.140625" customWidth="1"/>
    <col min="13" max="13" width="16.42578125" customWidth="1"/>
    <col min="14" max="14" width="15.7109375" customWidth="1"/>
    <col min="15" max="15" width="16.42578125" customWidth="1"/>
    <col min="16" max="17" width="16.85546875" customWidth="1"/>
    <col min="18" max="19" width="16.7109375" customWidth="1"/>
    <col min="20" max="20" width="8.28515625" customWidth="1"/>
    <col min="21" max="21" width="7.85546875" customWidth="1"/>
    <col min="22" max="22" width="8.140625" customWidth="1"/>
  </cols>
  <sheetData>
    <row r="2" spans="1:25" ht="15.75" x14ac:dyDescent="0.25">
      <c r="A2" s="30" t="s">
        <v>105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5" ht="15.75" x14ac:dyDescent="0.25">
      <c r="A3" s="30" t="s">
        <v>110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1:25" x14ac:dyDescent="0.25">
      <c r="A4" s="30" t="s">
        <v>112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1:2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8" t="s">
        <v>111</v>
      </c>
      <c r="T5" s="2"/>
      <c r="U5" s="2"/>
      <c r="V5" s="2"/>
    </row>
    <row r="6" spans="1:25" ht="24.75" customHeight="1" thickTop="1" thickBot="1" x14ac:dyDescent="0.3">
      <c r="A6" s="9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16</v>
      </c>
      <c r="Q6" s="9" t="s">
        <v>17</v>
      </c>
      <c r="R6" s="9" t="s">
        <v>18</v>
      </c>
      <c r="S6" s="10" t="s">
        <v>104</v>
      </c>
      <c r="T6" s="10" t="s">
        <v>107</v>
      </c>
      <c r="U6" s="10" t="s">
        <v>108</v>
      </c>
      <c r="V6" s="10" t="s">
        <v>109</v>
      </c>
    </row>
    <row r="7" spans="1:25" ht="35.1" customHeight="1" thickTop="1" thickBot="1" x14ac:dyDescent="0.3">
      <c r="A7" s="33" t="s">
        <v>19</v>
      </c>
      <c r="B7" s="33"/>
      <c r="C7" s="33"/>
      <c r="D7" s="33"/>
      <c r="E7" s="33"/>
      <c r="F7" s="33"/>
      <c r="G7" s="33"/>
      <c r="H7" s="33"/>
      <c r="I7" s="34" t="s">
        <v>98</v>
      </c>
      <c r="J7" s="35">
        <f>+J8+J12+J14+J26</f>
        <v>368029637000</v>
      </c>
      <c r="K7" s="35">
        <f t="shared" ref="K7:R7" si="0">+K8+K12+K14+K26</f>
        <v>0</v>
      </c>
      <c r="L7" s="35">
        <f t="shared" si="0"/>
        <v>0</v>
      </c>
      <c r="M7" s="35">
        <f t="shared" si="0"/>
        <v>368029637000</v>
      </c>
      <c r="N7" s="35">
        <f t="shared" si="0"/>
        <v>337917235572.39001</v>
      </c>
      <c r="O7" s="35">
        <f t="shared" si="0"/>
        <v>30112401427.610001</v>
      </c>
      <c r="P7" s="35">
        <f t="shared" si="0"/>
        <v>236717245488.70999</v>
      </c>
      <c r="Q7" s="35">
        <f t="shared" si="0"/>
        <v>75521899363.949997</v>
      </c>
      <c r="R7" s="35">
        <f t="shared" si="0"/>
        <v>74200995982.399994</v>
      </c>
      <c r="S7" s="36">
        <f t="shared" ref="S7:S38" si="1">+M7-P7</f>
        <v>131312391511.29001</v>
      </c>
      <c r="T7" s="37">
        <f t="shared" ref="T7:T35" si="2">+P7/M7</f>
        <v>0.64320158403088057</v>
      </c>
      <c r="U7" s="37">
        <f t="shared" ref="U7:U35" si="3">+Q7/M7</f>
        <v>0.20520602628518744</v>
      </c>
      <c r="V7" s="37">
        <f t="shared" ref="V7:V35" si="4">+R7/M7</f>
        <v>0.20161690397341558</v>
      </c>
      <c r="W7" s="16"/>
      <c r="X7" s="17"/>
      <c r="Y7" s="17"/>
    </row>
    <row r="8" spans="1:25" ht="29.25" customHeight="1" thickTop="1" thickBot="1" x14ac:dyDescent="0.3">
      <c r="A8" s="19" t="s">
        <v>19</v>
      </c>
      <c r="B8" s="19"/>
      <c r="C8" s="19"/>
      <c r="D8" s="19"/>
      <c r="E8" s="19"/>
      <c r="F8" s="19"/>
      <c r="G8" s="19"/>
      <c r="H8" s="19"/>
      <c r="I8" s="20" t="s">
        <v>97</v>
      </c>
      <c r="J8" s="21">
        <f>SUM(J9:J11)</f>
        <v>42357308000</v>
      </c>
      <c r="K8" s="21">
        <f t="shared" ref="K8:R8" si="5">SUM(K9:K11)</f>
        <v>0</v>
      </c>
      <c r="L8" s="21">
        <f t="shared" si="5"/>
        <v>0</v>
      </c>
      <c r="M8" s="21">
        <f t="shared" si="5"/>
        <v>42357308000</v>
      </c>
      <c r="N8" s="21">
        <f t="shared" si="5"/>
        <v>42357308000</v>
      </c>
      <c r="O8" s="21">
        <f t="shared" si="5"/>
        <v>0</v>
      </c>
      <c r="P8" s="21">
        <f t="shared" si="5"/>
        <v>9258410405</v>
      </c>
      <c r="Q8" s="21">
        <f t="shared" si="5"/>
        <v>8946529068</v>
      </c>
      <c r="R8" s="21">
        <f t="shared" si="5"/>
        <v>8125535191</v>
      </c>
      <c r="S8" s="22">
        <f t="shared" si="1"/>
        <v>33098897595</v>
      </c>
      <c r="T8" s="23">
        <f t="shared" si="2"/>
        <v>0.21857882009404375</v>
      </c>
      <c r="U8" s="23">
        <f t="shared" si="3"/>
        <v>0.21121571436976116</v>
      </c>
      <c r="V8" s="23">
        <f t="shared" si="4"/>
        <v>0.19183313516996878</v>
      </c>
      <c r="W8" s="16"/>
      <c r="X8" s="17"/>
      <c r="Y8" s="17"/>
    </row>
    <row r="9" spans="1:25" ht="35.1" customHeight="1" thickTop="1" thickBot="1" x14ac:dyDescent="0.3">
      <c r="A9" s="13" t="s">
        <v>19</v>
      </c>
      <c r="B9" s="13" t="s">
        <v>20</v>
      </c>
      <c r="C9" s="13" t="s">
        <v>20</v>
      </c>
      <c r="D9" s="13" t="s">
        <v>20</v>
      </c>
      <c r="E9" s="13"/>
      <c r="F9" s="13" t="s">
        <v>21</v>
      </c>
      <c r="G9" s="13" t="s">
        <v>22</v>
      </c>
      <c r="H9" s="13" t="s">
        <v>23</v>
      </c>
      <c r="I9" s="14" t="s">
        <v>24</v>
      </c>
      <c r="J9" s="15">
        <v>24347723000</v>
      </c>
      <c r="K9" s="15">
        <v>0</v>
      </c>
      <c r="L9" s="15">
        <v>0</v>
      </c>
      <c r="M9" s="15">
        <v>24347723000</v>
      </c>
      <c r="N9" s="15">
        <v>24347723000</v>
      </c>
      <c r="O9" s="15">
        <v>0</v>
      </c>
      <c r="P9" s="15">
        <v>5003692877</v>
      </c>
      <c r="Q9" s="15">
        <v>4905837835</v>
      </c>
      <c r="R9" s="15">
        <v>4811347443</v>
      </c>
      <c r="S9" s="11">
        <f t="shared" si="1"/>
        <v>19344030123</v>
      </c>
      <c r="T9" s="12">
        <f t="shared" si="2"/>
        <v>0.20550968470439721</v>
      </c>
      <c r="U9" s="12">
        <f t="shared" si="3"/>
        <v>0.20149062132011278</v>
      </c>
      <c r="V9" s="12">
        <f t="shared" si="4"/>
        <v>0.19760974950306442</v>
      </c>
      <c r="W9" s="16"/>
      <c r="X9" s="17"/>
      <c r="Y9" s="17"/>
    </row>
    <row r="10" spans="1:25" ht="35.1" customHeight="1" thickTop="1" thickBot="1" x14ac:dyDescent="0.3">
      <c r="A10" s="13" t="s">
        <v>19</v>
      </c>
      <c r="B10" s="13" t="s">
        <v>20</v>
      </c>
      <c r="C10" s="13" t="s">
        <v>20</v>
      </c>
      <c r="D10" s="13" t="s">
        <v>25</v>
      </c>
      <c r="E10" s="13"/>
      <c r="F10" s="13" t="s">
        <v>21</v>
      </c>
      <c r="G10" s="13" t="s">
        <v>22</v>
      </c>
      <c r="H10" s="13" t="s">
        <v>23</v>
      </c>
      <c r="I10" s="14" t="s">
        <v>26</v>
      </c>
      <c r="J10" s="15">
        <v>8564537000</v>
      </c>
      <c r="K10" s="15">
        <v>0</v>
      </c>
      <c r="L10" s="15">
        <v>0</v>
      </c>
      <c r="M10" s="15">
        <v>8564537000</v>
      </c>
      <c r="N10" s="15">
        <v>8564537000</v>
      </c>
      <c r="O10" s="15">
        <v>0</v>
      </c>
      <c r="P10" s="15">
        <v>2119258022</v>
      </c>
      <c r="Q10" s="15">
        <v>1969424692</v>
      </c>
      <c r="R10" s="15">
        <v>1343974585</v>
      </c>
      <c r="S10" s="11">
        <f t="shared" si="1"/>
        <v>6445278978</v>
      </c>
      <c r="T10" s="12">
        <f t="shared" si="2"/>
        <v>0.2474457197160804</v>
      </c>
      <c r="U10" s="12">
        <f t="shared" si="3"/>
        <v>0.22995109858244525</v>
      </c>
      <c r="V10" s="12">
        <f t="shared" si="4"/>
        <v>0.15692320378789887</v>
      </c>
      <c r="W10" s="8"/>
    </row>
    <row r="11" spans="1:25" ht="35.1" customHeight="1" thickTop="1" thickBot="1" x14ac:dyDescent="0.3">
      <c r="A11" s="13" t="s">
        <v>19</v>
      </c>
      <c r="B11" s="13" t="s">
        <v>20</v>
      </c>
      <c r="C11" s="13" t="s">
        <v>20</v>
      </c>
      <c r="D11" s="13" t="s">
        <v>27</v>
      </c>
      <c r="E11" s="13"/>
      <c r="F11" s="13" t="s">
        <v>21</v>
      </c>
      <c r="G11" s="13" t="s">
        <v>22</v>
      </c>
      <c r="H11" s="13" t="s">
        <v>23</v>
      </c>
      <c r="I11" s="14" t="s">
        <v>28</v>
      </c>
      <c r="J11" s="15">
        <v>9445048000</v>
      </c>
      <c r="K11" s="15">
        <v>0</v>
      </c>
      <c r="L11" s="15">
        <v>0</v>
      </c>
      <c r="M11" s="15">
        <v>9445048000</v>
      </c>
      <c r="N11" s="15">
        <v>9445048000</v>
      </c>
      <c r="O11" s="15">
        <v>0</v>
      </c>
      <c r="P11" s="15">
        <v>2135459506</v>
      </c>
      <c r="Q11" s="15">
        <v>2071266541</v>
      </c>
      <c r="R11" s="15">
        <v>1970213163</v>
      </c>
      <c r="S11" s="11">
        <f t="shared" si="1"/>
        <v>7309588494</v>
      </c>
      <c r="T11" s="12">
        <f t="shared" si="2"/>
        <v>0.22609302843140661</v>
      </c>
      <c r="U11" s="12">
        <f t="shared" si="3"/>
        <v>0.21929656058921035</v>
      </c>
      <c r="V11" s="12">
        <f t="shared" si="4"/>
        <v>0.20859747488842831</v>
      </c>
      <c r="W11" s="8"/>
    </row>
    <row r="12" spans="1:25" ht="30" customHeight="1" thickTop="1" thickBot="1" x14ac:dyDescent="0.3">
      <c r="A12" s="19" t="s">
        <v>19</v>
      </c>
      <c r="B12" s="19"/>
      <c r="C12" s="19"/>
      <c r="D12" s="19"/>
      <c r="E12" s="19"/>
      <c r="F12" s="19"/>
      <c r="G12" s="19"/>
      <c r="H12" s="19"/>
      <c r="I12" s="20" t="s">
        <v>99</v>
      </c>
      <c r="J12" s="21">
        <f>+J13</f>
        <v>19428254000</v>
      </c>
      <c r="K12" s="21">
        <f t="shared" ref="K12:R12" si="6">+K13</f>
        <v>0</v>
      </c>
      <c r="L12" s="21">
        <f t="shared" si="6"/>
        <v>0</v>
      </c>
      <c r="M12" s="21">
        <f t="shared" si="6"/>
        <v>19428254000</v>
      </c>
      <c r="N12" s="21">
        <f t="shared" si="6"/>
        <v>13589858635.889999</v>
      </c>
      <c r="O12" s="21">
        <f t="shared" si="6"/>
        <v>5838395364.1099997</v>
      </c>
      <c r="P12" s="21">
        <f t="shared" si="6"/>
        <v>10540511463.209999</v>
      </c>
      <c r="Q12" s="21">
        <f t="shared" si="6"/>
        <v>3167896938.6199999</v>
      </c>
      <c r="R12" s="21">
        <f t="shared" si="6"/>
        <v>3012940434.0700002</v>
      </c>
      <c r="S12" s="22">
        <f t="shared" si="1"/>
        <v>8887742536.7900009</v>
      </c>
      <c r="T12" s="23">
        <f t="shared" si="2"/>
        <v>0.54253518937985878</v>
      </c>
      <c r="U12" s="23">
        <f t="shared" si="3"/>
        <v>0.163056182949842</v>
      </c>
      <c r="V12" s="23">
        <f t="shared" si="4"/>
        <v>0.15508035019873634</v>
      </c>
      <c r="W12" s="8"/>
    </row>
    <row r="13" spans="1:25" ht="35.1" customHeight="1" thickTop="1" thickBot="1" x14ac:dyDescent="0.3">
      <c r="A13" s="13" t="s">
        <v>19</v>
      </c>
      <c r="B13" s="13" t="s">
        <v>25</v>
      </c>
      <c r="C13" s="13"/>
      <c r="D13" s="13"/>
      <c r="E13" s="13"/>
      <c r="F13" s="13" t="s">
        <v>21</v>
      </c>
      <c r="G13" s="13" t="s">
        <v>22</v>
      </c>
      <c r="H13" s="13" t="s">
        <v>23</v>
      </c>
      <c r="I13" s="14" t="s">
        <v>29</v>
      </c>
      <c r="J13" s="15">
        <v>19428254000</v>
      </c>
      <c r="K13" s="15">
        <v>0</v>
      </c>
      <c r="L13" s="15">
        <v>0</v>
      </c>
      <c r="M13" s="15">
        <v>19428254000</v>
      </c>
      <c r="N13" s="15">
        <v>13589858635.889999</v>
      </c>
      <c r="O13" s="15">
        <v>5838395364.1099997</v>
      </c>
      <c r="P13" s="15">
        <v>10540511463.209999</v>
      </c>
      <c r="Q13" s="15">
        <v>3167896938.6199999</v>
      </c>
      <c r="R13" s="15">
        <v>3012940434.0700002</v>
      </c>
      <c r="S13" s="11">
        <f t="shared" si="1"/>
        <v>8887742536.7900009</v>
      </c>
      <c r="T13" s="12">
        <f t="shared" si="2"/>
        <v>0.54253518937985878</v>
      </c>
      <c r="U13" s="12">
        <f t="shared" si="3"/>
        <v>0.163056182949842</v>
      </c>
      <c r="V13" s="12">
        <f t="shared" si="4"/>
        <v>0.15508035019873634</v>
      </c>
      <c r="W13" s="8"/>
    </row>
    <row r="14" spans="1:25" ht="29.25" customHeight="1" thickTop="1" thickBot="1" x14ac:dyDescent="0.3">
      <c r="A14" s="19" t="s">
        <v>19</v>
      </c>
      <c r="B14" s="19"/>
      <c r="C14" s="19"/>
      <c r="D14" s="19"/>
      <c r="E14" s="19"/>
      <c r="F14" s="19"/>
      <c r="G14" s="19"/>
      <c r="H14" s="19"/>
      <c r="I14" s="20" t="s">
        <v>100</v>
      </c>
      <c r="J14" s="21">
        <f>SUM(J15:J25)</f>
        <v>291419598000</v>
      </c>
      <c r="K14" s="21">
        <f t="shared" ref="K14:R14" si="7">SUM(K15:K25)</f>
        <v>0</v>
      </c>
      <c r="L14" s="21">
        <f t="shared" si="7"/>
        <v>0</v>
      </c>
      <c r="M14" s="21">
        <f t="shared" si="7"/>
        <v>291419598000</v>
      </c>
      <c r="N14" s="21">
        <f t="shared" si="7"/>
        <v>269060358336.5</v>
      </c>
      <c r="O14" s="21">
        <f t="shared" si="7"/>
        <v>22359239663.5</v>
      </c>
      <c r="P14" s="21">
        <f t="shared" si="7"/>
        <v>204144747257.5</v>
      </c>
      <c r="Q14" s="21">
        <f t="shared" si="7"/>
        <v>50633896994.330002</v>
      </c>
      <c r="R14" s="21">
        <f t="shared" si="7"/>
        <v>50288943994.330002</v>
      </c>
      <c r="S14" s="22">
        <f t="shared" si="1"/>
        <v>87274850742.5</v>
      </c>
      <c r="T14" s="23">
        <f t="shared" si="2"/>
        <v>0.70051825154703562</v>
      </c>
      <c r="U14" s="23">
        <f t="shared" si="3"/>
        <v>0.17374911413586536</v>
      </c>
      <c r="V14" s="23">
        <f t="shared" si="4"/>
        <v>0.17256541543348777</v>
      </c>
      <c r="W14" s="8"/>
    </row>
    <row r="15" spans="1:25" ht="66.75" customHeight="1" thickTop="1" thickBot="1" x14ac:dyDescent="0.3">
      <c r="A15" s="13" t="s">
        <v>19</v>
      </c>
      <c r="B15" s="13" t="s">
        <v>27</v>
      </c>
      <c r="C15" s="13" t="s">
        <v>20</v>
      </c>
      <c r="D15" s="13" t="s">
        <v>20</v>
      </c>
      <c r="E15" s="13" t="s">
        <v>30</v>
      </c>
      <c r="F15" s="13" t="s">
        <v>21</v>
      </c>
      <c r="G15" s="13" t="s">
        <v>22</v>
      </c>
      <c r="H15" s="13" t="s">
        <v>23</v>
      </c>
      <c r="I15" s="14" t="s">
        <v>31</v>
      </c>
      <c r="J15" s="15">
        <v>150000000000</v>
      </c>
      <c r="K15" s="15">
        <v>0</v>
      </c>
      <c r="L15" s="15">
        <v>0</v>
      </c>
      <c r="M15" s="15">
        <v>150000000000</v>
      </c>
      <c r="N15" s="15">
        <v>150000000000</v>
      </c>
      <c r="O15" s="15">
        <v>0</v>
      </c>
      <c r="P15" s="15">
        <v>150000000000</v>
      </c>
      <c r="Q15" s="15">
        <v>27400000000</v>
      </c>
      <c r="R15" s="15">
        <v>27400000000</v>
      </c>
      <c r="S15" s="11">
        <f t="shared" si="1"/>
        <v>0</v>
      </c>
      <c r="T15" s="12">
        <f t="shared" si="2"/>
        <v>1</v>
      </c>
      <c r="U15" s="12">
        <f t="shared" si="3"/>
        <v>0.18266666666666667</v>
      </c>
      <c r="V15" s="12">
        <f t="shared" si="4"/>
        <v>0.18266666666666667</v>
      </c>
      <c r="W15" s="8"/>
    </row>
    <row r="16" spans="1:25" ht="36" customHeight="1" thickTop="1" thickBot="1" x14ac:dyDescent="0.3">
      <c r="A16" s="13" t="s">
        <v>19</v>
      </c>
      <c r="B16" s="13" t="s">
        <v>27</v>
      </c>
      <c r="C16" s="13" t="s">
        <v>25</v>
      </c>
      <c r="D16" s="13" t="s">
        <v>25</v>
      </c>
      <c r="E16" s="13"/>
      <c r="F16" s="13" t="s">
        <v>21</v>
      </c>
      <c r="G16" s="13" t="s">
        <v>22</v>
      </c>
      <c r="H16" s="13" t="s">
        <v>23</v>
      </c>
      <c r="I16" s="14" t="s">
        <v>32</v>
      </c>
      <c r="J16" s="15">
        <v>12889378000</v>
      </c>
      <c r="K16" s="15">
        <v>0</v>
      </c>
      <c r="L16" s="15">
        <v>0</v>
      </c>
      <c r="M16" s="15">
        <v>12889378000</v>
      </c>
      <c r="N16" s="15">
        <v>12462858000</v>
      </c>
      <c r="O16" s="15">
        <v>426520000</v>
      </c>
      <c r="P16" s="15">
        <v>12462858000</v>
      </c>
      <c r="Q16" s="15">
        <v>12328290909.83</v>
      </c>
      <c r="R16" s="15">
        <v>12328290909.83</v>
      </c>
      <c r="S16" s="11">
        <f t="shared" si="1"/>
        <v>426520000</v>
      </c>
      <c r="T16" s="12">
        <f t="shared" si="2"/>
        <v>0.96690918677379156</v>
      </c>
      <c r="U16" s="12">
        <f t="shared" si="3"/>
        <v>0.95646903286023577</v>
      </c>
      <c r="V16" s="12">
        <f t="shared" si="4"/>
        <v>0.95646903286023577</v>
      </c>
      <c r="W16" s="8"/>
    </row>
    <row r="17" spans="1:23" ht="32.25" customHeight="1" thickTop="1" thickBot="1" x14ac:dyDescent="0.3">
      <c r="A17" s="13" t="s">
        <v>19</v>
      </c>
      <c r="B17" s="13" t="s">
        <v>27</v>
      </c>
      <c r="C17" s="13" t="s">
        <v>27</v>
      </c>
      <c r="D17" s="13" t="s">
        <v>33</v>
      </c>
      <c r="E17" s="13" t="s">
        <v>34</v>
      </c>
      <c r="F17" s="13" t="s">
        <v>21</v>
      </c>
      <c r="G17" s="13" t="s">
        <v>22</v>
      </c>
      <c r="H17" s="13" t="s">
        <v>23</v>
      </c>
      <c r="I17" s="14" t="s">
        <v>35</v>
      </c>
      <c r="J17" s="15">
        <v>64682895000</v>
      </c>
      <c r="K17" s="15">
        <v>0</v>
      </c>
      <c r="L17" s="15">
        <v>0</v>
      </c>
      <c r="M17" s="15">
        <v>64682895000</v>
      </c>
      <c r="N17" s="15">
        <v>64682895000</v>
      </c>
      <c r="O17" s="15">
        <v>0</v>
      </c>
      <c r="P17" s="15">
        <v>0</v>
      </c>
      <c r="Q17" s="15">
        <v>0</v>
      </c>
      <c r="R17" s="15">
        <v>0</v>
      </c>
      <c r="S17" s="11">
        <f t="shared" si="1"/>
        <v>64682895000</v>
      </c>
      <c r="T17" s="12">
        <f t="shared" si="2"/>
        <v>0</v>
      </c>
      <c r="U17" s="12">
        <f t="shared" si="3"/>
        <v>0</v>
      </c>
      <c r="V17" s="12">
        <f t="shared" si="4"/>
        <v>0</v>
      </c>
      <c r="W17" s="8"/>
    </row>
    <row r="18" spans="1:23" ht="35.25" thickTop="1" thickBot="1" x14ac:dyDescent="0.3">
      <c r="A18" s="13" t="s">
        <v>19</v>
      </c>
      <c r="B18" s="13" t="s">
        <v>27</v>
      </c>
      <c r="C18" s="13" t="s">
        <v>27</v>
      </c>
      <c r="D18" s="13" t="s">
        <v>33</v>
      </c>
      <c r="E18" s="13" t="s">
        <v>36</v>
      </c>
      <c r="F18" s="13" t="s">
        <v>21</v>
      </c>
      <c r="G18" s="13" t="s">
        <v>22</v>
      </c>
      <c r="H18" s="13" t="s">
        <v>23</v>
      </c>
      <c r="I18" s="14" t="s">
        <v>37</v>
      </c>
      <c r="J18" s="15">
        <v>5150000000</v>
      </c>
      <c r="K18" s="15">
        <v>0</v>
      </c>
      <c r="L18" s="15">
        <v>0</v>
      </c>
      <c r="M18" s="15">
        <v>5150000000</v>
      </c>
      <c r="N18" s="15">
        <v>5150000000</v>
      </c>
      <c r="O18" s="15">
        <v>0</v>
      </c>
      <c r="P18" s="15">
        <v>5150000000</v>
      </c>
      <c r="Q18" s="15">
        <v>0</v>
      </c>
      <c r="R18" s="15">
        <v>0</v>
      </c>
      <c r="S18" s="11">
        <f t="shared" si="1"/>
        <v>0</v>
      </c>
      <c r="T18" s="12">
        <f t="shared" si="2"/>
        <v>1</v>
      </c>
      <c r="U18" s="12">
        <f t="shared" si="3"/>
        <v>0</v>
      </c>
      <c r="V18" s="12">
        <f t="shared" si="4"/>
        <v>0</v>
      </c>
      <c r="W18" s="8"/>
    </row>
    <row r="19" spans="1:23" ht="24" thickTop="1" thickBot="1" x14ac:dyDescent="0.3">
      <c r="A19" s="13" t="s">
        <v>19</v>
      </c>
      <c r="B19" s="13" t="s">
        <v>27</v>
      </c>
      <c r="C19" s="13" t="s">
        <v>33</v>
      </c>
      <c r="D19" s="13" t="s">
        <v>25</v>
      </c>
      <c r="E19" s="13" t="s">
        <v>38</v>
      </c>
      <c r="F19" s="13" t="s">
        <v>21</v>
      </c>
      <c r="G19" s="13" t="s">
        <v>22</v>
      </c>
      <c r="H19" s="13" t="s">
        <v>23</v>
      </c>
      <c r="I19" s="14" t="s">
        <v>39</v>
      </c>
      <c r="J19" s="15">
        <v>646981000</v>
      </c>
      <c r="K19" s="15">
        <v>0</v>
      </c>
      <c r="L19" s="15">
        <v>0</v>
      </c>
      <c r="M19" s="15">
        <v>646981000</v>
      </c>
      <c r="N19" s="15">
        <v>79355128</v>
      </c>
      <c r="O19" s="15">
        <v>567625872</v>
      </c>
      <c r="P19" s="15">
        <v>79355128</v>
      </c>
      <c r="Q19" s="15">
        <v>78674135</v>
      </c>
      <c r="R19" s="15">
        <v>78674135</v>
      </c>
      <c r="S19" s="11">
        <f t="shared" si="1"/>
        <v>567625872</v>
      </c>
      <c r="T19" s="12">
        <f t="shared" si="2"/>
        <v>0.12265449526338486</v>
      </c>
      <c r="U19" s="12">
        <f t="shared" si="3"/>
        <v>0.12160192494060877</v>
      </c>
      <c r="V19" s="12">
        <f t="shared" si="4"/>
        <v>0.12160192494060877</v>
      </c>
      <c r="W19" s="8"/>
    </row>
    <row r="20" spans="1:23" ht="24" thickTop="1" thickBot="1" x14ac:dyDescent="0.3">
      <c r="A20" s="13" t="s">
        <v>19</v>
      </c>
      <c r="B20" s="13" t="s">
        <v>27</v>
      </c>
      <c r="C20" s="13" t="s">
        <v>33</v>
      </c>
      <c r="D20" s="13" t="s">
        <v>25</v>
      </c>
      <c r="E20" s="13" t="s">
        <v>40</v>
      </c>
      <c r="F20" s="13" t="s">
        <v>21</v>
      </c>
      <c r="G20" s="13" t="s">
        <v>22</v>
      </c>
      <c r="H20" s="13" t="s">
        <v>23</v>
      </c>
      <c r="I20" s="14" t="s">
        <v>41</v>
      </c>
      <c r="J20" s="15">
        <v>2401585000</v>
      </c>
      <c r="K20" s="15">
        <v>0</v>
      </c>
      <c r="L20" s="15">
        <v>0</v>
      </c>
      <c r="M20" s="15">
        <v>2401585000</v>
      </c>
      <c r="N20" s="15">
        <v>1826468000</v>
      </c>
      <c r="O20" s="15">
        <v>575117000</v>
      </c>
      <c r="P20" s="15">
        <v>1822163000</v>
      </c>
      <c r="Q20" s="15">
        <v>1822163000</v>
      </c>
      <c r="R20" s="15">
        <v>1477210000</v>
      </c>
      <c r="S20" s="11">
        <f t="shared" si="1"/>
        <v>579422000</v>
      </c>
      <c r="T20" s="12">
        <f t="shared" si="2"/>
        <v>0.75873350308233933</v>
      </c>
      <c r="U20" s="12">
        <f t="shared" si="3"/>
        <v>0.75873350308233933</v>
      </c>
      <c r="V20" s="12">
        <f t="shared" si="4"/>
        <v>0.61509794573167309</v>
      </c>
      <c r="W20" s="8"/>
    </row>
    <row r="21" spans="1:23" ht="35.25" thickTop="1" thickBot="1" x14ac:dyDescent="0.3">
      <c r="A21" s="13" t="s">
        <v>19</v>
      </c>
      <c r="B21" s="13" t="s">
        <v>27</v>
      </c>
      <c r="C21" s="13" t="s">
        <v>33</v>
      </c>
      <c r="D21" s="13" t="s">
        <v>25</v>
      </c>
      <c r="E21" s="13" t="s">
        <v>42</v>
      </c>
      <c r="F21" s="13" t="s">
        <v>21</v>
      </c>
      <c r="G21" s="13" t="s">
        <v>22</v>
      </c>
      <c r="H21" s="13" t="s">
        <v>23</v>
      </c>
      <c r="I21" s="14" t="s">
        <v>43</v>
      </c>
      <c r="J21" s="15">
        <v>226168000</v>
      </c>
      <c r="K21" s="15">
        <v>0</v>
      </c>
      <c r="L21" s="15">
        <v>0</v>
      </c>
      <c r="M21" s="15">
        <v>226168000</v>
      </c>
      <c r="N21" s="15">
        <v>226168000</v>
      </c>
      <c r="O21" s="15">
        <v>0</v>
      </c>
      <c r="P21" s="15">
        <v>152363957</v>
      </c>
      <c r="Q21" s="15">
        <v>152363957</v>
      </c>
      <c r="R21" s="15">
        <v>152363957</v>
      </c>
      <c r="S21" s="11">
        <f t="shared" si="1"/>
        <v>73804043</v>
      </c>
      <c r="T21" s="12">
        <f t="shared" si="2"/>
        <v>0.67367601517456055</v>
      </c>
      <c r="U21" s="12">
        <f t="shared" si="3"/>
        <v>0.67367601517456055</v>
      </c>
      <c r="V21" s="12">
        <f t="shared" si="4"/>
        <v>0.67367601517456055</v>
      </c>
      <c r="W21" s="8"/>
    </row>
    <row r="22" spans="1:23" ht="24" thickTop="1" thickBot="1" x14ac:dyDescent="0.3">
      <c r="A22" s="13" t="s">
        <v>19</v>
      </c>
      <c r="B22" s="13" t="s">
        <v>27</v>
      </c>
      <c r="C22" s="13" t="s">
        <v>33</v>
      </c>
      <c r="D22" s="13" t="s">
        <v>25</v>
      </c>
      <c r="E22" s="13" t="s">
        <v>44</v>
      </c>
      <c r="F22" s="13" t="s">
        <v>21</v>
      </c>
      <c r="G22" s="13" t="s">
        <v>22</v>
      </c>
      <c r="H22" s="13" t="s">
        <v>23</v>
      </c>
      <c r="I22" s="14" t="s">
        <v>45</v>
      </c>
      <c r="J22" s="15">
        <v>1798000</v>
      </c>
      <c r="K22" s="15">
        <v>0</v>
      </c>
      <c r="L22" s="15">
        <v>0</v>
      </c>
      <c r="M22" s="15">
        <v>1798000</v>
      </c>
      <c r="N22" s="15">
        <v>480000</v>
      </c>
      <c r="O22" s="15">
        <v>1318000</v>
      </c>
      <c r="P22" s="15">
        <v>480000</v>
      </c>
      <c r="Q22" s="15">
        <v>480000</v>
      </c>
      <c r="R22" s="15">
        <v>480000</v>
      </c>
      <c r="S22" s="11">
        <f t="shared" si="1"/>
        <v>1318000</v>
      </c>
      <c r="T22" s="12">
        <f t="shared" si="2"/>
        <v>0.26696329254727474</v>
      </c>
      <c r="U22" s="12">
        <f t="shared" si="3"/>
        <v>0.26696329254727474</v>
      </c>
      <c r="V22" s="12">
        <f t="shared" si="4"/>
        <v>0.26696329254727474</v>
      </c>
      <c r="W22" s="8"/>
    </row>
    <row r="23" spans="1:23" ht="35.25" thickTop="1" thickBot="1" x14ac:dyDescent="0.3">
      <c r="A23" s="13" t="s">
        <v>19</v>
      </c>
      <c r="B23" s="13" t="s">
        <v>27</v>
      </c>
      <c r="C23" s="13" t="s">
        <v>33</v>
      </c>
      <c r="D23" s="13" t="s">
        <v>25</v>
      </c>
      <c r="E23" s="13" t="s">
        <v>46</v>
      </c>
      <c r="F23" s="13" t="s">
        <v>21</v>
      </c>
      <c r="G23" s="13" t="s">
        <v>22</v>
      </c>
      <c r="H23" s="13" t="s">
        <v>23</v>
      </c>
      <c r="I23" s="14" t="s">
        <v>47</v>
      </c>
      <c r="J23" s="15">
        <v>25674564000</v>
      </c>
      <c r="K23" s="15">
        <v>0</v>
      </c>
      <c r="L23" s="15">
        <v>0</v>
      </c>
      <c r="M23" s="15">
        <v>25674564000</v>
      </c>
      <c r="N23" s="15">
        <v>4888842208.5</v>
      </c>
      <c r="O23" s="15">
        <v>20785721791.5</v>
      </c>
      <c r="P23" s="15">
        <v>4734235172.5</v>
      </c>
      <c r="Q23" s="15">
        <v>4734235172.5</v>
      </c>
      <c r="R23" s="15">
        <v>4734235172.5</v>
      </c>
      <c r="S23" s="11">
        <f t="shared" si="1"/>
        <v>20940328827.5</v>
      </c>
      <c r="T23" s="12">
        <f t="shared" si="2"/>
        <v>0.18439398513252261</v>
      </c>
      <c r="U23" s="12">
        <f t="shared" si="3"/>
        <v>0.18439398513252261</v>
      </c>
      <c r="V23" s="12">
        <f t="shared" si="4"/>
        <v>0.18439398513252261</v>
      </c>
      <c r="W23" s="8"/>
    </row>
    <row r="24" spans="1:23" ht="35.25" thickTop="1" thickBot="1" x14ac:dyDescent="0.3">
      <c r="A24" s="13" t="s">
        <v>19</v>
      </c>
      <c r="B24" s="13" t="s">
        <v>27</v>
      </c>
      <c r="C24" s="13" t="s">
        <v>33</v>
      </c>
      <c r="D24" s="13" t="s">
        <v>25</v>
      </c>
      <c r="E24" s="13" t="s">
        <v>48</v>
      </c>
      <c r="F24" s="13" t="s">
        <v>21</v>
      </c>
      <c r="G24" s="13" t="s">
        <v>22</v>
      </c>
      <c r="H24" s="13" t="s">
        <v>23</v>
      </c>
      <c r="I24" s="14" t="s">
        <v>49</v>
      </c>
      <c r="J24" s="15">
        <v>2937000</v>
      </c>
      <c r="K24" s="15">
        <v>0</v>
      </c>
      <c r="L24" s="15">
        <v>0</v>
      </c>
      <c r="M24" s="15">
        <v>2937000</v>
      </c>
      <c r="N24" s="15">
        <v>0</v>
      </c>
      <c r="O24" s="15">
        <v>2937000</v>
      </c>
      <c r="P24" s="15">
        <v>0</v>
      </c>
      <c r="Q24" s="15">
        <v>0</v>
      </c>
      <c r="R24" s="15">
        <v>0</v>
      </c>
      <c r="S24" s="11">
        <f t="shared" si="1"/>
        <v>2937000</v>
      </c>
      <c r="T24" s="12">
        <f t="shared" si="2"/>
        <v>0</v>
      </c>
      <c r="U24" s="12">
        <f t="shared" si="3"/>
        <v>0</v>
      </c>
      <c r="V24" s="12">
        <f t="shared" si="4"/>
        <v>0</v>
      </c>
      <c r="W24" s="8"/>
    </row>
    <row r="25" spans="1:23" ht="24" thickTop="1" thickBot="1" x14ac:dyDescent="0.3">
      <c r="A25" s="13" t="s">
        <v>19</v>
      </c>
      <c r="B25" s="13" t="s">
        <v>27</v>
      </c>
      <c r="C25" s="13" t="s">
        <v>50</v>
      </c>
      <c r="D25" s="13" t="s">
        <v>51</v>
      </c>
      <c r="E25" s="13" t="s">
        <v>30</v>
      </c>
      <c r="F25" s="13" t="s">
        <v>21</v>
      </c>
      <c r="G25" s="13" t="s">
        <v>22</v>
      </c>
      <c r="H25" s="13" t="s">
        <v>23</v>
      </c>
      <c r="I25" s="14" t="s">
        <v>52</v>
      </c>
      <c r="J25" s="15">
        <v>29743292000</v>
      </c>
      <c r="K25" s="15">
        <v>0</v>
      </c>
      <c r="L25" s="15">
        <v>0</v>
      </c>
      <c r="M25" s="15">
        <v>29743292000</v>
      </c>
      <c r="N25" s="15">
        <v>29743292000</v>
      </c>
      <c r="O25" s="15">
        <v>0</v>
      </c>
      <c r="P25" s="15">
        <v>29743292000</v>
      </c>
      <c r="Q25" s="15">
        <v>4117689820</v>
      </c>
      <c r="R25" s="15">
        <v>4117689820</v>
      </c>
      <c r="S25" s="11">
        <f t="shared" si="1"/>
        <v>0</v>
      </c>
      <c r="T25" s="12">
        <f t="shared" si="2"/>
        <v>1</v>
      </c>
      <c r="U25" s="12">
        <f t="shared" si="3"/>
        <v>0.13844095737620435</v>
      </c>
      <c r="V25" s="12">
        <f t="shared" si="4"/>
        <v>0.13844095737620435</v>
      </c>
      <c r="W25" s="8"/>
    </row>
    <row r="26" spans="1:23" ht="24" thickTop="1" thickBot="1" x14ac:dyDescent="0.3">
      <c r="A26" s="19" t="s">
        <v>19</v>
      </c>
      <c r="B26" s="19"/>
      <c r="C26" s="19"/>
      <c r="D26" s="19"/>
      <c r="E26" s="19"/>
      <c r="F26" s="19"/>
      <c r="G26" s="19"/>
      <c r="H26" s="19"/>
      <c r="I26" s="20" t="s">
        <v>101</v>
      </c>
      <c r="J26" s="21">
        <f>+J27+J28</f>
        <v>14824477000</v>
      </c>
      <c r="K26" s="21">
        <f t="shared" ref="K26:R26" si="8">+K27+K28</f>
        <v>0</v>
      </c>
      <c r="L26" s="21">
        <f t="shared" si="8"/>
        <v>0</v>
      </c>
      <c r="M26" s="21">
        <f t="shared" si="8"/>
        <v>14824477000</v>
      </c>
      <c r="N26" s="21">
        <f t="shared" si="8"/>
        <v>12909710600</v>
      </c>
      <c r="O26" s="21">
        <f t="shared" si="8"/>
        <v>1914766400</v>
      </c>
      <c r="P26" s="21">
        <f t="shared" si="8"/>
        <v>12773576363</v>
      </c>
      <c r="Q26" s="21">
        <f t="shared" si="8"/>
        <v>12773576363</v>
      </c>
      <c r="R26" s="21">
        <f t="shared" si="8"/>
        <v>12773576363</v>
      </c>
      <c r="S26" s="22">
        <f t="shared" si="1"/>
        <v>2050900637</v>
      </c>
      <c r="T26" s="23">
        <f t="shared" si="2"/>
        <v>0.8616544356337158</v>
      </c>
      <c r="U26" s="23">
        <f t="shared" si="3"/>
        <v>0.8616544356337158</v>
      </c>
      <c r="V26" s="23">
        <f t="shared" si="4"/>
        <v>0.8616544356337158</v>
      </c>
      <c r="W26" s="8"/>
    </row>
    <row r="27" spans="1:23" ht="28.5" customHeight="1" thickTop="1" thickBot="1" x14ac:dyDescent="0.3">
      <c r="A27" s="13" t="s">
        <v>19</v>
      </c>
      <c r="B27" s="13" t="s">
        <v>53</v>
      </c>
      <c r="C27" s="13" t="s">
        <v>20</v>
      </c>
      <c r="D27" s="13"/>
      <c r="E27" s="13"/>
      <c r="F27" s="13" t="s">
        <v>21</v>
      </c>
      <c r="G27" s="13" t="s">
        <v>22</v>
      </c>
      <c r="H27" s="13" t="s">
        <v>23</v>
      </c>
      <c r="I27" s="14" t="s">
        <v>54</v>
      </c>
      <c r="J27" s="15">
        <v>12998230000</v>
      </c>
      <c r="K27" s="15">
        <v>0</v>
      </c>
      <c r="L27" s="15">
        <v>0</v>
      </c>
      <c r="M27" s="15">
        <v>12998230000</v>
      </c>
      <c r="N27" s="15">
        <v>12909710600</v>
      </c>
      <c r="O27" s="15">
        <v>88519400</v>
      </c>
      <c r="P27" s="15">
        <v>12773576363</v>
      </c>
      <c r="Q27" s="15">
        <v>12773576363</v>
      </c>
      <c r="R27" s="15">
        <v>12773576363</v>
      </c>
      <c r="S27" s="11">
        <f t="shared" si="1"/>
        <v>224653637</v>
      </c>
      <c r="T27" s="12">
        <f t="shared" si="2"/>
        <v>0.98271659779831566</v>
      </c>
      <c r="U27" s="12">
        <f t="shared" si="3"/>
        <v>0.98271659779831566</v>
      </c>
      <c r="V27" s="12">
        <f t="shared" si="4"/>
        <v>0.98271659779831566</v>
      </c>
      <c r="W27" s="8"/>
    </row>
    <row r="28" spans="1:23" ht="30" customHeight="1" thickTop="1" thickBot="1" x14ac:dyDescent="0.3">
      <c r="A28" s="13" t="s">
        <v>19</v>
      </c>
      <c r="B28" s="13" t="s">
        <v>53</v>
      </c>
      <c r="C28" s="13" t="s">
        <v>33</v>
      </c>
      <c r="D28" s="13" t="s">
        <v>20</v>
      </c>
      <c r="E28" s="13"/>
      <c r="F28" s="13" t="s">
        <v>21</v>
      </c>
      <c r="G28" s="13" t="s">
        <v>50</v>
      </c>
      <c r="H28" s="13" t="s">
        <v>55</v>
      </c>
      <c r="I28" s="14" t="s">
        <v>56</v>
      </c>
      <c r="J28" s="15">
        <v>1826247000</v>
      </c>
      <c r="K28" s="15">
        <v>0</v>
      </c>
      <c r="L28" s="15">
        <v>0</v>
      </c>
      <c r="M28" s="15">
        <v>1826247000</v>
      </c>
      <c r="N28" s="15">
        <v>0</v>
      </c>
      <c r="O28" s="15">
        <v>1826247000</v>
      </c>
      <c r="P28" s="15">
        <v>0</v>
      </c>
      <c r="Q28" s="15">
        <v>0</v>
      </c>
      <c r="R28" s="15">
        <v>0</v>
      </c>
      <c r="S28" s="11">
        <f t="shared" si="1"/>
        <v>1826247000</v>
      </c>
      <c r="T28" s="12">
        <f t="shared" si="2"/>
        <v>0</v>
      </c>
      <c r="U28" s="12">
        <f t="shared" si="3"/>
        <v>0</v>
      </c>
      <c r="V28" s="12">
        <f t="shared" si="4"/>
        <v>0</v>
      </c>
      <c r="W28" s="8"/>
    </row>
    <row r="29" spans="1:23" ht="30.75" customHeight="1" thickTop="1" thickBot="1" x14ac:dyDescent="0.3">
      <c r="A29" s="19" t="s">
        <v>57</v>
      </c>
      <c r="B29" s="19"/>
      <c r="C29" s="19"/>
      <c r="D29" s="19"/>
      <c r="E29" s="19"/>
      <c r="F29" s="19"/>
      <c r="G29" s="19"/>
      <c r="H29" s="19"/>
      <c r="I29" s="20" t="s">
        <v>102</v>
      </c>
      <c r="J29" s="21">
        <f>+J30</f>
        <v>569462000</v>
      </c>
      <c r="K29" s="21">
        <f t="shared" ref="K29:R29" si="9">+K30</f>
        <v>0</v>
      </c>
      <c r="L29" s="21">
        <f t="shared" si="9"/>
        <v>0</v>
      </c>
      <c r="M29" s="21">
        <f t="shared" si="9"/>
        <v>569462000</v>
      </c>
      <c r="N29" s="21">
        <f t="shared" si="9"/>
        <v>0</v>
      </c>
      <c r="O29" s="21">
        <f t="shared" si="9"/>
        <v>569462000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2">
        <f t="shared" si="1"/>
        <v>569462000</v>
      </c>
      <c r="T29" s="23">
        <f t="shared" si="2"/>
        <v>0</v>
      </c>
      <c r="U29" s="23">
        <f t="shared" si="3"/>
        <v>0</v>
      </c>
      <c r="V29" s="23">
        <f t="shared" si="4"/>
        <v>0</v>
      </c>
      <c r="W29" s="8"/>
    </row>
    <row r="30" spans="1:23" ht="34.5" customHeight="1" thickTop="1" thickBot="1" x14ac:dyDescent="0.3">
      <c r="A30" s="13" t="s">
        <v>57</v>
      </c>
      <c r="B30" s="13" t="s">
        <v>22</v>
      </c>
      <c r="C30" s="13" t="s">
        <v>33</v>
      </c>
      <c r="D30" s="13" t="s">
        <v>20</v>
      </c>
      <c r="E30" s="13"/>
      <c r="F30" s="13" t="s">
        <v>21</v>
      </c>
      <c r="G30" s="13" t="s">
        <v>50</v>
      </c>
      <c r="H30" s="13" t="s">
        <v>23</v>
      </c>
      <c r="I30" s="14" t="s">
        <v>58</v>
      </c>
      <c r="J30" s="15">
        <v>569462000</v>
      </c>
      <c r="K30" s="15">
        <v>0</v>
      </c>
      <c r="L30" s="15">
        <v>0</v>
      </c>
      <c r="M30" s="15">
        <v>569462000</v>
      </c>
      <c r="N30" s="15">
        <v>0</v>
      </c>
      <c r="O30" s="15">
        <v>569462000</v>
      </c>
      <c r="P30" s="15">
        <v>0</v>
      </c>
      <c r="Q30" s="15">
        <v>0</v>
      </c>
      <c r="R30" s="15">
        <v>0</v>
      </c>
      <c r="S30" s="11">
        <f t="shared" si="1"/>
        <v>569462000</v>
      </c>
      <c r="T30" s="12">
        <f t="shared" si="2"/>
        <v>0</v>
      </c>
      <c r="U30" s="12">
        <f t="shared" si="3"/>
        <v>0</v>
      </c>
      <c r="V30" s="12">
        <f t="shared" si="4"/>
        <v>0</v>
      </c>
      <c r="W30" s="8"/>
    </row>
    <row r="31" spans="1:23" ht="24" customHeight="1" thickTop="1" thickBot="1" x14ac:dyDescent="0.3">
      <c r="A31" s="19" t="s">
        <v>59</v>
      </c>
      <c r="B31" s="19"/>
      <c r="C31" s="19"/>
      <c r="D31" s="19"/>
      <c r="E31" s="19"/>
      <c r="F31" s="19"/>
      <c r="G31" s="19"/>
      <c r="H31" s="19"/>
      <c r="I31" s="20" t="s">
        <v>103</v>
      </c>
      <c r="J31" s="21">
        <f>SUM(J32:J57)</f>
        <v>250773427074</v>
      </c>
      <c r="K31" s="21">
        <f t="shared" ref="K31:R31" si="10">SUM(K32:K57)</f>
        <v>13162572566</v>
      </c>
      <c r="L31" s="21">
        <f t="shared" si="10"/>
        <v>13162572566</v>
      </c>
      <c r="M31" s="21">
        <f t="shared" si="10"/>
        <v>250773427074</v>
      </c>
      <c r="N31" s="21">
        <f t="shared" si="10"/>
        <v>237196372969.62003</v>
      </c>
      <c r="O31" s="21">
        <f t="shared" si="10"/>
        <v>13577054104.380001</v>
      </c>
      <c r="P31" s="21">
        <f t="shared" si="10"/>
        <v>207731762146.56003</v>
      </c>
      <c r="Q31" s="21">
        <f t="shared" si="10"/>
        <v>12139113540.35</v>
      </c>
      <c r="R31" s="21">
        <f t="shared" si="10"/>
        <v>12073984665.35</v>
      </c>
      <c r="S31" s="22">
        <f t="shared" si="1"/>
        <v>43041664927.439972</v>
      </c>
      <c r="T31" s="23">
        <f t="shared" si="2"/>
        <v>0.82836433098336637</v>
      </c>
      <c r="U31" s="23">
        <f t="shared" si="3"/>
        <v>4.8406697958344305E-2</v>
      </c>
      <c r="V31" s="23">
        <f t="shared" si="4"/>
        <v>4.8146985931596026E-2</v>
      </c>
      <c r="W31" s="8"/>
    </row>
    <row r="32" spans="1:23" ht="80.25" thickTop="1" thickBot="1" x14ac:dyDescent="0.3">
      <c r="A32" s="13" t="s">
        <v>59</v>
      </c>
      <c r="B32" s="13" t="s">
        <v>60</v>
      </c>
      <c r="C32" s="13" t="s">
        <v>61</v>
      </c>
      <c r="D32" s="13" t="s">
        <v>62</v>
      </c>
      <c r="E32" s="13"/>
      <c r="F32" s="13" t="s">
        <v>21</v>
      </c>
      <c r="G32" s="13" t="s">
        <v>50</v>
      </c>
      <c r="H32" s="13" t="s">
        <v>23</v>
      </c>
      <c r="I32" s="14" t="s">
        <v>63</v>
      </c>
      <c r="J32" s="15">
        <v>3772145000</v>
      </c>
      <c r="K32" s="15">
        <v>0</v>
      </c>
      <c r="L32" s="15">
        <v>0</v>
      </c>
      <c r="M32" s="15">
        <v>3772145000</v>
      </c>
      <c r="N32" s="15">
        <v>2613280970.2199998</v>
      </c>
      <c r="O32" s="15">
        <v>1158864029.78</v>
      </c>
      <c r="P32" s="15">
        <v>2194074755.8499999</v>
      </c>
      <c r="Q32" s="15">
        <v>414813210.85000002</v>
      </c>
      <c r="R32" s="15">
        <v>409266310.85000002</v>
      </c>
      <c r="S32" s="11">
        <f t="shared" si="1"/>
        <v>1578070244.1500001</v>
      </c>
      <c r="T32" s="12">
        <f t="shared" si="2"/>
        <v>0.5816517540683086</v>
      </c>
      <c r="U32" s="12">
        <f t="shared" si="3"/>
        <v>0.10996746170945179</v>
      </c>
      <c r="V32" s="12">
        <f t="shared" si="4"/>
        <v>0.10849697210738188</v>
      </c>
      <c r="W32" s="8"/>
    </row>
    <row r="33" spans="1:23" ht="80.25" thickTop="1" thickBot="1" x14ac:dyDescent="0.3">
      <c r="A33" s="13" t="s">
        <v>59</v>
      </c>
      <c r="B33" s="13" t="s">
        <v>60</v>
      </c>
      <c r="C33" s="13" t="s">
        <v>61</v>
      </c>
      <c r="D33" s="13" t="s">
        <v>62</v>
      </c>
      <c r="E33" s="13"/>
      <c r="F33" s="13" t="s">
        <v>21</v>
      </c>
      <c r="G33" s="13" t="s">
        <v>64</v>
      </c>
      <c r="H33" s="13" t="s">
        <v>23</v>
      </c>
      <c r="I33" s="14" t="s">
        <v>63</v>
      </c>
      <c r="J33" s="15">
        <v>33523650000</v>
      </c>
      <c r="K33" s="15">
        <v>0</v>
      </c>
      <c r="L33" s="15">
        <v>0</v>
      </c>
      <c r="M33" s="15">
        <v>33523650000</v>
      </c>
      <c r="N33" s="15">
        <v>33523650000</v>
      </c>
      <c r="O33" s="15">
        <v>0</v>
      </c>
      <c r="P33" s="15">
        <v>33523650000</v>
      </c>
      <c r="Q33" s="15">
        <v>0</v>
      </c>
      <c r="R33" s="15">
        <v>0</v>
      </c>
      <c r="S33" s="11">
        <f t="shared" si="1"/>
        <v>0</v>
      </c>
      <c r="T33" s="12">
        <f t="shared" si="2"/>
        <v>1</v>
      </c>
      <c r="U33" s="12">
        <f t="shared" si="3"/>
        <v>0</v>
      </c>
      <c r="V33" s="12">
        <f t="shared" si="4"/>
        <v>0</v>
      </c>
      <c r="W33" s="8"/>
    </row>
    <row r="34" spans="1:23" ht="46.5" thickTop="1" thickBot="1" x14ac:dyDescent="0.3">
      <c r="A34" s="13" t="s">
        <v>59</v>
      </c>
      <c r="B34" s="13" t="s">
        <v>65</v>
      </c>
      <c r="C34" s="13" t="s">
        <v>61</v>
      </c>
      <c r="D34" s="13" t="s">
        <v>66</v>
      </c>
      <c r="E34" s="13"/>
      <c r="F34" s="13" t="s">
        <v>21</v>
      </c>
      <c r="G34" s="13" t="s">
        <v>50</v>
      </c>
      <c r="H34" s="13" t="s">
        <v>23</v>
      </c>
      <c r="I34" s="14" t="s">
        <v>67</v>
      </c>
      <c r="J34" s="15">
        <v>3800000000</v>
      </c>
      <c r="K34" s="15">
        <v>0</v>
      </c>
      <c r="L34" s="15">
        <v>0</v>
      </c>
      <c r="M34" s="15">
        <v>3800000000</v>
      </c>
      <c r="N34" s="15">
        <v>2779278186.8600001</v>
      </c>
      <c r="O34" s="15">
        <v>1020721813.14</v>
      </c>
      <c r="P34" s="15">
        <v>2097170274.8599999</v>
      </c>
      <c r="Q34" s="15">
        <v>331720875.81999999</v>
      </c>
      <c r="R34" s="15">
        <v>331720875.81999999</v>
      </c>
      <c r="S34" s="11">
        <f t="shared" si="1"/>
        <v>1702829725.1400001</v>
      </c>
      <c r="T34" s="12">
        <f t="shared" si="2"/>
        <v>0.55188691443684212</v>
      </c>
      <c r="U34" s="12">
        <f t="shared" si="3"/>
        <v>8.729496732105263E-2</v>
      </c>
      <c r="V34" s="12">
        <f t="shared" si="4"/>
        <v>8.729496732105263E-2</v>
      </c>
      <c r="W34" s="8"/>
    </row>
    <row r="35" spans="1:23" ht="57.75" thickTop="1" thickBot="1" x14ac:dyDescent="0.3">
      <c r="A35" s="13" t="s">
        <v>59</v>
      </c>
      <c r="B35" s="13" t="s">
        <v>65</v>
      </c>
      <c r="C35" s="13" t="s">
        <v>61</v>
      </c>
      <c r="D35" s="13" t="s">
        <v>68</v>
      </c>
      <c r="E35" s="13"/>
      <c r="F35" s="13" t="s">
        <v>21</v>
      </c>
      <c r="G35" s="13" t="s">
        <v>50</v>
      </c>
      <c r="H35" s="13" t="s">
        <v>23</v>
      </c>
      <c r="I35" s="14" t="s">
        <v>69</v>
      </c>
      <c r="J35" s="15">
        <v>12410000000</v>
      </c>
      <c r="K35" s="15">
        <v>0</v>
      </c>
      <c r="L35" s="15">
        <v>0</v>
      </c>
      <c r="M35" s="15">
        <v>12410000000</v>
      </c>
      <c r="N35" s="15">
        <v>10960611110.120001</v>
      </c>
      <c r="O35" s="15">
        <v>1449388889.8800001</v>
      </c>
      <c r="P35" s="15">
        <v>9456989081.7000008</v>
      </c>
      <c r="Q35" s="15">
        <v>4186760291.6999998</v>
      </c>
      <c r="R35" s="15">
        <v>4164876822.6999998</v>
      </c>
      <c r="S35" s="11">
        <f t="shared" si="1"/>
        <v>2953010918.2999992</v>
      </c>
      <c r="T35" s="12">
        <f t="shared" si="2"/>
        <v>0.76204585670427083</v>
      </c>
      <c r="U35" s="12">
        <f t="shared" si="3"/>
        <v>0.33736988651893635</v>
      </c>
      <c r="V35" s="12">
        <f t="shared" si="4"/>
        <v>0.33560651270749392</v>
      </c>
      <c r="W35" s="8"/>
    </row>
    <row r="36" spans="1:23" ht="57.75" thickTop="1" thickBot="1" x14ac:dyDescent="0.3">
      <c r="A36" s="13" t="s">
        <v>59</v>
      </c>
      <c r="B36" s="13" t="s">
        <v>65</v>
      </c>
      <c r="C36" s="13" t="s">
        <v>61</v>
      </c>
      <c r="D36" s="13" t="s">
        <v>68</v>
      </c>
      <c r="E36" s="13"/>
      <c r="F36" s="13" t="s">
        <v>21</v>
      </c>
      <c r="G36" s="13" t="s">
        <v>70</v>
      </c>
      <c r="H36" s="13" t="s">
        <v>23</v>
      </c>
      <c r="I36" s="14" t="s">
        <v>69</v>
      </c>
      <c r="J36" s="15">
        <v>6581286283</v>
      </c>
      <c r="K36" s="15">
        <v>0</v>
      </c>
      <c r="L36" s="15">
        <v>6581286283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1">
        <f t="shared" si="1"/>
        <v>0</v>
      </c>
      <c r="T36" s="12">
        <v>0</v>
      </c>
      <c r="U36" s="12">
        <v>0</v>
      </c>
      <c r="V36" s="12">
        <v>0</v>
      </c>
      <c r="W36" s="8"/>
    </row>
    <row r="37" spans="1:23" ht="69" thickTop="1" thickBot="1" x14ac:dyDescent="0.3">
      <c r="A37" s="13" t="s">
        <v>59</v>
      </c>
      <c r="B37" s="13" t="s">
        <v>65</v>
      </c>
      <c r="C37" s="13" t="s">
        <v>61</v>
      </c>
      <c r="D37" s="13" t="s">
        <v>71</v>
      </c>
      <c r="E37" s="13"/>
      <c r="F37" s="13" t="s">
        <v>21</v>
      </c>
      <c r="G37" s="13" t="s">
        <v>50</v>
      </c>
      <c r="H37" s="13" t="s">
        <v>23</v>
      </c>
      <c r="I37" s="14" t="s">
        <v>72</v>
      </c>
      <c r="J37" s="15">
        <v>19837427434</v>
      </c>
      <c r="K37" s="15">
        <v>0</v>
      </c>
      <c r="L37" s="15">
        <v>0</v>
      </c>
      <c r="M37" s="15">
        <v>19837427434</v>
      </c>
      <c r="N37" s="15">
        <v>19837427434</v>
      </c>
      <c r="O37" s="15">
        <v>0</v>
      </c>
      <c r="P37" s="15">
        <v>19837427434</v>
      </c>
      <c r="Q37" s="15">
        <v>0</v>
      </c>
      <c r="R37" s="15">
        <v>0</v>
      </c>
      <c r="S37" s="11">
        <f t="shared" si="1"/>
        <v>0</v>
      </c>
      <c r="T37" s="12">
        <f>+P37/M37</f>
        <v>1</v>
      </c>
      <c r="U37" s="12">
        <f>+Q37/M37</f>
        <v>0</v>
      </c>
      <c r="V37" s="12">
        <f>+R37/M37</f>
        <v>0</v>
      </c>
      <c r="W37" s="8"/>
    </row>
    <row r="38" spans="1:23" ht="69" thickTop="1" thickBot="1" x14ac:dyDescent="0.3">
      <c r="A38" s="13" t="s">
        <v>59</v>
      </c>
      <c r="B38" s="13" t="s">
        <v>65</v>
      </c>
      <c r="C38" s="13" t="s">
        <v>61</v>
      </c>
      <c r="D38" s="13" t="s">
        <v>71</v>
      </c>
      <c r="E38" s="13"/>
      <c r="F38" s="13" t="s">
        <v>21</v>
      </c>
      <c r="G38" s="13" t="s">
        <v>70</v>
      </c>
      <c r="H38" s="13" t="s">
        <v>23</v>
      </c>
      <c r="I38" s="14" t="s">
        <v>72</v>
      </c>
      <c r="J38" s="15">
        <v>0</v>
      </c>
      <c r="K38" s="15">
        <v>13162572566</v>
      </c>
      <c r="L38" s="15">
        <v>0</v>
      </c>
      <c r="M38" s="15">
        <v>13162572566</v>
      </c>
      <c r="N38" s="15">
        <v>13162572566</v>
      </c>
      <c r="O38" s="15">
        <v>0</v>
      </c>
      <c r="P38" s="15">
        <v>13162572566</v>
      </c>
      <c r="Q38" s="15">
        <v>0</v>
      </c>
      <c r="R38" s="15">
        <v>0</v>
      </c>
      <c r="S38" s="11">
        <f t="shared" si="1"/>
        <v>0</v>
      </c>
      <c r="T38" s="12">
        <f>+P38/M38</f>
        <v>1</v>
      </c>
      <c r="U38" s="12">
        <f>+Q38/M38</f>
        <v>0</v>
      </c>
      <c r="V38" s="12">
        <f>+R38/M38</f>
        <v>0</v>
      </c>
      <c r="W38" s="8"/>
    </row>
    <row r="39" spans="1:23" ht="46.5" thickTop="1" thickBot="1" x14ac:dyDescent="0.3">
      <c r="A39" s="13" t="s">
        <v>59</v>
      </c>
      <c r="B39" s="13" t="s">
        <v>65</v>
      </c>
      <c r="C39" s="13" t="s">
        <v>61</v>
      </c>
      <c r="D39" s="13" t="s">
        <v>73</v>
      </c>
      <c r="E39" s="13"/>
      <c r="F39" s="13" t="s">
        <v>21</v>
      </c>
      <c r="G39" s="13" t="s">
        <v>50</v>
      </c>
      <c r="H39" s="13" t="s">
        <v>23</v>
      </c>
      <c r="I39" s="14" t="s">
        <v>74</v>
      </c>
      <c r="J39" s="15">
        <v>6292612574</v>
      </c>
      <c r="K39" s="15">
        <v>0</v>
      </c>
      <c r="L39" s="15">
        <v>0</v>
      </c>
      <c r="M39" s="15">
        <v>6292612574</v>
      </c>
      <c r="N39" s="15">
        <v>3474219083.9899998</v>
      </c>
      <c r="O39" s="15">
        <v>2818393490.0100002</v>
      </c>
      <c r="P39" s="15">
        <v>3343764880.9899998</v>
      </c>
      <c r="Q39" s="15">
        <v>401738648.49000001</v>
      </c>
      <c r="R39" s="15">
        <v>392482589.49000001</v>
      </c>
      <c r="S39" s="11">
        <f t="shared" ref="S39:S58" si="11">+M39-P39</f>
        <v>2948847693.0100002</v>
      </c>
      <c r="T39" s="12">
        <f>+P39/M39</f>
        <v>0.53137942971507013</v>
      </c>
      <c r="U39" s="12">
        <f>+Q39/M39</f>
        <v>6.3842902096009443E-2</v>
      </c>
      <c r="V39" s="12">
        <f>+R39/M39</f>
        <v>6.2371961546094701E-2</v>
      </c>
      <c r="W39" s="8"/>
    </row>
    <row r="40" spans="1:23" ht="46.5" thickTop="1" thickBot="1" x14ac:dyDescent="0.3">
      <c r="A40" s="13" t="s">
        <v>59</v>
      </c>
      <c r="B40" s="13" t="s">
        <v>65</v>
      </c>
      <c r="C40" s="13" t="s">
        <v>61</v>
      </c>
      <c r="D40" s="13" t="s">
        <v>73</v>
      </c>
      <c r="E40" s="13"/>
      <c r="F40" s="13" t="s">
        <v>21</v>
      </c>
      <c r="G40" s="13" t="s">
        <v>70</v>
      </c>
      <c r="H40" s="13" t="s">
        <v>23</v>
      </c>
      <c r="I40" s="14" t="s">
        <v>74</v>
      </c>
      <c r="J40" s="15">
        <v>1800000000</v>
      </c>
      <c r="K40" s="15">
        <v>0</v>
      </c>
      <c r="L40" s="15">
        <v>0</v>
      </c>
      <c r="M40" s="15">
        <v>1800000000</v>
      </c>
      <c r="N40" s="15">
        <v>1800000000</v>
      </c>
      <c r="O40" s="15">
        <v>0</v>
      </c>
      <c r="P40" s="15">
        <v>1800000000</v>
      </c>
      <c r="Q40" s="15">
        <v>0</v>
      </c>
      <c r="R40" s="15">
        <v>0</v>
      </c>
      <c r="S40" s="11">
        <f t="shared" si="11"/>
        <v>0</v>
      </c>
      <c r="T40" s="12">
        <f>+P40/M40</f>
        <v>1</v>
      </c>
      <c r="U40" s="12">
        <f>+Q40/M40</f>
        <v>0</v>
      </c>
      <c r="V40" s="12">
        <f>+R40/M40</f>
        <v>0</v>
      </c>
      <c r="W40" s="8"/>
    </row>
    <row r="41" spans="1:23" ht="57.75" thickTop="1" thickBot="1" x14ac:dyDescent="0.3">
      <c r="A41" s="13" t="s">
        <v>59</v>
      </c>
      <c r="B41" s="13" t="s">
        <v>65</v>
      </c>
      <c r="C41" s="13" t="s">
        <v>61</v>
      </c>
      <c r="D41" s="13" t="s">
        <v>75</v>
      </c>
      <c r="E41" s="13"/>
      <c r="F41" s="13" t="s">
        <v>21</v>
      </c>
      <c r="G41" s="13" t="s">
        <v>50</v>
      </c>
      <c r="H41" s="13" t="s">
        <v>23</v>
      </c>
      <c r="I41" s="14" t="s">
        <v>76</v>
      </c>
      <c r="J41" s="15">
        <v>18361790080</v>
      </c>
      <c r="K41" s="15">
        <v>0</v>
      </c>
      <c r="L41" s="15">
        <v>0</v>
      </c>
      <c r="M41" s="15">
        <v>18361790080</v>
      </c>
      <c r="N41" s="15">
        <v>18047121564.919998</v>
      </c>
      <c r="O41" s="15">
        <v>314668515.07999998</v>
      </c>
      <c r="P41" s="15">
        <v>532599793.92000002</v>
      </c>
      <c r="Q41" s="15">
        <v>184407663.91999999</v>
      </c>
      <c r="R41" s="15">
        <v>155965216.91999999</v>
      </c>
      <c r="S41" s="11">
        <f t="shared" si="11"/>
        <v>17829190286.080002</v>
      </c>
      <c r="T41" s="12">
        <f>+P41/M41</f>
        <v>2.9005875331301032E-2</v>
      </c>
      <c r="U41" s="12">
        <f>+Q41/M41</f>
        <v>1.004301122693153E-2</v>
      </c>
      <c r="V41" s="12">
        <f>+R41/M41</f>
        <v>8.4940093662153431E-3</v>
      </c>
      <c r="W41" s="8"/>
    </row>
    <row r="42" spans="1:23" ht="57.75" thickTop="1" thickBot="1" x14ac:dyDescent="0.3">
      <c r="A42" s="13" t="s">
        <v>59</v>
      </c>
      <c r="B42" s="13" t="s">
        <v>65</v>
      </c>
      <c r="C42" s="13" t="s">
        <v>61</v>
      </c>
      <c r="D42" s="13" t="s">
        <v>75</v>
      </c>
      <c r="E42" s="13"/>
      <c r="F42" s="13" t="s">
        <v>21</v>
      </c>
      <c r="G42" s="13" t="s">
        <v>70</v>
      </c>
      <c r="H42" s="13" t="s">
        <v>23</v>
      </c>
      <c r="I42" s="14" t="s">
        <v>76</v>
      </c>
      <c r="J42" s="15">
        <v>6581286283</v>
      </c>
      <c r="K42" s="15">
        <v>0</v>
      </c>
      <c r="L42" s="15">
        <v>6581286283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1">
        <f t="shared" si="11"/>
        <v>0</v>
      </c>
      <c r="T42" s="12">
        <v>0</v>
      </c>
      <c r="U42" s="12">
        <v>0</v>
      </c>
      <c r="V42" s="12">
        <v>0</v>
      </c>
      <c r="W42" s="8"/>
    </row>
    <row r="43" spans="1:23" ht="46.5" thickTop="1" thickBot="1" x14ac:dyDescent="0.3">
      <c r="A43" s="13" t="s">
        <v>59</v>
      </c>
      <c r="B43" s="13" t="s">
        <v>65</v>
      </c>
      <c r="C43" s="13" t="s">
        <v>61</v>
      </c>
      <c r="D43" s="13" t="s">
        <v>77</v>
      </c>
      <c r="E43" s="13"/>
      <c r="F43" s="13" t="s">
        <v>21</v>
      </c>
      <c r="G43" s="13" t="s">
        <v>22</v>
      </c>
      <c r="H43" s="13" t="s">
        <v>23</v>
      </c>
      <c r="I43" s="14" t="s">
        <v>78</v>
      </c>
      <c r="J43" s="15">
        <v>116011464912</v>
      </c>
      <c r="K43" s="15">
        <v>0</v>
      </c>
      <c r="L43" s="15">
        <v>0</v>
      </c>
      <c r="M43" s="15">
        <v>116011464912</v>
      </c>
      <c r="N43" s="15">
        <v>116011464912</v>
      </c>
      <c r="O43" s="15">
        <v>0</v>
      </c>
      <c r="P43" s="15">
        <v>112511464912</v>
      </c>
      <c r="Q43" s="15">
        <v>4496419535.9899998</v>
      </c>
      <c r="R43" s="15">
        <v>4496419535.9899998</v>
      </c>
      <c r="S43" s="11">
        <f t="shared" si="11"/>
        <v>3500000000</v>
      </c>
      <c r="T43" s="12">
        <f t="shared" ref="T43:T58" si="12">+P43/M43</f>
        <v>0.96983056801623091</v>
      </c>
      <c r="U43" s="12">
        <f t="shared" ref="U43:U58" si="13">+Q43/M43</f>
        <v>3.8758406674725979E-2</v>
      </c>
      <c r="V43" s="12">
        <f t="shared" ref="V43:V58" si="14">+R43/M43</f>
        <v>3.8758406674725979E-2</v>
      </c>
      <c r="W43" s="8"/>
    </row>
    <row r="44" spans="1:23" ht="46.5" thickTop="1" thickBot="1" x14ac:dyDescent="0.3">
      <c r="A44" s="13" t="s">
        <v>59</v>
      </c>
      <c r="B44" s="13" t="s">
        <v>65</v>
      </c>
      <c r="C44" s="13" t="s">
        <v>61</v>
      </c>
      <c r="D44" s="13" t="s">
        <v>77</v>
      </c>
      <c r="E44" s="13"/>
      <c r="F44" s="13" t="s">
        <v>21</v>
      </c>
      <c r="G44" s="13" t="s">
        <v>50</v>
      </c>
      <c r="H44" s="13" t="s">
        <v>23</v>
      </c>
      <c r="I44" s="14" t="s">
        <v>78</v>
      </c>
      <c r="J44" s="15">
        <v>2152512319</v>
      </c>
      <c r="K44" s="15">
        <v>0</v>
      </c>
      <c r="L44" s="15">
        <v>0</v>
      </c>
      <c r="M44" s="15">
        <v>2152512319</v>
      </c>
      <c r="N44" s="15">
        <v>2152512319</v>
      </c>
      <c r="O44" s="15">
        <v>0</v>
      </c>
      <c r="P44" s="15">
        <v>2152512319</v>
      </c>
      <c r="Q44" s="15">
        <v>0</v>
      </c>
      <c r="R44" s="15">
        <v>0</v>
      </c>
      <c r="S44" s="11">
        <f t="shared" si="11"/>
        <v>0</v>
      </c>
      <c r="T44" s="12">
        <f t="shared" si="12"/>
        <v>1</v>
      </c>
      <c r="U44" s="12">
        <f t="shared" si="13"/>
        <v>0</v>
      </c>
      <c r="V44" s="12">
        <f t="shared" si="14"/>
        <v>0</v>
      </c>
      <c r="W44" s="8"/>
    </row>
    <row r="45" spans="1:23" ht="46.5" thickTop="1" thickBot="1" x14ac:dyDescent="0.3">
      <c r="A45" s="13" t="s">
        <v>59</v>
      </c>
      <c r="B45" s="13" t="s">
        <v>65</v>
      </c>
      <c r="C45" s="13" t="s">
        <v>61</v>
      </c>
      <c r="D45" s="13" t="s">
        <v>79</v>
      </c>
      <c r="E45" s="13"/>
      <c r="F45" s="13" t="s">
        <v>21</v>
      </c>
      <c r="G45" s="13" t="s">
        <v>50</v>
      </c>
      <c r="H45" s="13" t="s">
        <v>23</v>
      </c>
      <c r="I45" s="14" t="s">
        <v>80</v>
      </c>
      <c r="J45" s="15">
        <v>1087750116</v>
      </c>
      <c r="K45" s="15">
        <v>0</v>
      </c>
      <c r="L45" s="15">
        <v>0</v>
      </c>
      <c r="M45" s="15">
        <v>1087750116</v>
      </c>
      <c r="N45" s="15">
        <v>1062399999.3099999</v>
      </c>
      <c r="O45" s="15">
        <v>25350116.690000001</v>
      </c>
      <c r="P45" s="15">
        <v>0</v>
      </c>
      <c r="Q45" s="15">
        <v>0</v>
      </c>
      <c r="R45" s="15">
        <v>0</v>
      </c>
      <c r="S45" s="11">
        <f t="shared" si="11"/>
        <v>1087750116</v>
      </c>
      <c r="T45" s="12">
        <f t="shared" si="12"/>
        <v>0</v>
      </c>
      <c r="U45" s="12">
        <f t="shared" si="13"/>
        <v>0</v>
      </c>
      <c r="V45" s="12">
        <f t="shared" si="14"/>
        <v>0</v>
      </c>
      <c r="W45" s="8"/>
    </row>
    <row r="46" spans="1:23" ht="46.5" thickTop="1" thickBot="1" x14ac:dyDescent="0.3">
      <c r="A46" s="13" t="s">
        <v>59</v>
      </c>
      <c r="B46" s="13" t="s">
        <v>65</v>
      </c>
      <c r="C46" s="13" t="s">
        <v>61</v>
      </c>
      <c r="D46" s="13" t="s">
        <v>79</v>
      </c>
      <c r="E46" s="13"/>
      <c r="F46" s="13" t="s">
        <v>21</v>
      </c>
      <c r="G46" s="13" t="s">
        <v>70</v>
      </c>
      <c r="H46" s="13" t="s">
        <v>23</v>
      </c>
      <c r="I46" s="14" t="s">
        <v>80</v>
      </c>
      <c r="J46" s="15">
        <v>925000000</v>
      </c>
      <c r="K46" s="15">
        <v>0</v>
      </c>
      <c r="L46" s="15">
        <v>0</v>
      </c>
      <c r="M46" s="15">
        <v>925000000</v>
      </c>
      <c r="N46" s="15">
        <v>887917648</v>
      </c>
      <c r="O46" s="15">
        <v>37082352</v>
      </c>
      <c r="P46" s="15">
        <v>0</v>
      </c>
      <c r="Q46" s="15">
        <v>0</v>
      </c>
      <c r="R46" s="15">
        <v>0</v>
      </c>
      <c r="S46" s="11">
        <f t="shared" si="11"/>
        <v>925000000</v>
      </c>
      <c r="T46" s="12">
        <f t="shared" si="12"/>
        <v>0</v>
      </c>
      <c r="U46" s="12">
        <f t="shared" si="13"/>
        <v>0</v>
      </c>
      <c r="V46" s="12">
        <f t="shared" si="14"/>
        <v>0</v>
      </c>
      <c r="W46" s="8"/>
    </row>
    <row r="47" spans="1:23" ht="91.5" thickTop="1" thickBot="1" x14ac:dyDescent="0.3">
      <c r="A47" s="13" t="s">
        <v>59</v>
      </c>
      <c r="B47" s="13" t="s">
        <v>65</v>
      </c>
      <c r="C47" s="13" t="s">
        <v>61</v>
      </c>
      <c r="D47" s="13" t="s">
        <v>81</v>
      </c>
      <c r="E47" s="13"/>
      <c r="F47" s="13" t="s">
        <v>21</v>
      </c>
      <c r="G47" s="13" t="s">
        <v>50</v>
      </c>
      <c r="H47" s="13" t="s">
        <v>23</v>
      </c>
      <c r="I47" s="14" t="s">
        <v>82</v>
      </c>
      <c r="J47" s="15">
        <v>2000000000</v>
      </c>
      <c r="K47" s="15">
        <v>0</v>
      </c>
      <c r="L47" s="15">
        <v>0</v>
      </c>
      <c r="M47" s="15">
        <v>2000000000</v>
      </c>
      <c r="N47" s="15">
        <v>1285862689.9200001</v>
      </c>
      <c r="O47" s="15">
        <v>714137310.08000004</v>
      </c>
      <c r="P47" s="15">
        <v>1273854421.9200001</v>
      </c>
      <c r="Q47" s="15">
        <v>133459231.58</v>
      </c>
      <c r="R47" s="15">
        <v>133459231.58</v>
      </c>
      <c r="S47" s="11">
        <f t="shared" si="11"/>
        <v>726145578.07999992</v>
      </c>
      <c r="T47" s="12">
        <f t="shared" si="12"/>
        <v>0.63692721096000005</v>
      </c>
      <c r="U47" s="12">
        <f t="shared" si="13"/>
        <v>6.6729615790000002E-2</v>
      </c>
      <c r="V47" s="12">
        <f t="shared" si="14"/>
        <v>6.6729615790000002E-2</v>
      </c>
      <c r="W47" s="8"/>
    </row>
    <row r="48" spans="1:23" ht="91.5" thickTop="1" thickBot="1" x14ac:dyDescent="0.3">
      <c r="A48" s="13" t="s">
        <v>59</v>
      </c>
      <c r="B48" s="13" t="s">
        <v>65</v>
      </c>
      <c r="C48" s="13" t="s">
        <v>61</v>
      </c>
      <c r="D48" s="13" t="s">
        <v>81</v>
      </c>
      <c r="E48" s="13"/>
      <c r="F48" s="13" t="s">
        <v>21</v>
      </c>
      <c r="G48" s="13" t="s">
        <v>70</v>
      </c>
      <c r="H48" s="13" t="s">
        <v>23</v>
      </c>
      <c r="I48" s="14" t="s">
        <v>82</v>
      </c>
      <c r="J48" s="15">
        <v>2000000000</v>
      </c>
      <c r="K48" s="15">
        <v>0</v>
      </c>
      <c r="L48" s="15">
        <v>0</v>
      </c>
      <c r="M48" s="15">
        <v>2000000000</v>
      </c>
      <c r="N48" s="15">
        <v>2000000000</v>
      </c>
      <c r="O48" s="15">
        <v>0</v>
      </c>
      <c r="P48" s="15">
        <v>1000000000</v>
      </c>
      <c r="Q48" s="15">
        <v>0</v>
      </c>
      <c r="R48" s="15">
        <v>0</v>
      </c>
      <c r="S48" s="11">
        <f t="shared" si="11"/>
        <v>1000000000</v>
      </c>
      <c r="T48" s="12">
        <f t="shared" si="12"/>
        <v>0.5</v>
      </c>
      <c r="U48" s="12">
        <f t="shared" si="13"/>
        <v>0</v>
      </c>
      <c r="V48" s="12">
        <f t="shared" si="14"/>
        <v>0</v>
      </c>
      <c r="W48" s="8"/>
    </row>
    <row r="49" spans="1:23" ht="35.25" thickTop="1" thickBot="1" x14ac:dyDescent="0.3">
      <c r="A49" s="13" t="s">
        <v>59</v>
      </c>
      <c r="B49" s="13" t="s">
        <v>65</v>
      </c>
      <c r="C49" s="13" t="s">
        <v>61</v>
      </c>
      <c r="D49" s="13" t="s">
        <v>83</v>
      </c>
      <c r="E49" s="13"/>
      <c r="F49" s="13" t="s">
        <v>21</v>
      </c>
      <c r="G49" s="13" t="s">
        <v>50</v>
      </c>
      <c r="H49" s="13" t="s">
        <v>23</v>
      </c>
      <c r="I49" s="14" t="s">
        <v>84</v>
      </c>
      <c r="J49" s="15">
        <v>2274360000</v>
      </c>
      <c r="K49" s="15">
        <v>0</v>
      </c>
      <c r="L49" s="15">
        <v>0</v>
      </c>
      <c r="M49" s="15">
        <v>2274360000</v>
      </c>
      <c r="N49" s="15">
        <v>805522354</v>
      </c>
      <c r="O49" s="15">
        <v>1468837646</v>
      </c>
      <c r="P49" s="15">
        <v>651522339</v>
      </c>
      <c r="Q49" s="15">
        <v>80182706</v>
      </c>
      <c r="R49" s="15">
        <v>80182706</v>
      </c>
      <c r="S49" s="11">
        <f t="shared" si="11"/>
        <v>1622837661</v>
      </c>
      <c r="T49" s="12">
        <f t="shared" si="12"/>
        <v>0.28646403339840659</v>
      </c>
      <c r="U49" s="12">
        <f t="shared" si="13"/>
        <v>3.5255063402451679E-2</v>
      </c>
      <c r="V49" s="12">
        <f t="shared" si="14"/>
        <v>3.5255063402451679E-2</v>
      </c>
      <c r="W49" s="8"/>
    </row>
    <row r="50" spans="1:23" ht="35.25" thickTop="1" thickBot="1" x14ac:dyDescent="0.3">
      <c r="A50" s="13" t="s">
        <v>59</v>
      </c>
      <c r="B50" s="13" t="s">
        <v>65</v>
      </c>
      <c r="C50" s="13" t="s">
        <v>61</v>
      </c>
      <c r="D50" s="13" t="s">
        <v>83</v>
      </c>
      <c r="E50" s="13"/>
      <c r="F50" s="13" t="s">
        <v>21</v>
      </c>
      <c r="G50" s="13" t="s">
        <v>70</v>
      </c>
      <c r="H50" s="13" t="s">
        <v>23</v>
      </c>
      <c r="I50" s="14" t="s">
        <v>84</v>
      </c>
      <c r="J50" s="15">
        <v>1750000000</v>
      </c>
      <c r="K50" s="15">
        <v>0</v>
      </c>
      <c r="L50" s="15">
        <v>0</v>
      </c>
      <c r="M50" s="15">
        <v>1750000000</v>
      </c>
      <c r="N50" s="15">
        <v>1700000000</v>
      </c>
      <c r="O50" s="15">
        <v>50000000</v>
      </c>
      <c r="P50" s="15">
        <v>1700000000</v>
      </c>
      <c r="Q50" s="15">
        <v>1700000000</v>
      </c>
      <c r="R50" s="15">
        <v>1700000000</v>
      </c>
      <c r="S50" s="11">
        <f t="shared" si="11"/>
        <v>50000000</v>
      </c>
      <c r="T50" s="12">
        <f t="shared" si="12"/>
        <v>0.97142857142857142</v>
      </c>
      <c r="U50" s="12">
        <f t="shared" si="13"/>
        <v>0.97142857142857142</v>
      </c>
      <c r="V50" s="12">
        <f t="shared" si="14"/>
        <v>0.97142857142857142</v>
      </c>
      <c r="W50" s="8"/>
    </row>
    <row r="51" spans="1:23" ht="46.5" thickTop="1" thickBot="1" x14ac:dyDescent="0.3">
      <c r="A51" s="13" t="s">
        <v>59</v>
      </c>
      <c r="B51" s="13" t="s">
        <v>65</v>
      </c>
      <c r="C51" s="13" t="s">
        <v>61</v>
      </c>
      <c r="D51" s="13" t="s">
        <v>85</v>
      </c>
      <c r="E51" s="13"/>
      <c r="F51" s="13" t="s">
        <v>21</v>
      </c>
      <c r="G51" s="13" t="s">
        <v>50</v>
      </c>
      <c r="H51" s="13" t="s">
        <v>23</v>
      </c>
      <c r="I51" s="14" t="s">
        <v>86</v>
      </c>
      <c r="J51" s="15">
        <v>4000000000</v>
      </c>
      <c r="K51" s="15">
        <v>0</v>
      </c>
      <c r="L51" s="15">
        <v>0</v>
      </c>
      <c r="M51" s="15">
        <v>4000000000</v>
      </c>
      <c r="N51" s="15">
        <v>193736476</v>
      </c>
      <c r="O51" s="15">
        <v>3806263524</v>
      </c>
      <c r="P51" s="15">
        <v>173736476</v>
      </c>
      <c r="Q51" s="15">
        <v>41646748</v>
      </c>
      <c r="R51" s="15">
        <v>41646748</v>
      </c>
      <c r="S51" s="11">
        <f t="shared" si="11"/>
        <v>3826263524</v>
      </c>
      <c r="T51" s="12">
        <f t="shared" si="12"/>
        <v>4.3434119E-2</v>
      </c>
      <c r="U51" s="12">
        <f t="shared" si="13"/>
        <v>1.0411686999999999E-2</v>
      </c>
      <c r="V51" s="12">
        <f t="shared" si="14"/>
        <v>1.0411686999999999E-2</v>
      </c>
      <c r="W51" s="8"/>
    </row>
    <row r="52" spans="1:23" ht="35.25" thickTop="1" thickBot="1" x14ac:dyDescent="0.3">
      <c r="A52" s="13" t="s">
        <v>59</v>
      </c>
      <c r="B52" s="13" t="s">
        <v>87</v>
      </c>
      <c r="C52" s="13" t="s">
        <v>61</v>
      </c>
      <c r="D52" s="13" t="s">
        <v>88</v>
      </c>
      <c r="E52" s="13"/>
      <c r="F52" s="13" t="s">
        <v>21</v>
      </c>
      <c r="G52" s="13" t="s">
        <v>50</v>
      </c>
      <c r="H52" s="13" t="s">
        <v>23</v>
      </c>
      <c r="I52" s="14" t="s">
        <v>89</v>
      </c>
      <c r="J52" s="15">
        <v>167941500</v>
      </c>
      <c r="K52" s="15">
        <v>0</v>
      </c>
      <c r="L52" s="15">
        <v>0</v>
      </c>
      <c r="M52" s="15">
        <v>167941500</v>
      </c>
      <c r="N52" s="15">
        <v>125508034</v>
      </c>
      <c r="O52" s="15">
        <v>42433466</v>
      </c>
      <c r="P52" s="15">
        <v>94668408</v>
      </c>
      <c r="Q52" s="15">
        <v>9923183</v>
      </c>
      <c r="R52" s="15">
        <v>9923183</v>
      </c>
      <c r="S52" s="11">
        <f t="shared" si="11"/>
        <v>73273092</v>
      </c>
      <c r="T52" s="12">
        <f t="shared" si="12"/>
        <v>0.5636987165173587</v>
      </c>
      <c r="U52" s="12">
        <f t="shared" si="13"/>
        <v>5.9087140462601558E-2</v>
      </c>
      <c r="V52" s="12">
        <f t="shared" si="14"/>
        <v>5.9087140462601558E-2</v>
      </c>
      <c r="W52" s="8"/>
    </row>
    <row r="53" spans="1:23" ht="102.75" thickTop="1" thickBot="1" x14ac:dyDescent="0.3">
      <c r="A53" s="13" t="s">
        <v>59</v>
      </c>
      <c r="B53" s="13" t="s">
        <v>87</v>
      </c>
      <c r="C53" s="13" t="s">
        <v>61</v>
      </c>
      <c r="D53" s="13" t="s">
        <v>90</v>
      </c>
      <c r="E53" s="13"/>
      <c r="F53" s="13" t="s">
        <v>21</v>
      </c>
      <c r="G53" s="13" t="s">
        <v>50</v>
      </c>
      <c r="H53" s="13" t="s">
        <v>23</v>
      </c>
      <c r="I53" s="14" t="s">
        <v>91</v>
      </c>
      <c r="J53" s="15">
        <v>295673983</v>
      </c>
      <c r="K53" s="15">
        <v>0</v>
      </c>
      <c r="L53" s="15">
        <v>0</v>
      </c>
      <c r="M53" s="15">
        <v>295673983</v>
      </c>
      <c r="N53" s="15">
        <v>111023332.95999999</v>
      </c>
      <c r="O53" s="15">
        <v>184650650.03999999</v>
      </c>
      <c r="P53" s="15">
        <v>69144344</v>
      </c>
      <c r="Q53" s="15">
        <v>10947854</v>
      </c>
      <c r="R53" s="15">
        <v>10947854</v>
      </c>
      <c r="S53" s="11">
        <f t="shared" si="11"/>
        <v>226529639</v>
      </c>
      <c r="T53" s="12">
        <f t="shared" si="12"/>
        <v>0.23385332486287777</v>
      </c>
      <c r="U53" s="12">
        <f t="shared" si="13"/>
        <v>3.7026774858307368E-2</v>
      </c>
      <c r="V53" s="12">
        <f t="shared" si="14"/>
        <v>3.7026774858307368E-2</v>
      </c>
      <c r="W53" s="8"/>
    </row>
    <row r="54" spans="1:23" ht="69" thickTop="1" thickBot="1" x14ac:dyDescent="0.3">
      <c r="A54" s="13" t="s">
        <v>59</v>
      </c>
      <c r="B54" s="13" t="s">
        <v>87</v>
      </c>
      <c r="C54" s="13" t="s">
        <v>61</v>
      </c>
      <c r="D54" s="13" t="s">
        <v>92</v>
      </c>
      <c r="E54" s="13"/>
      <c r="F54" s="13" t="s">
        <v>21</v>
      </c>
      <c r="G54" s="13" t="s">
        <v>50</v>
      </c>
      <c r="H54" s="13" t="s">
        <v>23</v>
      </c>
      <c r="I54" s="14" t="s">
        <v>93</v>
      </c>
      <c r="J54" s="15">
        <v>148526590</v>
      </c>
      <c r="K54" s="15">
        <v>0</v>
      </c>
      <c r="L54" s="15">
        <v>0</v>
      </c>
      <c r="M54" s="15">
        <v>148526590</v>
      </c>
      <c r="N54" s="15">
        <v>96406540</v>
      </c>
      <c r="O54" s="15">
        <v>52120050</v>
      </c>
      <c r="P54" s="15">
        <v>67378655</v>
      </c>
      <c r="Q54" s="15">
        <v>32033668</v>
      </c>
      <c r="R54" s="15">
        <v>32033668</v>
      </c>
      <c r="S54" s="11">
        <f t="shared" si="11"/>
        <v>81147935</v>
      </c>
      <c r="T54" s="12">
        <f t="shared" si="12"/>
        <v>0.45364708770328599</v>
      </c>
      <c r="U54" s="12">
        <f t="shared" si="13"/>
        <v>0.21567631762097278</v>
      </c>
      <c r="V54" s="12">
        <f t="shared" si="14"/>
        <v>0.21567631762097278</v>
      </c>
      <c r="W54" s="8"/>
    </row>
    <row r="55" spans="1:23" ht="46.5" thickTop="1" thickBot="1" x14ac:dyDescent="0.3">
      <c r="A55" s="13" t="s">
        <v>59</v>
      </c>
      <c r="B55" s="13" t="s">
        <v>94</v>
      </c>
      <c r="C55" s="13" t="s">
        <v>61</v>
      </c>
      <c r="D55" s="13" t="s">
        <v>88</v>
      </c>
      <c r="E55" s="13"/>
      <c r="F55" s="13" t="s">
        <v>21</v>
      </c>
      <c r="G55" s="13" t="s">
        <v>50</v>
      </c>
      <c r="H55" s="13" t="s">
        <v>23</v>
      </c>
      <c r="I55" s="14" t="s">
        <v>95</v>
      </c>
      <c r="J55" s="15">
        <v>500000000</v>
      </c>
      <c r="K55" s="15">
        <v>0</v>
      </c>
      <c r="L55" s="15">
        <v>0</v>
      </c>
      <c r="M55" s="15">
        <v>500000000</v>
      </c>
      <c r="N55" s="15">
        <v>446045894.5</v>
      </c>
      <c r="O55" s="15">
        <v>53954105.5</v>
      </c>
      <c r="P55" s="15">
        <v>446045894.5</v>
      </c>
      <c r="Q55" s="15">
        <v>16617203</v>
      </c>
      <c r="R55" s="15">
        <v>16617203</v>
      </c>
      <c r="S55" s="11">
        <f t="shared" si="11"/>
        <v>53954105.5</v>
      </c>
      <c r="T55" s="12">
        <f t="shared" si="12"/>
        <v>0.89209178899999997</v>
      </c>
      <c r="U55" s="12">
        <f t="shared" si="13"/>
        <v>3.3234406000000001E-2</v>
      </c>
      <c r="V55" s="12">
        <f t="shared" si="14"/>
        <v>3.3234406000000001E-2</v>
      </c>
      <c r="W55" s="8"/>
    </row>
    <row r="56" spans="1:23" ht="46.5" thickTop="1" thickBot="1" x14ac:dyDescent="0.3">
      <c r="A56" s="13" t="s">
        <v>59</v>
      </c>
      <c r="B56" s="13" t="s">
        <v>94</v>
      </c>
      <c r="C56" s="13" t="s">
        <v>61</v>
      </c>
      <c r="D56" s="13" t="s">
        <v>88</v>
      </c>
      <c r="E56" s="13"/>
      <c r="F56" s="13" t="s">
        <v>21</v>
      </c>
      <c r="G56" s="13" t="s">
        <v>70</v>
      </c>
      <c r="H56" s="13" t="s">
        <v>23</v>
      </c>
      <c r="I56" s="14" t="s">
        <v>95</v>
      </c>
      <c r="J56" s="15">
        <v>2500000000</v>
      </c>
      <c r="K56" s="15">
        <v>0</v>
      </c>
      <c r="L56" s="15">
        <v>0</v>
      </c>
      <c r="M56" s="15">
        <v>2500000000</v>
      </c>
      <c r="N56" s="15">
        <v>2332712365.8200002</v>
      </c>
      <c r="O56" s="15">
        <v>167287634.18000001</v>
      </c>
      <c r="P56" s="15">
        <v>845712365.82000005</v>
      </c>
      <c r="Q56" s="15">
        <v>19179828</v>
      </c>
      <c r="R56" s="15">
        <v>19179828</v>
      </c>
      <c r="S56" s="11">
        <f t="shared" si="11"/>
        <v>1654287634.1799998</v>
      </c>
      <c r="T56" s="12">
        <f t="shared" si="12"/>
        <v>0.33828494632800005</v>
      </c>
      <c r="U56" s="12">
        <f t="shared" si="13"/>
        <v>7.6719312E-3</v>
      </c>
      <c r="V56" s="12">
        <f t="shared" si="14"/>
        <v>7.6719312E-3</v>
      </c>
      <c r="W56" s="8"/>
    </row>
    <row r="57" spans="1:23" ht="57.75" thickTop="1" thickBot="1" x14ac:dyDescent="0.3">
      <c r="A57" s="13" t="s">
        <v>59</v>
      </c>
      <c r="B57" s="13" t="s">
        <v>94</v>
      </c>
      <c r="C57" s="13" t="s">
        <v>61</v>
      </c>
      <c r="D57" s="13" t="s">
        <v>90</v>
      </c>
      <c r="E57" s="13"/>
      <c r="F57" s="13" t="s">
        <v>21</v>
      </c>
      <c r="G57" s="13" t="s">
        <v>50</v>
      </c>
      <c r="H57" s="13" t="s">
        <v>23</v>
      </c>
      <c r="I57" s="14" t="s">
        <v>96</v>
      </c>
      <c r="J57" s="15">
        <v>2000000000</v>
      </c>
      <c r="K57" s="15">
        <v>0</v>
      </c>
      <c r="L57" s="15">
        <v>0</v>
      </c>
      <c r="M57" s="15">
        <v>2000000000</v>
      </c>
      <c r="N57" s="15">
        <v>1787099488</v>
      </c>
      <c r="O57" s="15">
        <v>212900512</v>
      </c>
      <c r="P57" s="15">
        <v>797473224</v>
      </c>
      <c r="Q57" s="15">
        <v>79262892</v>
      </c>
      <c r="R57" s="15">
        <v>79262892</v>
      </c>
      <c r="S57" s="11">
        <f t="shared" si="11"/>
        <v>1202526776</v>
      </c>
      <c r="T57" s="12">
        <f t="shared" si="12"/>
        <v>0.39873661199999999</v>
      </c>
      <c r="U57" s="12">
        <f t="shared" si="13"/>
        <v>3.9631446000000001E-2</v>
      </c>
      <c r="V57" s="12">
        <f t="shared" si="14"/>
        <v>3.9631446000000001E-2</v>
      </c>
      <c r="W57" s="8"/>
    </row>
    <row r="58" spans="1:23" ht="22.5" customHeight="1" thickTop="1" thickBot="1" x14ac:dyDescent="0.3">
      <c r="A58" s="19"/>
      <c r="B58" s="19"/>
      <c r="C58" s="19"/>
      <c r="D58" s="19"/>
      <c r="E58" s="19"/>
      <c r="F58" s="19"/>
      <c r="G58" s="19"/>
      <c r="H58" s="19"/>
      <c r="I58" s="20" t="s">
        <v>106</v>
      </c>
      <c r="J58" s="21">
        <f>+J7+J29+J31</f>
        <v>619372526074</v>
      </c>
      <c r="K58" s="21">
        <f t="shared" ref="K58:R58" si="15">+K7+K29+K31</f>
        <v>13162572566</v>
      </c>
      <c r="L58" s="21">
        <f t="shared" si="15"/>
        <v>13162572566</v>
      </c>
      <c r="M58" s="21">
        <f t="shared" si="15"/>
        <v>619372526074</v>
      </c>
      <c r="N58" s="21">
        <f t="shared" si="15"/>
        <v>575113608542.01001</v>
      </c>
      <c r="O58" s="21">
        <f t="shared" si="15"/>
        <v>44258917531.990005</v>
      </c>
      <c r="P58" s="21">
        <f t="shared" si="15"/>
        <v>444449007635.27002</v>
      </c>
      <c r="Q58" s="21">
        <f t="shared" si="15"/>
        <v>87661012904.300003</v>
      </c>
      <c r="R58" s="21">
        <f t="shared" si="15"/>
        <v>86274980647.75</v>
      </c>
      <c r="S58" s="22">
        <f t="shared" si="11"/>
        <v>174923518438.72998</v>
      </c>
      <c r="T58" s="23">
        <f t="shared" si="12"/>
        <v>0.71757946780831083</v>
      </c>
      <c r="U58" s="23">
        <f t="shared" si="13"/>
        <v>0.14153196858755507</v>
      </c>
      <c r="V58" s="23">
        <f t="shared" si="14"/>
        <v>0.13929416791316029</v>
      </c>
      <c r="W58" s="8"/>
    </row>
    <row r="59" spans="1:23" ht="15" customHeight="1" thickTop="1" x14ac:dyDescent="0.25">
      <c r="A59" s="2" t="s">
        <v>113</v>
      </c>
      <c r="B59" s="24"/>
      <c r="C59" s="24"/>
      <c r="D59" s="24"/>
      <c r="E59" s="25"/>
      <c r="F59" s="26"/>
      <c r="G59" s="26"/>
      <c r="H59" s="26"/>
      <c r="I59" s="26"/>
      <c r="J59" s="29"/>
      <c r="K59" s="27"/>
      <c r="L59" s="27"/>
      <c r="M59" s="28"/>
      <c r="N59" s="2"/>
      <c r="O59" s="2"/>
      <c r="P59" s="2"/>
      <c r="Q59" s="2"/>
      <c r="R59" s="2"/>
      <c r="S59" s="2"/>
      <c r="T59" s="2"/>
      <c r="U59" s="2"/>
    </row>
    <row r="60" spans="1:23" ht="15" customHeight="1" x14ac:dyDescent="0.25">
      <c r="A60" s="2" t="s">
        <v>114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3" ht="15" customHeight="1" x14ac:dyDescent="0.25">
      <c r="A61" s="2" t="s">
        <v>115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3" ht="15" customHeight="1" x14ac:dyDescent="0.25">
      <c r="A62" s="2" t="s">
        <v>116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3" ht="1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3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83" spans="1:2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5"/>
      <c r="T83" s="4"/>
      <c r="U83" s="4"/>
      <c r="V83" s="4"/>
    </row>
    <row r="84" spans="1:2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5"/>
      <c r="T84" s="4"/>
      <c r="U84" s="4"/>
      <c r="V84" s="4"/>
    </row>
    <row r="85" spans="1:2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5"/>
      <c r="T85" s="4"/>
      <c r="U85" s="4"/>
      <c r="V85" s="4"/>
    </row>
    <row r="86" spans="1:2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5"/>
      <c r="T86" s="4"/>
      <c r="U86" s="4"/>
      <c r="V86" s="4"/>
    </row>
    <row r="87" spans="1:2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5"/>
      <c r="T87" s="4"/>
      <c r="U87" s="4"/>
      <c r="V87" s="4"/>
    </row>
    <row r="88" spans="1:2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5"/>
      <c r="T88" s="4"/>
      <c r="U88" s="4"/>
      <c r="V88" s="4"/>
    </row>
    <row r="89" spans="1:2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5"/>
      <c r="T89" s="4"/>
      <c r="U89" s="4"/>
      <c r="V89" s="4"/>
    </row>
    <row r="90" spans="1:2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6"/>
      <c r="T90" s="7"/>
      <c r="U90" s="7"/>
      <c r="V90" s="7"/>
    </row>
    <row r="91" spans="1:2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6"/>
      <c r="T91" s="6"/>
      <c r="U91" s="6"/>
      <c r="V91" s="6"/>
    </row>
    <row r="92" spans="1:2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6"/>
      <c r="T92" s="6"/>
      <c r="U92" s="6"/>
      <c r="V92" s="6"/>
    </row>
    <row r="93" spans="1:2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6"/>
      <c r="T93" s="6"/>
      <c r="U93" s="6"/>
      <c r="V93" s="6"/>
    </row>
    <row r="94" spans="1:2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6"/>
      <c r="T94" s="6"/>
      <c r="U94" s="6"/>
      <c r="V94" s="6"/>
    </row>
    <row r="95" spans="1:2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3"/>
      <c r="T95" s="3"/>
      <c r="U95" s="3"/>
      <c r="V95" s="3"/>
    </row>
    <row r="96" spans="1:2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3"/>
      <c r="T96" s="3"/>
      <c r="U96" s="3"/>
      <c r="V96" s="3"/>
    </row>
    <row r="97" spans="1:2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3"/>
      <c r="T97" s="3"/>
      <c r="U97" s="3"/>
      <c r="V97" s="3"/>
    </row>
    <row r="98" spans="1:2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3"/>
      <c r="T98" s="3"/>
      <c r="U98" s="3"/>
      <c r="V98" s="3"/>
    </row>
    <row r="99" spans="1:2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3"/>
      <c r="T99" s="3"/>
      <c r="U99" s="3"/>
      <c r="V99" s="3"/>
    </row>
    <row r="100" spans="1:2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3"/>
      <c r="T100" s="3"/>
      <c r="U100" s="3"/>
      <c r="V100" s="3"/>
    </row>
    <row r="101" spans="1:2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3"/>
      <c r="T101" s="3"/>
      <c r="U101" s="3"/>
      <c r="V101" s="3"/>
    </row>
    <row r="102" spans="1:2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3"/>
      <c r="T102" s="3"/>
      <c r="U102" s="3"/>
      <c r="V102" s="3"/>
    </row>
    <row r="103" spans="1:2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3"/>
      <c r="T103" s="3"/>
      <c r="U103" s="3"/>
      <c r="V103" s="3"/>
    </row>
    <row r="104" spans="1:2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3"/>
      <c r="T104" s="3"/>
      <c r="U104" s="3"/>
      <c r="V104" s="3"/>
    </row>
    <row r="105" spans="1:2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2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2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2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2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2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</sheetData>
  <mergeCells count="3">
    <mergeCell ref="A2:V2"/>
    <mergeCell ref="A3:V3"/>
    <mergeCell ref="A4:V4"/>
  </mergeCells>
  <printOptions horizontalCentered="1"/>
  <pageMargins left="0.19685039370078741" right="0.19685039370078741" top="0.78740157480314965" bottom="0.39370078740157483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GRAL </vt:lpstr>
      <vt:lpstr>'GESTION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2022-04-06T19:20:46Z</cp:lastPrinted>
  <dcterms:created xsi:type="dcterms:W3CDTF">2022-04-01T13:18:45Z</dcterms:created>
  <dcterms:modified xsi:type="dcterms:W3CDTF">2022-04-06T19:21:05Z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