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'!$5:$5</definedName>
  </definedNames>
  <calcPr calcId="152511"/>
</workbook>
</file>

<file path=xl/calcChain.xml><?xml version="1.0" encoding="utf-8"?>
<calcChain xmlns="http://schemas.openxmlformats.org/spreadsheetml/2006/main">
  <c r="V55" i="1" l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29" i="1"/>
  <c r="U29" i="1"/>
  <c r="T29" i="1"/>
  <c r="S29" i="1"/>
  <c r="V27" i="1"/>
  <c r="U27" i="1"/>
  <c r="T27" i="1"/>
  <c r="S27" i="1"/>
  <c r="V26" i="1"/>
  <c r="U26" i="1"/>
  <c r="T26" i="1"/>
  <c r="S26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2" i="1"/>
  <c r="U12" i="1"/>
  <c r="T12" i="1"/>
  <c r="S12" i="1"/>
  <c r="V10" i="1"/>
  <c r="U10" i="1"/>
  <c r="T10" i="1"/>
  <c r="S10" i="1"/>
  <c r="V9" i="1"/>
  <c r="U9" i="1"/>
  <c r="T9" i="1"/>
  <c r="S9" i="1"/>
  <c r="V8" i="1"/>
  <c r="U8" i="1"/>
  <c r="T8" i="1"/>
  <c r="S8" i="1"/>
  <c r="R30" i="1"/>
  <c r="Q30" i="1"/>
  <c r="P30" i="1"/>
  <c r="O30" i="1"/>
  <c r="N30" i="1"/>
  <c r="M30" i="1"/>
  <c r="L30" i="1"/>
  <c r="K30" i="1"/>
  <c r="J30" i="1"/>
  <c r="R28" i="1"/>
  <c r="Q28" i="1"/>
  <c r="P28" i="1"/>
  <c r="O28" i="1"/>
  <c r="N28" i="1"/>
  <c r="M28" i="1"/>
  <c r="L28" i="1"/>
  <c r="K28" i="1"/>
  <c r="J28" i="1"/>
  <c r="R25" i="1"/>
  <c r="Q25" i="1"/>
  <c r="P25" i="1"/>
  <c r="O25" i="1"/>
  <c r="N25" i="1"/>
  <c r="M25" i="1"/>
  <c r="L25" i="1"/>
  <c r="K25" i="1"/>
  <c r="J25" i="1"/>
  <c r="R13" i="1"/>
  <c r="Q13" i="1"/>
  <c r="P13" i="1"/>
  <c r="O13" i="1"/>
  <c r="N13" i="1"/>
  <c r="M13" i="1"/>
  <c r="L13" i="1"/>
  <c r="K13" i="1"/>
  <c r="J13" i="1"/>
  <c r="R11" i="1"/>
  <c r="Q11" i="1"/>
  <c r="P11" i="1"/>
  <c r="O11" i="1"/>
  <c r="N11" i="1"/>
  <c r="M11" i="1"/>
  <c r="L11" i="1"/>
  <c r="K11" i="1"/>
  <c r="J11" i="1"/>
  <c r="R7" i="1"/>
  <c r="Q7" i="1"/>
  <c r="P7" i="1"/>
  <c r="O7" i="1"/>
  <c r="N7" i="1"/>
  <c r="M7" i="1"/>
  <c r="L7" i="1"/>
  <c r="K7" i="1"/>
  <c r="J7" i="1"/>
  <c r="S28" i="1" l="1"/>
  <c r="S11" i="1"/>
  <c r="S7" i="1"/>
  <c r="T7" i="1"/>
  <c r="T28" i="1"/>
  <c r="S13" i="1"/>
  <c r="T13" i="1"/>
  <c r="K6" i="1"/>
  <c r="K56" i="1" s="1"/>
  <c r="N6" i="1"/>
  <c r="N56" i="1" s="1"/>
  <c r="R6" i="1"/>
  <c r="R56" i="1" s="1"/>
  <c r="V13" i="1"/>
  <c r="V28" i="1"/>
  <c r="U11" i="1"/>
  <c r="U30" i="1"/>
  <c r="V11" i="1"/>
  <c r="V25" i="1"/>
  <c r="V30" i="1"/>
  <c r="T11" i="1"/>
  <c r="T25" i="1"/>
  <c r="T30" i="1"/>
  <c r="U25" i="1"/>
  <c r="U7" i="1"/>
  <c r="U13" i="1"/>
  <c r="U28" i="1"/>
  <c r="S25" i="1"/>
  <c r="S30" i="1"/>
  <c r="M6" i="1"/>
  <c r="V6" i="1" s="1"/>
  <c r="P6" i="1"/>
  <c r="J6" i="1"/>
  <c r="J56" i="1" s="1"/>
  <c r="Q6" i="1"/>
  <c r="V7" i="1"/>
  <c r="L6" i="1"/>
  <c r="L56" i="1" s="1"/>
  <c r="O6" i="1"/>
  <c r="O56" i="1" s="1"/>
  <c r="P56" i="1" l="1"/>
  <c r="T6" i="1"/>
  <c r="Q56" i="1"/>
  <c r="U56" i="1" s="1"/>
  <c r="U6" i="1"/>
  <c r="M56" i="1"/>
  <c r="S6" i="1"/>
  <c r="S56" i="1" l="1"/>
  <c r="V56" i="1"/>
  <c r="T56" i="1"/>
</calcChain>
</file>

<file path=xl/sharedStrings.xml><?xml version="1.0" encoding="utf-8"?>
<sst xmlns="http://schemas.openxmlformats.org/spreadsheetml/2006/main" count="413" uniqueCount="116">
  <si>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</si>
  <si>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</si>
  <si>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</si>
  <si>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</si>
  <si>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</si>
  <si>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</si>
  <si>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</si>
  <si>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</si>
  <si>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</si>
  <si>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</si>
  <si>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</si>
  <si>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</si>
  <si>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</si>
  <si>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</si>
  <si>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</si>
  <si>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</si>
  <si>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</si>
  <si>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</si>
  <si>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</si>
  <si>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</si>
  <si>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</si>
  <si>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</si>
  <si>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</si>
  <si>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</si>
  <si>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</si>
  <si>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</si>
  <si>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</si>
  <si>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</si>
  <si>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</si>
  <si>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</si>
  <si>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</si>
  <si>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</si>
  <si>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</si>
  <si>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</si>
  <si>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</si>
  <si>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</si>
  <si>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</si>
  <si>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</si>
  <si>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</si>
  <si>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</si>
  <si>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</si>
  <si>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</si>
  <si>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</si>
  <si>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</si>
  <si>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</si>
  <si>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</si>
  <si>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</si>
  <si>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</si>
  <si>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</si>
  <si>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</si>
  <si>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</si>
  <si>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</si>
  <si>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</si>
  <si>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</si>
  <si>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</si>
  <si>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</si>
  <si>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</si>
  <si>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</si>
  <si>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</si>
  <si>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</si>
  <si>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</si>
  <si>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</si>
  <si>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</si>
  <si>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</si>
  <si>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</si>
  <si>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</si>
  <si>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</si>
  <si>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</si>
  <si>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</si>
  <si>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</si>
  <si>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</si>
  <si>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</si>
  <si>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</si>
  <si>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</si>
  <si>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</si>
  <si>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</si>
  <si>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</si>
  <si>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</si>
  <si>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</si>
  <si>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</si>
  <si>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</si>
  <si>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</si>
  <si>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</si>
  <si>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</si>
  <si>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</si>
  <si>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</si>
  <si>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</si>
  <si>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</si>
  <si>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</si>
  <si>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</si>
  <si>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</si>
  <si>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</si>
  <si>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</si>
  <si>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</si>
  <si>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</si>
  <si>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</si>
  <si>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</si>
  <si>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</si>
  <si>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</si>
  <si>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TRANSFERENCIAS CORRIENTES</t>
  </si>
  <si>
    <t xml:space="preserve">GASTOS DE INVERSION </t>
  </si>
  <si>
    <t>GASTOS POR TRIBUTOS, MULTAS, SANCIONES E INTERESES DE MORA</t>
  </si>
  <si>
    <t>MINISTERIO DE COMERCIO INDUSTRIA Y TURISMO</t>
  </si>
  <si>
    <t xml:space="preserve">UNIDAD EJECUTORA 350101-000 GESTION GENERAL </t>
  </si>
  <si>
    <t>GENERADO : FEBRERO 01 DE 2022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</si>
  <si>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</si>
  <si>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</si>
  <si>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Nota 1: Fuente SIIF Nación</t>
  </si>
  <si>
    <t>COMP/ APR</t>
  </si>
  <si>
    <t>OBLIG/ APR</t>
  </si>
  <si>
    <t>PAGO/ APR</t>
  </si>
  <si>
    <t>APROPIACIÓN SIN COMPROMETER</t>
  </si>
  <si>
    <t xml:space="preserve">SERVICIO DE LA DEUDA PUBLICA </t>
  </si>
  <si>
    <t>TOTAL PRESUPUESTO A+B+C</t>
  </si>
  <si>
    <t xml:space="preserve">ADQUISICION DE BIENES Y SERVICIOS </t>
  </si>
  <si>
    <t>EJECUCIÓN PRESUPUESTAL ACUMULADA CON CORTE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</si>
</sst>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247236</xdr:colOff>
      <xdr:row>2</xdr:row>
      <xdr:rowOff>140390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showGridLines="0" tabSelected="1" workbookViewId="0">
      <selection activeCell="A3" sqref="A3:V3"/>
    </sheetView>
  </sheetViews>
  <sheetFormatPr baseColWidth="10" defaultRowHeight="15" x14ac:dyDescent="0.25"/>
  <cols>
    <col min="1" max="5" width="5.42578125" customWidth="1"/>
    <col min="6" max="6" width="7.7109375" customWidth="1"/>
    <col min="7" max="7" width="4.28515625" customWidth="1"/>
    <col min="8" max="8" width="5.5703125" customWidth="1"/>
    <col min="9" max="9" width="27.5703125" customWidth="1"/>
    <col min="10" max="10" width="18" customWidth="1"/>
    <col min="11" max="11" width="14.7109375" customWidth="1"/>
    <col min="12" max="12" width="13.28515625" customWidth="1"/>
    <col min="13" max="13" width="15.85546875" customWidth="1"/>
    <col min="14" max="16" width="18.85546875" customWidth="1"/>
    <col min="17" max="17" width="16.85546875" customWidth="1"/>
    <col min="18" max="18" width="17.140625" customWidth="1"/>
    <col min="19" max="19" width="18" customWidth="1"/>
    <col min="20" max="20" width="7.42578125" customWidth="1"/>
    <col min="21" max="21" width="7" customWidth="1"/>
    <col min="22" max="22" width="6.7109375" customWidth="1"/>
  </cols>
  <sheetData>
    <row r="1" spans="1:22" ht="15.75" x14ac:dyDescent="0.25">
      <c r="A1" s="23" t="s">
        <v>102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3" t="s">
        <v>115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x14ac:dyDescent="0.25">
      <c r="A3" s="23" t="s">
        <v>103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28" t="s">
        <v>104</v>
      </c>
    </row>
    <row r="5" spans="1:22" ht="30.75" customHeight="1" thickTop="1" thickBot="1" x14ac:dyDescent="0.3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17</v>
      </c>
      <c r="R5" s="20" t="s">
        <v>18</v>
      </c>
      <c r="S5" s="21" t="s">
        <v>111</v>
      </c>
      <c r="T5" s="21" t="s">
        <v>108</v>
      </c>
      <c r="U5" s="21" t="s">
        <v>109</v>
      </c>
      <c r="V5" s="21" t="s">
        <v>110</v>
      </c>
    </row>
    <row r="6" spans="1:22" ht="35.1" customHeight="1" thickTop="1" thickBot="1" x14ac:dyDescent="0.3">
      <c r="A6" s="14" t="s">
        <v>19</v>
      </c>
      <c r="B6" s="14"/>
      <c r="C6" s="14"/>
      <c r="D6" s="14"/>
      <c r="E6" s="14"/>
      <c r="F6" s="14"/>
      <c r="G6" s="14"/>
      <c r="H6" s="14"/>
      <c r="I6" s="22" t="s">
        <v>98</v>
      </c>
      <c r="J6" s="3">
        <f>+J7+J11+J13+J25</f>
        <v>368029637000</v>
      </c>
      <c r="K6" s="3">
        <f t="shared" ref="K6:R6" si="0">+K7+K11+K13+K25</f>
        <v>0</v>
      </c>
      <c r="L6" s="3">
        <f t="shared" si="0"/>
        <v>0</v>
      </c>
      <c r="M6" s="3">
        <f t="shared" si="0"/>
        <v>368029637000</v>
      </c>
      <c r="N6" s="3">
        <f t="shared" si="0"/>
        <v>257668506661.19</v>
      </c>
      <c r="O6" s="3">
        <f t="shared" si="0"/>
        <v>110361130338.81</v>
      </c>
      <c r="P6" s="3">
        <f t="shared" si="0"/>
        <v>46117741424.279999</v>
      </c>
      <c r="Q6" s="3">
        <f t="shared" si="0"/>
        <v>8022287442.0699997</v>
      </c>
      <c r="R6" s="3">
        <f t="shared" si="0"/>
        <v>7730874220.9499998</v>
      </c>
      <c r="S6" s="4">
        <f t="shared" ref="S6:S37" si="1">+M6-P6</f>
        <v>321911895575.71997</v>
      </c>
      <c r="T6" s="5">
        <f t="shared" ref="T6:T37" si="2">+P6/M6</f>
        <v>0.12530985765225205</v>
      </c>
      <c r="U6" s="5">
        <f t="shared" ref="U6:U37" si="3">+Q6/M6</f>
        <v>2.1797938631964033E-2</v>
      </c>
      <c r="V6" s="5">
        <f t="shared" ref="V6:V37" si="4">+R6/M6</f>
        <v>2.1006118648401132E-2</v>
      </c>
    </row>
    <row r="7" spans="1:22" ht="35.1" customHeight="1" thickTop="1" thickBot="1" x14ac:dyDescent="0.3">
      <c r="A7" s="10" t="s">
        <v>19</v>
      </c>
      <c r="B7" s="10"/>
      <c r="C7" s="10"/>
      <c r="D7" s="10"/>
      <c r="E7" s="10"/>
      <c r="F7" s="10"/>
      <c r="G7" s="10"/>
      <c r="H7" s="10"/>
      <c r="I7" s="11" t="s">
        <v>97</v>
      </c>
      <c r="J7" s="6">
        <f>SUM(J8:J10)</f>
        <v>42357308000</v>
      </c>
      <c r="K7" s="6">
        <f t="shared" ref="K7:R7" si="5">SUM(K8:K10)</f>
        <v>0</v>
      </c>
      <c r="L7" s="6">
        <f t="shared" si="5"/>
        <v>0</v>
      </c>
      <c r="M7" s="6">
        <f t="shared" si="5"/>
        <v>42357308000</v>
      </c>
      <c r="N7" s="6">
        <f t="shared" si="5"/>
        <v>42357308000</v>
      </c>
      <c r="O7" s="6">
        <f t="shared" si="5"/>
        <v>0</v>
      </c>
      <c r="P7" s="6">
        <f t="shared" si="5"/>
        <v>2856270063</v>
      </c>
      <c r="Q7" s="6">
        <f t="shared" si="5"/>
        <v>2570019389</v>
      </c>
      <c r="R7" s="6">
        <f t="shared" si="5"/>
        <v>2486079906</v>
      </c>
      <c r="S7" s="15">
        <f t="shared" si="1"/>
        <v>39501037937</v>
      </c>
      <c r="T7" s="16">
        <f t="shared" si="2"/>
        <v>6.7432757128946905E-2</v>
      </c>
      <c r="U7" s="16">
        <f t="shared" si="3"/>
        <v>6.0674757446814137E-2</v>
      </c>
      <c r="V7" s="16">
        <f t="shared" si="4"/>
        <v>5.869305731138532E-2</v>
      </c>
    </row>
    <row r="8" spans="1:22" ht="35.1" customHeight="1" thickTop="1" thickBot="1" x14ac:dyDescent="0.3">
      <c r="A8" s="8" t="s">
        <v>19</v>
      </c>
      <c r="B8" s="8" t="s">
        <v>20</v>
      </c>
      <c r="C8" s="8" t="s">
        <v>20</v>
      </c>
      <c r="D8" s="8" t="s">
        <v>20</v>
      </c>
      <c r="E8" s="8"/>
      <c r="F8" s="8" t="s">
        <v>21</v>
      </c>
      <c r="G8" s="8" t="s">
        <v>22</v>
      </c>
      <c r="H8" s="8" t="s">
        <v>23</v>
      </c>
      <c r="I8" s="9" t="s">
        <v>24</v>
      </c>
      <c r="J8" s="2">
        <v>24347723000</v>
      </c>
      <c r="K8" s="2">
        <v>0</v>
      </c>
      <c r="L8" s="2">
        <v>0</v>
      </c>
      <c r="M8" s="2">
        <v>24347723000</v>
      </c>
      <c r="N8" s="2">
        <v>24347723000</v>
      </c>
      <c r="O8" s="2">
        <v>0</v>
      </c>
      <c r="P8" s="2">
        <v>1448075389</v>
      </c>
      <c r="Q8" s="2">
        <v>1400895247</v>
      </c>
      <c r="R8" s="2">
        <v>1355967592</v>
      </c>
      <c r="S8" s="4">
        <f t="shared" si="1"/>
        <v>22899647611</v>
      </c>
      <c r="T8" s="5">
        <f t="shared" si="2"/>
        <v>5.9474776717313563E-2</v>
      </c>
      <c r="U8" s="5">
        <f t="shared" si="3"/>
        <v>5.7537012680816187E-2</v>
      </c>
      <c r="V8" s="5">
        <f t="shared" si="4"/>
        <v>5.5691761894941877E-2</v>
      </c>
    </row>
    <row r="9" spans="1:22" ht="35.1" customHeight="1" thickTop="1" thickBot="1" x14ac:dyDescent="0.3">
      <c r="A9" s="8" t="s">
        <v>19</v>
      </c>
      <c r="B9" s="8" t="s">
        <v>20</v>
      </c>
      <c r="C9" s="8" t="s">
        <v>20</v>
      </c>
      <c r="D9" s="8" t="s">
        <v>25</v>
      </c>
      <c r="E9" s="8"/>
      <c r="F9" s="8" t="s">
        <v>21</v>
      </c>
      <c r="G9" s="8" t="s">
        <v>22</v>
      </c>
      <c r="H9" s="8" t="s">
        <v>23</v>
      </c>
      <c r="I9" s="9" t="s">
        <v>26</v>
      </c>
      <c r="J9" s="2">
        <v>8564537000</v>
      </c>
      <c r="K9" s="2">
        <v>0</v>
      </c>
      <c r="L9" s="2">
        <v>0</v>
      </c>
      <c r="M9" s="2">
        <v>8564537000</v>
      </c>
      <c r="N9" s="2">
        <v>8564537000</v>
      </c>
      <c r="O9" s="2">
        <v>0</v>
      </c>
      <c r="P9" s="2">
        <v>788443029</v>
      </c>
      <c r="Q9" s="2">
        <v>576679973</v>
      </c>
      <c r="R9" s="2">
        <v>576679973</v>
      </c>
      <c r="S9" s="4">
        <f t="shared" si="1"/>
        <v>7776093971</v>
      </c>
      <c r="T9" s="5">
        <f t="shared" si="2"/>
        <v>9.2059037050105569E-2</v>
      </c>
      <c r="U9" s="5">
        <f t="shared" si="3"/>
        <v>6.7333467413358133E-2</v>
      </c>
      <c r="V9" s="5">
        <f t="shared" si="4"/>
        <v>6.7333467413358133E-2</v>
      </c>
    </row>
    <row r="10" spans="1:22" ht="35.1" customHeight="1" thickTop="1" thickBot="1" x14ac:dyDescent="0.3">
      <c r="A10" s="8" t="s">
        <v>19</v>
      </c>
      <c r="B10" s="8" t="s">
        <v>20</v>
      </c>
      <c r="C10" s="8" t="s">
        <v>20</v>
      </c>
      <c r="D10" s="8" t="s">
        <v>27</v>
      </c>
      <c r="E10" s="8"/>
      <c r="F10" s="8" t="s">
        <v>21</v>
      </c>
      <c r="G10" s="8" t="s">
        <v>22</v>
      </c>
      <c r="H10" s="8" t="s">
        <v>23</v>
      </c>
      <c r="I10" s="9" t="s">
        <v>28</v>
      </c>
      <c r="J10" s="2">
        <v>9445048000</v>
      </c>
      <c r="K10" s="2">
        <v>0</v>
      </c>
      <c r="L10" s="2">
        <v>0</v>
      </c>
      <c r="M10" s="2">
        <v>9445048000</v>
      </c>
      <c r="N10" s="2">
        <v>9445048000</v>
      </c>
      <c r="O10" s="2">
        <v>0</v>
      </c>
      <c r="P10" s="2">
        <v>619751645</v>
      </c>
      <c r="Q10" s="2">
        <v>592444169</v>
      </c>
      <c r="R10" s="2">
        <v>553432341</v>
      </c>
      <c r="S10" s="4">
        <f t="shared" si="1"/>
        <v>8825296355</v>
      </c>
      <c r="T10" s="5">
        <f t="shared" si="2"/>
        <v>6.5616569127017674E-2</v>
      </c>
      <c r="U10" s="5">
        <f t="shared" si="3"/>
        <v>6.2725374079623517E-2</v>
      </c>
      <c r="V10" s="5">
        <f t="shared" si="4"/>
        <v>5.8594973895315303E-2</v>
      </c>
    </row>
    <row r="11" spans="1:22" ht="35.1" customHeight="1" thickTop="1" thickBot="1" x14ac:dyDescent="0.3">
      <c r="A11" s="10" t="s">
        <v>19</v>
      </c>
      <c r="B11" s="10"/>
      <c r="C11" s="10"/>
      <c r="D11" s="10"/>
      <c r="E11" s="10"/>
      <c r="F11" s="10"/>
      <c r="G11" s="10"/>
      <c r="H11" s="10"/>
      <c r="I11" s="11" t="s">
        <v>114</v>
      </c>
      <c r="J11" s="6">
        <f>+J12</f>
        <v>19428254000</v>
      </c>
      <c r="K11" s="6">
        <f t="shared" ref="K11:R11" si="6">+K12</f>
        <v>0</v>
      </c>
      <c r="L11" s="6">
        <f t="shared" si="6"/>
        <v>0</v>
      </c>
      <c r="M11" s="6">
        <f t="shared" si="6"/>
        <v>19428254000</v>
      </c>
      <c r="N11" s="6">
        <f t="shared" si="6"/>
        <v>13144052638.99</v>
      </c>
      <c r="O11" s="6">
        <f t="shared" si="6"/>
        <v>6284201361.0100002</v>
      </c>
      <c r="P11" s="6">
        <f t="shared" si="6"/>
        <v>9547727678.0799999</v>
      </c>
      <c r="Q11" s="6">
        <f t="shared" si="6"/>
        <v>687892655.39999998</v>
      </c>
      <c r="R11" s="6">
        <f t="shared" si="6"/>
        <v>525056582.27999997</v>
      </c>
      <c r="S11" s="15">
        <f t="shared" si="1"/>
        <v>9880526321.9200001</v>
      </c>
      <c r="T11" s="16">
        <f t="shared" si="2"/>
        <v>0.49143518908492756</v>
      </c>
      <c r="U11" s="16">
        <f t="shared" si="3"/>
        <v>3.540681810110162E-2</v>
      </c>
      <c r="V11" s="16">
        <f t="shared" si="4"/>
        <v>2.7025412694316225E-2</v>
      </c>
    </row>
    <row r="12" spans="1:22" ht="35.1" customHeight="1" thickTop="1" thickBot="1" x14ac:dyDescent="0.3">
      <c r="A12" s="8" t="s">
        <v>19</v>
      </c>
      <c r="B12" s="8" t="s">
        <v>25</v>
      </c>
      <c r="C12" s="8"/>
      <c r="D12" s="8"/>
      <c r="E12" s="8"/>
      <c r="F12" s="8" t="s">
        <v>21</v>
      </c>
      <c r="G12" s="8" t="s">
        <v>22</v>
      </c>
      <c r="H12" s="8" t="s">
        <v>23</v>
      </c>
      <c r="I12" s="9" t="s">
        <v>29</v>
      </c>
      <c r="J12" s="2">
        <v>19428254000</v>
      </c>
      <c r="K12" s="2">
        <v>0</v>
      </c>
      <c r="L12" s="2">
        <v>0</v>
      </c>
      <c r="M12" s="2">
        <v>19428254000</v>
      </c>
      <c r="N12" s="2">
        <v>13144052638.99</v>
      </c>
      <c r="O12" s="2">
        <v>6284201361.0100002</v>
      </c>
      <c r="P12" s="2">
        <v>9547727678.0799999</v>
      </c>
      <c r="Q12" s="2">
        <v>687892655.39999998</v>
      </c>
      <c r="R12" s="2">
        <v>525056582.27999997</v>
      </c>
      <c r="S12" s="4">
        <f t="shared" si="1"/>
        <v>9880526321.9200001</v>
      </c>
      <c r="T12" s="5">
        <f t="shared" si="2"/>
        <v>0.49143518908492756</v>
      </c>
      <c r="U12" s="5">
        <f t="shared" si="3"/>
        <v>3.540681810110162E-2</v>
      </c>
      <c r="V12" s="5">
        <f t="shared" si="4"/>
        <v>2.7025412694316225E-2</v>
      </c>
    </row>
    <row r="13" spans="1:22" ht="35.1" customHeight="1" thickTop="1" thickBot="1" x14ac:dyDescent="0.3">
      <c r="A13" s="12" t="s">
        <v>19</v>
      </c>
      <c r="B13" s="12"/>
      <c r="C13" s="12"/>
      <c r="D13" s="12"/>
      <c r="E13" s="12"/>
      <c r="F13" s="12"/>
      <c r="G13" s="12"/>
      <c r="H13" s="12"/>
      <c r="I13" s="13" t="s">
        <v>99</v>
      </c>
      <c r="J13" s="7">
        <f>SUM(J14:J24)</f>
        <v>291419598000</v>
      </c>
      <c r="K13" s="7">
        <f t="shared" ref="K13:R13" si="7">SUM(K14:K24)</f>
        <v>0</v>
      </c>
      <c r="L13" s="7">
        <f t="shared" si="7"/>
        <v>0</v>
      </c>
      <c r="M13" s="7">
        <f t="shared" si="7"/>
        <v>291419598000</v>
      </c>
      <c r="N13" s="7">
        <f t="shared" si="7"/>
        <v>189659541022.20001</v>
      </c>
      <c r="O13" s="7">
        <f t="shared" si="7"/>
        <v>101760056977.8</v>
      </c>
      <c r="P13" s="7">
        <f t="shared" si="7"/>
        <v>33713743683.200001</v>
      </c>
      <c r="Q13" s="7">
        <f t="shared" si="7"/>
        <v>4764375397.6700001</v>
      </c>
      <c r="R13" s="7">
        <f t="shared" si="7"/>
        <v>4719737732.6700001</v>
      </c>
      <c r="S13" s="17">
        <f t="shared" si="1"/>
        <v>257705854316.79999</v>
      </c>
      <c r="T13" s="18">
        <f t="shared" si="2"/>
        <v>0.11568797676812388</v>
      </c>
      <c r="U13" s="18">
        <f t="shared" si="3"/>
        <v>1.634885035312553E-2</v>
      </c>
      <c r="V13" s="18">
        <f t="shared" si="4"/>
        <v>1.6195677178409945E-2</v>
      </c>
    </row>
    <row r="14" spans="1:22" ht="57.75" thickTop="1" thickBot="1" x14ac:dyDescent="0.3">
      <c r="A14" s="8" t="s">
        <v>19</v>
      </c>
      <c r="B14" s="8" t="s">
        <v>27</v>
      </c>
      <c r="C14" s="8" t="s">
        <v>20</v>
      </c>
      <c r="D14" s="8" t="s">
        <v>20</v>
      </c>
      <c r="E14" s="8" t="s">
        <v>30</v>
      </c>
      <c r="F14" s="8" t="s">
        <v>21</v>
      </c>
      <c r="G14" s="8" t="s">
        <v>22</v>
      </c>
      <c r="H14" s="8" t="s">
        <v>23</v>
      </c>
      <c r="I14" s="9" t="s">
        <v>31</v>
      </c>
      <c r="J14" s="2">
        <v>150000000000</v>
      </c>
      <c r="K14" s="2">
        <v>0</v>
      </c>
      <c r="L14" s="2">
        <v>0</v>
      </c>
      <c r="M14" s="2">
        <v>150000000000</v>
      </c>
      <c r="N14" s="2">
        <v>150000000000</v>
      </c>
      <c r="O14" s="2">
        <v>0</v>
      </c>
      <c r="P14" s="2">
        <v>0</v>
      </c>
      <c r="Q14" s="2">
        <v>0</v>
      </c>
      <c r="R14" s="2">
        <v>0</v>
      </c>
      <c r="S14" s="4">
        <f t="shared" si="1"/>
        <v>150000000000</v>
      </c>
      <c r="T14" s="5">
        <f t="shared" si="2"/>
        <v>0</v>
      </c>
      <c r="U14" s="5">
        <f t="shared" si="3"/>
        <v>0</v>
      </c>
      <c r="V14" s="5">
        <f t="shared" si="4"/>
        <v>0</v>
      </c>
    </row>
    <row r="15" spans="1:22" ht="24" thickTop="1" thickBot="1" x14ac:dyDescent="0.3">
      <c r="A15" s="8" t="s">
        <v>19</v>
      </c>
      <c r="B15" s="8" t="s">
        <v>27</v>
      </c>
      <c r="C15" s="8" t="s">
        <v>25</v>
      </c>
      <c r="D15" s="8" t="s">
        <v>25</v>
      </c>
      <c r="E15" s="8"/>
      <c r="F15" s="8" t="s">
        <v>21</v>
      </c>
      <c r="G15" s="8" t="s">
        <v>22</v>
      </c>
      <c r="H15" s="8" t="s">
        <v>23</v>
      </c>
      <c r="I15" s="9" t="s">
        <v>32</v>
      </c>
      <c r="J15" s="2">
        <v>12889378000</v>
      </c>
      <c r="K15" s="2">
        <v>0</v>
      </c>
      <c r="L15" s="2">
        <v>0</v>
      </c>
      <c r="M15" s="2">
        <v>12889378000</v>
      </c>
      <c r="N15" s="2">
        <v>2255265000</v>
      </c>
      <c r="O15" s="2">
        <v>10634113000</v>
      </c>
      <c r="P15" s="2">
        <v>2255265000</v>
      </c>
      <c r="Q15" s="2">
        <v>2255265000</v>
      </c>
      <c r="R15" s="2">
        <v>2255265000</v>
      </c>
      <c r="S15" s="4">
        <f t="shared" si="1"/>
        <v>10634113000</v>
      </c>
      <c r="T15" s="5">
        <f t="shared" si="2"/>
        <v>0.17497081705571829</v>
      </c>
      <c r="U15" s="5">
        <f t="shared" si="3"/>
        <v>0.17497081705571829</v>
      </c>
      <c r="V15" s="5">
        <f t="shared" si="4"/>
        <v>0.17497081705571829</v>
      </c>
    </row>
    <row r="16" spans="1:22" ht="28.5" customHeight="1" thickTop="1" thickBot="1" x14ac:dyDescent="0.3">
      <c r="A16" s="8" t="s">
        <v>19</v>
      </c>
      <c r="B16" s="8" t="s">
        <v>27</v>
      </c>
      <c r="C16" s="8" t="s">
        <v>27</v>
      </c>
      <c r="D16" s="8" t="s">
        <v>33</v>
      </c>
      <c r="E16" s="8" t="s">
        <v>34</v>
      </c>
      <c r="F16" s="8" t="s">
        <v>21</v>
      </c>
      <c r="G16" s="8" t="s">
        <v>22</v>
      </c>
      <c r="H16" s="8" t="s">
        <v>23</v>
      </c>
      <c r="I16" s="9" t="s">
        <v>35</v>
      </c>
      <c r="J16" s="2">
        <v>64682895000</v>
      </c>
      <c r="K16" s="2">
        <v>0</v>
      </c>
      <c r="L16" s="2">
        <v>0</v>
      </c>
      <c r="M16" s="2">
        <v>64682895000</v>
      </c>
      <c r="N16" s="2">
        <v>0</v>
      </c>
      <c r="O16" s="2">
        <v>64682895000</v>
      </c>
      <c r="P16" s="2">
        <v>0</v>
      </c>
      <c r="Q16" s="2">
        <v>0</v>
      </c>
      <c r="R16" s="2">
        <v>0</v>
      </c>
      <c r="S16" s="4">
        <f t="shared" si="1"/>
        <v>64682895000</v>
      </c>
      <c r="T16" s="5">
        <f t="shared" si="2"/>
        <v>0</v>
      </c>
      <c r="U16" s="5">
        <f t="shared" si="3"/>
        <v>0</v>
      </c>
      <c r="V16" s="5">
        <f t="shared" si="4"/>
        <v>0</v>
      </c>
    </row>
    <row r="17" spans="1:22" ht="35.25" thickTop="1" thickBot="1" x14ac:dyDescent="0.3">
      <c r="A17" s="8" t="s">
        <v>19</v>
      </c>
      <c r="B17" s="8" t="s">
        <v>27</v>
      </c>
      <c r="C17" s="8" t="s">
        <v>27</v>
      </c>
      <c r="D17" s="8" t="s">
        <v>33</v>
      </c>
      <c r="E17" s="8" t="s">
        <v>36</v>
      </c>
      <c r="F17" s="8" t="s">
        <v>21</v>
      </c>
      <c r="G17" s="8" t="s">
        <v>22</v>
      </c>
      <c r="H17" s="8" t="s">
        <v>23</v>
      </c>
      <c r="I17" s="9" t="s">
        <v>37</v>
      </c>
      <c r="J17" s="2">
        <v>5150000000</v>
      </c>
      <c r="K17" s="2">
        <v>0</v>
      </c>
      <c r="L17" s="2">
        <v>0</v>
      </c>
      <c r="M17" s="2">
        <v>5150000000</v>
      </c>
      <c r="N17" s="2">
        <v>5150000000</v>
      </c>
      <c r="O17" s="2">
        <v>0</v>
      </c>
      <c r="P17" s="2">
        <v>0</v>
      </c>
      <c r="Q17" s="2">
        <v>0</v>
      </c>
      <c r="R17" s="2">
        <v>0</v>
      </c>
      <c r="S17" s="4">
        <f t="shared" si="1"/>
        <v>5150000000</v>
      </c>
      <c r="T17" s="5">
        <f t="shared" si="2"/>
        <v>0</v>
      </c>
      <c r="U17" s="5">
        <f t="shared" si="3"/>
        <v>0</v>
      </c>
      <c r="V17" s="5">
        <f t="shared" si="4"/>
        <v>0</v>
      </c>
    </row>
    <row r="18" spans="1:22" ht="24" thickTop="1" thickBot="1" x14ac:dyDescent="0.3">
      <c r="A18" s="8" t="s">
        <v>19</v>
      </c>
      <c r="B18" s="8" t="s">
        <v>27</v>
      </c>
      <c r="C18" s="8" t="s">
        <v>33</v>
      </c>
      <c r="D18" s="8" t="s">
        <v>25</v>
      </c>
      <c r="E18" s="8" t="s">
        <v>38</v>
      </c>
      <c r="F18" s="8" t="s">
        <v>21</v>
      </c>
      <c r="G18" s="8" t="s">
        <v>22</v>
      </c>
      <c r="H18" s="8" t="s">
        <v>23</v>
      </c>
      <c r="I18" s="9" t="s">
        <v>39</v>
      </c>
      <c r="J18" s="2">
        <v>646981000</v>
      </c>
      <c r="K18" s="2">
        <v>0</v>
      </c>
      <c r="L18" s="2">
        <v>0</v>
      </c>
      <c r="M18" s="2">
        <v>646981000</v>
      </c>
      <c r="N18" s="2">
        <v>56497219</v>
      </c>
      <c r="O18" s="2">
        <v>590483781</v>
      </c>
      <c r="P18" s="2">
        <v>56497219</v>
      </c>
      <c r="Q18" s="2">
        <v>56497219</v>
      </c>
      <c r="R18" s="2">
        <v>11859554</v>
      </c>
      <c r="S18" s="4">
        <f t="shared" si="1"/>
        <v>590483781</v>
      </c>
      <c r="T18" s="5">
        <f t="shared" si="2"/>
        <v>8.7324386651230865E-2</v>
      </c>
      <c r="U18" s="5">
        <f t="shared" si="3"/>
        <v>8.7324386651230865E-2</v>
      </c>
      <c r="V18" s="5">
        <f t="shared" si="4"/>
        <v>1.8330606308376907E-2</v>
      </c>
    </row>
    <row r="19" spans="1:22" ht="24" thickTop="1" thickBot="1" x14ac:dyDescent="0.3">
      <c r="A19" s="8" t="s">
        <v>19</v>
      </c>
      <c r="B19" s="8" t="s">
        <v>27</v>
      </c>
      <c r="C19" s="8" t="s">
        <v>33</v>
      </c>
      <c r="D19" s="8" t="s">
        <v>25</v>
      </c>
      <c r="E19" s="8" t="s">
        <v>40</v>
      </c>
      <c r="F19" s="8" t="s">
        <v>21</v>
      </c>
      <c r="G19" s="8" t="s">
        <v>22</v>
      </c>
      <c r="H19" s="8" t="s">
        <v>23</v>
      </c>
      <c r="I19" s="9" t="s">
        <v>41</v>
      </c>
      <c r="J19" s="2">
        <v>2401585000</v>
      </c>
      <c r="K19" s="2">
        <v>0</v>
      </c>
      <c r="L19" s="2">
        <v>0</v>
      </c>
      <c r="M19" s="2">
        <v>2401585000</v>
      </c>
      <c r="N19" s="2">
        <v>578059000</v>
      </c>
      <c r="O19" s="2">
        <v>1823526000</v>
      </c>
      <c r="P19" s="2">
        <v>46199000</v>
      </c>
      <c r="Q19" s="2">
        <v>46199000</v>
      </c>
      <c r="R19" s="2">
        <v>46199000</v>
      </c>
      <c r="S19" s="4">
        <f t="shared" si="1"/>
        <v>2355386000</v>
      </c>
      <c r="T19" s="5">
        <f t="shared" si="2"/>
        <v>1.9236878977841716E-2</v>
      </c>
      <c r="U19" s="5">
        <f t="shared" si="3"/>
        <v>1.9236878977841716E-2</v>
      </c>
      <c r="V19" s="5">
        <f t="shared" si="4"/>
        <v>1.9236878977841716E-2</v>
      </c>
    </row>
    <row r="20" spans="1:22" ht="35.25" thickTop="1" thickBot="1" x14ac:dyDescent="0.3">
      <c r="A20" s="8" t="s">
        <v>19</v>
      </c>
      <c r="B20" s="8" t="s">
        <v>27</v>
      </c>
      <c r="C20" s="8" t="s">
        <v>33</v>
      </c>
      <c r="D20" s="8" t="s">
        <v>25</v>
      </c>
      <c r="E20" s="8" t="s">
        <v>42</v>
      </c>
      <c r="F20" s="8" t="s">
        <v>21</v>
      </c>
      <c r="G20" s="8" t="s">
        <v>22</v>
      </c>
      <c r="H20" s="8" t="s">
        <v>23</v>
      </c>
      <c r="I20" s="9" t="s">
        <v>43</v>
      </c>
      <c r="J20" s="2">
        <v>226168000</v>
      </c>
      <c r="K20" s="2">
        <v>0</v>
      </c>
      <c r="L20" s="2">
        <v>0</v>
      </c>
      <c r="M20" s="2">
        <v>226168000</v>
      </c>
      <c r="N20" s="2">
        <v>226168000</v>
      </c>
      <c r="O20" s="2">
        <v>0</v>
      </c>
      <c r="P20" s="2">
        <v>58147650</v>
      </c>
      <c r="Q20" s="2">
        <v>58147650</v>
      </c>
      <c r="R20" s="2">
        <v>58147650</v>
      </c>
      <c r="S20" s="4">
        <f t="shared" si="1"/>
        <v>168020350</v>
      </c>
      <c r="T20" s="5">
        <f t="shared" si="2"/>
        <v>0.25709936861094407</v>
      </c>
      <c r="U20" s="5">
        <f t="shared" si="3"/>
        <v>0.25709936861094407</v>
      </c>
      <c r="V20" s="5">
        <f t="shared" si="4"/>
        <v>0.25709936861094407</v>
      </c>
    </row>
    <row r="21" spans="1:22" ht="24" thickTop="1" thickBot="1" x14ac:dyDescent="0.3">
      <c r="A21" s="8" t="s">
        <v>19</v>
      </c>
      <c r="B21" s="8" t="s">
        <v>27</v>
      </c>
      <c r="C21" s="8" t="s">
        <v>33</v>
      </c>
      <c r="D21" s="8" t="s">
        <v>25</v>
      </c>
      <c r="E21" s="8" t="s">
        <v>44</v>
      </c>
      <c r="F21" s="8" t="s">
        <v>21</v>
      </c>
      <c r="G21" s="8" t="s">
        <v>22</v>
      </c>
      <c r="H21" s="8" t="s">
        <v>23</v>
      </c>
      <c r="I21" s="9" t="s">
        <v>45</v>
      </c>
      <c r="J21" s="2">
        <v>1798000</v>
      </c>
      <c r="K21" s="2">
        <v>0</v>
      </c>
      <c r="L21" s="2">
        <v>0</v>
      </c>
      <c r="M21" s="2">
        <v>1798000</v>
      </c>
      <c r="N21" s="2">
        <v>160000</v>
      </c>
      <c r="O21" s="2">
        <v>1638000</v>
      </c>
      <c r="P21" s="2">
        <v>160000</v>
      </c>
      <c r="Q21" s="2">
        <v>0</v>
      </c>
      <c r="R21" s="2">
        <v>0</v>
      </c>
      <c r="S21" s="4">
        <f t="shared" si="1"/>
        <v>1638000</v>
      </c>
      <c r="T21" s="5">
        <f t="shared" si="2"/>
        <v>8.8987764182424919E-2</v>
      </c>
      <c r="U21" s="5">
        <f t="shared" si="3"/>
        <v>0</v>
      </c>
      <c r="V21" s="5">
        <f t="shared" si="4"/>
        <v>0</v>
      </c>
    </row>
    <row r="22" spans="1:22" ht="35.25" thickTop="1" thickBot="1" x14ac:dyDescent="0.3">
      <c r="A22" s="8" t="s">
        <v>19</v>
      </c>
      <c r="B22" s="8" t="s">
        <v>27</v>
      </c>
      <c r="C22" s="8" t="s">
        <v>33</v>
      </c>
      <c r="D22" s="8" t="s">
        <v>25</v>
      </c>
      <c r="E22" s="8" t="s">
        <v>46</v>
      </c>
      <c r="F22" s="8" t="s">
        <v>21</v>
      </c>
      <c r="G22" s="8" t="s">
        <v>22</v>
      </c>
      <c r="H22" s="8" t="s">
        <v>23</v>
      </c>
      <c r="I22" s="9" t="s">
        <v>47</v>
      </c>
      <c r="J22" s="2">
        <v>25674564000</v>
      </c>
      <c r="K22" s="2">
        <v>0</v>
      </c>
      <c r="L22" s="2">
        <v>0</v>
      </c>
      <c r="M22" s="2">
        <v>25674564000</v>
      </c>
      <c r="N22" s="2">
        <v>1650099803.2</v>
      </c>
      <c r="O22" s="2">
        <v>24024464196.799999</v>
      </c>
      <c r="P22" s="2">
        <v>1554182814.2</v>
      </c>
      <c r="Q22" s="2">
        <v>1552086145.6700001</v>
      </c>
      <c r="R22" s="2">
        <v>1552086145.6700001</v>
      </c>
      <c r="S22" s="4">
        <f t="shared" si="1"/>
        <v>24120381185.799999</v>
      </c>
      <c r="T22" s="5">
        <f t="shared" si="2"/>
        <v>6.0533951587259674E-2</v>
      </c>
      <c r="U22" s="5">
        <f t="shared" si="3"/>
        <v>6.0452288329803774E-2</v>
      </c>
      <c r="V22" s="5">
        <f t="shared" si="4"/>
        <v>6.0452288329803774E-2</v>
      </c>
    </row>
    <row r="23" spans="1:22" ht="35.25" thickTop="1" thickBot="1" x14ac:dyDescent="0.3">
      <c r="A23" s="8" t="s">
        <v>19</v>
      </c>
      <c r="B23" s="8" t="s">
        <v>27</v>
      </c>
      <c r="C23" s="8" t="s">
        <v>33</v>
      </c>
      <c r="D23" s="8" t="s">
        <v>25</v>
      </c>
      <c r="E23" s="8" t="s">
        <v>48</v>
      </c>
      <c r="F23" s="8" t="s">
        <v>21</v>
      </c>
      <c r="G23" s="8" t="s">
        <v>22</v>
      </c>
      <c r="H23" s="8" t="s">
        <v>23</v>
      </c>
      <c r="I23" s="9" t="s">
        <v>49</v>
      </c>
      <c r="J23" s="2">
        <v>2937000</v>
      </c>
      <c r="K23" s="2">
        <v>0</v>
      </c>
      <c r="L23" s="2">
        <v>0</v>
      </c>
      <c r="M23" s="2">
        <v>2937000</v>
      </c>
      <c r="N23" s="2">
        <v>0</v>
      </c>
      <c r="O23" s="2">
        <v>2937000</v>
      </c>
      <c r="P23" s="2">
        <v>0</v>
      </c>
      <c r="Q23" s="2">
        <v>0</v>
      </c>
      <c r="R23" s="2">
        <v>0</v>
      </c>
      <c r="S23" s="4">
        <f t="shared" si="1"/>
        <v>2937000</v>
      </c>
      <c r="T23" s="5">
        <f t="shared" si="2"/>
        <v>0</v>
      </c>
      <c r="U23" s="5">
        <f t="shared" si="3"/>
        <v>0</v>
      </c>
      <c r="V23" s="5">
        <f t="shared" si="4"/>
        <v>0</v>
      </c>
    </row>
    <row r="24" spans="1:22" ht="24" thickTop="1" thickBot="1" x14ac:dyDescent="0.3">
      <c r="A24" s="8" t="s">
        <v>19</v>
      </c>
      <c r="B24" s="8" t="s">
        <v>27</v>
      </c>
      <c r="C24" s="8" t="s">
        <v>50</v>
      </c>
      <c r="D24" s="8" t="s">
        <v>51</v>
      </c>
      <c r="E24" s="8" t="s">
        <v>30</v>
      </c>
      <c r="F24" s="8" t="s">
        <v>21</v>
      </c>
      <c r="G24" s="8" t="s">
        <v>22</v>
      </c>
      <c r="H24" s="8" t="s">
        <v>23</v>
      </c>
      <c r="I24" s="9" t="s">
        <v>52</v>
      </c>
      <c r="J24" s="2">
        <v>29743292000</v>
      </c>
      <c r="K24" s="2">
        <v>0</v>
      </c>
      <c r="L24" s="2">
        <v>0</v>
      </c>
      <c r="M24" s="2">
        <v>29743292000</v>
      </c>
      <c r="N24" s="2">
        <v>29743292000</v>
      </c>
      <c r="O24" s="2">
        <v>0</v>
      </c>
      <c r="P24" s="2">
        <v>29743292000</v>
      </c>
      <c r="Q24" s="2">
        <v>796180383</v>
      </c>
      <c r="R24" s="2">
        <v>796180383</v>
      </c>
      <c r="S24" s="4">
        <f t="shared" si="1"/>
        <v>0</v>
      </c>
      <c r="T24" s="5">
        <f t="shared" si="2"/>
        <v>1</v>
      </c>
      <c r="U24" s="5">
        <f t="shared" si="3"/>
        <v>2.6768401527309083E-2</v>
      </c>
      <c r="V24" s="5">
        <f t="shared" si="4"/>
        <v>2.6768401527309083E-2</v>
      </c>
    </row>
    <row r="25" spans="1:22" ht="33.75" customHeight="1" thickTop="1" thickBot="1" x14ac:dyDescent="0.3">
      <c r="A25" s="10" t="s">
        <v>19</v>
      </c>
      <c r="B25" s="10"/>
      <c r="C25" s="10"/>
      <c r="D25" s="10"/>
      <c r="E25" s="10"/>
      <c r="F25" s="10"/>
      <c r="G25" s="10"/>
      <c r="H25" s="10"/>
      <c r="I25" s="11" t="s">
        <v>101</v>
      </c>
      <c r="J25" s="6">
        <f>+J26+J27</f>
        <v>14824477000</v>
      </c>
      <c r="K25" s="6">
        <f t="shared" ref="K25:R25" si="8">+K26+K27</f>
        <v>0</v>
      </c>
      <c r="L25" s="6">
        <f t="shared" si="8"/>
        <v>0</v>
      </c>
      <c r="M25" s="6">
        <f t="shared" si="8"/>
        <v>14824477000</v>
      </c>
      <c r="N25" s="6">
        <f t="shared" si="8"/>
        <v>12507605000</v>
      </c>
      <c r="O25" s="6">
        <f t="shared" si="8"/>
        <v>2316872000</v>
      </c>
      <c r="P25" s="6">
        <f t="shared" si="8"/>
        <v>0</v>
      </c>
      <c r="Q25" s="6">
        <f t="shared" si="8"/>
        <v>0</v>
      </c>
      <c r="R25" s="6">
        <f t="shared" si="8"/>
        <v>0</v>
      </c>
      <c r="S25" s="15">
        <f t="shared" si="1"/>
        <v>14824477000</v>
      </c>
      <c r="T25" s="16">
        <f t="shared" si="2"/>
        <v>0</v>
      </c>
      <c r="U25" s="16">
        <f t="shared" si="3"/>
        <v>0</v>
      </c>
      <c r="V25" s="16">
        <f t="shared" si="4"/>
        <v>0</v>
      </c>
    </row>
    <row r="26" spans="1:22" ht="16.5" thickTop="1" thickBot="1" x14ac:dyDescent="0.3">
      <c r="A26" s="8" t="s">
        <v>19</v>
      </c>
      <c r="B26" s="8" t="s">
        <v>53</v>
      </c>
      <c r="C26" s="8" t="s">
        <v>20</v>
      </c>
      <c r="D26" s="8"/>
      <c r="E26" s="8"/>
      <c r="F26" s="8" t="s">
        <v>21</v>
      </c>
      <c r="G26" s="8" t="s">
        <v>22</v>
      </c>
      <c r="H26" s="8" t="s">
        <v>23</v>
      </c>
      <c r="I26" s="9" t="s">
        <v>54</v>
      </c>
      <c r="J26" s="2">
        <v>12998230000</v>
      </c>
      <c r="K26" s="2">
        <v>0</v>
      </c>
      <c r="L26" s="2">
        <v>0</v>
      </c>
      <c r="M26" s="2">
        <v>12998230000</v>
      </c>
      <c r="N26" s="2">
        <v>12507605000</v>
      </c>
      <c r="O26" s="2">
        <v>490625000</v>
      </c>
      <c r="P26" s="2">
        <v>0</v>
      </c>
      <c r="Q26" s="2">
        <v>0</v>
      </c>
      <c r="R26" s="2">
        <v>0</v>
      </c>
      <c r="S26" s="4">
        <f t="shared" si="1"/>
        <v>12998230000</v>
      </c>
      <c r="T26" s="5">
        <f t="shared" si="2"/>
        <v>0</v>
      </c>
      <c r="U26" s="5">
        <f t="shared" si="3"/>
        <v>0</v>
      </c>
      <c r="V26" s="5">
        <f t="shared" si="4"/>
        <v>0</v>
      </c>
    </row>
    <row r="27" spans="1:22" ht="24" thickTop="1" thickBot="1" x14ac:dyDescent="0.3">
      <c r="A27" s="8" t="s">
        <v>19</v>
      </c>
      <c r="B27" s="8" t="s">
        <v>53</v>
      </c>
      <c r="C27" s="8" t="s">
        <v>33</v>
      </c>
      <c r="D27" s="8" t="s">
        <v>20</v>
      </c>
      <c r="E27" s="8"/>
      <c r="F27" s="8" t="s">
        <v>21</v>
      </c>
      <c r="G27" s="8" t="s">
        <v>50</v>
      </c>
      <c r="H27" s="8" t="s">
        <v>55</v>
      </c>
      <c r="I27" s="9" t="s">
        <v>56</v>
      </c>
      <c r="J27" s="2">
        <v>1826247000</v>
      </c>
      <c r="K27" s="2">
        <v>0</v>
      </c>
      <c r="L27" s="2">
        <v>0</v>
      </c>
      <c r="M27" s="2">
        <v>1826247000</v>
      </c>
      <c r="N27" s="2">
        <v>0</v>
      </c>
      <c r="O27" s="2">
        <v>1826247000</v>
      </c>
      <c r="P27" s="2">
        <v>0</v>
      </c>
      <c r="Q27" s="2">
        <v>0</v>
      </c>
      <c r="R27" s="2">
        <v>0</v>
      </c>
      <c r="S27" s="4">
        <f t="shared" si="1"/>
        <v>1826247000</v>
      </c>
      <c r="T27" s="5">
        <f t="shared" si="2"/>
        <v>0</v>
      </c>
      <c r="U27" s="5">
        <f t="shared" si="3"/>
        <v>0</v>
      </c>
      <c r="V27" s="5">
        <f t="shared" si="4"/>
        <v>0</v>
      </c>
    </row>
    <row r="28" spans="1:22" ht="33.75" customHeight="1" thickTop="1" thickBot="1" x14ac:dyDescent="0.3">
      <c r="A28" s="10" t="s">
        <v>57</v>
      </c>
      <c r="B28" s="10"/>
      <c r="C28" s="10"/>
      <c r="D28" s="10"/>
      <c r="E28" s="10"/>
      <c r="F28" s="10"/>
      <c r="G28" s="10"/>
      <c r="H28" s="10"/>
      <c r="I28" s="11" t="s">
        <v>112</v>
      </c>
      <c r="J28" s="6">
        <f>+J29</f>
        <v>569462000</v>
      </c>
      <c r="K28" s="6">
        <f t="shared" ref="K28:R28" si="9">+K29</f>
        <v>0</v>
      </c>
      <c r="L28" s="6">
        <f t="shared" si="9"/>
        <v>0</v>
      </c>
      <c r="M28" s="6">
        <f t="shared" si="9"/>
        <v>569462000</v>
      </c>
      <c r="N28" s="6">
        <f t="shared" si="9"/>
        <v>0</v>
      </c>
      <c r="O28" s="6">
        <f t="shared" si="9"/>
        <v>569462000</v>
      </c>
      <c r="P28" s="6">
        <f t="shared" si="9"/>
        <v>0</v>
      </c>
      <c r="Q28" s="6">
        <f t="shared" si="9"/>
        <v>0</v>
      </c>
      <c r="R28" s="6">
        <f t="shared" si="9"/>
        <v>0</v>
      </c>
      <c r="S28" s="15">
        <f t="shared" si="1"/>
        <v>569462000</v>
      </c>
      <c r="T28" s="16">
        <f t="shared" si="2"/>
        <v>0</v>
      </c>
      <c r="U28" s="16">
        <f t="shared" si="3"/>
        <v>0</v>
      </c>
      <c r="V28" s="16">
        <f t="shared" si="4"/>
        <v>0</v>
      </c>
    </row>
    <row r="29" spans="1:22" ht="36.75" customHeight="1" thickTop="1" thickBot="1" x14ac:dyDescent="0.3">
      <c r="A29" s="8" t="s">
        <v>57</v>
      </c>
      <c r="B29" s="8" t="s">
        <v>22</v>
      </c>
      <c r="C29" s="8" t="s">
        <v>33</v>
      </c>
      <c r="D29" s="8" t="s">
        <v>20</v>
      </c>
      <c r="E29" s="8"/>
      <c r="F29" s="8" t="s">
        <v>21</v>
      </c>
      <c r="G29" s="8" t="s">
        <v>50</v>
      </c>
      <c r="H29" s="8" t="s">
        <v>23</v>
      </c>
      <c r="I29" s="9" t="s">
        <v>58</v>
      </c>
      <c r="J29" s="2">
        <v>569462000</v>
      </c>
      <c r="K29" s="2">
        <v>0</v>
      </c>
      <c r="L29" s="2">
        <v>0</v>
      </c>
      <c r="M29" s="2">
        <v>569462000</v>
      </c>
      <c r="N29" s="2">
        <v>0</v>
      </c>
      <c r="O29" s="2">
        <v>569462000</v>
      </c>
      <c r="P29" s="2">
        <v>0</v>
      </c>
      <c r="Q29" s="2">
        <v>0</v>
      </c>
      <c r="R29" s="2">
        <v>0</v>
      </c>
      <c r="S29" s="4">
        <f t="shared" si="1"/>
        <v>569462000</v>
      </c>
      <c r="T29" s="5">
        <f t="shared" si="2"/>
        <v>0</v>
      </c>
      <c r="U29" s="5">
        <f t="shared" si="3"/>
        <v>0</v>
      </c>
      <c r="V29" s="5">
        <f t="shared" si="4"/>
        <v>0</v>
      </c>
    </row>
    <row r="30" spans="1:22" ht="28.5" customHeight="1" thickTop="1" thickBot="1" x14ac:dyDescent="0.3">
      <c r="A30" s="10" t="s">
        <v>59</v>
      </c>
      <c r="B30" s="10"/>
      <c r="C30" s="10"/>
      <c r="D30" s="10"/>
      <c r="E30" s="10"/>
      <c r="F30" s="10"/>
      <c r="G30" s="10"/>
      <c r="H30" s="10"/>
      <c r="I30" s="11" t="s">
        <v>100</v>
      </c>
      <c r="J30" s="6">
        <f>SUM(J31:J55)</f>
        <v>250773427074</v>
      </c>
      <c r="K30" s="6">
        <f t="shared" ref="K30:R30" si="10">SUM(K31:K55)</f>
        <v>0</v>
      </c>
      <c r="L30" s="6">
        <f t="shared" si="10"/>
        <v>0</v>
      </c>
      <c r="M30" s="6">
        <f t="shared" si="10"/>
        <v>250773427074</v>
      </c>
      <c r="N30" s="6">
        <f t="shared" si="10"/>
        <v>186345601825.28</v>
      </c>
      <c r="O30" s="6">
        <f t="shared" si="10"/>
        <v>64427825248.720001</v>
      </c>
      <c r="P30" s="6">
        <f t="shared" si="10"/>
        <v>21135490570</v>
      </c>
      <c r="Q30" s="6">
        <f t="shared" si="10"/>
        <v>6015202571</v>
      </c>
      <c r="R30" s="6">
        <f t="shared" si="10"/>
        <v>6015202571</v>
      </c>
      <c r="S30" s="15">
        <f t="shared" si="1"/>
        <v>229637936504</v>
      </c>
      <c r="T30" s="16">
        <f t="shared" si="2"/>
        <v>8.4281220768112688E-2</v>
      </c>
      <c r="U30" s="16">
        <f t="shared" si="3"/>
        <v>2.3986602732134737E-2</v>
      </c>
      <c r="V30" s="16">
        <f t="shared" si="4"/>
        <v>2.3986602732134737E-2</v>
      </c>
    </row>
    <row r="31" spans="1:22" ht="80.25" thickTop="1" thickBot="1" x14ac:dyDescent="0.3">
      <c r="A31" s="8" t="s">
        <v>59</v>
      </c>
      <c r="B31" s="8" t="s">
        <v>60</v>
      </c>
      <c r="C31" s="8" t="s">
        <v>61</v>
      </c>
      <c r="D31" s="8" t="s">
        <v>62</v>
      </c>
      <c r="E31" s="8"/>
      <c r="F31" s="8" t="s">
        <v>21</v>
      </c>
      <c r="G31" s="8" t="s">
        <v>50</v>
      </c>
      <c r="H31" s="8" t="s">
        <v>23</v>
      </c>
      <c r="I31" s="9" t="s">
        <v>63</v>
      </c>
      <c r="J31" s="2">
        <v>3772145000</v>
      </c>
      <c r="K31" s="2">
        <v>0</v>
      </c>
      <c r="L31" s="2">
        <v>0</v>
      </c>
      <c r="M31" s="2">
        <v>3772145000</v>
      </c>
      <c r="N31" s="2">
        <v>2744786849</v>
      </c>
      <c r="O31" s="2">
        <v>1027358151</v>
      </c>
      <c r="P31" s="2">
        <v>1932518605</v>
      </c>
      <c r="Q31" s="2">
        <v>56724455</v>
      </c>
      <c r="R31" s="2">
        <v>56724455</v>
      </c>
      <c r="S31" s="4">
        <f t="shared" si="1"/>
        <v>1839626395</v>
      </c>
      <c r="T31" s="5">
        <f t="shared" si="2"/>
        <v>0.51231291612597074</v>
      </c>
      <c r="U31" s="5">
        <f t="shared" si="3"/>
        <v>1.5037718592471922E-2</v>
      </c>
      <c r="V31" s="5">
        <f t="shared" si="4"/>
        <v>1.5037718592471922E-2</v>
      </c>
    </row>
    <row r="32" spans="1:22" ht="80.25" thickTop="1" thickBot="1" x14ac:dyDescent="0.3">
      <c r="A32" s="8" t="s">
        <v>59</v>
      </c>
      <c r="B32" s="8" t="s">
        <v>60</v>
      </c>
      <c r="C32" s="8" t="s">
        <v>61</v>
      </c>
      <c r="D32" s="8" t="s">
        <v>62</v>
      </c>
      <c r="E32" s="8"/>
      <c r="F32" s="8" t="s">
        <v>21</v>
      </c>
      <c r="G32" s="8" t="s">
        <v>64</v>
      </c>
      <c r="H32" s="8" t="s">
        <v>23</v>
      </c>
      <c r="I32" s="9" t="s">
        <v>63</v>
      </c>
      <c r="J32" s="2">
        <v>33523650000</v>
      </c>
      <c r="K32" s="2">
        <v>0</v>
      </c>
      <c r="L32" s="2">
        <v>0</v>
      </c>
      <c r="M32" s="2">
        <v>33523650000</v>
      </c>
      <c r="N32" s="2">
        <v>33523650000</v>
      </c>
      <c r="O32" s="2">
        <v>0</v>
      </c>
      <c r="P32" s="2">
        <v>0</v>
      </c>
      <c r="Q32" s="2">
        <v>0</v>
      </c>
      <c r="R32" s="2">
        <v>0</v>
      </c>
      <c r="S32" s="4">
        <f t="shared" si="1"/>
        <v>33523650000</v>
      </c>
      <c r="T32" s="5">
        <f t="shared" si="2"/>
        <v>0</v>
      </c>
      <c r="U32" s="5">
        <f t="shared" si="3"/>
        <v>0</v>
      </c>
      <c r="V32" s="5">
        <f t="shared" si="4"/>
        <v>0</v>
      </c>
    </row>
    <row r="33" spans="1:22" ht="46.5" thickTop="1" thickBot="1" x14ac:dyDescent="0.3">
      <c r="A33" s="8" t="s">
        <v>59</v>
      </c>
      <c r="B33" s="8" t="s">
        <v>65</v>
      </c>
      <c r="C33" s="8" t="s">
        <v>61</v>
      </c>
      <c r="D33" s="8" t="s">
        <v>66</v>
      </c>
      <c r="E33" s="8"/>
      <c r="F33" s="8" t="s">
        <v>21</v>
      </c>
      <c r="G33" s="8" t="s">
        <v>50</v>
      </c>
      <c r="H33" s="8" t="s">
        <v>23</v>
      </c>
      <c r="I33" s="9" t="s">
        <v>67</v>
      </c>
      <c r="J33" s="2">
        <v>3800000000</v>
      </c>
      <c r="K33" s="2">
        <v>0</v>
      </c>
      <c r="L33" s="2">
        <v>0</v>
      </c>
      <c r="M33" s="2">
        <v>3800000000</v>
      </c>
      <c r="N33" s="2">
        <v>3301682711</v>
      </c>
      <c r="O33" s="2">
        <v>498317289</v>
      </c>
      <c r="P33" s="2">
        <v>2121223939</v>
      </c>
      <c r="Q33" s="2">
        <v>38000000</v>
      </c>
      <c r="R33" s="2">
        <v>38000000</v>
      </c>
      <c r="S33" s="4">
        <f t="shared" si="1"/>
        <v>1678776061</v>
      </c>
      <c r="T33" s="5">
        <f t="shared" si="2"/>
        <v>0.55821682605263157</v>
      </c>
      <c r="U33" s="5">
        <f t="shared" si="3"/>
        <v>0.01</v>
      </c>
      <c r="V33" s="5">
        <f t="shared" si="4"/>
        <v>0.01</v>
      </c>
    </row>
    <row r="34" spans="1:22" ht="57.75" thickTop="1" thickBot="1" x14ac:dyDescent="0.3">
      <c r="A34" s="8" t="s">
        <v>59</v>
      </c>
      <c r="B34" s="8" t="s">
        <v>65</v>
      </c>
      <c r="C34" s="8" t="s">
        <v>61</v>
      </c>
      <c r="D34" s="8" t="s">
        <v>68</v>
      </c>
      <c r="E34" s="8"/>
      <c r="F34" s="8" t="s">
        <v>21</v>
      </c>
      <c r="G34" s="8" t="s">
        <v>50</v>
      </c>
      <c r="H34" s="8" t="s">
        <v>23</v>
      </c>
      <c r="I34" s="9" t="s">
        <v>69</v>
      </c>
      <c r="J34" s="2">
        <v>12410000000</v>
      </c>
      <c r="K34" s="2">
        <v>0</v>
      </c>
      <c r="L34" s="2">
        <v>0</v>
      </c>
      <c r="M34" s="2">
        <v>12410000000</v>
      </c>
      <c r="N34" s="2">
        <v>7980907932.8199997</v>
      </c>
      <c r="O34" s="2">
        <v>4429092067.1800003</v>
      </c>
      <c r="P34" s="2">
        <v>6757879320</v>
      </c>
      <c r="Q34" s="2">
        <v>4004561405</v>
      </c>
      <c r="R34" s="2">
        <v>4004561405</v>
      </c>
      <c r="S34" s="4">
        <f t="shared" si="1"/>
        <v>5652120680</v>
      </c>
      <c r="T34" s="5">
        <f t="shared" si="2"/>
        <v>0.54455111361804998</v>
      </c>
      <c r="U34" s="5">
        <f t="shared" si="3"/>
        <v>0.32268826792908945</v>
      </c>
      <c r="V34" s="5">
        <f t="shared" si="4"/>
        <v>0.32268826792908945</v>
      </c>
    </row>
    <row r="35" spans="1:22" ht="57.75" thickTop="1" thickBot="1" x14ac:dyDescent="0.3">
      <c r="A35" s="8" t="s">
        <v>59</v>
      </c>
      <c r="B35" s="8" t="s">
        <v>65</v>
      </c>
      <c r="C35" s="8" t="s">
        <v>61</v>
      </c>
      <c r="D35" s="8" t="s">
        <v>68</v>
      </c>
      <c r="E35" s="8"/>
      <c r="F35" s="8" t="s">
        <v>21</v>
      </c>
      <c r="G35" s="8" t="s">
        <v>70</v>
      </c>
      <c r="H35" s="8" t="s">
        <v>23</v>
      </c>
      <c r="I35" s="9" t="s">
        <v>69</v>
      </c>
      <c r="J35" s="2">
        <v>6581286283</v>
      </c>
      <c r="K35" s="2">
        <v>0</v>
      </c>
      <c r="L35" s="2">
        <v>0</v>
      </c>
      <c r="M35" s="2">
        <v>6581286283</v>
      </c>
      <c r="N35" s="2">
        <v>0</v>
      </c>
      <c r="O35" s="2">
        <v>6581286283</v>
      </c>
      <c r="P35" s="2">
        <v>0</v>
      </c>
      <c r="Q35" s="2">
        <v>0</v>
      </c>
      <c r="R35" s="2">
        <v>0</v>
      </c>
      <c r="S35" s="4">
        <f t="shared" si="1"/>
        <v>6581286283</v>
      </c>
      <c r="T35" s="5">
        <f t="shared" si="2"/>
        <v>0</v>
      </c>
      <c r="U35" s="5">
        <f t="shared" si="3"/>
        <v>0</v>
      </c>
      <c r="V35" s="5">
        <f t="shared" si="4"/>
        <v>0</v>
      </c>
    </row>
    <row r="36" spans="1:22" ht="69" thickTop="1" thickBot="1" x14ac:dyDescent="0.3">
      <c r="A36" s="8" t="s">
        <v>59</v>
      </c>
      <c r="B36" s="8" t="s">
        <v>65</v>
      </c>
      <c r="C36" s="8" t="s">
        <v>61</v>
      </c>
      <c r="D36" s="8" t="s">
        <v>71</v>
      </c>
      <c r="E36" s="8"/>
      <c r="F36" s="8" t="s">
        <v>21</v>
      </c>
      <c r="G36" s="8" t="s">
        <v>50</v>
      </c>
      <c r="H36" s="8" t="s">
        <v>23</v>
      </c>
      <c r="I36" s="9" t="s">
        <v>72</v>
      </c>
      <c r="J36" s="2">
        <v>19837427434</v>
      </c>
      <c r="K36" s="2">
        <v>0</v>
      </c>
      <c r="L36" s="2">
        <v>0</v>
      </c>
      <c r="M36" s="2">
        <v>19837427434</v>
      </c>
      <c r="N36" s="2">
        <v>0</v>
      </c>
      <c r="O36" s="2">
        <v>19837427434</v>
      </c>
      <c r="P36" s="2">
        <v>0</v>
      </c>
      <c r="Q36" s="2">
        <v>0</v>
      </c>
      <c r="R36" s="2">
        <v>0</v>
      </c>
      <c r="S36" s="4">
        <f t="shared" si="1"/>
        <v>19837427434</v>
      </c>
      <c r="T36" s="5">
        <f t="shared" si="2"/>
        <v>0</v>
      </c>
      <c r="U36" s="5">
        <f t="shared" si="3"/>
        <v>0</v>
      </c>
      <c r="V36" s="5">
        <f t="shared" si="4"/>
        <v>0</v>
      </c>
    </row>
    <row r="37" spans="1:22" ht="46.5" thickTop="1" thickBot="1" x14ac:dyDescent="0.3">
      <c r="A37" s="8" t="s">
        <v>59</v>
      </c>
      <c r="B37" s="8" t="s">
        <v>65</v>
      </c>
      <c r="C37" s="8" t="s">
        <v>61</v>
      </c>
      <c r="D37" s="8" t="s">
        <v>73</v>
      </c>
      <c r="E37" s="8"/>
      <c r="F37" s="8" t="s">
        <v>21</v>
      </c>
      <c r="G37" s="8" t="s">
        <v>50</v>
      </c>
      <c r="H37" s="8" t="s">
        <v>23</v>
      </c>
      <c r="I37" s="9" t="s">
        <v>74</v>
      </c>
      <c r="J37" s="2">
        <v>6292612574</v>
      </c>
      <c r="K37" s="2">
        <v>0</v>
      </c>
      <c r="L37" s="2">
        <v>0</v>
      </c>
      <c r="M37" s="2">
        <v>6292612574</v>
      </c>
      <c r="N37" s="2">
        <v>3298952687</v>
      </c>
      <c r="O37" s="2">
        <v>2993659887</v>
      </c>
      <c r="P37" s="2">
        <v>2934043152</v>
      </c>
      <c r="Q37" s="2">
        <v>65000000</v>
      </c>
      <c r="R37" s="2">
        <v>65000000</v>
      </c>
      <c r="S37" s="4">
        <f t="shared" si="1"/>
        <v>3358569422</v>
      </c>
      <c r="T37" s="5">
        <f t="shared" si="2"/>
        <v>0.4662678843637959</v>
      </c>
      <c r="U37" s="5">
        <f t="shared" si="3"/>
        <v>1.0329572850006513E-2</v>
      </c>
      <c r="V37" s="5">
        <f t="shared" si="4"/>
        <v>1.0329572850006513E-2</v>
      </c>
    </row>
    <row r="38" spans="1:22" ht="46.5" thickTop="1" thickBot="1" x14ac:dyDescent="0.3">
      <c r="A38" s="8" t="s">
        <v>59</v>
      </c>
      <c r="B38" s="8" t="s">
        <v>65</v>
      </c>
      <c r="C38" s="8" t="s">
        <v>61</v>
      </c>
      <c r="D38" s="8" t="s">
        <v>73</v>
      </c>
      <c r="E38" s="8"/>
      <c r="F38" s="8" t="s">
        <v>21</v>
      </c>
      <c r="G38" s="8" t="s">
        <v>70</v>
      </c>
      <c r="H38" s="8" t="s">
        <v>23</v>
      </c>
      <c r="I38" s="9" t="s">
        <v>74</v>
      </c>
      <c r="J38" s="2">
        <v>1800000000</v>
      </c>
      <c r="K38" s="2">
        <v>0</v>
      </c>
      <c r="L38" s="2">
        <v>0</v>
      </c>
      <c r="M38" s="2">
        <v>1800000000</v>
      </c>
      <c r="N38" s="2">
        <v>1800000000</v>
      </c>
      <c r="O38" s="2">
        <v>0</v>
      </c>
      <c r="P38" s="2">
        <v>1800000000</v>
      </c>
      <c r="Q38" s="2">
        <v>0</v>
      </c>
      <c r="R38" s="2">
        <v>0</v>
      </c>
      <c r="S38" s="4">
        <f t="shared" ref="S38:S56" si="11">+M38-P38</f>
        <v>0</v>
      </c>
      <c r="T38" s="5">
        <f t="shared" ref="T38:T56" si="12">+P38/M38</f>
        <v>1</v>
      </c>
      <c r="U38" s="5">
        <f t="shared" ref="U38:U56" si="13">+Q38/M38</f>
        <v>0</v>
      </c>
      <c r="V38" s="5">
        <f t="shared" ref="V38:V56" si="14">+R38/M38</f>
        <v>0</v>
      </c>
    </row>
    <row r="39" spans="1:22" ht="57.75" thickTop="1" thickBot="1" x14ac:dyDescent="0.3">
      <c r="A39" s="8" t="s">
        <v>59</v>
      </c>
      <c r="B39" s="8" t="s">
        <v>65</v>
      </c>
      <c r="C39" s="8" t="s">
        <v>61</v>
      </c>
      <c r="D39" s="8" t="s">
        <v>75</v>
      </c>
      <c r="E39" s="8"/>
      <c r="F39" s="8" t="s">
        <v>21</v>
      </c>
      <c r="G39" s="8" t="s">
        <v>50</v>
      </c>
      <c r="H39" s="8" t="s">
        <v>23</v>
      </c>
      <c r="I39" s="9" t="s">
        <v>76</v>
      </c>
      <c r="J39" s="2">
        <v>18361790080</v>
      </c>
      <c r="K39" s="2">
        <v>0</v>
      </c>
      <c r="L39" s="2">
        <v>0</v>
      </c>
      <c r="M39" s="2">
        <v>18361790080</v>
      </c>
      <c r="N39" s="2">
        <v>7154587512</v>
      </c>
      <c r="O39" s="2">
        <v>11207202568</v>
      </c>
      <c r="P39" s="2">
        <v>533301224</v>
      </c>
      <c r="Q39" s="2">
        <v>70000000</v>
      </c>
      <c r="R39" s="2">
        <v>70000000</v>
      </c>
      <c r="S39" s="4">
        <f t="shared" si="11"/>
        <v>17828488856</v>
      </c>
      <c r="T39" s="5">
        <f t="shared" si="12"/>
        <v>2.9044075859514455E-2</v>
      </c>
      <c r="U39" s="5">
        <f t="shared" si="13"/>
        <v>3.8122644739439259E-3</v>
      </c>
      <c r="V39" s="5">
        <f t="shared" si="14"/>
        <v>3.8122644739439259E-3</v>
      </c>
    </row>
    <row r="40" spans="1:22" ht="57.75" thickTop="1" thickBot="1" x14ac:dyDescent="0.3">
      <c r="A40" s="8" t="s">
        <v>59</v>
      </c>
      <c r="B40" s="8" t="s">
        <v>65</v>
      </c>
      <c r="C40" s="8" t="s">
        <v>61</v>
      </c>
      <c r="D40" s="8" t="s">
        <v>75</v>
      </c>
      <c r="E40" s="8"/>
      <c r="F40" s="8" t="s">
        <v>21</v>
      </c>
      <c r="G40" s="8" t="s">
        <v>70</v>
      </c>
      <c r="H40" s="8" t="s">
        <v>23</v>
      </c>
      <c r="I40" s="9" t="s">
        <v>76</v>
      </c>
      <c r="J40" s="2">
        <v>6581286283</v>
      </c>
      <c r="K40" s="2">
        <v>0</v>
      </c>
      <c r="L40" s="2">
        <v>0</v>
      </c>
      <c r="M40" s="2">
        <v>6581286283</v>
      </c>
      <c r="N40" s="2">
        <v>0</v>
      </c>
      <c r="O40" s="2">
        <v>6581286283</v>
      </c>
      <c r="P40" s="2">
        <v>0</v>
      </c>
      <c r="Q40" s="2">
        <v>0</v>
      </c>
      <c r="R40" s="2">
        <v>0</v>
      </c>
      <c r="S40" s="4">
        <f t="shared" si="11"/>
        <v>6581286283</v>
      </c>
      <c r="T40" s="5">
        <f t="shared" si="12"/>
        <v>0</v>
      </c>
      <c r="U40" s="5">
        <f t="shared" si="13"/>
        <v>0</v>
      </c>
      <c r="V40" s="5">
        <f t="shared" si="14"/>
        <v>0</v>
      </c>
    </row>
    <row r="41" spans="1:22" ht="46.5" thickTop="1" thickBot="1" x14ac:dyDescent="0.3">
      <c r="A41" s="8" t="s">
        <v>59</v>
      </c>
      <c r="B41" s="8" t="s">
        <v>65</v>
      </c>
      <c r="C41" s="8" t="s">
        <v>61</v>
      </c>
      <c r="D41" s="8" t="s">
        <v>77</v>
      </c>
      <c r="E41" s="8"/>
      <c r="F41" s="8" t="s">
        <v>21</v>
      </c>
      <c r="G41" s="8" t="s">
        <v>22</v>
      </c>
      <c r="H41" s="8" t="s">
        <v>23</v>
      </c>
      <c r="I41" s="9" t="s">
        <v>78</v>
      </c>
      <c r="J41" s="2">
        <v>116011464912</v>
      </c>
      <c r="K41" s="2">
        <v>0</v>
      </c>
      <c r="L41" s="2">
        <v>0</v>
      </c>
      <c r="M41" s="2">
        <v>116011464912</v>
      </c>
      <c r="N41" s="2">
        <v>116011464912</v>
      </c>
      <c r="O41" s="2">
        <v>0</v>
      </c>
      <c r="P41" s="2">
        <v>0</v>
      </c>
      <c r="Q41" s="2">
        <v>0</v>
      </c>
      <c r="R41" s="2">
        <v>0</v>
      </c>
      <c r="S41" s="4">
        <f t="shared" si="11"/>
        <v>116011464912</v>
      </c>
      <c r="T41" s="5">
        <f t="shared" si="12"/>
        <v>0</v>
      </c>
      <c r="U41" s="5">
        <f t="shared" si="13"/>
        <v>0</v>
      </c>
      <c r="V41" s="5">
        <f t="shared" si="14"/>
        <v>0</v>
      </c>
    </row>
    <row r="42" spans="1:22" ht="46.5" thickTop="1" thickBot="1" x14ac:dyDescent="0.3">
      <c r="A42" s="8" t="s">
        <v>59</v>
      </c>
      <c r="B42" s="8" t="s">
        <v>65</v>
      </c>
      <c r="C42" s="8" t="s">
        <v>61</v>
      </c>
      <c r="D42" s="8" t="s">
        <v>77</v>
      </c>
      <c r="E42" s="8"/>
      <c r="F42" s="8" t="s">
        <v>21</v>
      </c>
      <c r="G42" s="8" t="s">
        <v>50</v>
      </c>
      <c r="H42" s="8" t="s">
        <v>23</v>
      </c>
      <c r="I42" s="9" t="s">
        <v>78</v>
      </c>
      <c r="J42" s="2">
        <v>2152512319</v>
      </c>
      <c r="K42" s="2">
        <v>0</v>
      </c>
      <c r="L42" s="2">
        <v>0</v>
      </c>
      <c r="M42" s="2">
        <v>2152512319</v>
      </c>
      <c r="N42" s="2">
        <v>2152512319</v>
      </c>
      <c r="O42" s="2">
        <v>0</v>
      </c>
      <c r="P42" s="2">
        <v>0</v>
      </c>
      <c r="Q42" s="2">
        <v>0</v>
      </c>
      <c r="R42" s="2">
        <v>0</v>
      </c>
      <c r="S42" s="4">
        <f t="shared" si="11"/>
        <v>2152512319</v>
      </c>
      <c r="T42" s="5">
        <f t="shared" si="12"/>
        <v>0</v>
      </c>
      <c r="U42" s="5">
        <f t="shared" si="13"/>
        <v>0</v>
      </c>
      <c r="V42" s="5">
        <f t="shared" si="14"/>
        <v>0</v>
      </c>
    </row>
    <row r="43" spans="1:22" ht="46.5" thickTop="1" thickBot="1" x14ac:dyDescent="0.3">
      <c r="A43" s="8" t="s">
        <v>59</v>
      </c>
      <c r="B43" s="8" t="s">
        <v>65</v>
      </c>
      <c r="C43" s="8" t="s">
        <v>61</v>
      </c>
      <c r="D43" s="8" t="s">
        <v>79</v>
      </c>
      <c r="E43" s="8"/>
      <c r="F43" s="8" t="s">
        <v>21</v>
      </c>
      <c r="G43" s="8" t="s">
        <v>50</v>
      </c>
      <c r="H43" s="8" t="s">
        <v>23</v>
      </c>
      <c r="I43" s="9" t="s">
        <v>80</v>
      </c>
      <c r="J43" s="2">
        <v>1087750116</v>
      </c>
      <c r="K43" s="2">
        <v>0</v>
      </c>
      <c r="L43" s="2">
        <v>0</v>
      </c>
      <c r="M43" s="2">
        <v>1087750116</v>
      </c>
      <c r="N43" s="2">
        <v>0</v>
      </c>
      <c r="O43" s="2">
        <v>1087750116</v>
      </c>
      <c r="P43" s="2">
        <v>0</v>
      </c>
      <c r="Q43" s="2">
        <v>0</v>
      </c>
      <c r="R43" s="2">
        <v>0</v>
      </c>
      <c r="S43" s="4">
        <f t="shared" si="11"/>
        <v>1087750116</v>
      </c>
      <c r="T43" s="5">
        <f t="shared" si="12"/>
        <v>0</v>
      </c>
      <c r="U43" s="5">
        <f t="shared" si="13"/>
        <v>0</v>
      </c>
      <c r="V43" s="5">
        <f t="shared" si="14"/>
        <v>0</v>
      </c>
    </row>
    <row r="44" spans="1:22" ht="46.5" thickTop="1" thickBot="1" x14ac:dyDescent="0.3">
      <c r="A44" s="8" t="s">
        <v>59</v>
      </c>
      <c r="B44" s="8" t="s">
        <v>65</v>
      </c>
      <c r="C44" s="8" t="s">
        <v>61</v>
      </c>
      <c r="D44" s="8" t="s">
        <v>79</v>
      </c>
      <c r="E44" s="8"/>
      <c r="F44" s="8" t="s">
        <v>21</v>
      </c>
      <c r="G44" s="8" t="s">
        <v>70</v>
      </c>
      <c r="H44" s="8" t="s">
        <v>23</v>
      </c>
      <c r="I44" s="9" t="s">
        <v>80</v>
      </c>
      <c r="J44" s="2">
        <v>925000000</v>
      </c>
      <c r="K44" s="2">
        <v>0</v>
      </c>
      <c r="L44" s="2">
        <v>0</v>
      </c>
      <c r="M44" s="2">
        <v>925000000</v>
      </c>
      <c r="N44" s="2">
        <v>144026828</v>
      </c>
      <c r="O44" s="2">
        <v>780973172</v>
      </c>
      <c r="P44" s="2">
        <v>0</v>
      </c>
      <c r="Q44" s="2">
        <v>0</v>
      </c>
      <c r="R44" s="2">
        <v>0</v>
      </c>
      <c r="S44" s="4">
        <f t="shared" si="11"/>
        <v>925000000</v>
      </c>
      <c r="T44" s="5">
        <f t="shared" si="12"/>
        <v>0</v>
      </c>
      <c r="U44" s="5">
        <f t="shared" si="13"/>
        <v>0</v>
      </c>
      <c r="V44" s="5">
        <f t="shared" si="14"/>
        <v>0</v>
      </c>
    </row>
    <row r="45" spans="1:22" ht="91.5" thickTop="1" thickBot="1" x14ac:dyDescent="0.3">
      <c r="A45" s="8" t="s">
        <v>59</v>
      </c>
      <c r="B45" s="8" t="s">
        <v>65</v>
      </c>
      <c r="C45" s="8" t="s">
        <v>61</v>
      </c>
      <c r="D45" s="8" t="s">
        <v>81</v>
      </c>
      <c r="E45" s="8"/>
      <c r="F45" s="8" t="s">
        <v>21</v>
      </c>
      <c r="G45" s="8" t="s">
        <v>50</v>
      </c>
      <c r="H45" s="8" t="s">
        <v>23</v>
      </c>
      <c r="I45" s="9" t="s">
        <v>82</v>
      </c>
      <c r="J45" s="2">
        <v>2000000000</v>
      </c>
      <c r="K45" s="2">
        <v>0</v>
      </c>
      <c r="L45" s="2">
        <v>0</v>
      </c>
      <c r="M45" s="2">
        <v>2000000000</v>
      </c>
      <c r="N45" s="2">
        <v>669366820</v>
      </c>
      <c r="O45" s="2">
        <v>1330633180</v>
      </c>
      <c r="P45" s="2">
        <v>657358552</v>
      </c>
      <c r="Q45" s="2">
        <v>35380678</v>
      </c>
      <c r="R45" s="2">
        <v>35380678</v>
      </c>
      <c r="S45" s="4">
        <f t="shared" si="11"/>
        <v>1342641448</v>
      </c>
      <c r="T45" s="5">
        <f t="shared" si="12"/>
        <v>0.32867927600000002</v>
      </c>
      <c r="U45" s="5">
        <f t="shared" si="13"/>
        <v>1.7690338999999999E-2</v>
      </c>
      <c r="V45" s="5">
        <f t="shared" si="14"/>
        <v>1.7690338999999999E-2</v>
      </c>
    </row>
    <row r="46" spans="1:22" ht="91.5" thickTop="1" thickBot="1" x14ac:dyDescent="0.3">
      <c r="A46" s="8" t="s">
        <v>59</v>
      </c>
      <c r="B46" s="8" t="s">
        <v>65</v>
      </c>
      <c r="C46" s="8" t="s">
        <v>61</v>
      </c>
      <c r="D46" s="8" t="s">
        <v>81</v>
      </c>
      <c r="E46" s="8"/>
      <c r="F46" s="8" t="s">
        <v>21</v>
      </c>
      <c r="G46" s="8" t="s">
        <v>70</v>
      </c>
      <c r="H46" s="8" t="s">
        <v>23</v>
      </c>
      <c r="I46" s="9" t="s">
        <v>82</v>
      </c>
      <c r="J46" s="2">
        <v>2000000000</v>
      </c>
      <c r="K46" s="2">
        <v>0</v>
      </c>
      <c r="L46" s="2">
        <v>0</v>
      </c>
      <c r="M46" s="2">
        <v>2000000000</v>
      </c>
      <c r="N46" s="2">
        <v>0</v>
      </c>
      <c r="O46" s="2">
        <v>2000000000</v>
      </c>
      <c r="P46" s="2">
        <v>0</v>
      </c>
      <c r="Q46" s="2">
        <v>0</v>
      </c>
      <c r="R46" s="2">
        <v>0</v>
      </c>
      <c r="S46" s="4">
        <f t="shared" si="11"/>
        <v>2000000000</v>
      </c>
      <c r="T46" s="5">
        <f t="shared" si="12"/>
        <v>0</v>
      </c>
      <c r="U46" s="5">
        <f t="shared" si="13"/>
        <v>0</v>
      </c>
      <c r="V46" s="5">
        <f t="shared" si="14"/>
        <v>0</v>
      </c>
    </row>
    <row r="47" spans="1:22" ht="35.25" thickTop="1" thickBot="1" x14ac:dyDescent="0.3">
      <c r="A47" s="8" t="s">
        <v>59</v>
      </c>
      <c r="B47" s="8" t="s">
        <v>65</v>
      </c>
      <c r="C47" s="8" t="s">
        <v>61</v>
      </c>
      <c r="D47" s="8" t="s">
        <v>83</v>
      </c>
      <c r="E47" s="8"/>
      <c r="F47" s="8" t="s">
        <v>21</v>
      </c>
      <c r="G47" s="8" t="s">
        <v>50</v>
      </c>
      <c r="H47" s="8" t="s">
        <v>23</v>
      </c>
      <c r="I47" s="9" t="s">
        <v>84</v>
      </c>
      <c r="J47" s="2">
        <v>2274360000</v>
      </c>
      <c r="K47" s="2">
        <v>0</v>
      </c>
      <c r="L47" s="2">
        <v>0</v>
      </c>
      <c r="M47" s="2">
        <v>2274360000</v>
      </c>
      <c r="N47" s="2">
        <v>809934785</v>
      </c>
      <c r="O47" s="2">
        <v>1464425215</v>
      </c>
      <c r="P47" s="2">
        <v>655934770</v>
      </c>
      <c r="Q47" s="2">
        <v>7769901</v>
      </c>
      <c r="R47" s="2">
        <v>7769901</v>
      </c>
      <c r="S47" s="4">
        <f t="shared" si="11"/>
        <v>1618425230</v>
      </c>
      <c r="T47" s="5">
        <f t="shared" si="12"/>
        <v>0.28840410928788757</v>
      </c>
      <c r="U47" s="5">
        <f t="shared" si="13"/>
        <v>3.4163021685221337E-3</v>
      </c>
      <c r="V47" s="5">
        <f t="shared" si="14"/>
        <v>3.4163021685221337E-3</v>
      </c>
    </row>
    <row r="48" spans="1:22" ht="35.25" thickTop="1" thickBot="1" x14ac:dyDescent="0.3">
      <c r="A48" s="8" t="s">
        <v>59</v>
      </c>
      <c r="B48" s="8" t="s">
        <v>65</v>
      </c>
      <c r="C48" s="8" t="s">
        <v>61</v>
      </c>
      <c r="D48" s="8" t="s">
        <v>83</v>
      </c>
      <c r="E48" s="8"/>
      <c r="F48" s="8" t="s">
        <v>21</v>
      </c>
      <c r="G48" s="8" t="s">
        <v>70</v>
      </c>
      <c r="H48" s="8" t="s">
        <v>23</v>
      </c>
      <c r="I48" s="9" t="s">
        <v>84</v>
      </c>
      <c r="J48" s="2">
        <v>1750000000</v>
      </c>
      <c r="K48" s="2">
        <v>0</v>
      </c>
      <c r="L48" s="2">
        <v>0</v>
      </c>
      <c r="M48" s="2">
        <v>1750000000</v>
      </c>
      <c r="N48" s="2">
        <v>1700000000</v>
      </c>
      <c r="O48" s="2">
        <v>50000000</v>
      </c>
      <c r="P48" s="2">
        <v>1700000000</v>
      </c>
      <c r="Q48" s="2">
        <v>1700000000</v>
      </c>
      <c r="R48" s="2">
        <v>1700000000</v>
      </c>
      <c r="S48" s="4">
        <f t="shared" si="11"/>
        <v>50000000</v>
      </c>
      <c r="T48" s="5">
        <f t="shared" si="12"/>
        <v>0.97142857142857142</v>
      </c>
      <c r="U48" s="5">
        <f t="shared" si="13"/>
        <v>0.97142857142857142</v>
      </c>
      <c r="V48" s="5">
        <f t="shared" si="14"/>
        <v>0.97142857142857142</v>
      </c>
    </row>
    <row r="49" spans="1:22" ht="46.5" thickTop="1" thickBot="1" x14ac:dyDescent="0.3">
      <c r="A49" s="8" t="s">
        <v>59</v>
      </c>
      <c r="B49" s="8" t="s">
        <v>65</v>
      </c>
      <c r="C49" s="8" t="s">
        <v>61</v>
      </c>
      <c r="D49" s="8" t="s">
        <v>85</v>
      </c>
      <c r="E49" s="8"/>
      <c r="F49" s="8" t="s">
        <v>21</v>
      </c>
      <c r="G49" s="8" t="s">
        <v>50</v>
      </c>
      <c r="H49" s="8" t="s">
        <v>23</v>
      </c>
      <c r="I49" s="9" t="s">
        <v>86</v>
      </c>
      <c r="J49" s="2">
        <v>4000000000</v>
      </c>
      <c r="K49" s="2">
        <v>0</v>
      </c>
      <c r="L49" s="2">
        <v>0</v>
      </c>
      <c r="M49" s="2">
        <v>4000000000</v>
      </c>
      <c r="N49" s="2">
        <v>173736476</v>
      </c>
      <c r="O49" s="2">
        <v>3826263524</v>
      </c>
      <c r="P49" s="2">
        <v>173736476</v>
      </c>
      <c r="Q49" s="2">
        <v>13000000</v>
      </c>
      <c r="R49" s="2">
        <v>13000000</v>
      </c>
      <c r="S49" s="4">
        <f t="shared" si="11"/>
        <v>3826263524</v>
      </c>
      <c r="T49" s="5">
        <f t="shared" si="12"/>
        <v>4.3434119E-2</v>
      </c>
      <c r="U49" s="5">
        <f t="shared" si="13"/>
        <v>3.2499999999999999E-3</v>
      </c>
      <c r="V49" s="5">
        <f t="shared" si="14"/>
        <v>3.2499999999999999E-3</v>
      </c>
    </row>
    <row r="50" spans="1:22" ht="35.25" thickTop="1" thickBot="1" x14ac:dyDescent="0.3">
      <c r="A50" s="8" t="s">
        <v>59</v>
      </c>
      <c r="B50" s="8" t="s">
        <v>87</v>
      </c>
      <c r="C50" s="8" t="s">
        <v>61</v>
      </c>
      <c r="D50" s="8" t="s">
        <v>88</v>
      </c>
      <c r="E50" s="8"/>
      <c r="F50" s="8" t="s">
        <v>21</v>
      </c>
      <c r="G50" s="8" t="s">
        <v>50</v>
      </c>
      <c r="H50" s="8" t="s">
        <v>23</v>
      </c>
      <c r="I50" s="9" t="s">
        <v>89</v>
      </c>
      <c r="J50" s="2">
        <v>167941500</v>
      </c>
      <c r="K50" s="2">
        <v>0</v>
      </c>
      <c r="L50" s="2">
        <v>0</v>
      </c>
      <c r="M50" s="2">
        <v>167941500</v>
      </c>
      <c r="N50" s="2">
        <v>102062207</v>
      </c>
      <c r="O50" s="2">
        <v>65879293</v>
      </c>
      <c r="P50" s="2">
        <v>94668408</v>
      </c>
      <c r="Q50" s="2">
        <v>4766132</v>
      </c>
      <c r="R50" s="2">
        <v>4766132</v>
      </c>
      <c r="S50" s="4">
        <f t="shared" si="11"/>
        <v>73273092</v>
      </c>
      <c r="T50" s="5">
        <f t="shared" si="12"/>
        <v>0.5636987165173587</v>
      </c>
      <c r="U50" s="5">
        <f t="shared" si="13"/>
        <v>2.8379715555714342E-2</v>
      </c>
      <c r="V50" s="5">
        <f t="shared" si="14"/>
        <v>2.8379715555714342E-2</v>
      </c>
    </row>
    <row r="51" spans="1:22" ht="102.75" thickTop="1" thickBot="1" x14ac:dyDescent="0.3">
      <c r="A51" s="8" t="s">
        <v>59</v>
      </c>
      <c r="B51" s="8" t="s">
        <v>87</v>
      </c>
      <c r="C51" s="8" t="s">
        <v>61</v>
      </c>
      <c r="D51" s="8" t="s">
        <v>90</v>
      </c>
      <c r="E51" s="8"/>
      <c r="F51" s="8" t="s">
        <v>21</v>
      </c>
      <c r="G51" s="8" t="s">
        <v>50</v>
      </c>
      <c r="H51" s="8" t="s">
        <v>23</v>
      </c>
      <c r="I51" s="9" t="s">
        <v>91</v>
      </c>
      <c r="J51" s="2">
        <v>295673983</v>
      </c>
      <c r="K51" s="2">
        <v>0</v>
      </c>
      <c r="L51" s="2">
        <v>0</v>
      </c>
      <c r="M51" s="2">
        <v>295673983</v>
      </c>
      <c r="N51" s="2">
        <v>69144344.959999993</v>
      </c>
      <c r="O51" s="2">
        <v>226529638.03999999</v>
      </c>
      <c r="P51" s="2">
        <v>69144344</v>
      </c>
      <c r="Q51" s="2">
        <v>0</v>
      </c>
      <c r="R51" s="2">
        <v>0</v>
      </c>
      <c r="S51" s="4">
        <f t="shared" si="11"/>
        <v>226529639</v>
      </c>
      <c r="T51" s="5">
        <f t="shared" si="12"/>
        <v>0.23385332486287777</v>
      </c>
      <c r="U51" s="5">
        <f t="shared" si="13"/>
        <v>0</v>
      </c>
      <c r="V51" s="5">
        <f t="shared" si="14"/>
        <v>0</v>
      </c>
    </row>
    <row r="52" spans="1:22" ht="69" thickTop="1" thickBot="1" x14ac:dyDescent="0.3">
      <c r="A52" s="8" t="s">
        <v>59</v>
      </c>
      <c r="B52" s="8" t="s">
        <v>87</v>
      </c>
      <c r="C52" s="8" t="s">
        <v>61</v>
      </c>
      <c r="D52" s="8" t="s">
        <v>92</v>
      </c>
      <c r="E52" s="8"/>
      <c r="F52" s="8" t="s">
        <v>21</v>
      </c>
      <c r="G52" s="8" t="s">
        <v>50</v>
      </c>
      <c r="H52" s="8" t="s">
        <v>23</v>
      </c>
      <c r="I52" s="9" t="s">
        <v>93</v>
      </c>
      <c r="J52" s="2">
        <v>148526590</v>
      </c>
      <c r="K52" s="2">
        <v>0</v>
      </c>
      <c r="L52" s="2">
        <v>0</v>
      </c>
      <c r="M52" s="2">
        <v>148526590</v>
      </c>
      <c r="N52" s="2">
        <v>96406540</v>
      </c>
      <c r="O52" s="2">
        <v>52120050</v>
      </c>
      <c r="P52" s="2">
        <v>67378655</v>
      </c>
      <c r="Q52" s="2">
        <v>16000000</v>
      </c>
      <c r="R52" s="2">
        <v>16000000</v>
      </c>
      <c r="S52" s="4">
        <f t="shared" si="11"/>
        <v>81147935</v>
      </c>
      <c r="T52" s="5">
        <f t="shared" si="12"/>
        <v>0.45364708770328599</v>
      </c>
      <c r="U52" s="5">
        <f t="shared" si="13"/>
        <v>0.10772481883546912</v>
      </c>
      <c r="V52" s="5">
        <f t="shared" si="14"/>
        <v>0.10772481883546912</v>
      </c>
    </row>
    <row r="53" spans="1:22" ht="46.5" thickTop="1" thickBot="1" x14ac:dyDescent="0.3">
      <c r="A53" s="8" t="s">
        <v>59</v>
      </c>
      <c r="B53" s="8" t="s">
        <v>94</v>
      </c>
      <c r="C53" s="8" t="s">
        <v>61</v>
      </c>
      <c r="D53" s="8" t="s">
        <v>88</v>
      </c>
      <c r="E53" s="8"/>
      <c r="F53" s="8" t="s">
        <v>21</v>
      </c>
      <c r="G53" s="8" t="s">
        <v>50</v>
      </c>
      <c r="H53" s="8" t="s">
        <v>23</v>
      </c>
      <c r="I53" s="9" t="s">
        <v>95</v>
      </c>
      <c r="J53" s="2">
        <v>500000000</v>
      </c>
      <c r="K53" s="2">
        <v>0</v>
      </c>
      <c r="L53" s="2">
        <v>0</v>
      </c>
      <c r="M53" s="2">
        <v>500000000</v>
      </c>
      <c r="N53" s="2">
        <v>446686670.5</v>
      </c>
      <c r="O53" s="2">
        <v>53313329.5</v>
      </c>
      <c r="P53" s="2">
        <v>106686670.5</v>
      </c>
      <c r="Q53" s="2">
        <v>0</v>
      </c>
      <c r="R53" s="2">
        <v>0</v>
      </c>
      <c r="S53" s="4">
        <f t="shared" si="11"/>
        <v>393313329.5</v>
      </c>
      <c r="T53" s="5">
        <f t="shared" si="12"/>
        <v>0.21337334099999999</v>
      </c>
      <c r="U53" s="5">
        <f t="shared" si="13"/>
        <v>0</v>
      </c>
      <c r="V53" s="5">
        <f t="shared" si="14"/>
        <v>0</v>
      </c>
    </row>
    <row r="54" spans="1:22" ht="46.5" thickTop="1" thickBot="1" x14ac:dyDescent="0.3">
      <c r="A54" s="8" t="s">
        <v>59</v>
      </c>
      <c r="B54" s="8" t="s">
        <v>94</v>
      </c>
      <c r="C54" s="8" t="s">
        <v>61</v>
      </c>
      <c r="D54" s="8" t="s">
        <v>88</v>
      </c>
      <c r="E54" s="8"/>
      <c r="F54" s="8" t="s">
        <v>21</v>
      </c>
      <c r="G54" s="8" t="s">
        <v>70</v>
      </c>
      <c r="H54" s="8" t="s">
        <v>23</v>
      </c>
      <c r="I54" s="9" t="s">
        <v>95</v>
      </c>
      <c r="J54" s="2">
        <v>2500000000</v>
      </c>
      <c r="K54" s="2">
        <v>0</v>
      </c>
      <c r="L54" s="2">
        <v>0</v>
      </c>
      <c r="M54" s="2">
        <v>2500000000</v>
      </c>
      <c r="N54" s="2">
        <v>2424040134</v>
      </c>
      <c r="O54" s="2">
        <v>75959866</v>
      </c>
      <c r="P54" s="2">
        <v>677024261.5</v>
      </c>
      <c r="Q54" s="2">
        <v>0</v>
      </c>
      <c r="R54" s="2">
        <v>0</v>
      </c>
      <c r="S54" s="4">
        <f t="shared" si="11"/>
        <v>1822975738.5</v>
      </c>
      <c r="T54" s="5">
        <f t="shared" si="12"/>
        <v>0.27080970459999998</v>
      </c>
      <c r="U54" s="5">
        <f t="shared" si="13"/>
        <v>0</v>
      </c>
      <c r="V54" s="5">
        <f t="shared" si="14"/>
        <v>0</v>
      </c>
    </row>
    <row r="55" spans="1:22" ht="57.75" thickTop="1" thickBot="1" x14ac:dyDescent="0.3">
      <c r="A55" s="8" t="s">
        <v>59</v>
      </c>
      <c r="B55" s="8" t="s">
        <v>94</v>
      </c>
      <c r="C55" s="8" t="s">
        <v>61</v>
      </c>
      <c r="D55" s="8" t="s">
        <v>90</v>
      </c>
      <c r="E55" s="8"/>
      <c r="F55" s="8" t="s">
        <v>21</v>
      </c>
      <c r="G55" s="8" t="s">
        <v>50</v>
      </c>
      <c r="H55" s="8" t="s">
        <v>23</v>
      </c>
      <c r="I55" s="9" t="s">
        <v>96</v>
      </c>
      <c r="J55" s="2">
        <v>2000000000</v>
      </c>
      <c r="K55" s="2">
        <v>0</v>
      </c>
      <c r="L55" s="2">
        <v>0</v>
      </c>
      <c r="M55" s="2">
        <v>2000000000</v>
      </c>
      <c r="N55" s="2">
        <v>1741652097</v>
      </c>
      <c r="O55" s="2">
        <v>258347903</v>
      </c>
      <c r="P55" s="2">
        <v>854592193</v>
      </c>
      <c r="Q55" s="2">
        <v>4000000</v>
      </c>
      <c r="R55" s="2">
        <v>4000000</v>
      </c>
      <c r="S55" s="4">
        <f t="shared" si="11"/>
        <v>1145407807</v>
      </c>
      <c r="T55" s="5">
        <f t="shared" si="12"/>
        <v>0.4272960965</v>
      </c>
      <c r="U55" s="5">
        <f t="shared" si="13"/>
        <v>2E-3</v>
      </c>
      <c r="V55" s="5">
        <f t="shared" si="14"/>
        <v>2E-3</v>
      </c>
    </row>
    <row r="56" spans="1:22" ht="32.25" customHeight="1" thickTop="1" thickBot="1" x14ac:dyDescent="0.3">
      <c r="A56" s="8"/>
      <c r="B56" s="8"/>
      <c r="C56" s="8"/>
      <c r="D56" s="8"/>
      <c r="E56" s="8"/>
      <c r="F56" s="8"/>
      <c r="G56" s="8"/>
      <c r="H56" s="8"/>
      <c r="I56" s="9" t="s">
        <v>113</v>
      </c>
      <c r="J56" s="2">
        <f>+J6+J28+J30</f>
        <v>619372526074</v>
      </c>
      <c r="K56" s="2">
        <f t="shared" ref="K56:R56" si="15">+K6+K28+K30</f>
        <v>0</v>
      </c>
      <c r="L56" s="2">
        <f t="shared" si="15"/>
        <v>0</v>
      </c>
      <c r="M56" s="2">
        <f t="shared" si="15"/>
        <v>619372526074</v>
      </c>
      <c r="N56" s="2">
        <f t="shared" si="15"/>
        <v>444014108486.46997</v>
      </c>
      <c r="O56" s="2">
        <f t="shared" si="15"/>
        <v>175358417587.53</v>
      </c>
      <c r="P56" s="2">
        <f t="shared" si="15"/>
        <v>67253231994.279999</v>
      </c>
      <c r="Q56" s="2">
        <f t="shared" si="15"/>
        <v>14037490013.07</v>
      </c>
      <c r="R56" s="2">
        <f t="shared" si="15"/>
        <v>13746076791.950001</v>
      </c>
      <c r="S56" s="4">
        <f t="shared" si="11"/>
        <v>552119294079.71997</v>
      </c>
      <c r="T56" s="5">
        <f t="shared" si="12"/>
        <v>0.10858284661183837</v>
      </c>
      <c r="U56" s="5">
        <f t="shared" si="13"/>
        <v>2.2664050183254108E-2</v>
      </c>
      <c r="V56" s="5">
        <f t="shared" si="14"/>
        <v>2.2193552689658176E-2</v>
      </c>
    </row>
    <row r="57" spans="1:22" ht="12.75" customHeight="1" thickTop="1" x14ac:dyDescent="0.25">
      <c r="A57" s="26" t="s">
        <v>107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19"/>
      <c r="U57" s="19"/>
      <c r="V57" s="19"/>
    </row>
    <row r="58" spans="1:22" ht="15.75" customHeight="1" x14ac:dyDescent="0.25">
      <c r="A58" s="26" t="s">
        <v>105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19"/>
      <c r="U58" s="19"/>
      <c r="V58" s="19"/>
    </row>
    <row r="59" spans="1:22" ht="14.25" customHeight="1" x14ac:dyDescent="0.25">
      <c r="A59" s="26" t="s">
        <v>106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19"/>
      <c r="U59" s="19"/>
      <c r="V59" s="19"/>
    </row>
    <row r="60" spans="1:22" ht="35.1" customHeight="1" x14ac:dyDescent="0.25">
      <c r="S60" s="19"/>
      <c r="T60" s="19"/>
      <c r="U60" s="19"/>
      <c r="V60" s="19"/>
    </row>
    <row r="61" spans="1:22" ht="35.1" customHeight="1" x14ac:dyDescent="0.25">
      <c r="S61" s="19"/>
      <c r="T61" s="19"/>
      <c r="U61" s="19"/>
      <c r="V61" s="19"/>
    </row>
    <row r="62" spans="1:22" ht="35.1" customHeight="1" x14ac:dyDescent="0.25">
      <c r="S62" s="19"/>
      <c r="T62" s="19"/>
      <c r="U62" s="19"/>
      <c r="V62" s="19"/>
    </row>
    <row r="63" spans="1:22" ht="35.1" customHeight="1" x14ac:dyDescent="0.25">
      <c r="S63" s="19"/>
      <c r="T63" s="19"/>
      <c r="U63" s="19"/>
      <c r="V63" s="19"/>
    </row>
    <row r="64" spans="1:22" ht="35.1" customHeight="1" x14ac:dyDescent="0.25">
      <c r="S64" s="19"/>
      <c r="T64" s="19"/>
      <c r="U64" s="19"/>
      <c r="V64" s="19"/>
    </row>
    <row r="65" spans="19:22" ht="35.1" customHeight="1" x14ac:dyDescent="0.25">
      <c r="S65" s="19"/>
      <c r="T65" s="19"/>
      <c r="U65" s="19"/>
      <c r="V65" s="19"/>
    </row>
    <row r="66" spans="19:22" ht="35.1" customHeight="1" x14ac:dyDescent="0.25">
      <c r="S66" s="19"/>
      <c r="T66" s="19"/>
      <c r="U66" s="19"/>
      <c r="V66" s="19"/>
    </row>
    <row r="67" spans="19:22" ht="35.1" customHeight="1" x14ac:dyDescent="0.25">
      <c r="S67" s="19"/>
      <c r="T67" s="19"/>
      <c r="U67" s="19"/>
      <c r="V67" s="19"/>
    </row>
    <row r="68" spans="19:22" ht="35.1" customHeight="1" x14ac:dyDescent="0.25">
      <c r="S68" s="19"/>
      <c r="T68" s="19"/>
      <c r="U68" s="19"/>
      <c r="V68" s="19"/>
    </row>
    <row r="69" spans="19:22" ht="35.1" customHeight="1" x14ac:dyDescent="0.25">
      <c r="S69" s="19"/>
      <c r="T69" s="19"/>
      <c r="U69" s="19"/>
      <c r="V69" s="19"/>
    </row>
    <row r="70" spans="19:22" ht="35.1" customHeight="1" x14ac:dyDescent="0.25">
      <c r="S70" s="19"/>
      <c r="T70" s="19"/>
      <c r="U70" s="19"/>
      <c r="V70" s="19"/>
    </row>
    <row r="71" spans="19:22" ht="35.1" customHeight="1" x14ac:dyDescent="0.25">
      <c r="S71" s="19"/>
      <c r="T71" s="19"/>
      <c r="U71" s="19"/>
      <c r="V71" s="19"/>
    </row>
    <row r="72" spans="19:22" ht="35.1" customHeight="1" x14ac:dyDescent="0.25"/>
    <row r="73" spans="19:22" ht="35.1" customHeight="1" x14ac:dyDescent="0.25"/>
    <row r="74" spans="19:22" ht="35.1" customHeight="1" x14ac:dyDescent="0.25"/>
  </sheetData>
  <mergeCells count="3">
    <mergeCell ref="A1:V1"/>
    <mergeCell ref="A2:V2"/>
    <mergeCell ref="A3:V3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2022-02-03T14:44:23Z</cp:lastPrinted>
  <dcterms:created xsi:type="dcterms:W3CDTF">2022-02-01T13:05:16Z</dcterms:created>
  <dcterms:modified xsi:type="dcterms:W3CDTF">2022-02-03T16:26:04Z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