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2\PAGINA WEB 2022\AGOSTO 31 DE 2022 PRESPTO\PDF\"/>
    </mc:Choice>
  </mc:AlternateContent>
  <bookViews>
    <workbookView xWindow="240" yWindow="120" windowWidth="18060" windowHeight="7050"/>
  </bookViews>
  <sheets>
    <sheet name="DIRECCION DE COMERCIO EXT" sheetId="1" r:id="rId1"/>
  </sheets>
  <definedNames>
    <definedName name="_xlnm.Print_Titles" localSheetId="0">'DIRECCION DE COMERCIO EXT'!$4:$4</definedName>
  </definedNames>
  <calcPr calcId="152511"/>
</workbook>
</file>

<file path=xl/calcChain.xml><?xml version="1.0" encoding="utf-8"?>
<calcChain xmlns="http://schemas.openxmlformats.org/spreadsheetml/2006/main">
  <c r="O20" i="1" l="1"/>
  <c r="X20" i="1" s="1"/>
  <c r="O18" i="1"/>
  <c r="X18" i="1" s="1"/>
  <c r="O16" i="1"/>
  <c r="X16" i="1" s="1"/>
  <c r="O14" i="1"/>
  <c r="X14" i="1" s="1"/>
  <c r="O12" i="1"/>
  <c r="U12" i="1" s="1"/>
  <c r="O11" i="1"/>
  <c r="U11" i="1" s="1"/>
  <c r="O10" i="1"/>
  <c r="U10" i="1" s="1"/>
  <c r="O9" i="1"/>
  <c r="U9" i="1" s="1"/>
  <c r="T19" i="1"/>
  <c r="S19" i="1"/>
  <c r="R19" i="1"/>
  <c r="Q19" i="1"/>
  <c r="P19" i="1"/>
  <c r="N19" i="1"/>
  <c r="M19" i="1"/>
  <c r="L19" i="1"/>
  <c r="K19" i="1"/>
  <c r="J19" i="1"/>
  <c r="T17" i="1"/>
  <c r="S17" i="1"/>
  <c r="R17" i="1"/>
  <c r="Q17" i="1"/>
  <c r="P17" i="1"/>
  <c r="N17" i="1"/>
  <c r="M17" i="1"/>
  <c r="L17" i="1"/>
  <c r="K17" i="1"/>
  <c r="J17" i="1"/>
  <c r="T15" i="1"/>
  <c r="S15" i="1"/>
  <c r="R15" i="1"/>
  <c r="Q15" i="1"/>
  <c r="P15" i="1"/>
  <c r="N15" i="1"/>
  <c r="M15" i="1"/>
  <c r="L15" i="1"/>
  <c r="K15" i="1"/>
  <c r="J15" i="1"/>
  <c r="T13" i="1"/>
  <c r="S13" i="1"/>
  <c r="R13" i="1"/>
  <c r="Q13" i="1"/>
  <c r="P13" i="1"/>
  <c r="N13" i="1"/>
  <c r="M13" i="1"/>
  <c r="L13" i="1"/>
  <c r="K13" i="1"/>
  <c r="J13" i="1"/>
  <c r="T8" i="1"/>
  <c r="S8" i="1"/>
  <c r="R8" i="1"/>
  <c r="Q8" i="1"/>
  <c r="P8" i="1"/>
  <c r="N8" i="1"/>
  <c r="M8" i="1"/>
  <c r="L8" i="1"/>
  <c r="K8" i="1"/>
  <c r="J8" i="1"/>
  <c r="K7" i="1" l="1"/>
  <c r="K21" i="1" s="1"/>
  <c r="P7" i="1"/>
  <c r="P21" i="1" s="1"/>
  <c r="T7" i="1"/>
  <c r="T21" i="1" s="1"/>
  <c r="O8" i="1"/>
  <c r="W8" i="1" s="1"/>
  <c r="O19" i="1"/>
  <c r="U19" i="1" s="1"/>
  <c r="V11" i="1"/>
  <c r="U14" i="1"/>
  <c r="U16" i="1"/>
  <c r="O15" i="1"/>
  <c r="U15" i="1" s="1"/>
  <c r="V9" i="1"/>
  <c r="U18" i="1"/>
  <c r="O17" i="1"/>
  <c r="U17" i="1" s="1"/>
  <c r="W9" i="1"/>
  <c r="W10" i="1"/>
  <c r="W11" i="1"/>
  <c r="V14" i="1"/>
  <c r="V16" i="1"/>
  <c r="V18" i="1"/>
  <c r="V20" i="1"/>
  <c r="V10" i="1"/>
  <c r="U20" i="1"/>
  <c r="L7" i="1"/>
  <c r="L21" i="1" s="1"/>
  <c r="Q7" i="1"/>
  <c r="Q21" i="1" s="1"/>
  <c r="X9" i="1"/>
  <c r="X10" i="1"/>
  <c r="X11" i="1"/>
  <c r="W14" i="1"/>
  <c r="W16" i="1"/>
  <c r="W18" i="1"/>
  <c r="W20" i="1"/>
  <c r="M7" i="1"/>
  <c r="R7" i="1"/>
  <c r="O13" i="1"/>
  <c r="U13" i="1" s="1"/>
  <c r="J7" i="1"/>
  <c r="J21" i="1" s="1"/>
  <c r="N7" i="1"/>
  <c r="N21" i="1" s="1"/>
  <c r="S7" i="1"/>
  <c r="U8" i="1" l="1"/>
  <c r="X8" i="1"/>
  <c r="V19" i="1"/>
  <c r="V8" i="1"/>
  <c r="X15" i="1"/>
  <c r="W15" i="1"/>
  <c r="W19" i="1"/>
  <c r="X19" i="1"/>
  <c r="V15" i="1"/>
  <c r="X13" i="1"/>
  <c r="V17" i="1"/>
  <c r="W13" i="1"/>
  <c r="V13" i="1"/>
  <c r="X17" i="1"/>
  <c r="W17" i="1"/>
  <c r="R21" i="1"/>
  <c r="M21" i="1"/>
  <c r="O7" i="1"/>
  <c r="S21" i="1"/>
  <c r="U7" i="1" l="1"/>
  <c r="X7" i="1"/>
  <c r="V7" i="1"/>
  <c r="W7" i="1"/>
  <c r="O21" i="1"/>
  <c r="U21" i="1" l="1"/>
  <c r="X21" i="1"/>
  <c r="V21" i="1"/>
  <c r="W21" i="1"/>
</calcChain>
</file>

<file path=xl/sharedStrings.xml><?xml version="1.0" encoding="utf-8"?>
<sst xmlns="http://schemas.openxmlformats.org/spreadsheetml/2006/main" count="110" uniqueCount="60">
  <si>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</si>
  <si>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</si>
  <si>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</si>
  <si>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</si>
  <si>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</si>
  <si>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</si>
  <si>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</si>
  <si>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</si>
  <si>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</si>
  <si>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</si>
  <si>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</si>
  <si>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</si>
  <si>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</si>
  <si>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</si>
  <si>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</si>
  <si>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</si>
  <si>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</si>
  <si>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</si>
  <si>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PAGOS</t>
  </si>
  <si>
    <t>A</t>
  </si>
  <si>
    <t>01</t>
  </si>
  <si>
    <t>Nación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</si>
  <si>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</si>
  <si>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</si>
  <si>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</si>
  <si>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</si>
  <si>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</si>
  <si>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</si>
  <si>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04</t>
  </si>
  <si>
    <t>012</t>
  </si>
  <si>
    <t>INCAPACIDADES Y LICENCIAS DE MATERNIDAD Y PATERNIDAD (NO DE PENSIONES)</t>
  </si>
  <si>
    <t>08</t>
  </si>
  <si>
    <t>IMPUESTOS</t>
  </si>
  <si>
    <t>SSF</t>
  </si>
  <si>
    <t>C</t>
  </si>
  <si>
    <t>3501</t>
  </si>
  <si>
    <t>0200</t>
  </si>
  <si>
    <t>2</t>
  </si>
  <si>
    <t>16</t>
  </si>
  <si>
    <t>OTROS GASTOS DE PERSONAL - DISTRIBUCIÓN PREVIO CONCEPTO DGPPN</t>
  </si>
  <si>
    <t>FORTALECIMIENTO DE LOS SERVICIOS BRINDADOS A LOS USUARIOS DE COMERCIO EXTERIOR A NIVEL  NACIONAL</t>
  </si>
  <si>
    <t>GASTOS DE PERSONAL</t>
  </si>
  <si>
    <t>GASTOS DE FUNCIONAMIENTO</t>
  </si>
  <si>
    <t xml:space="preserve">ADQUISICION DE BIENES Y SERVICIOS </t>
  </si>
  <si>
    <t>TRANSFERENCIAS CORRIENTES</t>
  </si>
  <si>
    <t>GASTOS POR TRIBUTOS, MULTAS, SANCIONES E INTERESES DE MORA</t>
  </si>
  <si>
    <t>APROPIACION SIN COMPROMETER</t>
  </si>
  <si>
    <t xml:space="preserve">INVERSION </t>
  </si>
  <si>
    <t>APR. VIGENTE DESPUES DE BLOQUEOS</t>
  </si>
  <si>
    <t>MINISTERIO DE COMERCIO INDUSTRIA Y TURISMO</t>
  </si>
  <si>
    <t>EJECUCIÓN PRESUPUESTAL ACUMULADA CON CORTE AL 31 DE AGOSTO DE 2022</t>
  </si>
  <si>
    <r>
      <rPr>
        <b/>
        <sz val="8"/>
        <rFont val="Arial"/>
        <family val="2"/>
      </rPr>
      <t>Fuente</t>
    </r>
    <r>
      <rPr>
        <sz val="8"/>
        <rFont val="Arial"/>
        <family val="2"/>
      </rPr>
      <t xml:space="preserve"> :Sistema Integrado de Información Financiera SIIF Nación</t>
    </r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</si>
  <si>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2159 del 12 de Noviembre de 2021. Por la cual se decreta el presupuesto de rentas y recursos de capital y ley de apropiaciones para la vigencia fiscal del 1° de Enero al 31 de diciembre de 2022.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</si>
  <si>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Numero 1793 del 21 de diciembre de 2021. Por el cual se liquida el Presupuesto General de la Nación para la vigencia fiscal de 2022, se detallan las apropiaciones y se clasifican y definen los gastos. </t>
    </r>
  </si>
  <si>
    <t>UNIDAD EJECUTORA 3501-02 DIRECCIÓN DE COMERCIO EXTERIOR</t>
  </si>
  <si>
    <t>COMP/ APR</t>
  </si>
  <si>
    <t>OBLIG/ APR</t>
  </si>
  <si>
    <t>PAGO/ APR</t>
  </si>
  <si>
    <t>FECHA DE GENERACION : SEPTIEMBRE 01 DE 2022</t>
  </si>
  <si>
    <t>TOTAL PRESUPUESTO  A+C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</si>
</sst>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</font>
    <font>
      <sz val="8"/>
      <color rgb="FF000000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2"/>
      <color rgb="FF000000"/>
      <name val="Arial"/>
      <family val="2"/>
    </font>
    <font>
      <sz val="12"/>
      <name val="Arial"/>
      <family val="2"/>
    </font>
    <font>
      <b/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 style="thick">
        <color rgb="FFD3D3D3"/>
      </left>
      <right style="thick">
        <color rgb="FFD3D3D3"/>
      </right>
      <top/>
      <bottom style="thick">
        <color rgb="FFD3D3D3"/>
      </bottom>
      <diagonal/>
    </border>
  </borders>
  <cellStyleXfs count="1">
    <xf numFmtId="0" fontId="0" fillId="0" borderId="0"/>
  </cellStyleXfs>
  <cellXfs count="33">
    <xf numFmtId="0" fontId="1" fillId="0" borderId="0" xfId="0" applyFont="1" applyFill="1" applyBorder="1"/>
    <xf numFmtId="0" fontId="2" fillId="0" borderId="0" xfId="0" applyFont="1" applyFill="1" applyBorder="1" applyAlignment="1">
      <alignment horizontal="right"/>
    </xf>
    <xf numFmtId="0" fontId="2" fillId="0" borderId="0" xfId="0" applyFont="1" applyFill="1" applyBorder="1"/>
    <xf numFmtId="7" fontId="7" fillId="0" borderId="0" xfId="0" applyNumberFormat="1" applyFont="1" applyFill="1" applyBorder="1" applyAlignment="1">
      <alignment horizontal="right" vertical="center" wrapText="1"/>
    </xf>
    <xf numFmtId="10" fontId="7" fillId="0" borderId="0" xfId="0" applyNumberFormat="1" applyFont="1" applyFill="1" applyBorder="1" applyAlignment="1">
      <alignment horizontal="right" vertical="center" wrapText="1"/>
    </xf>
    <xf numFmtId="0" fontId="6" fillId="3" borderId="1" xfId="0" applyNumberFormat="1" applyFont="1" applyFill="1" applyBorder="1" applyAlignment="1">
      <alignment horizontal="center" vertical="center" wrapText="1" readingOrder="1"/>
    </xf>
    <xf numFmtId="0" fontId="6" fillId="3" borderId="1" xfId="0" applyNumberFormat="1" applyFont="1" applyFill="1" applyBorder="1" applyAlignment="1">
      <alignment horizontal="left" vertical="center" wrapText="1" readingOrder="1"/>
    </xf>
    <xf numFmtId="164" fontId="6" fillId="3" borderId="1" xfId="0" applyNumberFormat="1" applyFont="1" applyFill="1" applyBorder="1" applyAlignment="1">
      <alignment horizontal="right" vertical="center" wrapText="1" readingOrder="1"/>
    </xf>
    <xf numFmtId="7" fontId="6" fillId="3" borderId="1" xfId="0" applyNumberFormat="1" applyFont="1" applyFill="1" applyBorder="1" applyAlignment="1">
      <alignment horizontal="right" vertical="center" wrapText="1" readingOrder="1"/>
    </xf>
    <xf numFmtId="7" fontId="8" fillId="3" borderId="1" xfId="0" applyNumberFormat="1" applyFont="1" applyFill="1" applyBorder="1" applyAlignment="1">
      <alignment horizontal="right" vertical="center" wrapText="1"/>
    </xf>
    <xf numFmtId="10" fontId="8" fillId="3" borderId="1" xfId="0" applyNumberFormat="1" applyFont="1" applyFill="1" applyBorder="1" applyAlignment="1">
      <alignment horizontal="right" vertical="center" wrapText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7" fontId="3" fillId="0" borderId="1" xfId="0" applyNumberFormat="1" applyFont="1" applyFill="1" applyBorder="1" applyAlignment="1">
      <alignment horizontal="right" vertical="center" wrapText="1" readingOrder="1"/>
    </xf>
    <xf numFmtId="7" fontId="7" fillId="0" borderId="1" xfId="0" applyNumberFormat="1" applyFont="1" applyFill="1" applyBorder="1" applyAlignment="1">
      <alignment horizontal="right" vertical="center" wrapText="1"/>
    </xf>
    <xf numFmtId="10" fontId="7" fillId="0" borderId="1" xfId="0" applyNumberFormat="1" applyFont="1" applyFill="1" applyBorder="1" applyAlignment="1">
      <alignment horizontal="right" vertical="center" wrapText="1"/>
    </xf>
    <xf numFmtId="0" fontId="7" fillId="0" borderId="0" xfId="0" applyFont="1" applyFill="1" applyBorder="1"/>
    <xf numFmtId="4" fontId="7" fillId="0" borderId="0" xfId="0" applyNumberFormat="1" applyFont="1" applyFill="1" applyBorder="1"/>
    <xf numFmtId="4" fontId="3" fillId="0" borderId="0" xfId="0" applyNumberFormat="1" applyFont="1" applyFill="1" applyBorder="1" applyAlignment="1">
      <alignment horizontal="right" vertical="center" wrapText="1" readingOrder="1"/>
    </xf>
    <xf numFmtId="10" fontId="7" fillId="0" borderId="0" xfId="0" applyNumberFormat="1" applyFont="1" applyFill="1" applyBorder="1"/>
    <xf numFmtId="10" fontId="7" fillId="0" borderId="0" xfId="0" applyNumberFormat="1" applyFont="1"/>
    <xf numFmtId="0" fontId="7" fillId="0" borderId="0" xfId="0" applyFont="1"/>
    <xf numFmtId="164" fontId="3" fillId="0" borderId="0" xfId="0" applyNumberFormat="1" applyFont="1" applyFill="1" applyBorder="1" applyAlignment="1">
      <alignment horizontal="right" vertical="center" wrapText="1" readingOrder="1"/>
    </xf>
    <xf numFmtId="0" fontId="4" fillId="2" borderId="2" xfId="0" applyNumberFormat="1" applyFont="1" applyFill="1" applyBorder="1" applyAlignment="1">
      <alignment horizontal="center" vertical="center" wrapText="1" readingOrder="1"/>
    </xf>
    <xf numFmtId="0" fontId="5" fillId="2" borderId="2" xfId="0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center" vertical="center" wrapText="1" readingOrder="1"/>
    </xf>
    <xf numFmtId="0" fontId="10" fillId="0" borderId="0" xfId="0" applyFont="1" applyFill="1" applyBorder="1" applyAlignment="1">
      <alignment horizontal="center" vertical="center" wrapText="1" readingOrder="1"/>
    </xf>
    <xf numFmtId="0" fontId="9" fillId="0" borderId="0" xfId="0" applyNumberFormat="1" applyFont="1" applyFill="1" applyBorder="1" applyAlignment="1">
      <alignment horizontal="center" vertical="center" wrapText="1" readingOrder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 readingOrder="1"/>
    </xf>
    <xf numFmtId="0" fontId="8" fillId="0" borderId="0" xfId="0" applyFont="1" applyFill="1" applyBorder="1" applyAlignment="1">
      <alignment horizontal="center" vertical="center" wrapText="1" readingOrder="1"/>
    </xf>
    <xf numFmtId="0" fontId="11" fillId="0" borderId="0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95250</xdr:colOff>
      <xdr:row>2</xdr:row>
      <xdr:rowOff>95250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95525" cy="476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73"/>
  <sheetViews>
    <sheetView showGridLines="0" tabSelected="1" workbookViewId="0">
      <selection activeCell="P27" sqref="P27"/>
    </sheetView>
  </sheetViews>
  <sheetFormatPr baseColWidth="10" defaultRowHeight="15" x14ac:dyDescent="0.25"/>
  <cols>
    <col min="1" max="4" width="5.42578125" customWidth="1"/>
    <col min="5" max="5" width="4.7109375" customWidth="1"/>
    <col min="6" max="6" width="6.5703125" customWidth="1"/>
    <col min="7" max="7" width="4" customWidth="1"/>
    <col min="8" max="8" width="4.140625" customWidth="1"/>
    <col min="9" max="9" width="25.85546875" customWidth="1"/>
    <col min="10" max="10" width="16" customWidth="1"/>
    <col min="11" max="11" width="13.140625" customWidth="1"/>
    <col min="12" max="12" width="11.140625" customWidth="1"/>
    <col min="13" max="13" width="16.28515625" customWidth="1"/>
    <col min="14" max="14" width="13.85546875" customWidth="1"/>
    <col min="15" max="15" width="16.85546875" customWidth="1"/>
    <col min="16" max="16" width="15.5703125" customWidth="1"/>
    <col min="17" max="17" width="12.85546875" customWidth="1"/>
    <col min="18" max="18" width="16.42578125" customWidth="1"/>
    <col min="19" max="19" width="15.28515625" customWidth="1"/>
    <col min="20" max="20" width="15.85546875" customWidth="1"/>
    <col min="21" max="21" width="14.85546875" customWidth="1"/>
    <col min="22" max="22" width="7.140625" customWidth="1"/>
    <col min="23" max="23" width="7" customWidth="1"/>
    <col min="24" max="24" width="6.5703125" customWidth="1"/>
  </cols>
  <sheetData>
    <row r="2" spans="1:25" x14ac:dyDescent="0.25">
      <c r="A2" s="28" t="s">
        <v>49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</row>
    <row r="3" spans="1:25" x14ac:dyDescent="0.25">
      <c r="A3" s="28" t="s">
        <v>50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</row>
    <row r="4" spans="1:25" x14ac:dyDescent="0.25">
      <c r="A4" s="28" t="s">
        <v>54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</row>
    <row r="5" spans="1:25" ht="15.75" x14ac:dyDescent="0.25">
      <c r="A5" s="26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31" t="s">
        <v>58</v>
      </c>
      <c r="U5" s="32"/>
      <c r="V5" s="32"/>
      <c r="W5" s="32"/>
      <c r="X5" s="32"/>
    </row>
    <row r="6" spans="1:25" ht="35.1" customHeight="1" thickBot="1" x14ac:dyDescent="0.3">
      <c r="A6" s="24" t="s">
        <v>0</v>
      </c>
      <c r="B6" s="24" t="s">
        <v>1</v>
      </c>
      <c r="C6" s="24" t="s">
        <v>2</v>
      </c>
      <c r="D6" s="24" t="s">
        <v>3</v>
      </c>
      <c r="E6" s="24" t="s">
        <v>4</v>
      </c>
      <c r="F6" s="24" t="s">
        <v>5</v>
      </c>
      <c r="G6" s="24" t="s">
        <v>6</v>
      </c>
      <c r="H6" s="24" t="s">
        <v>7</v>
      </c>
      <c r="I6" s="24" t="s">
        <v>8</v>
      </c>
      <c r="J6" s="24" t="s">
        <v>9</v>
      </c>
      <c r="K6" s="24" t="s">
        <v>10</v>
      </c>
      <c r="L6" s="24" t="s">
        <v>11</v>
      </c>
      <c r="M6" s="24" t="s">
        <v>12</v>
      </c>
      <c r="N6" s="24" t="s">
        <v>13</v>
      </c>
      <c r="O6" s="24" t="s">
        <v>48</v>
      </c>
      <c r="P6" s="24" t="s">
        <v>14</v>
      </c>
      <c r="Q6" s="24" t="s">
        <v>15</v>
      </c>
      <c r="R6" s="24" t="s">
        <v>16</v>
      </c>
      <c r="S6" s="24" t="s">
        <v>17</v>
      </c>
      <c r="T6" s="24" t="s">
        <v>18</v>
      </c>
      <c r="U6" s="25" t="s">
        <v>46</v>
      </c>
      <c r="V6" s="25" t="s">
        <v>55</v>
      </c>
      <c r="W6" s="25" t="s">
        <v>56</v>
      </c>
      <c r="X6" s="25" t="s">
        <v>57</v>
      </c>
      <c r="Y6" s="1"/>
    </row>
    <row r="7" spans="1:25" ht="35.1" customHeight="1" thickTop="1" thickBot="1" x14ac:dyDescent="0.3">
      <c r="A7" s="5" t="s">
        <v>19</v>
      </c>
      <c r="B7" s="5"/>
      <c r="C7" s="5"/>
      <c r="D7" s="5"/>
      <c r="E7" s="5"/>
      <c r="F7" s="5"/>
      <c r="G7" s="5"/>
      <c r="H7" s="5"/>
      <c r="I7" s="6" t="s">
        <v>42</v>
      </c>
      <c r="J7" s="7">
        <f>+J8+J13+J15+J17</f>
        <v>16092762000</v>
      </c>
      <c r="K7" s="7">
        <f t="shared" ref="K7:T7" si="0">+K8+K13+K15+K17</f>
        <v>0</v>
      </c>
      <c r="L7" s="7">
        <f t="shared" si="0"/>
        <v>0</v>
      </c>
      <c r="M7" s="7">
        <f t="shared" si="0"/>
        <v>16092762000</v>
      </c>
      <c r="N7" s="7">
        <f t="shared" si="0"/>
        <v>620277000</v>
      </c>
      <c r="O7" s="8">
        <f t="shared" ref="O7:O21" si="1">+M7-N7</f>
        <v>15472485000</v>
      </c>
      <c r="P7" s="7">
        <f t="shared" si="0"/>
        <v>15401730859.18</v>
      </c>
      <c r="Q7" s="7">
        <f t="shared" si="0"/>
        <v>70754140.819999993</v>
      </c>
      <c r="R7" s="7">
        <f t="shared" si="0"/>
        <v>10052993701.959999</v>
      </c>
      <c r="S7" s="7">
        <f t="shared" si="0"/>
        <v>9468292143.2299995</v>
      </c>
      <c r="T7" s="7">
        <f t="shared" si="0"/>
        <v>9465792176.2900009</v>
      </c>
      <c r="U7" s="9">
        <f>+O7-R7</f>
        <v>5419491298.0400009</v>
      </c>
      <c r="V7" s="10">
        <f>+R7/O7</f>
        <v>0.64973362080880992</v>
      </c>
      <c r="W7" s="10">
        <f>+S7/O7</f>
        <v>0.61194385667396023</v>
      </c>
      <c r="X7" s="10">
        <f>+T7/O7</f>
        <v>0.6117822816625772</v>
      </c>
      <c r="Y7" s="1"/>
    </row>
    <row r="8" spans="1:25" ht="35.1" customHeight="1" thickTop="1" thickBot="1" x14ac:dyDescent="0.3">
      <c r="A8" s="5" t="s">
        <v>19</v>
      </c>
      <c r="B8" s="5" t="s">
        <v>20</v>
      </c>
      <c r="C8" s="5"/>
      <c r="D8" s="5"/>
      <c r="E8" s="5"/>
      <c r="F8" s="5"/>
      <c r="G8" s="5"/>
      <c r="H8" s="5"/>
      <c r="I8" s="6" t="s">
        <v>41</v>
      </c>
      <c r="J8" s="7">
        <f>SUM(J9:J12)</f>
        <v>14111871000</v>
      </c>
      <c r="K8" s="7">
        <f t="shared" ref="K8:T8" si="2">SUM(K9:K12)</f>
        <v>0</v>
      </c>
      <c r="L8" s="7">
        <f t="shared" si="2"/>
        <v>0</v>
      </c>
      <c r="M8" s="7">
        <f t="shared" si="2"/>
        <v>14111871000</v>
      </c>
      <c r="N8" s="7">
        <f t="shared" si="2"/>
        <v>620277000</v>
      </c>
      <c r="O8" s="8">
        <f t="shared" si="1"/>
        <v>13491594000</v>
      </c>
      <c r="P8" s="7">
        <f t="shared" si="2"/>
        <v>13491594000</v>
      </c>
      <c r="Q8" s="7">
        <f t="shared" si="2"/>
        <v>0</v>
      </c>
      <c r="R8" s="7">
        <f t="shared" si="2"/>
        <v>8387597770</v>
      </c>
      <c r="S8" s="7">
        <f t="shared" si="2"/>
        <v>8387597770</v>
      </c>
      <c r="T8" s="7">
        <f t="shared" si="2"/>
        <v>8387597770</v>
      </c>
      <c r="U8" s="9">
        <f t="shared" ref="U8:U21" si="3">+O8-R8</f>
        <v>5103996230</v>
      </c>
      <c r="V8" s="10">
        <f t="shared" ref="V8:V21" si="4">+R8/O8</f>
        <v>0.62169064455986445</v>
      </c>
      <c r="W8" s="10">
        <f t="shared" ref="W8:W21" si="5">+S8/O8</f>
        <v>0.62169064455986445</v>
      </c>
      <c r="X8" s="10">
        <f t="shared" ref="X8:X21" si="6">+T8/O8</f>
        <v>0.62169064455986445</v>
      </c>
      <c r="Y8" s="1"/>
    </row>
    <row r="9" spans="1:25" ht="35.1" customHeight="1" thickTop="1" thickBot="1" x14ac:dyDescent="0.3">
      <c r="A9" s="11" t="s">
        <v>19</v>
      </c>
      <c r="B9" s="11" t="s">
        <v>20</v>
      </c>
      <c r="C9" s="11" t="s">
        <v>20</v>
      </c>
      <c r="D9" s="11" t="s">
        <v>20</v>
      </c>
      <c r="E9" s="11"/>
      <c r="F9" s="11" t="s">
        <v>21</v>
      </c>
      <c r="G9" s="11" t="s">
        <v>38</v>
      </c>
      <c r="H9" s="11" t="s">
        <v>33</v>
      </c>
      <c r="I9" s="12" t="s">
        <v>22</v>
      </c>
      <c r="J9" s="13">
        <v>9012194000</v>
      </c>
      <c r="K9" s="13">
        <v>0</v>
      </c>
      <c r="L9" s="13">
        <v>0</v>
      </c>
      <c r="M9" s="13">
        <v>9012194000</v>
      </c>
      <c r="N9" s="13">
        <v>0</v>
      </c>
      <c r="O9" s="14">
        <f t="shared" si="1"/>
        <v>9012194000</v>
      </c>
      <c r="P9" s="13">
        <v>9012194000</v>
      </c>
      <c r="Q9" s="13">
        <v>0</v>
      </c>
      <c r="R9" s="13">
        <v>5510364784</v>
      </c>
      <c r="S9" s="13">
        <v>5510364784</v>
      </c>
      <c r="T9" s="13">
        <v>5510364784</v>
      </c>
      <c r="U9" s="15">
        <f t="shared" si="3"/>
        <v>3501829216</v>
      </c>
      <c r="V9" s="16">
        <f t="shared" si="4"/>
        <v>0.61143432820021404</v>
      </c>
      <c r="W9" s="16">
        <f t="shared" si="5"/>
        <v>0.61143432820021404</v>
      </c>
      <c r="X9" s="16">
        <f t="shared" si="6"/>
        <v>0.61143432820021404</v>
      </c>
      <c r="Y9" s="1"/>
    </row>
    <row r="10" spans="1:25" ht="35.1" customHeight="1" thickTop="1" thickBot="1" x14ac:dyDescent="0.3">
      <c r="A10" s="11" t="s">
        <v>19</v>
      </c>
      <c r="B10" s="11" t="s">
        <v>20</v>
      </c>
      <c r="C10" s="11" t="s">
        <v>20</v>
      </c>
      <c r="D10" s="11" t="s">
        <v>23</v>
      </c>
      <c r="E10" s="11"/>
      <c r="F10" s="11" t="s">
        <v>21</v>
      </c>
      <c r="G10" s="11" t="s">
        <v>38</v>
      </c>
      <c r="H10" s="11" t="s">
        <v>33</v>
      </c>
      <c r="I10" s="12" t="s">
        <v>24</v>
      </c>
      <c r="J10" s="13">
        <v>3278742000</v>
      </c>
      <c r="K10" s="13">
        <v>0</v>
      </c>
      <c r="L10" s="13">
        <v>0</v>
      </c>
      <c r="M10" s="13">
        <v>3278742000</v>
      </c>
      <c r="N10" s="13">
        <v>0</v>
      </c>
      <c r="O10" s="14">
        <f t="shared" si="1"/>
        <v>3278742000</v>
      </c>
      <c r="P10" s="13">
        <v>3278742000</v>
      </c>
      <c r="Q10" s="13">
        <v>0</v>
      </c>
      <c r="R10" s="13">
        <v>2176991496</v>
      </c>
      <c r="S10" s="13">
        <v>2176991496</v>
      </c>
      <c r="T10" s="13">
        <v>2176991496</v>
      </c>
      <c r="U10" s="15">
        <f t="shared" si="3"/>
        <v>1101750504</v>
      </c>
      <c r="V10" s="16">
        <f t="shared" si="4"/>
        <v>0.66397157690358066</v>
      </c>
      <c r="W10" s="16">
        <f t="shared" si="5"/>
        <v>0.66397157690358066</v>
      </c>
      <c r="X10" s="16">
        <f t="shared" si="6"/>
        <v>0.66397157690358066</v>
      </c>
      <c r="Y10" s="1"/>
    </row>
    <row r="11" spans="1:25" ht="35.1" customHeight="1" thickTop="1" thickBot="1" x14ac:dyDescent="0.3">
      <c r="A11" s="11" t="s">
        <v>19</v>
      </c>
      <c r="B11" s="11" t="s">
        <v>20</v>
      </c>
      <c r="C11" s="11" t="s">
        <v>20</v>
      </c>
      <c r="D11" s="11" t="s">
        <v>25</v>
      </c>
      <c r="E11" s="11"/>
      <c r="F11" s="11" t="s">
        <v>21</v>
      </c>
      <c r="G11" s="11" t="s">
        <v>38</v>
      </c>
      <c r="H11" s="11" t="s">
        <v>33</v>
      </c>
      <c r="I11" s="12" t="s">
        <v>26</v>
      </c>
      <c r="J11" s="13">
        <v>1200658000</v>
      </c>
      <c r="K11" s="13">
        <v>0</v>
      </c>
      <c r="L11" s="13">
        <v>0</v>
      </c>
      <c r="M11" s="13">
        <v>1200658000</v>
      </c>
      <c r="N11" s="13">
        <v>0</v>
      </c>
      <c r="O11" s="14">
        <f t="shared" si="1"/>
        <v>1200658000</v>
      </c>
      <c r="P11" s="13">
        <v>1200658000</v>
      </c>
      <c r="Q11" s="13">
        <v>0</v>
      </c>
      <c r="R11" s="13">
        <v>700241490</v>
      </c>
      <c r="S11" s="13">
        <v>700241490</v>
      </c>
      <c r="T11" s="13">
        <v>700241490</v>
      </c>
      <c r="U11" s="15">
        <f t="shared" si="3"/>
        <v>500416510</v>
      </c>
      <c r="V11" s="16">
        <f t="shared" si="4"/>
        <v>0.58321477889623852</v>
      </c>
      <c r="W11" s="16">
        <f t="shared" si="5"/>
        <v>0.58321477889623852</v>
      </c>
      <c r="X11" s="16">
        <f t="shared" si="6"/>
        <v>0.58321477889623852</v>
      </c>
      <c r="Y11" s="1"/>
    </row>
    <row r="12" spans="1:25" ht="35.1" customHeight="1" thickTop="1" thickBot="1" x14ac:dyDescent="0.3">
      <c r="A12" s="11" t="s">
        <v>19</v>
      </c>
      <c r="B12" s="11" t="s">
        <v>20</v>
      </c>
      <c r="C12" s="11" t="s">
        <v>20</v>
      </c>
      <c r="D12" s="11" t="s">
        <v>28</v>
      </c>
      <c r="E12" s="11"/>
      <c r="F12" s="11" t="s">
        <v>21</v>
      </c>
      <c r="G12" s="11" t="s">
        <v>38</v>
      </c>
      <c r="H12" s="11" t="s">
        <v>33</v>
      </c>
      <c r="I12" s="12" t="s">
        <v>39</v>
      </c>
      <c r="J12" s="13">
        <v>620277000</v>
      </c>
      <c r="K12" s="13">
        <v>0</v>
      </c>
      <c r="L12" s="13">
        <v>0</v>
      </c>
      <c r="M12" s="13">
        <v>620277000</v>
      </c>
      <c r="N12" s="13">
        <v>620277000</v>
      </c>
      <c r="O12" s="14">
        <f t="shared" si="1"/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5">
        <f t="shared" si="3"/>
        <v>0</v>
      </c>
      <c r="V12" s="16">
        <v>0</v>
      </c>
      <c r="W12" s="16">
        <v>0</v>
      </c>
      <c r="X12" s="16">
        <v>0</v>
      </c>
      <c r="Y12" s="1"/>
    </row>
    <row r="13" spans="1:25" ht="35.1" customHeight="1" thickTop="1" thickBot="1" x14ac:dyDescent="0.3">
      <c r="A13" s="5" t="s">
        <v>19</v>
      </c>
      <c r="B13" s="5" t="s">
        <v>23</v>
      </c>
      <c r="C13" s="5"/>
      <c r="D13" s="5"/>
      <c r="E13" s="5"/>
      <c r="F13" s="5"/>
      <c r="G13" s="5"/>
      <c r="H13" s="5"/>
      <c r="I13" s="6" t="s">
        <v>43</v>
      </c>
      <c r="J13" s="7">
        <f>+J14</f>
        <v>1916845000</v>
      </c>
      <c r="K13" s="7">
        <f t="shared" ref="K13:T13" si="7">+K14</f>
        <v>0</v>
      </c>
      <c r="L13" s="7">
        <f t="shared" si="7"/>
        <v>0</v>
      </c>
      <c r="M13" s="7">
        <f t="shared" si="7"/>
        <v>1916845000</v>
      </c>
      <c r="N13" s="7">
        <f t="shared" si="7"/>
        <v>0</v>
      </c>
      <c r="O13" s="8">
        <f t="shared" si="1"/>
        <v>1916845000</v>
      </c>
      <c r="P13" s="7">
        <f t="shared" si="7"/>
        <v>1850136859.1800001</v>
      </c>
      <c r="Q13" s="7">
        <f t="shared" si="7"/>
        <v>66708140.82</v>
      </c>
      <c r="R13" s="7">
        <f t="shared" si="7"/>
        <v>1643143493.96</v>
      </c>
      <c r="S13" s="7">
        <f t="shared" si="7"/>
        <v>1058441935.23</v>
      </c>
      <c r="T13" s="7">
        <f t="shared" si="7"/>
        <v>1055941968.29</v>
      </c>
      <c r="U13" s="9">
        <f t="shared" si="3"/>
        <v>273701506.03999996</v>
      </c>
      <c r="V13" s="10">
        <f t="shared" si="4"/>
        <v>0.85721249968568147</v>
      </c>
      <c r="W13" s="10">
        <f t="shared" si="5"/>
        <v>0.55217919822938211</v>
      </c>
      <c r="X13" s="10">
        <f t="shared" si="6"/>
        <v>0.55087498900015386</v>
      </c>
      <c r="Y13" s="1"/>
    </row>
    <row r="14" spans="1:25" ht="35.1" customHeight="1" thickTop="1" thickBot="1" x14ac:dyDescent="0.3">
      <c r="A14" s="11" t="s">
        <v>19</v>
      </c>
      <c r="B14" s="11" t="s">
        <v>23</v>
      </c>
      <c r="C14" s="11"/>
      <c r="D14" s="11"/>
      <c r="E14" s="11"/>
      <c r="F14" s="11" t="s">
        <v>21</v>
      </c>
      <c r="G14" s="11" t="s">
        <v>38</v>
      </c>
      <c r="H14" s="11" t="s">
        <v>33</v>
      </c>
      <c r="I14" s="12" t="s">
        <v>27</v>
      </c>
      <c r="J14" s="13">
        <v>1916845000</v>
      </c>
      <c r="K14" s="13">
        <v>0</v>
      </c>
      <c r="L14" s="13">
        <v>0</v>
      </c>
      <c r="M14" s="13">
        <v>1916845000</v>
      </c>
      <c r="N14" s="13">
        <v>0</v>
      </c>
      <c r="O14" s="14">
        <f t="shared" si="1"/>
        <v>1916845000</v>
      </c>
      <c r="P14" s="13">
        <v>1850136859.1800001</v>
      </c>
      <c r="Q14" s="13">
        <v>66708140.82</v>
      </c>
      <c r="R14" s="13">
        <v>1643143493.96</v>
      </c>
      <c r="S14" s="13">
        <v>1058441935.23</v>
      </c>
      <c r="T14" s="13">
        <v>1055941968.29</v>
      </c>
      <c r="U14" s="15">
        <f t="shared" si="3"/>
        <v>273701506.03999996</v>
      </c>
      <c r="V14" s="16">
        <f t="shared" si="4"/>
        <v>0.85721249968568147</v>
      </c>
      <c r="W14" s="16">
        <f t="shared" si="5"/>
        <v>0.55217919822938211</v>
      </c>
      <c r="X14" s="16">
        <f t="shared" si="6"/>
        <v>0.55087498900015386</v>
      </c>
      <c r="Y14" s="1"/>
    </row>
    <row r="15" spans="1:25" ht="35.1" customHeight="1" thickTop="1" thickBot="1" x14ac:dyDescent="0.3">
      <c r="A15" s="5" t="s">
        <v>19</v>
      </c>
      <c r="B15" s="5" t="s">
        <v>25</v>
      </c>
      <c r="C15" s="5"/>
      <c r="D15" s="5"/>
      <c r="E15" s="5"/>
      <c r="F15" s="5"/>
      <c r="G15" s="5"/>
      <c r="H15" s="5"/>
      <c r="I15" s="6" t="s">
        <v>44</v>
      </c>
      <c r="J15" s="7">
        <f>+J16</f>
        <v>60000000</v>
      </c>
      <c r="K15" s="7">
        <f t="shared" ref="K15:T15" si="8">+K16</f>
        <v>0</v>
      </c>
      <c r="L15" s="7">
        <f t="shared" si="8"/>
        <v>0</v>
      </c>
      <c r="M15" s="7">
        <f t="shared" si="8"/>
        <v>60000000</v>
      </c>
      <c r="N15" s="7">
        <f t="shared" si="8"/>
        <v>0</v>
      </c>
      <c r="O15" s="8">
        <f t="shared" si="1"/>
        <v>60000000</v>
      </c>
      <c r="P15" s="7">
        <f t="shared" si="8"/>
        <v>60000000</v>
      </c>
      <c r="Q15" s="7">
        <f t="shared" si="8"/>
        <v>0</v>
      </c>
      <c r="R15" s="7">
        <f t="shared" si="8"/>
        <v>22252438</v>
      </c>
      <c r="S15" s="7">
        <f t="shared" si="8"/>
        <v>22252438</v>
      </c>
      <c r="T15" s="7">
        <f t="shared" si="8"/>
        <v>22252438</v>
      </c>
      <c r="U15" s="9">
        <f t="shared" si="3"/>
        <v>37747562</v>
      </c>
      <c r="V15" s="10">
        <f t="shared" si="4"/>
        <v>0.37087396666666667</v>
      </c>
      <c r="W15" s="10">
        <f t="shared" si="5"/>
        <v>0.37087396666666667</v>
      </c>
      <c r="X15" s="10">
        <f t="shared" si="6"/>
        <v>0.37087396666666667</v>
      </c>
      <c r="Y15" s="1"/>
    </row>
    <row r="16" spans="1:25" ht="35.1" customHeight="1" thickTop="1" thickBot="1" x14ac:dyDescent="0.3">
      <c r="A16" s="11" t="s">
        <v>19</v>
      </c>
      <c r="B16" s="11" t="s">
        <v>25</v>
      </c>
      <c r="C16" s="11" t="s">
        <v>28</v>
      </c>
      <c r="D16" s="11" t="s">
        <v>23</v>
      </c>
      <c r="E16" s="11" t="s">
        <v>29</v>
      </c>
      <c r="F16" s="11" t="s">
        <v>21</v>
      </c>
      <c r="G16" s="11" t="s">
        <v>38</v>
      </c>
      <c r="H16" s="11" t="s">
        <v>33</v>
      </c>
      <c r="I16" s="12" t="s">
        <v>30</v>
      </c>
      <c r="J16" s="13">
        <v>60000000</v>
      </c>
      <c r="K16" s="13">
        <v>0</v>
      </c>
      <c r="L16" s="13">
        <v>0</v>
      </c>
      <c r="M16" s="13">
        <v>60000000</v>
      </c>
      <c r="N16" s="13">
        <v>0</v>
      </c>
      <c r="O16" s="14">
        <f t="shared" si="1"/>
        <v>60000000</v>
      </c>
      <c r="P16" s="13">
        <v>60000000</v>
      </c>
      <c r="Q16" s="13">
        <v>0</v>
      </c>
      <c r="R16" s="13">
        <v>22252438</v>
      </c>
      <c r="S16" s="13">
        <v>22252438</v>
      </c>
      <c r="T16" s="13">
        <v>22252438</v>
      </c>
      <c r="U16" s="15">
        <f t="shared" si="3"/>
        <v>37747562</v>
      </c>
      <c r="V16" s="16">
        <f t="shared" si="4"/>
        <v>0.37087396666666667</v>
      </c>
      <c r="W16" s="16">
        <f t="shared" si="5"/>
        <v>0.37087396666666667</v>
      </c>
      <c r="X16" s="16">
        <f t="shared" si="6"/>
        <v>0.37087396666666667</v>
      </c>
      <c r="Y16" s="1"/>
    </row>
    <row r="17" spans="1:25" ht="35.1" customHeight="1" thickTop="1" thickBot="1" x14ac:dyDescent="0.3">
      <c r="A17" s="5" t="s">
        <v>19</v>
      </c>
      <c r="B17" s="5" t="s">
        <v>31</v>
      </c>
      <c r="C17" s="5"/>
      <c r="D17" s="5"/>
      <c r="E17" s="5"/>
      <c r="F17" s="5"/>
      <c r="G17" s="5"/>
      <c r="H17" s="5"/>
      <c r="I17" s="6" t="s">
        <v>45</v>
      </c>
      <c r="J17" s="7">
        <f>+J18</f>
        <v>4046000</v>
      </c>
      <c r="K17" s="7">
        <f t="shared" ref="K17:T17" si="9">+K18</f>
        <v>0</v>
      </c>
      <c r="L17" s="7">
        <f t="shared" si="9"/>
        <v>0</v>
      </c>
      <c r="M17" s="7">
        <f t="shared" si="9"/>
        <v>4046000</v>
      </c>
      <c r="N17" s="7">
        <f t="shared" si="9"/>
        <v>0</v>
      </c>
      <c r="O17" s="8">
        <f t="shared" si="1"/>
        <v>4046000</v>
      </c>
      <c r="P17" s="7">
        <f t="shared" si="9"/>
        <v>0</v>
      </c>
      <c r="Q17" s="7">
        <f t="shared" si="9"/>
        <v>4046000</v>
      </c>
      <c r="R17" s="7">
        <f t="shared" si="9"/>
        <v>0</v>
      </c>
      <c r="S17" s="7">
        <f t="shared" si="9"/>
        <v>0</v>
      </c>
      <c r="T17" s="7">
        <f t="shared" si="9"/>
        <v>0</v>
      </c>
      <c r="U17" s="9">
        <f t="shared" si="3"/>
        <v>4046000</v>
      </c>
      <c r="V17" s="10">
        <f t="shared" si="4"/>
        <v>0</v>
      </c>
      <c r="W17" s="10">
        <f t="shared" si="5"/>
        <v>0</v>
      </c>
      <c r="X17" s="10">
        <f t="shared" si="6"/>
        <v>0</v>
      </c>
      <c r="Y17" s="1"/>
    </row>
    <row r="18" spans="1:25" ht="35.1" customHeight="1" thickTop="1" thickBot="1" x14ac:dyDescent="0.3">
      <c r="A18" s="11" t="s">
        <v>19</v>
      </c>
      <c r="B18" s="11" t="s">
        <v>31</v>
      </c>
      <c r="C18" s="11" t="s">
        <v>20</v>
      </c>
      <c r="D18" s="11"/>
      <c r="E18" s="11"/>
      <c r="F18" s="11" t="s">
        <v>21</v>
      </c>
      <c r="G18" s="11" t="s">
        <v>38</v>
      </c>
      <c r="H18" s="11" t="s">
        <v>33</v>
      </c>
      <c r="I18" s="12" t="s">
        <v>32</v>
      </c>
      <c r="J18" s="13">
        <v>4046000</v>
      </c>
      <c r="K18" s="13">
        <v>0</v>
      </c>
      <c r="L18" s="13">
        <v>0</v>
      </c>
      <c r="M18" s="13">
        <v>4046000</v>
      </c>
      <c r="N18" s="13">
        <v>0</v>
      </c>
      <c r="O18" s="14">
        <f t="shared" si="1"/>
        <v>4046000</v>
      </c>
      <c r="P18" s="13">
        <v>0</v>
      </c>
      <c r="Q18" s="13">
        <v>4046000</v>
      </c>
      <c r="R18" s="13">
        <v>0</v>
      </c>
      <c r="S18" s="13">
        <v>0</v>
      </c>
      <c r="T18" s="13">
        <v>0</v>
      </c>
      <c r="U18" s="15">
        <f t="shared" si="3"/>
        <v>4046000</v>
      </c>
      <c r="V18" s="16">
        <f t="shared" si="4"/>
        <v>0</v>
      </c>
      <c r="W18" s="16">
        <f t="shared" si="5"/>
        <v>0</v>
      </c>
      <c r="X18" s="16">
        <f t="shared" si="6"/>
        <v>0</v>
      </c>
      <c r="Y18" s="1"/>
    </row>
    <row r="19" spans="1:25" ht="35.1" customHeight="1" thickTop="1" thickBot="1" x14ac:dyDescent="0.3">
      <c r="A19" s="5" t="s">
        <v>34</v>
      </c>
      <c r="B19" s="5"/>
      <c r="C19" s="5"/>
      <c r="D19" s="5"/>
      <c r="E19" s="5"/>
      <c r="F19" s="5"/>
      <c r="G19" s="5"/>
      <c r="H19" s="5"/>
      <c r="I19" s="6" t="s">
        <v>47</v>
      </c>
      <c r="J19" s="7">
        <f>+J20</f>
        <v>9778779830</v>
      </c>
      <c r="K19" s="7">
        <f t="shared" ref="K19:T19" si="10">+K20</f>
        <v>0</v>
      </c>
      <c r="L19" s="7">
        <f t="shared" si="10"/>
        <v>0</v>
      </c>
      <c r="M19" s="7">
        <f t="shared" si="10"/>
        <v>9778779830</v>
      </c>
      <c r="N19" s="7">
        <f t="shared" si="10"/>
        <v>0</v>
      </c>
      <c r="O19" s="8">
        <f t="shared" si="1"/>
        <v>9778779830</v>
      </c>
      <c r="P19" s="7">
        <f t="shared" si="10"/>
        <v>9454816818.5799999</v>
      </c>
      <c r="Q19" s="7">
        <f t="shared" si="10"/>
        <v>323963011.42000002</v>
      </c>
      <c r="R19" s="7">
        <f t="shared" si="10"/>
        <v>7077483899.5600004</v>
      </c>
      <c r="S19" s="7">
        <f t="shared" si="10"/>
        <v>2934198140.4000001</v>
      </c>
      <c r="T19" s="7">
        <f t="shared" si="10"/>
        <v>2934198140.4000001</v>
      </c>
      <c r="U19" s="9">
        <f t="shared" si="3"/>
        <v>2701295930.4399996</v>
      </c>
      <c r="V19" s="10">
        <f t="shared" si="4"/>
        <v>0.72375940788105464</v>
      </c>
      <c r="W19" s="10">
        <f t="shared" si="5"/>
        <v>0.30005769548039818</v>
      </c>
      <c r="X19" s="10">
        <f t="shared" si="6"/>
        <v>0.30005769548039818</v>
      </c>
      <c r="Y19" s="1"/>
    </row>
    <row r="20" spans="1:25" ht="51" customHeight="1" thickTop="1" thickBot="1" x14ac:dyDescent="0.3">
      <c r="A20" s="11" t="s">
        <v>34</v>
      </c>
      <c r="B20" s="11" t="s">
        <v>35</v>
      </c>
      <c r="C20" s="11" t="s">
        <v>36</v>
      </c>
      <c r="D20" s="11" t="s">
        <v>37</v>
      </c>
      <c r="E20" s="11"/>
      <c r="F20" s="11" t="s">
        <v>21</v>
      </c>
      <c r="G20" s="11" t="s">
        <v>38</v>
      </c>
      <c r="H20" s="11" t="s">
        <v>33</v>
      </c>
      <c r="I20" s="12" t="s">
        <v>40</v>
      </c>
      <c r="J20" s="13">
        <v>9778779830</v>
      </c>
      <c r="K20" s="13">
        <v>0</v>
      </c>
      <c r="L20" s="13">
        <v>0</v>
      </c>
      <c r="M20" s="13">
        <v>9778779830</v>
      </c>
      <c r="N20" s="13">
        <v>0</v>
      </c>
      <c r="O20" s="14">
        <f t="shared" si="1"/>
        <v>9778779830</v>
      </c>
      <c r="P20" s="13">
        <v>9454816818.5799999</v>
      </c>
      <c r="Q20" s="13">
        <v>323963011.42000002</v>
      </c>
      <c r="R20" s="13">
        <v>7077483899.5600004</v>
      </c>
      <c r="S20" s="13">
        <v>2934198140.4000001</v>
      </c>
      <c r="T20" s="13">
        <v>2934198140.4000001</v>
      </c>
      <c r="U20" s="15">
        <f t="shared" si="3"/>
        <v>2701295930.4399996</v>
      </c>
      <c r="V20" s="16">
        <f t="shared" si="4"/>
        <v>0.72375940788105464</v>
      </c>
      <c r="W20" s="16">
        <f t="shared" si="5"/>
        <v>0.30005769548039818</v>
      </c>
      <c r="X20" s="16">
        <f t="shared" si="6"/>
        <v>0.30005769548039818</v>
      </c>
      <c r="Y20" s="1"/>
    </row>
    <row r="21" spans="1:25" ht="35.1" customHeight="1" thickTop="1" thickBot="1" x14ac:dyDescent="0.3">
      <c r="A21" s="5"/>
      <c r="B21" s="5"/>
      <c r="C21" s="5"/>
      <c r="D21" s="5"/>
      <c r="E21" s="5"/>
      <c r="F21" s="5"/>
      <c r="G21" s="5"/>
      <c r="H21" s="5"/>
      <c r="I21" s="6" t="s">
        <v>59</v>
      </c>
      <c r="J21" s="7">
        <f>+J7+J19</f>
        <v>25871541830</v>
      </c>
      <c r="K21" s="7">
        <f t="shared" ref="K21:T21" si="11">+K7+K19</f>
        <v>0</v>
      </c>
      <c r="L21" s="7">
        <f t="shared" si="11"/>
        <v>0</v>
      </c>
      <c r="M21" s="7">
        <f t="shared" si="11"/>
        <v>25871541830</v>
      </c>
      <c r="N21" s="7">
        <f t="shared" si="11"/>
        <v>620277000</v>
      </c>
      <c r="O21" s="8">
        <f t="shared" si="1"/>
        <v>25251264830</v>
      </c>
      <c r="P21" s="7">
        <f t="shared" si="11"/>
        <v>24856547677.760002</v>
      </c>
      <c r="Q21" s="7">
        <f t="shared" si="11"/>
        <v>394717152.24000001</v>
      </c>
      <c r="R21" s="7">
        <f t="shared" si="11"/>
        <v>17130477601.52</v>
      </c>
      <c r="S21" s="7">
        <f t="shared" si="11"/>
        <v>12402490283.629999</v>
      </c>
      <c r="T21" s="7">
        <f t="shared" si="11"/>
        <v>12399990316.690001</v>
      </c>
      <c r="U21" s="9">
        <f t="shared" si="3"/>
        <v>8120787228.4799995</v>
      </c>
      <c r="V21" s="10">
        <f t="shared" si="4"/>
        <v>0.67840077385620612</v>
      </c>
      <c r="W21" s="10">
        <f t="shared" si="5"/>
        <v>0.49116313052545019</v>
      </c>
      <c r="X21" s="10">
        <f t="shared" si="6"/>
        <v>0.49106412689308443</v>
      </c>
      <c r="Y21" s="1"/>
    </row>
    <row r="22" spans="1:25" ht="15.75" thickTop="1" x14ac:dyDescent="0.25">
      <c r="A22" s="17" t="s">
        <v>51</v>
      </c>
      <c r="B22" s="18"/>
      <c r="C22" s="18"/>
      <c r="D22" s="18"/>
      <c r="E22" s="19"/>
      <c r="F22" s="20"/>
      <c r="G22" s="21"/>
      <c r="H22" s="21"/>
      <c r="I22" s="22"/>
      <c r="J22" s="17"/>
      <c r="K22" s="17"/>
      <c r="L22" s="17"/>
      <c r="M22" s="20"/>
      <c r="N22" s="20"/>
      <c r="O22" s="17"/>
      <c r="P22" s="17"/>
      <c r="Q22" s="23"/>
      <c r="R22" s="3"/>
      <c r="S22" s="4"/>
      <c r="T22" s="4"/>
      <c r="U22" s="4"/>
      <c r="V22" s="2"/>
      <c r="W22" s="2"/>
      <c r="X22" s="2"/>
    </row>
    <row r="23" spans="1:25" x14ac:dyDescent="0.25">
      <c r="A23" s="17" t="s">
        <v>52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20"/>
      <c r="N23" s="20"/>
      <c r="O23" s="17"/>
      <c r="P23" s="17"/>
      <c r="Q23" s="23"/>
      <c r="R23" s="3"/>
      <c r="S23" s="4"/>
      <c r="T23" s="4"/>
      <c r="U23" s="4"/>
      <c r="V23" s="2"/>
      <c r="W23" s="2"/>
      <c r="X23" s="2"/>
    </row>
    <row r="24" spans="1:25" x14ac:dyDescent="0.25">
      <c r="A24" s="17" t="s">
        <v>53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20"/>
      <c r="N24" s="20"/>
      <c r="O24" s="17"/>
      <c r="P24" s="17"/>
      <c r="Q24" s="23"/>
      <c r="R24" s="3"/>
      <c r="S24" s="4"/>
      <c r="T24" s="4"/>
      <c r="U24" s="4"/>
      <c r="V24" s="2"/>
      <c r="W24" s="2"/>
      <c r="X24" s="2"/>
    </row>
    <row r="73" ht="33.950000000000003" customHeight="1" x14ac:dyDescent="0.25"/>
  </sheetData>
  <mergeCells count="4">
    <mergeCell ref="A2:X2"/>
    <mergeCell ref="A3:X3"/>
    <mergeCell ref="A4:X4"/>
    <mergeCell ref="T5:X5"/>
  </mergeCells>
  <pageMargins left="0.19685039370078741" right="0" top="0.78740157480314965" bottom="0.78740157480314965" header="0.78740157480314965" footer="0.78740157480314965"/>
  <pageSetup paperSize="14" scale="6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DIRECCION DE COMERCIO EXT</vt:lpstr>
      <vt:lpstr>'DIRECCION DE COMERCIO EXT'!Títulos_a_imprimir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2022-09-07T14:27:26Z</cp:lastPrinted>
  <dcterms:created xsi:type="dcterms:W3CDTF">2022-09-01T13:10:14Z</dcterms:created>
  <dcterms:modified xsi:type="dcterms:W3CDTF">2022-09-07T14:51:21Z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