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'!$6:$6</definedName>
  </definedNames>
  <calcPr calcId="152511"/>
</workbook>
</file>

<file path=xl/calcChain.xml><?xml version="1.0" encoding="utf-8"?>
<calcChain xmlns="http://schemas.openxmlformats.org/spreadsheetml/2006/main">
  <c r="U57" i="1" l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0" i="1"/>
  <c r="T30" i="1"/>
  <c r="S30" i="1"/>
  <c r="R30" i="1"/>
  <c r="U28" i="1"/>
  <c r="T28" i="1"/>
  <c r="S28" i="1"/>
  <c r="R28" i="1"/>
  <c r="U27" i="1"/>
  <c r="T27" i="1"/>
  <c r="S27" i="1"/>
  <c r="R27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3" i="1"/>
  <c r="T13" i="1"/>
  <c r="S13" i="1"/>
  <c r="R13" i="1"/>
  <c r="U11" i="1"/>
  <c r="T11" i="1"/>
  <c r="S11" i="1"/>
  <c r="R11" i="1"/>
  <c r="U10" i="1"/>
  <c r="T10" i="1"/>
  <c r="S10" i="1"/>
  <c r="R10" i="1"/>
  <c r="U9" i="1"/>
  <c r="T9" i="1"/>
  <c r="S9" i="1"/>
  <c r="R9" i="1"/>
  <c r="Q8" i="1"/>
  <c r="P8" i="1"/>
  <c r="O8" i="1"/>
  <c r="N8" i="1"/>
  <c r="M8" i="1"/>
  <c r="L8" i="1"/>
  <c r="K8" i="1"/>
  <c r="J8" i="1"/>
  <c r="Q31" i="1"/>
  <c r="P31" i="1"/>
  <c r="O31" i="1"/>
  <c r="N31" i="1"/>
  <c r="M31" i="1"/>
  <c r="L31" i="1"/>
  <c r="K31" i="1"/>
  <c r="J31" i="1"/>
  <c r="I31" i="1"/>
  <c r="Q29" i="1"/>
  <c r="P29" i="1"/>
  <c r="O29" i="1"/>
  <c r="N29" i="1"/>
  <c r="M29" i="1"/>
  <c r="L29" i="1"/>
  <c r="R29" i="1" s="1"/>
  <c r="K29" i="1"/>
  <c r="J29" i="1"/>
  <c r="I29" i="1"/>
  <c r="Q26" i="1"/>
  <c r="P26" i="1"/>
  <c r="O26" i="1"/>
  <c r="N26" i="1"/>
  <c r="M26" i="1"/>
  <c r="L26" i="1"/>
  <c r="K26" i="1"/>
  <c r="J26" i="1"/>
  <c r="I26" i="1"/>
  <c r="Q14" i="1"/>
  <c r="P14" i="1"/>
  <c r="O14" i="1"/>
  <c r="N14" i="1"/>
  <c r="M14" i="1"/>
  <c r="L14" i="1"/>
  <c r="K14" i="1"/>
  <c r="J14" i="1"/>
  <c r="I14" i="1"/>
  <c r="Q12" i="1"/>
  <c r="P12" i="1"/>
  <c r="O12" i="1"/>
  <c r="N12" i="1"/>
  <c r="M12" i="1"/>
  <c r="L12" i="1"/>
  <c r="K12" i="1"/>
  <c r="J12" i="1"/>
  <c r="I12" i="1"/>
  <c r="I8" i="1"/>
  <c r="R12" i="1" l="1"/>
  <c r="R31" i="1"/>
  <c r="R14" i="1"/>
  <c r="R26" i="1"/>
  <c r="I7" i="1"/>
  <c r="I58" i="1" s="1"/>
  <c r="S12" i="1"/>
  <c r="S31" i="1"/>
  <c r="T31" i="1"/>
  <c r="M7" i="1"/>
  <c r="M58" i="1" s="1"/>
  <c r="U12" i="1"/>
  <c r="S14" i="1"/>
  <c r="U31" i="1"/>
  <c r="P7" i="1"/>
  <c r="P58" i="1" s="1"/>
  <c r="U14" i="1"/>
  <c r="T29" i="1"/>
  <c r="J7" i="1"/>
  <c r="J58" i="1" s="1"/>
  <c r="U8" i="1"/>
  <c r="O7" i="1"/>
  <c r="O58" i="1" s="1"/>
  <c r="S29" i="1"/>
  <c r="T12" i="1"/>
  <c r="K7" i="1"/>
  <c r="K58" i="1" s="1"/>
  <c r="U29" i="1"/>
  <c r="Q7" i="1"/>
  <c r="Q58" i="1" s="1"/>
  <c r="S8" i="1"/>
  <c r="T14" i="1"/>
  <c r="U26" i="1"/>
  <c r="S26" i="1"/>
  <c r="T8" i="1"/>
  <c r="T26" i="1"/>
  <c r="L7" i="1"/>
  <c r="N7" i="1"/>
  <c r="N58" i="1" s="1"/>
  <c r="R8" i="1"/>
  <c r="T7" i="1" l="1"/>
  <c r="L58" i="1"/>
  <c r="R58" i="1" s="1"/>
  <c r="S58" i="1"/>
  <c r="U58" i="1"/>
  <c r="R7" i="1"/>
  <c r="U7" i="1"/>
  <c r="S7" i="1"/>
  <c r="T58" i="1" l="1"/>
</calcChain>
</file>

<file path=xl/sharedStrings.xml><?xml version="1.0" encoding="utf-8"?>
<sst xmlns="http://schemas.openxmlformats.org/spreadsheetml/2006/main" count="360" uniqueCount="115">
  <si>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</si>
  <si>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</si>
  <si>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</si>
  <si>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</si>
  <si>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</si>
  <si>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</si>
  <si>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</si>
  <si>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</si>
  <si>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</si>
  <si>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</si>
  <si>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</si>
  <si>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</si>
  <si>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</si>
  <si>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</si>
  <si>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</si>
  <si>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</si>
  <si>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</si>
  <si>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</si>
  <si>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</si>
  <si>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</si>
  <si>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</si>
  <si>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</si>
  <si>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</si>
  <si>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</si>
  <si>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</si>
  <si>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</si>
  <si>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</si>
  <si>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</si>
  <si>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</si>
  <si>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</si>
  <si>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</si>
  <si>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</si>
  <si>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</si>
  <si>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</si>
  <si>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</si>
  <si>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</si>
  <si>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</si>
  <si>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</si>
  <si>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</si>
  <si>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</si>
  <si>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</si>
  <si>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</si>
  <si>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</si>
  <si>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</si>
  <si>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</si>
  <si>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</si>
  <si>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</si>
  <si>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</si>
  <si>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</si>
  <si>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</si>
  <si>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</si>
  <si>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</si>
  <si>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</si>
  <si>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</si>
  <si>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</si>
  <si>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</si>
  <si>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</si>
  <si>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</si>
  <si>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</si>
  <si>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</si>
  <si>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</si>
  <si>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</si>
  <si>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</si>
  <si>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</si>
  <si>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</si>
  <si>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</si>
  <si>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</si>
  <si>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</si>
  <si>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</si>
  <si>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</si>
  <si>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</si>
  <si>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</si>
  <si>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</si>
  <si>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</si>
  <si>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</si>
  <si>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</si>
  <si>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</si>
  <si>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</si>
  <si>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</si>
  <si>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</si>
  <si>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</si>
  <si>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</si>
  <si>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</si>
  <si>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</si>
  <si>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</si>
  <si>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</si>
  <si>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</si>
  <si>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</si>
  <si>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</si>
  <si>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</si>
  <si>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</si>
  <si>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</si>
  <si>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</si>
  <si>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</si>
  <si>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</si>
  <si>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</si>
  <si>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</si>
  <si>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</si>
  <si>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SERVICIO DE LA DEUDA PUBLICA </t>
  </si>
  <si>
    <t xml:space="preserve">GASTOS DE INVERSION </t>
  </si>
  <si>
    <t>TOTAL PRESUPUESTO A+B+C</t>
  </si>
  <si>
    <t>GASTOS DE FUNCIONAMIENTO</t>
  </si>
  <si>
    <t>APROPIACION SIN COMPROMETER</t>
  </si>
  <si>
    <t>MINISTERIO DE COMERCIO INDUSTRIA Y TURISMO</t>
  </si>
  <si>
    <t xml:space="preserve">UNIDAD EJECUTORA 3501-01-000 GESTION GENERAL </t>
  </si>
  <si>
    <t>INFORME DE EJECUCION PRESUPUESTAL ACUMULADA CON CORTE AL 30 DE ABRIL DE 2022</t>
  </si>
  <si>
    <t>COMP/ APR</t>
  </si>
  <si>
    <t>OBLIG/ APR</t>
  </si>
  <si>
    <t>PAGO/ APR</t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</si>
  <si>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N.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</si>
  <si>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</si>
  <si>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Nota 3</t>
    </r>
    <r>
      <rPr>
        <sz val="7"/>
        <rFont val="Arial"/>
        <family val="2"/>
      </rPr>
      <t>: Resolución 0244 del 14 de febrero de 2022 . Por la cual se efectua un traslado en el presupuesto de Inversión de la Sección 3501 Ministerio de Comercio, Industria y Turismo. Unidad Ejecutora 3501-01 Gestión General en la vigencia fiscal de 2022.($13.162.572.566)</t>
    </r>
  </si>
  <si>
    <r>
      <rPr>
        <b/>
        <sz val="7"/>
        <rFont val="Calibri"/>
        <family val="2"/>
      </rPr>
      <t>Nota 4</t>
    </r>
    <r>
      <rPr>
        <sz val="7"/>
        <rFont val="Calibri"/>
        <family val="2"/>
      </rPr>
      <t>: Resolución 0437 del 29 de marzo de 2022. Por la cual se efectua un traslado en el presupuesto de funcionamientode la seccion 3501 Ministerio de Comercio Industria y Turismo, Unidad Ejecutora 3501-01 Gestión General en la vigencia fiscal 2022. ($40.000.000)</t>
    </r>
  </si>
  <si>
    <r>
      <rPr>
        <b/>
        <sz val="7"/>
        <rFont val="Arial"/>
        <family val="2"/>
      </rPr>
      <t xml:space="preserve">Fuente </t>
    </r>
    <r>
      <rPr>
        <sz val="7"/>
        <rFont val="Arial"/>
        <family val="2"/>
      </rPr>
      <t>:Sistema Integrado de Información Financiera SIIF Nación</t>
    </r>
  </si>
  <si>
    <t>FECHA DE GENERACION : MAYO 02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</si>
</sst>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name val="Calibri"/>
      <family val="2"/>
    </font>
    <font>
      <b/>
      <sz val="7"/>
      <name val="Arial"/>
      <family val="2"/>
    </font>
    <font>
      <b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horizontal="right" vertical="center"/>
    </xf>
    <xf numFmtId="10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4" fontId="11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10" fontId="11" fillId="0" borderId="0" xfId="0" applyNumberFormat="1" applyFont="1" applyFill="1" applyBorder="1"/>
    <xf numFmtId="10" fontId="11" fillId="0" borderId="0" xfId="0" applyNumberFormat="1" applyFont="1"/>
    <xf numFmtId="0" fontId="11" fillId="0" borderId="0" xfId="0" applyFont="1"/>
    <xf numFmtId="0" fontId="14" fillId="0" borderId="0" xfId="0" applyFont="1" applyFill="1" applyBorder="1"/>
    <xf numFmtId="10" fontId="14" fillId="0" borderId="0" xfId="0" applyNumberFormat="1" applyFont="1" applyFill="1" applyBorder="1"/>
    <xf numFmtId="7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323850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6"/>
  <sheetViews>
    <sheetView showGridLines="0" tabSelected="1" workbookViewId="0">
      <selection activeCell="Q5" sqref="Q5:U5"/>
    </sheetView>
  </sheetViews>
  <sheetFormatPr baseColWidth="10" defaultRowHeight="15" x14ac:dyDescent="0.25"/>
  <cols>
    <col min="1" max="5" width="5.42578125" customWidth="1"/>
    <col min="6" max="6" width="5" customWidth="1"/>
    <col min="7" max="7" width="6.42578125" customWidth="1"/>
    <col min="8" max="8" width="27.5703125" customWidth="1"/>
    <col min="9" max="9" width="16.42578125" customWidth="1"/>
    <col min="10" max="10" width="15" customWidth="1"/>
    <col min="11" max="11" width="16.28515625" customWidth="1"/>
    <col min="12" max="12" width="15.85546875" customWidth="1"/>
    <col min="13" max="13" width="17.5703125" customWidth="1"/>
    <col min="14" max="14" width="17.42578125" customWidth="1"/>
    <col min="15" max="15" width="18.85546875" customWidth="1"/>
    <col min="16" max="16" width="17.42578125" customWidth="1"/>
    <col min="17" max="17" width="17.85546875" customWidth="1"/>
    <col min="18" max="18" width="16.42578125" customWidth="1"/>
    <col min="19" max="19" width="6.85546875" customWidth="1"/>
    <col min="20" max="21" width="7.42578125" customWidth="1"/>
  </cols>
  <sheetData>
    <row r="2" spans="1:21" ht="15.75" x14ac:dyDescent="0.25">
      <c r="A2" s="30" t="s">
        <v>103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.75" x14ac:dyDescent="0.25">
      <c r="A3" s="30" t="s">
        <v>105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.75" x14ac:dyDescent="0.25">
      <c r="A4" s="30" t="s">
        <v>104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.75" thickBo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2" t="s">
        <v>114</v>
      </c>
      <c r="R5" s="32"/>
      <c r="S5" s="32"/>
      <c r="T5" s="32"/>
      <c r="U5" s="32"/>
    </row>
    <row r="6" spans="1:21" ht="27.75" customHeight="1" thickTop="1" thickBo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5" t="s">
        <v>102</v>
      </c>
      <c r="S6" s="5" t="s">
        <v>106</v>
      </c>
      <c r="T6" s="5" t="s">
        <v>107</v>
      </c>
      <c r="U6" s="5" t="s">
        <v>108</v>
      </c>
    </row>
    <row r="7" spans="1:21" ht="39.950000000000003" customHeight="1" thickTop="1" thickBot="1" x14ac:dyDescent="0.3">
      <c r="A7" s="9" t="s">
        <v>17</v>
      </c>
      <c r="B7" s="9"/>
      <c r="C7" s="9"/>
      <c r="D7" s="9"/>
      <c r="E7" s="9"/>
      <c r="F7" s="9"/>
      <c r="G7" s="9"/>
      <c r="H7" s="10" t="s">
        <v>101</v>
      </c>
      <c r="I7" s="11">
        <f>+I8+I12+I14+I26</f>
        <v>368029637000</v>
      </c>
      <c r="J7" s="11">
        <f t="shared" ref="J7:Q7" si="0">+J8+J12+J14+J26</f>
        <v>40000000</v>
      </c>
      <c r="K7" s="11">
        <f t="shared" si="0"/>
        <v>40000000</v>
      </c>
      <c r="L7" s="11">
        <f t="shared" si="0"/>
        <v>368029637000</v>
      </c>
      <c r="M7" s="11">
        <f t="shared" si="0"/>
        <v>341865080325.95001</v>
      </c>
      <c r="N7" s="11">
        <f t="shared" si="0"/>
        <v>26164556674.049999</v>
      </c>
      <c r="O7" s="11">
        <f t="shared" si="0"/>
        <v>242665780131.82001</v>
      </c>
      <c r="P7" s="11">
        <f t="shared" si="0"/>
        <v>99633708848.779999</v>
      </c>
      <c r="Q7" s="11">
        <f t="shared" si="0"/>
        <v>98303995972.410004</v>
      </c>
      <c r="R7" s="28">
        <f t="shared" ref="R7:R38" si="1">+L7-O7</f>
        <v>125363856868.17999</v>
      </c>
      <c r="S7" s="29">
        <f t="shared" ref="S7:S35" si="2">+O7/L7</f>
        <v>0.65936477863553145</v>
      </c>
      <c r="T7" s="29">
        <f t="shared" ref="T7:T35" si="3">+P7/L7</f>
        <v>0.27072197136335518</v>
      </c>
      <c r="U7" s="29">
        <f t="shared" ref="U7:U35" si="4">+Q7/L7</f>
        <v>0.26710891213473115</v>
      </c>
    </row>
    <row r="8" spans="1:21" ht="39.950000000000003" customHeight="1" thickTop="1" thickBot="1" x14ac:dyDescent="0.3">
      <c r="A8" s="14" t="s">
        <v>17</v>
      </c>
      <c r="B8" s="14"/>
      <c r="C8" s="14"/>
      <c r="D8" s="14"/>
      <c r="E8" s="14"/>
      <c r="F8" s="14"/>
      <c r="G8" s="14"/>
      <c r="H8" s="15" t="s">
        <v>94</v>
      </c>
      <c r="I8" s="16">
        <f>SUM(I9:I11)</f>
        <v>42357308000</v>
      </c>
      <c r="J8" s="16">
        <f t="shared" ref="J8:Q8" si="5">SUM(J9:J11)</f>
        <v>0</v>
      </c>
      <c r="K8" s="16">
        <f t="shared" si="5"/>
        <v>40000000</v>
      </c>
      <c r="L8" s="16">
        <f t="shared" si="5"/>
        <v>42317308000</v>
      </c>
      <c r="M8" s="16">
        <f t="shared" si="5"/>
        <v>42317308000</v>
      </c>
      <c r="N8" s="16">
        <f t="shared" si="5"/>
        <v>0</v>
      </c>
      <c r="O8" s="16">
        <f t="shared" si="5"/>
        <v>12443319758</v>
      </c>
      <c r="P8" s="16">
        <f t="shared" si="5"/>
        <v>12240806588</v>
      </c>
      <c r="Q8" s="16">
        <f t="shared" si="5"/>
        <v>11840916179</v>
      </c>
      <c r="R8" s="17">
        <f t="shared" si="1"/>
        <v>29873988242</v>
      </c>
      <c r="S8" s="18">
        <f t="shared" si="2"/>
        <v>0.29404799941432946</v>
      </c>
      <c r="T8" s="18">
        <f t="shared" si="3"/>
        <v>0.289262412155329</v>
      </c>
      <c r="U8" s="18">
        <f t="shared" si="4"/>
        <v>0.27981260478572978</v>
      </c>
    </row>
    <row r="9" spans="1:21" ht="39.950000000000003" customHeight="1" thickTop="1" thickBot="1" x14ac:dyDescent="0.3">
      <c r="A9" s="6" t="s">
        <v>17</v>
      </c>
      <c r="B9" s="6" t="s">
        <v>18</v>
      </c>
      <c r="C9" s="6" t="s">
        <v>18</v>
      </c>
      <c r="D9" s="6" t="s">
        <v>18</v>
      </c>
      <c r="E9" s="6"/>
      <c r="F9" s="6" t="s">
        <v>19</v>
      </c>
      <c r="G9" s="6" t="s">
        <v>20</v>
      </c>
      <c r="H9" s="7" t="s">
        <v>21</v>
      </c>
      <c r="I9" s="8">
        <v>24347723000</v>
      </c>
      <c r="J9" s="8">
        <v>0</v>
      </c>
      <c r="K9" s="8">
        <v>40000000</v>
      </c>
      <c r="L9" s="8">
        <v>24307723000</v>
      </c>
      <c r="M9" s="8">
        <v>24307723000</v>
      </c>
      <c r="N9" s="8">
        <v>0</v>
      </c>
      <c r="O9" s="8">
        <v>6807991411</v>
      </c>
      <c r="P9" s="8">
        <v>6773042618</v>
      </c>
      <c r="Q9" s="8">
        <v>6773042618</v>
      </c>
      <c r="R9" s="12">
        <f t="shared" si="1"/>
        <v>17499731589</v>
      </c>
      <c r="S9" s="13">
        <f t="shared" si="2"/>
        <v>0.2800752423828427</v>
      </c>
      <c r="T9" s="13">
        <f t="shared" si="3"/>
        <v>0.27863747739761557</v>
      </c>
      <c r="U9" s="13">
        <f t="shared" si="4"/>
        <v>0.27863747739761557</v>
      </c>
    </row>
    <row r="10" spans="1:21" ht="39.950000000000003" customHeight="1" thickTop="1" thickBot="1" x14ac:dyDescent="0.3">
      <c r="A10" s="6" t="s">
        <v>17</v>
      </c>
      <c r="B10" s="6" t="s">
        <v>18</v>
      </c>
      <c r="C10" s="6" t="s">
        <v>18</v>
      </c>
      <c r="D10" s="6" t="s">
        <v>22</v>
      </c>
      <c r="E10" s="6"/>
      <c r="F10" s="6" t="s">
        <v>19</v>
      </c>
      <c r="G10" s="6" t="s">
        <v>20</v>
      </c>
      <c r="H10" s="7" t="s">
        <v>23</v>
      </c>
      <c r="I10" s="8">
        <v>8564537000</v>
      </c>
      <c r="J10" s="8">
        <v>0</v>
      </c>
      <c r="K10" s="8">
        <v>0</v>
      </c>
      <c r="L10" s="8">
        <v>8564537000</v>
      </c>
      <c r="M10" s="8">
        <v>8564537000</v>
      </c>
      <c r="N10" s="8">
        <v>0</v>
      </c>
      <c r="O10" s="8">
        <v>2778605718</v>
      </c>
      <c r="P10" s="8">
        <v>2645418042</v>
      </c>
      <c r="Q10" s="8">
        <v>2245527633</v>
      </c>
      <c r="R10" s="12">
        <f t="shared" si="1"/>
        <v>5785931282</v>
      </c>
      <c r="S10" s="13">
        <f t="shared" si="2"/>
        <v>0.32443151544561022</v>
      </c>
      <c r="T10" s="13">
        <f t="shared" si="3"/>
        <v>0.308880449929751</v>
      </c>
      <c r="U10" s="13">
        <f t="shared" si="4"/>
        <v>0.26218902819848872</v>
      </c>
    </row>
    <row r="11" spans="1:21" ht="39.950000000000003" customHeight="1" thickTop="1" thickBot="1" x14ac:dyDescent="0.3">
      <c r="A11" s="6" t="s">
        <v>17</v>
      </c>
      <c r="B11" s="6" t="s">
        <v>18</v>
      </c>
      <c r="C11" s="6" t="s">
        <v>18</v>
      </c>
      <c r="D11" s="6" t="s">
        <v>24</v>
      </c>
      <c r="E11" s="6"/>
      <c r="F11" s="6" t="s">
        <v>19</v>
      </c>
      <c r="G11" s="6" t="s">
        <v>20</v>
      </c>
      <c r="H11" s="7" t="s">
        <v>25</v>
      </c>
      <c r="I11" s="8">
        <v>9445048000</v>
      </c>
      <c r="J11" s="8">
        <v>0</v>
      </c>
      <c r="K11" s="8">
        <v>0</v>
      </c>
      <c r="L11" s="8">
        <v>9445048000</v>
      </c>
      <c r="M11" s="8">
        <v>9445048000</v>
      </c>
      <c r="N11" s="8">
        <v>0</v>
      </c>
      <c r="O11" s="8">
        <v>2856722629</v>
      </c>
      <c r="P11" s="8">
        <v>2822345928</v>
      </c>
      <c r="Q11" s="8">
        <v>2822345928</v>
      </c>
      <c r="R11" s="12">
        <f t="shared" si="1"/>
        <v>6588325371</v>
      </c>
      <c r="S11" s="13">
        <f t="shared" si="2"/>
        <v>0.30245718486555073</v>
      </c>
      <c r="T11" s="13">
        <f t="shared" si="3"/>
        <v>0.29881753147257695</v>
      </c>
      <c r="U11" s="13">
        <f t="shared" si="4"/>
        <v>0.29881753147257695</v>
      </c>
    </row>
    <row r="12" spans="1:21" ht="39.950000000000003" customHeight="1" thickTop="1" thickBot="1" x14ac:dyDescent="0.3">
      <c r="A12" s="14" t="s">
        <v>17</v>
      </c>
      <c r="B12" s="14"/>
      <c r="C12" s="14"/>
      <c r="D12" s="14"/>
      <c r="E12" s="14"/>
      <c r="F12" s="14"/>
      <c r="G12" s="14"/>
      <c r="H12" s="15" t="s">
        <v>95</v>
      </c>
      <c r="I12" s="16">
        <f>+I13</f>
        <v>19428254000</v>
      </c>
      <c r="J12" s="16">
        <f t="shared" ref="J12:Q12" si="6">+J13</f>
        <v>0</v>
      </c>
      <c r="K12" s="16">
        <f t="shared" si="6"/>
        <v>0</v>
      </c>
      <c r="L12" s="16">
        <f t="shared" si="6"/>
        <v>19428254000</v>
      </c>
      <c r="M12" s="16">
        <f t="shared" si="6"/>
        <v>15185141596.450001</v>
      </c>
      <c r="N12" s="16">
        <f t="shared" si="6"/>
        <v>4243112403.5500002</v>
      </c>
      <c r="O12" s="16">
        <f t="shared" si="6"/>
        <v>11623276564.32</v>
      </c>
      <c r="P12" s="16">
        <f t="shared" si="6"/>
        <v>5072547984.4499998</v>
      </c>
      <c r="Q12" s="16">
        <f t="shared" si="6"/>
        <v>4142725517.0799999</v>
      </c>
      <c r="R12" s="17">
        <f t="shared" si="1"/>
        <v>7804977435.6800003</v>
      </c>
      <c r="S12" s="18">
        <f t="shared" si="2"/>
        <v>0.59826665660846312</v>
      </c>
      <c r="T12" s="18">
        <f t="shared" si="3"/>
        <v>0.26109129438239792</v>
      </c>
      <c r="U12" s="18">
        <f t="shared" si="4"/>
        <v>0.2132320030961094</v>
      </c>
    </row>
    <row r="13" spans="1:21" ht="39.950000000000003" customHeight="1" thickTop="1" thickBot="1" x14ac:dyDescent="0.3">
      <c r="A13" s="6" t="s">
        <v>17</v>
      </c>
      <c r="B13" s="6" t="s">
        <v>22</v>
      </c>
      <c r="C13" s="6"/>
      <c r="D13" s="6"/>
      <c r="E13" s="6"/>
      <c r="F13" s="6" t="s">
        <v>19</v>
      </c>
      <c r="G13" s="6" t="s">
        <v>20</v>
      </c>
      <c r="H13" s="7" t="s">
        <v>26</v>
      </c>
      <c r="I13" s="8">
        <v>19428254000</v>
      </c>
      <c r="J13" s="8">
        <v>0</v>
      </c>
      <c r="K13" s="8">
        <v>0</v>
      </c>
      <c r="L13" s="8">
        <v>19428254000</v>
      </c>
      <c r="M13" s="8">
        <v>15185141596.450001</v>
      </c>
      <c r="N13" s="8">
        <v>4243112403.5500002</v>
      </c>
      <c r="O13" s="8">
        <v>11623276564.32</v>
      </c>
      <c r="P13" s="8">
        <v>5072547984.4499998</v>
      </c>
      <c r="Q13" s="8">
        <v>4142725517.0799999</v>
      </c>
      <c r="R13" s="12">
        <f t="shared" si="1"/>
        <v>7804977435.6800003</v>
      </c>
      <c r="S13" s="13">
        <f t="shared" si="2"/>
        <v>0.59826665660846312</v>
      </c>
      <c r="T13" s="13">
        <f t="shared" si="3"/>
        <v>0.26109129438239792</v>
      </c>
      <c r="U13" s="13">
        <f t="shared" si="4"/>
        <v>0.2132320030961094</v>
      </c>
    </row>
    <row r="14" spans="1:21" ht="39.950000000000003" customHeight="1" thickTop="1" thickBot="1" x14ac:dyDescent="0.3">
      <c r="A14" s="14" t="s">
        <v>17</v>
      </c>
      <c r="B14" s="14"/>
      <c r="C14" s="14"/>
      <c r="D14" s="14"/>
      <c r="E14" s="14"/>
      <c r="F14" s="14"/>
      <c r="G14" s="14"/>
      <c r="H14" s="15" t="s">
        <v>96</v>
      </c>
      <c r="I14" s="16">
        <f>SUM(I15:I25)</f>
        <v>291419598000</v>
      </c>
      <c r="J14" s="16">
        <f t="shared" ref="J14:Q14" si="7">SUM(J15:J25)</f>
        <v>40000000</v>
      </c>
      <c r="K14" s="16">
        <f t="shared" si="7"/>
        <v>0</v>
      </c>
      <c r="L14" s="16">
        <f t="shared" si="7"/>
        <v>291459598000</v>
      </c>
      <c r="M14" s="16">
        <f t="shared" si="7"/>
        <v>271452920129.5</v>
      </c>
      <c r="N14" s="16">
        <f t="shared" si="7"/>
        <v>20006677870.5</v>
      </c>
      <c r="O14" s="16">
        <f t="shared" si="7"/>
        <v>205821922446.5</v>
      </c>
      <c r="P14" s="16">
        <f t="shared" si="7"/>
        <v>69543161913.330002</v>
      </c>
      <c r="Q14" s="16">
        <f t="shared" si="7"/>
        <v>69543161913.330002</v>
      </c>
      <c r="R14" s="17">
        <f t="shared" si="1"/>
        <v>85637675553.5</v>
      </c>
      <c r="S14" s="18">
        <f t="shared" si="2"/>
        <v>0.70617651248698976</v>
      </c>
      <c r="T14" s="18">
        <f t="shared" si="3"/>
        <v>0.23860309418710582</v>
      </c>
      <c r="U14" s="18">
        <f t="shared" si="4"/>
        <v>0.23860309418710582</v>
      </c>
    </row>
    <row r="15" spans="1:21" ht="39.950000000000003" customHeight="1" thickTop="1" thickBot="1" x14ac:dyDescent="0.3">
      <c r="A15" s="6" t="s">
        <v>17</v>
      </c>
      <c r="B15" s="6" t="s">
        <v>24</v>
      </c>
      <c r="C15" s="6" t="s">
        <v>18</v>
      </c>
      <c r="D15" s="6" t="s">
        <v>18</v>
      </c>
      <c r="E15" s="6" t="s">
        <v>27</v>
      </c>
      <c r="F15" s="6" t="s">
        <v>19</v>
      </c>
      <c r="G15" s="6" t="s">
        <v>20</v>
      </c>
      <c r="H15" s="7" t="s">
        <v>28</v>
      </c>
      <c r="I15" s="8">
        <v>150000000000</v>
      </c>
      <c r="J15" s="8">
        <v>0</v>
      </c>
      <c r="K15" s="8">
        <v>0</v>
      </c>
      <c r="L15" s="8">
        <v>150000000000</v>
      </c>
      <c r="M15" s="8">
        <v>150000000000</v>
      </c>
      <c r="N15" s="8">
        <v>0</v>
      </c>
      <c r="O15" s="8">
        <v>150000000000</v>
      </c>
      <c r="P15" s="8">
        <v>41100000000</v>
      </c>
      <c r="Q15" s="8">
        <v>41100000000</v>
      </c>
      <c r="R15" s="12">
        <f t="shared" si="1"/>
        <v>0</v>
      </c>
      <c r="S15" s="13">
        <f t="shared" si="2"/>
        <v>1</v>
      </c>
      <c r="T15" s="13">
        <f t="shared" si="3"/>
        <v>0.27400000000000002</v>
      </c>
      <c r="U15" s="13">
        <f t="shared" si="4"/>
        <v>0.27400000000000002</v>
      </c>
    </row>
    <row r="16" spans="1:21" ht="39.950000000000003" customHeight="1" thickTop="1" thickBot="1" x14ac:dyDescent="0.3">
      <c r="A16" s="6" t="s">
        <v>17</v>
      </c>
      <c r="B16" s="6" t="s">
        <v>24</v>
      </c>
      <c r="C16" s="6" t="s">
        <v>22</v>
      </c>
      <c r="D16" s="6" t="s">
        <v>22</v>
      </c>
      <c r="E16" s="6"/>
      <c r="F16" s="6" t="s">
        <v>19</v>
      </c>
      <c r="G16" s="6" t="s">
        <v>20</v>
      </c>
      <c r="H16" s="7" t="s">
        <v>29</v>
      </c>
      <c r="I16" s="8">
        <v>12889378000</v>
      </c>
      <c r="J16" s="8">
        <v>0</v>
      </c>
      <c r="K16" s="8">
        <v>0</v>
      </c>
      <c r="L16" s="8">
        <v>12889378000</v>
      </c>
      <c r="M16" s="8">
        <v>12462858000</v>
      </c>
      <c r="N16" s="8">
        <v>426520000</v>
      </c>
      <c r="O16" s="8">
        <v>12462858000</v>
      </c>
      <c r="P16" s="8">
        <v>12328290909.83</v>
      </c>
      <c r="Q16" s="8">
        <v>12328290909.83</v>
      </c>
      <c r="R16" s="12">
        <f t="shared" si="1"/>
        <v>426520000</v>
      </c>
      <c r="S16" s="13">
        <f t="shared" si="2"/>
        <v>0.96690918677379156</v>
      </c>
      <c r="T16" s="13">
        <f t="shared" si="3"/>
        <v>0.95646903286023577</v>
      </c>
      <c r="U16" s="13">
        <f t="shared" si="4"/>
        <v>0.95646903286023577</v>
      </c>
    </row>
    <row r="17" spans="1:21" ht="39.950000000000003" customHeight="1" thickTop="1" thickBot="1" x14ac:dyDescent="0.3">
      <c r="A17" s="6" t="s">
        <v>17</v>
      </c>
      <c r="B17" s="6" t="s">
        <v>24</v>
      </c>
      <c r="C17" s="6" t="s">
        <v>24</v>
      </c>
      <c r="D17" s="6" t="s">
        <v>30</v>
      </c>
      <c r="E17" s="6" t="s">
        <v>31</v>
      </c>
      <c r="F17" s="6" t="s">
        <v>19</v>
      </c>
      <c r="G17" s="6" t="s">
        <v>20</v>
      </c>
      <c r="H17" s="7" t="s">
        <v>32</v>
      </c>
      <c r="I17" s="8">
        <v>64682895000</v>
      </c>
      <c r="J17" s="8">
        <v>0</v>
      </c>
      <c r="K17" s="8">
        <v>0</v>
      </c>
      <c r="L17" s="8">
        <v>64682895000</v>
      </c>
      <c r="M17" s="8">
        <v>64682895000</v>
      </c>
      <c r="N17" s="8">
        <v>0</v>
      </c>
      <c r="O17" s="8">
        <v>0</v>
      </c>
      <c r="P17" s="8">
        <v>0</v>
      </c>
      <c r="Q17" s="8">
        <v>0</v>
      </c>
      <c r="R17" s="12">
        <f t="shared" si="1"/>
        <v>64682895000</v>
      </c>
      <c r="S17" s="13">
        <f t="shared" si="2"/>
        <v>0</v>
      </c>
      <c r="T17" s="13">
        <f t="shared" si="3"/>
        <v>0</v>
      </c>
      <c r="U17" s="13">
        <f t="shared" si="4"/>
        <v>0</v>
      </c>
    </row>
    <row r="18" spans="1:21" ht="39.950000000000003" customHeight="1" thickTop="1" thickBot="1" x14ac:dyDescent="0.3">
      <c r="A18" s="6" t="s">
        <v>17</v>
      </c>
      <c r="B18" s="6" t="s">
        <v>24</v>
      </c>
      <c r="C18" s="6" t="s">
        <v>24</v>
      </c>
      <c r="D18" s="6" t="s">
        <v>30</v>
      </c>
      <c r="E18" s="6" t="s">
        <v>33</v>
      </c>
      <c r="F18" s="6" t="s">
        <v>19</v>
      </c>
      <c r="G18" s="6" t="s">
        <v>20</v>
      </c>
      <c r="H18" s="7" t="s">
        <v>34</v>
      </c>
      <c r="I18" s="8">
        <v>5150000000</v>
      </c>
      <c r="J18" s="8">
        <v>0</v>
      </c>
      <c r="K18" s="8">
        <v>0</v>
      </c>
      <c r="L18" s="8">
        <v>5150000000</v>
      </c>
      <c r="M18" s="8">
        <v>5150000000</v>
      </c>
      <c r="N18" s="8">
        <v>0</v>
      </c>
      <c r="O18" s="8">
        <v>5150000000</v>
      </c>
      <c r="P18" s="8">
        <v>1716666667</v>
      </c>
      <c r="Q18" s="8">
        <v>1716666667</v>
      </c>
      <c r="R18" s="12">
        <f t="shared" si="1"/>
        <v>0</v>
      </c>
      <c r="S18" s="13">
        <f t="shared" si="2"/>
        <v>1</v>
      </c>
      <c r="T18" s="13">
        <f t="shared" si="3"/>
        <v>0.33333333339805826</v>
      </c>
      <c r="U18" s="13">
        <f t="shared" si="4"/>
        <v>0.33333333339805826</v>
      </c>
    </row>
    <row r="19" spans="1:21" ht="39.950000000000003" customHeight="1" thickTop="1" thickBot="1" x14ac:dyDescent="0.3">
      <c r="A19" s="6" t="s">
        <v>17</v>
      </c>
      <c r="B19" s="6" t="s">
        <v>24</v>
      </c>
      <c r="C19" s="6" t="s">
        <v>30</v>
      </c>
      <c r="D19" s="6" t="s">
        <v>22</v>
      </c>
      <c r="E19" s="6" t="s">
        <v>35</v>
      </c>
      <c r="F19" s="6" t="s">
        <v>19</v>
      </c>
      <c r="G19" s="6" t="s">
        <v>20</v>
      </c>
      <c r="H19" s="7" t="s">
        <v>36</v>
      </c>
      <c r="I19" s="8">
        <v>646981000</v>
      </c>
      <c r="J19" s="8">
        <v>0</v>
      </c>
      <c r="K19" s="8">
        <v>0</v>
      </c>
      <c r="L19" s="8">
        <v>646981000</v>
      </c>
      <c r="M19" s="8">
        <v>240360217</v>
      </c>
      <c r="N19" s="8">
        <v>406620783</v>
      </c>
      <c r="O19" s="8">
        <v>90360217</v>
      </c>
      <c r="P19" s="8">
        <v>90360217</v>
      </c>
      <c r="Q19" s="8">
        <v>90360217</v>
      </c>
      <c r="R19" s="12">
        <f t="shared" si="1"/>
        <v>556620783</v>
      </c>
      <c r="S19" s="13">
        <f t="shared" si="2"/>
        <v>0.1396644059099108</v>
      </c>
      <c r="T19" s="13">
        <f t="shared" si="3"/>
        <v>0.1396644059099108</v>
      </c>
      <c r="U19" s="13">
        <f t="shared" si="4"/>
        <v>0.1396644059099108</v>
      </c>
    </row>
    <row r="20" spans="1:21" ht="39.950000000000003" customHeight="1" thickTop="1" thickBot="1" x14ac:dyDescent="0.3">
      <c r="A20" s="6" t="s">
        <v>17</v>
      </c>
      <c r="B20" s="6" t="s">
        <v>24</v>
      </c>
      <c r="C20" s="6" t="s">
        <v>30</v>
      </c>
      <c r="D20" s="6" t="s">
        <v>22</v>
      </c>
      <c r="E20" s="6" t="s">
        <v>37</v>
      </c>
      <c r="F20" s="6" t="s">
        <v>19</v>
      </c>
      <c r="G20" s="6" t="s">
        <v>20</v>
      </c>
      <c r="H20" s="7" t="s">
        <v>38</v>
      </c>
      <c r="I20" s="8">
        <v>2401585000</v>
      </c>
      <c r="J20" s="8">
        <v>0</v>
      </c>
      <c r="K20" s="8">
        <v>0</v>
      </c>
      <c r="L20" s="8">
        <v>2401585000</v>
      </c>
      <c r="M20" s="8">
        <v>2204268000</v>
      </c>
      <c r="N20" s="8">
        <v>197317000</v>
      </c>
      <c r="O20" s="8">
        <v>1822163000</v>
      </c>
      <c r="P20" s="8">
        <v>1822163000</v>
      </c>
      <c r="Q20" s="8">
        <v>1822163000</v>
      </c>
      <c r="R20" s="12">
        <f t="shared" si="1"/>
        <v>579422000</v>
      </c>
      <c r="S20" s="13">
        <f t="shared" si="2"/>
        <v>0.75873350308233933</v>
      </c>
      <c r="T20" s="13">
        <f t="shared" si="3"/>
        <v>0.75873350308233933</v>
      </c>
      <c r="U20" s="13">
        <f t="shared" si="4"/>
        <v>0.75873350308233933</v>
      </c>
    </row>
    <row r="21" spans="1:21" ht="39.950000000000003" customHeight="1" thickTop="1" thickBot="1" x14ac:dyDescent="0.3">
      <c r="A21" s="6" t="s">
        <v>17</v>
      </c>
      <c r="B21" s="6" t="s">
        <v>24</v>
      </c>
      <c r="C21" s="6" t="s">
        <v>30</v>
      </c>
      <c r="D21" s="6" t="s">
        <v>22</v>
      </c>
      <c r="E21" s="6" t="s">
        <v>39</v>
      </c>
      <c r="F21" s="6" t="s">
        <v>19</v>
      </c>
      <c r="G21" s="6" t="s">
        <v>20</v>
      </c>
      <c r="H21" s="7" t="s">
        <v>40</v>
      </c>
      <c r="I21" s="8">
        <v>226168000</v>
      </c>
      <c r="J21" s="8">
        <v>40000000</v>
      </c>
      <c r="K21" s="8">
        <v>0</v>
      </c>
      <c r="L21" s="8">
        <v>266168000</v>
      </c>
      <c r="M21" s="8">
        <v>266168000</v>
      </c>
      <c r="N21" s="8">
        <v>0</v>
      </c>
      <c r="O21" s="8">
        <v>166495847</v>
      </c>
      <c r="P21" s="8">
        <v>166355653</v>
      </c>
      <c r="Q21" s="8">
        <v>166355653</v>
      </c>
      <c r="R21" s="12">
        <f t="shared" si="1"/>
        <v>99672153</v>
      </c>
      <c r="S21" s="13">
        <f t="shared" si="2"/>
        <v>0.62552916579002737</v>
      </c>
      <c r="T21" s="13">
        <f t="shared" si="3"/>
        <v>0.62500245333774163</v>
      </c>
      <c r="U21" s="13">
        <f t="shared" si="4"/>
        <v>0.62500245333774163</v>
      </c>
    </row>
    <row r="22" spans="1:21" ht="39.950000000000003" customHeight="1" thickTop="1" thickBot="1" x14ac:dyDescent="0.3">
      <c r="A22" s="6" t="s">
        <v>17</v>
      </c>
      <c r="B22" s="6" t="s">
        <v>24</v>
      </c>
      <c r="C22" s="6" t="s">
        <v>30</v>
      </c>
      <c r="D22" s="6" t="s">
        <v>22</v>
      </c>
      <c r="E22" s="6" t="s">
        <v>41</v>
      </c>
      <c r="F22" s="6" t="s">
        <v>19</v>
      </c>
      <c r="G22" s="6" t="s">
        <v>20</v>
      </c>
      <c r="H22" s="7" t="s">
        <v>42</v>
      </c>
      <c r="I22" s="8">
        <v>1798000</v>
      </c>
      <c r="J22" s="8">
        <v>0</v>
      </c>
      <c r="K22" s="8">
        <v>0</v>
      </c>
      <c r="L22" s="8">
        <v>1798000</v>
      </c>
      <c r="M22" s="8">
        <v>800000</v>
      </c>
      <c r="N22" s="8">
        <v>998000</v>
      </c>
      <c r="O22" s="8">
        <v>800000</v>
      </c>
      <c r="P22" s="8">
        <v>800000</v>
      </c>
      <c r="Q22" s="8">
        <v>800000</v>
      </c>
      <c r="R22" s="12">
        <f t="shared" si="1"/>
        <v>998000</v>
      </c>
      <c r="S22" s="13">
        <f t="shared" si="2"/>
        <v>0.44493882091212456</v>
      </c>
      <c r="T22" s="13">
        <f t="shared" si="3"/>
        <v>0.44493882091212456</v>
      </c>
      <c r="U22" s="13">
        <f t="shared" si="4"/>
        <v>0.44493882091212456</v>
      </c>
    </row>
    <row r="23" spans="1:21" ht="39.950000000000003" customHeight="1" thickTop="1" thickBot="1" x14ac:dyDescent="0.3">
      <c r="A23" s="6" t="s">
        <v>17</v>
      </c>
      <c r="B23" s="6" t="s">
        <v>24</v>
      </c>
      <c r="C23" s="6" t="s">
        <v>30</v>
      </c>
      <c r="D23" s="6" t="s">
        <v>22</v>
      </c>
      <c r="E23" s="6" t="s">
        <v>43</v>
      </c>
      <c r="F23" s="6" t="s">
        <v>19</v>
      </c>
      <c r="G23" s="6" t="s">
        <v>20</v>
      </c>
      <c r="H23" s="7" t="s">
        <v>44</v>
      </c>
      <c r="I23" s="8">
        <v>25674564000</v>
      </c>
      <c r="J23" s="8">
        <v>0</v>
      </c>
      <c r="K23" s="8">
        <v>0</v>
      </c>
      <c r="L23" s="8">
        <v>25674564000</v>
      </c>
      <c r="M23" s="8">
        <v>6702278912.5</v>
      </c>
      <c r="N23" s="8">
        <v>18972285087.5</v>
      </c>
      <c r="O23" s="8">
        <v>6385953382.5</v>
      </c>
      <c r="P23" s="8">
        <v>6382945253.5</v>
      </c>
      <c r="Q23" s="8">
        <v>6382945253.5</v>
      </c>
      <c r="R23" s="12">
        <f t="shared" si="1"/>
        <v>19288610617.5</v>
      </c>
      <c r="S23" s="13">
        <f t="shared" si="2"/>
        <v>0.24872684819496838</v>
      </c>
      <c r="T23" s="13">
        <f t="shared" si="3"/>
        <v>0.24860968441372558</v>
      </c>
      <c r="U23" s="13">
        <f t="shared" si="4"/>
        <v>0.24860968441372558</v>
      </c>
    </row>
    <row r="24" spans="1:21" ht="39.950000000000003" customHeight="1" thickTop="1" thickBot="1" x14ac:dyDescent="0.3">
      <c r="A24" s="6" t="s">
        <v>17</v>
      </c>
      <c r="B24" s="6" t="s">
        <v>24</v>
      </c>
      <c r="C24" s="6" t="s">
        <v>30</v>
      </c>
      <c r="D24" s="6" t="s">
        <v>22</v>
      </c>
      <c r="E24" s="6" t="s">
        <v>45</v>
      </c>
      <c r="F24" s="6" t="s">
        <v>19</v>
      </c>
      <c r="G24" s="6" t="s">
        <v>20</v>
      </c>
      <c r="H24" s="7" t="s">
        <v>46</v>
      </c>
      <c r="I24" s="8">
        <v>2937000</v>
      </c>
      <c r="J24" s="8">
        <v>0</v>
      </c>
      <c r="K24" s="8">
        <v>0</v>
      </c>
      <c r="L24" s="8">
        <v>2937000</v>
      </c>
      <c r="M24" s="8">
        <v>0</v>
      </c>
      <c r="N24" s="8">
        <v>2937000</v>
      </c>
      <c r="O24" s="8">
        <v>0</v>
      </c>
      <c r="P24" s="8">
        <v>0</v>
      </c>
      <c r="Q24" s="8">
        <v>0</v>
      </c>
      <c r="R24" s="12">
        <f t="shared" si="1"/>
        <v>2937000</v>
      </c>
      <c r="S24" s="13">
        <f t="shared" si="2"/>
        <v>0</v>
      </c>
      <c r="T24" s="13">
        <f t="shared" si="3"/>
        <v>0</v>
      </c>
      <c r="U24" s="13">
        <f t="shared" si="4"/>
        <v>0</v>
      </c>
    </row>
    <row r="25" spans="1:21" ht="39.950000000000003" customHeight="1" thickTop="1" thickBot="1" x14ac:dyDescent="0.3">
      <c r="A25" s="6" t="s">
        <v>17</v>
      </c>
      <c r="B25" s="6" t="s">
        <v>24</v>
      </c>
      <c r="C25" s="6" t="s">
        <v>47</v>
      </c>
      <c r="D25" s="6" t="s">
        <v>48</v>
      </c>
      <c r="E25" s="6" t="s">
        <v>27</v>
      </c>
      <c r="F25" s="6" t="s">
        <v>19</v>
      </c>
      <c r="G25" s="6" t="s">
        <v>20</v>
      </c>
      <c r="H25" s="7" t="s">
        <v>49</v>
      </c>
      <c r="I25" s="8">
        <v>29743292000</v>
      </c>
      <c r="J25" s="8">
        <v>0</v>
      </c>
      <c r="K25" s="8">
        <v>0</v>
      </c>
      <c r="L25" s="8">
        <v>29743292000</v>
      </c>
      <c r="M25" s="8">
        <v>29743292000</v>
      </c>
      <c r="N25" s="8">
        <v>0</v>
      </c>
      <c r="O25" s="8">
        <v>29743292000</v>
      </c>
      <c r="P25" s="8">
        <v>5935580213</v>
      </c>
      <c r="Q25" s="8">
        <v>5935580213</v>
      </c>
      <c r="R25" s="12">
        <f t="shared" si="1"/>
        <v>0</v>
      </c>
      <c r="S25" s="13">
        <f t="shared" si="2"/>
        <v>1</v>
      </c>
      <c r="T25" s="13">
        <f t="shared" si="3"/>
        <v>0.19956029793205138</v>
      </c>
      <c r="U25" s="13">
        <f t="shared" si="4"/>
        <v>0.19956029793205138</v>
      </c>
    </row>
    <row r="26" spans="1:21" ht="39.950000000000003" customHeight="1" thickTop="1" thickBot="1" x14ac:dyDescent="0.3">
      <c r="A26" s="14" t="s">
        <v>17</v>
      </c>
      <c r="B26" s="14"/>
      <c r="C26" s="14"/>
      <c r="D26" s="14"/>
      <c r="E26" s="14"/>
      <c r="F26" s="14"/>
      <c r="G26" s="14"/>
      <c r="H26" s="15" t="s">
        <v>97</v>
      </c>
      <c r="I26" s="16">
        <f>+I27+I28</f>
        <v>14824477000</v>
      </c>
      <c r="J26" s="16">
        <f t="shared" ref="J26:Q26" si="8">+J27+J28</f>
        <v>0</v>
      </c>
      <c r="K26" s="16">
        <f t="shared" si="8"/>
        <v>0</v>
      </c>
      <c r="L26" s="16">
        <f t="shared" si="8"/>
        <v>14824477000</v>
      </c>
      <c r="M26" s="16">
        <f t="shared" si="8"/>
        <v>12909710600</v>
      </c>
      <c r="N26" s="16">
        <f t="shared" si="8"/>
        <v>1914766400</v>
      </c>
      <c r="O26" s="16">
        <f t="shared" si="8"/>
        <v>12777261363</v>
      </c>
      <c r="P26" s="16">
        <f t="shared" si="8"/>
        <v>12777192363</v>
      </c>
      <c r="Q26" s="16">
        <f t="shared" si="8"/>
        <v>12777192363</v>
      </c>
      <c r="R26" s="17">
        <f t="shared" si="1"/>
        <v>2047215637</v>
      </c>
      <c r="S26" s="18">
        <f t="shared" si="2"/>
        <v>0.86190301101347455</v>
      </c>
      <c r="T26" s="18">
        <f t="shared" si="3"/>
        <v>0.86189835654910452</v>
      </c>
      <c r="U26" s="18">
        <f t="shared" si="4"/>
        <v>0.86189835654910452</v>
      </c>
    </row>
    <row r="27" spans="1:21" ht="39.950000000000003" customHeight="1" thickTop="1" thickBot="1" x14ac:dyDescent="0.3">
      <c r="A27" s="6" t="s">
        <v>17</v>
      </c>
      <c r="B27" s="6" t="s">
        <v>50</v>
      </c>
      <c r="C27" s="6" t="s">
        <v>18</v>
      </c>
      <c r="D27" s="6"/>
      <c r="E27" s="6"/>
      <c r="F27" s="6" t="s">
        <v>19</v>
      </c>
      <c r="G27" s="6" t="s">
        <v>20</v>
      </c>
      <c r="H27" s="7" t="s">
        <v>51</v>
      </c>
      <c r="I27" s="8">
        <v>12998230000</v>
      </c>
      <c r="J27" s="8">
        <v>0</v>
      </c>
      <c r="K27" s="8">
        <v>0</v>
      </c>
      <c r="L27" s="8">
        <v>12998230000</v>
      </c>
      <c r="M27" s="8">
        <v>12909710600</v>
      </c>
      <c r="N27" s="8">
        <v>88519400</v>
      </c>
      <c r="O27" s="8">
        <v>12777261363</v>
      </c>
      <c r="P27" s="8">
        <v>12777192363</v>
      </c>
      <c r="Q27" s="8">
        <v>12777192363</v>
      </c>
      <c r="R27" s="12">
        <f t="shared" si="1"/>
        <v>220968637</v>
      </c>
      <c r="S27" s="13">
        <f t="shared" si="2"/>
        <v>0.9830000979364113</v>
      </c>
      <c r="T27" s="13">
        <f t="shared" si="3"/>
        <v>0.98299478952134256</v>
      </c>
      <c r="U27" s="13">
        <f t="shared" si="4"/>
        <v>0.98299478952134256</v>
      </c>
    </row>
    <row r="28" spans="1:21" ht="39.950000000000003" customHeight="1" thickTop="1" thickBot="1" x14ac:dyDescent="0.3">
      <c r="A28" s="6" t="s">
        <v>17</v>
      </c>
      <c r="B28" s="6" t="s">
        <v>50</v>
      </c>
      <c r="C28" s="6" t="s">
        <v>30</v>
      </c>
      <c r="D28" s="6" t="s">
        <v>18</v>
      </c>
      <c r="E28" s="6"/>
      <c r="F28" s="6" t="s">
        <v>47</v>
      </c>
      <c r="G28" s="6" t="s">
        <v>52</v>
      </c>
      <c r="H28" s="7" t="s">
        <v>53</v>
      </c>
      <c r="I28" s="8">
        <v>1826247000</v>
      </c>
      <c r="J28" s="8">
        <v>0</v>
      </c>
      <c r="K28" s="8">
        <v>0</v>
      </c>
      <c r="L28" s="8">
        <v>1826247000</v>
      </c>
      <c r="M28" s="8">
        <v>0</v>
      </c>
      <c r="N28" s="8">
        <v>1826247000</v>
      </c>
      <c r="O28" s="8">
        <v>0</v>
      </c>
      <c r="P28" s="8">
        <v>0</v>
      </c>
      <c r="Q28" s="8">
        <v>0</v>
      </c>
      <c r="R28" s="12">
        <f t="shared" si="1"/>
        <v>1826247000</v>
      </c>
      <c r="S28" s="13">
        <f t="shared" si="2"/>
        <v>0</v>
      </c>
      <c r="T28" s="13">
        <f t="shared" si="3"/>
        <v>0</v>
      </c>
      <c r="U28" s="13">
        <f t="shared" si="4"/>
        <v>0</v>
      </c>
    </row>
    <row r="29" spans="1:21" ht="39.950000000000003" customHeight="1" thickTop="1" thickBot="1" x14ac:dyDescent="0.3">
      <c r="A29" s="14" t="s">
        <v>54</v>
      </c>
      <c r="B29" s="14"/>
      <c r="C29" s="14"/>
      <c r="D29" s="14"/>
      <c r="E29" s="14"/>
      <c r="F29" s="14"/>
      <c r="G29" s="14"/>
      <c r="H29" s="15" t="s">
        <v>98</v>
      </c>
      <c r="I29" s="16">
        <f>+I30</f>
        <v>569462000</v>
      </c>
      <c r="J29" s="16">
        <f t="shared" ref="J29:Q29" si="9">+J30</f>
        <v>0</v>
      </c>
      <c r="K29" s="16">
        <f t="shared" si="9"/>
        <v>0</v>
      </c>
      <c r="L29" s="16">
        <f t="shared" si="9"/>
        <v>569462000</v>
      </c>
      <c r="M29" s="16">
        <f t="shared" si="9"/>
        <v>0</v>
      </c>
      <c r="N29" s="16">
        <f t="shared" si="9"/>
        <v>569462000</v>
      </c>
      <c r="O29" s="16">
        <f t="shared" si="9"/>
        <v>0</v>
      </c>
      <c r="P29" s="16">
        <f t="shared" si="9"/>
        <v>0</v>
      </c>
      <c r="Q29" s="16">
        <f t="shared" si="9"/>
        <v>0</v>
      </c>
      <c r="R29" s="17">
        <f t="shared" si="1"/>
        <v>569462000</v>
      </c>
      <c r="S29" s="18">
        <f t="shared" si="2"/>
        <v>0</v>
      </c>
      <c r="T29" s="18">
        <f t="shared" si="3"/>
        <v>0</v>
      </c>
      <c r="U29" s="18">
        <f t="shared" si="4"/>
        <v>0</v>
      </c>
    </row>
    <row r="30" spans="1:21" ht="39.950000000000003" customHeight="1" thickTop="1" thickBot="1" x14ac:dyDescent="0.3">
      <c r="A30" s="6" t="s">
        <v>54</v>
      </c>
      <c r="B30" s="6" t="s">
        <v>19</v>
      </c>
      <c r="C30" s="6" t="s">
        <v>30</v>
      </c>
      <c r="D30" s="6" t="s">
        <v>18</v>
      </c>
      <c r="E30" s="6"/>
      <c r="F30" s="6" t="s">
        <v>47</v>
      </c>
      <c r="G30" s="6" t="s">
        <v>20</v>
      </c>
      <c r="H30" s="7" t="s">
        <v>55</v>
      </c>
      <c r="I30" s="8">
        <v>569462000</v>
      </c>
      <c r="J30" s="8">
        <v>0</v>
      </c>
      <c r="K30" s="8">
        <v>0</v>
      </c>
      <c r="L30" s="8">
        <v>569462000</v>
      </c>
      <c r="M30" s="8">
        <v>0</v>
      </c>
      <c r="N30" s="8">
        <v>569462000</v>
      </c>
      <c r="O30" s="8">
        <v>0</v>
      </c>
      <c r="P30" s="8">
        <v>0</v>
      </c>
      <c r="Q30" s="8">
        <v>0</v>
      </c>
      <c r="R30" s="12">
        <f t="shared" si="1"/>
        <v>569462000</v>
      </c>
      <c r="S30" s="13">
        <f t="shared" si="2"/>
        <v>0</v>
      </c>
      <c r="T30" s="13">
        <f t="shared" si="3"/>
        <v>0</v>
      </c>
      <c r="U30" s="13">
        <f t="shared" si="4"/>
        <v>0</v>
      </c>
    </row>
    <row r="31" spans="1:21" ht="39.950000000000003" customHeight="1" thickTop="1" thickBot="1" x14ac:dyDescent="0.3">
      <c r="A31" s="14" t="s">
        <v>56</v>
      </c>
      <c r="B31" s="14"/>
      <c r="C31" s="14"/>
      <c r="D31" s="14"/>
      <c r="E31" s="14"/>
      <c r="F31" s="14"/>
      <c r="G31" s="14"/>
      <c r="H31" s="15" t="s">
        <v>99</v>
      </c>
      <c r="I31" s="16">
        <f>SUM(I32:I57)</f>
        <v>250773427074</v>
      </c>
      <c r="J31" s="16">
        <f t="shared" ref="J31:Q31" si="10">SUM(J32:J57)</f>
        <v>13162572566</v>
      </c>
      <c r="K31" s="16">
        <f t="shared" si="10"/>
        <v>13162572566</v>
      </c>
      <c r="L31" s="16">
        <f t="shared" si="10"/>
        <v>250773427074</v>
      </c>
      <c r="M31" s="16">
        <f t="shared" si="10"/>
        <v>238287773526.16998</v>
      </c>
      <c r="N31" s="16">
        <f t="shared" si="10"/>
        <v>12485653547.830002</v>
      </c>
      <c r="O31" s="16">
        <f t="shared" si="10"/>
        <v>208369112791.42001</v>
      </c>
      <c r="P31" s="16">
        <f t="shared" si="10"/>
        <v>15426765987.109997</v>
      </c>
      <c r="Q31" s="16">
        <f t="shared" si="10"/>
        <v>14476772783.33</v>
      </c>
      <c r="R31" s="17">
        <f t="shared" si="1"/>
        <v>42404314282.579987</v>
      </c>
      <c r="S31" s="18">
        <f t="shared" si="2"/>
        <v>0.83090587078005274</v>
      </c>
      <c r="T31" s="18">
        <f t="shared" si="3"/>
        <v>6.1516749071494556E-2</v>
      </c>
      <c r="U31" s="18">
        <f t="shared" si="4"/>
        <v>5.7728496006309679E-2</v>
      </c>
    </row>
    <row r="32" spans="1:21" ht="80.25" thickTop="1" thickBot="1" x14ac:dyDescent="0.3">
      <c r="A32" s="6" t="s">
        <v>56</v>
      </c>
      <c r="B32" s="6" t="s">
        <v>57</v>
      </c>
      <c r="C32" s="6" t="s">
        <v>58</v>
      </c>
      <c r="D32" s="6" t="s">
        <v>59</v>
      </c>
      <c r="E32" s="6"/>
      <c r="F32" s="6" t="s">
        <v>47</v>
      </c>
      <c r="G32" s="6" t="s">
        <v>20</v>
      </c>
      <c r="H32" s="7" t="s">
        <v>60</v>
      </c>
      <c r="I32" s="8">
        <v>3772145000</v>
      </c>
      <c r="J32" s="8">
        <v>0</v>
      </c>
      <c r="K32" s="8">
        <v>0</v>
      </c>
      <c r="L32" s="8">
        <v>3772145000</v>
      </c>
      <c r="M32" s="8">
        <v>2620631134.4000001</v>
      </c>
      <c r="N32" s="8">
        <v>1151513865.5999999</v>
      </c>
      <c r="O32" s="8">
        <v>2377231140.9299998</v>
      </c>
      <c r="P32" s="8">
        <v>704053771.92999995</v>
      </c>
      <c r="Q32" s="8">
        <v>640839840.92999995</v>
      </c>
      <c r="R32" s="12">
        <f t="shared" si="1"/>
        <v>1394913859.0700002</v>
      </c>
      <c r="S32" s="13">
        <f t="shared" si="2"/>
        <v>0.63020672347696072</v>
      </c>
      <c r="T32" s="13">
        <f t="shared" si="3"/>
        <v>0.18664546880620972</v>
      </c>
      <c r="U32" s="13">
        <f t="shared" si="4"/>
        <v>0.16988738262447492</v>
      </c>
    </row>
    <row r="33" spans="1:21" ht="80.25" thickTop="1" thickBot="1" x14ac:dyDescent="0.3">
      <c r="A33" s="6" t="s">
        <v>56</v>
      </c>
      <c r="B33" s="6" t="s">
        <v>57</v>
      </c>
      <c r="C33" s="6" t="s">
        <v>58</v>
      </c>
      <c r="D33" s="6" t="s">
        <v>59</v>
      </c>
      <c r="E33" s="6"/>
      <c r="F33" s="6" t="s">
        <v>61</v>
      </c>
      <c r="G33" s="6" t="s">
        <v>20</v>
      </c>
      <c r="H33" s="7" t="s">
        <v>60</v>
      </c>
      <c r="I33" s="8">
        <v>33523650000</v>
      </c>
      <c r="J33" s="8">
        <v>0</v>
      </c>
      <c r="K33" s="8">
        <v>0</v>
      </c>
      <c r="L33" s="8">
        <v>33523650000</v>
      </c>
      <c r="M33" s="8">
        <v>33523650000</v>
      </c>
      <c r="N33" s="8">
        <v>0</v>
      </c>
      <c r="O33" s="8">
        <v>33523650000</v>
      </c>
      <c r="P33" s="8">
        <v>0</v>
      </c>
      <c r="Q33" s="8">
        <v>0</v>
      </c>
      <c r="R33" s="12">
        <f t="shared" si="1"/>
        <v>0</v>
      </c>
      <c r="S33" s="13">
        <f t="shared" si="2"/>
        <v>1</v>
      </c>
      <c r="T33" s="13">
        <f t="shared" si="3"/>
        <v>0</v>
      </c>
      <c r="U33" s="13">
        <f t="shared" si="4"/>
        <v>0</v>
      </c>
    </row>
    <row r="34" spans="1:21" ht="46.5" thickTop="1" thickBot="1" x14ac:dyDescent="0.3">
      <c r="A34" s="6" t="s">
        <v>56</v>
      </c>
      <c r="B34" s="6" t="s">
        <v>62</v>
      </c>
      <c r="C34" s="6" t="s">
        <v>58</v>
      </c>
      <c r="D34" s="6" t="s">
        <v>63</v>
      </c>
      <c r="E34" s="6"/>
      <c r="F34" s="6" t="s">
        <v>47</v>
      </c>
      <c r="G34" s="6" t="s">
        <v>20</v>
      </c>
      <c r="H34" s="7" t="s">
        <v>64</v>
      </c>
      <c r="I34" s="8">
        <v>3800000000</v>
      </c>
      <c r="J34" s="8">
        <v>0</v>
      </c>
      <c r="K34" s="8">
        <v>0</v>
      </c>
      <c r="L34" s="8">
        <v>3800000000</v>
      </c>
      <c r="M34" s="8">
        <v>2676127620.1900001</v>
      </c>
      <c r="N34" s="8">
        <v>1123872379.8099999</v>
      </c>
      <c r="O34" s="8">
        <v>2174019708.1900001</v>
      </c>
      <c r="P34" s="8">
        <v>576047105.10000002</v>
      </c>
      <c r="Q34" s="8">
        <v>526321719.10000002</v>
      </c>
      <c r="R34" s="12">
        <f t="shared" si="1"/>
        <v>1625980291.8099999</v>
      </c>
      <c r="S34" s="13">
        <f t="shared" si="2"/>
        <v>0.57211044952368417</v>
      </c>
      <c r="T34" s="13">
        <f t="shared" si="3"/>
        <v>0.15159134344736844</v>
      </c>
      <c r="U34" s="13">
        <f t="shared" si="4"/>
        <v>0.13850571555263158</v>
      </c>
    </row>
    <row r="35" spans="1:21" ht="57.75" thickTop="1" thickBot="1" x14ac:dyDescent="0.3">
      <c r="A35" s="6" t="s">
        <v>56</v>
      </c>
      <c r="B35" s="6" t="s">
        <v>62</v>
      </c>
      <c r="C35" s="6" t="s">
        <v>58</v>
      </c>
      <c r="D35" s="6" t="s">
        <v>65</v>
      </c>
      <c r="E35" s="6"/>
      <c r="F35" s="6" t="s">
        <v>47</v>
      </c>
      <c r="G35" s="6" t="s">
        <v>20</v>
      </c>
      <c r="H35" s="7" t="s">
        <v>66</v>
      </c>
      <c r="I35" s="8">
        <v>12410000000</v>
      </c>
      <c r="J35" s="8">
        <v>0</v>
      </c>
      <c r="K35" s="8">
        <v>0</v>
      </c>
      <c r="L35" s="8">
        <v>12410000000</v>
      </c>
      <c r="M35" s="8">
        <v>10961534364.82</v>
      </c>
      <c r="N35" s="8">
        <v>1448465635.1800001</v>
      </c>
      <c r="O35" s="8">
        <v>9572762213</v>
      </c>
      <c r="P35" s="8">
        <v>4792595215.6499996</v>
      </c>
      <c r="Q35" s="8">
        <v>4734112797.9499998</v>
      </c>
      <c r="R35" s="12">
        <f t="shared" si="1"/>
        <v>2837237787</v>
      </c>
      <c r="S35" s="13">
        <f t="shared" si="2"/>
        <v>0.7713748761482675</v>
      </c>
      <c r="T35" s="13">
        <f t="shared" si="3"/>
        <v>0.38618817209105555</v>
      </c>
      <c r="U35" s="13">
        <f t="shared" si="4"/>
        <v>0.38147564850523769</v>
      </c>
    </row>
    <row r="36" spans="1:21" ht="57.75" thickTop="1" thickBot="1" x14ac:dyDescent="0.3">
      <c r="A36" s="6" t="s">
        <v>56</v>
      </c>
      <c r="B36" s="6" t="s">
        <v>62</v>
      </c>
      <c r="C36" s="6" t="s">
        <v>58</v>
      </c>
      <c r="D36" s="6" t="s">
        <v>65</v>
      </c>
      <c r="E36" s="6"/>
      <c r="F36" s="6" t="s">
        <v>67</v>
      </c>
      <c r="G36" s="6" t="s">
        <v>20</v>
      </c>
      <c r="H36" s="7" t="s">
        <v>66</v>
      </c>
      <c r="I36" s="8">
        <v>6581286283</v>
      </c>
      <c r="J36" s="8">
        <v>0</v>
      </c>
      <c r="K36" s="8">
        <v>6581286283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12">
        <f t="shared" si="1"/>
        <v>0</v>
      </c>
      <c r="S36" s="13">
        <v>0</v>
      </c>
      <c r="T36" s="13">
        <v>0</v>
      </c>
      <c r="U36" s="13">
        <v>0</v>
      </c>
    </row>
    <row r="37" spans="1:21" ht="69" thickTop="1" thickBot="1" x14ac:dyDescent="0.3">
      <c r="A37" s="6" t="s">
        <v>56</v>
      </c>
      <c r="B37" s="6" t="s">
        <v>62</v>
      </c>
      <c r="C37" s="6" t="s">
        <v>58</v>
      </c>
      <c r="D37" s="6" t="s">
        <v>68</v>
      </c>
      <c r="E37" s="6"/>
      <c r="F37" s="6" t="s">
        <v>47</v>
      </c>
      <c r="G37" s="6" t="s">
        <v>20</v>
      </c>
      <c r="H37" s="7" t="s">
        <v>69</v>
      </c>
      <c r="I37" s="8">
        <v>19837427434</v>
      </c>
      <c r="J37" s="8">
        <v>0</v>
      </c>
      <c r="K37" s="8">
        <v>0</v>
      </c>
      <c r="L37" s="8">
        <v>19837427434</v>
      </c>
      <c r="M37" s="8">
        <v>19837427434</v>
      </c>
      <c r="N37" s="8">
        <v>0</v>
      </c>
      <c r="O37" s="8">
        <v>19837427434</v>
      </c>
      <c r="P37" s="8">
        <v>0</v>
      </c>
      <c r="Q37" s="8">
        <v>0</v>
      </c>
      <c r="R37" s="12">
        <f t="shared" si="1"/>
        <v>0</v>
      </c>
      <c r="S37" s="13">
        <f t="shared" ref="S37:S58" si="11">+O37/L37</f>
        <v>1</v>
      </c>
      <c r="T37" s="13">
        <f t="shared" ref="T37:T58" si="12">+P37/L37</f>
        <v>0</v>
      </c>
      <c r="U37" s="13">
        <f t="shared" ref="U37:U58" si="13">+Q37/L37</f>
        <v>0</v>
      </c>
    </row>
    <row r="38" spans="1:21" ht="69" thickTop="1" thickBot="1" x14ac:dyDescent="0.3">
      <c r="A38" s="6" t="s">
        <v>56</v>
      </c>
      <c r="B38" s="6" t="s">
        <v>62</v>
      </c>
      <c r="C38" s="6" t="s">
        <v>58</v>
      </c>
      <c r="D38" s="6" t="s">
        <v>68</v>
      </c>
      <c r="E38" s="6"/>
      <c r="F38" s="6" t="s">
        <v>67</v>
      </c>
      <c r="G38" s="6" t="s">
        <v>20</v>
      </c>
      <c r="H38" s="7" t="s">
        <v>69</v>
      </c>
      <c r="I38" s="8">
        <v>0</v>
      </c>
      <c r="J38" s="8">
        <v>13162572566</v>
      </c>
      <c r="K38" s="8">
        <v>0</v>
      </c>
      <c r="L38" s="8">
        <v>13162572566</v>
      </c>
      <c r="M38" s="8">
        <v>13162572566</v>
      </c>
      <c r="N38" s="8">
        <v>0</v>
      </c>
      <c r="O38" s="8">
        <v>13162572566</v>
      </c>
      <c r="P38" s="8">
        <v>0</v>
      </c>
      <c r="Q38" s="8">
        <v>0</v>
      </c>
      <c r="R38" s="12">
        <f t="shared" si="1"/>
        <v>0</v>
      </c>
      <c r="S38" s="13">
        <f t="shared" si="11"/>
        <v>1</v>
      </c>
      <c r="T38" s="13">
        <f t="shared" si="12"/>
        <v>0</v>
      </c>
      <c r="U38" s="13">
        <f t="shared" si="13"/>
        <v>0</v>
      </c>
    </row>
    <row r="39" spans="1:21" ht="46.5" thickTop="1" thickBot="1" x14ac:dyDescent="0.3">
      <c r="A39" s="6" t="s">
        <v>56</v>
      </c>
      <c r="B39" s="6" t="s">
        <v>62</v>
      </c>
      <c r="C39" s="6" t="s">
        <v>58</v>
      </c>
      <c r="D39" s="6" t="s">
        <v>70</v>
      </c>
      <c r="E39" s="6"/>
      <c r="F39" s="6" t="s">
        <v>47</v>
      </c>
      <c r="G39" s="6" t="s">
        <v>20</v>
      </c>
      <c r="H39" s="7" t="s">
        <v>71</v>
      </c>
      <c r="I39" s="8">
        <v>6292612574</v>
      </c>
      <c r="J39" s="8">
        <v>0</v>
      </c>
      <c r="K39" s="8">
        <v>0</v>
      </c>
      <c r="L39" s="8">
        <v>6292612574</v>
      </c>
      <c r="M39" s="8">
        <v>4210515150.8899999</v>
      </c>
      <c r="N39" s="8">
        <v>2082097423.1099999</v>
      </c>
      <c r="O39" s="8">
        <v>3450769804.6999998</v>
      </c>
      <c r="P39" s="8">
        <v>973520684.20000005</v>
      </c>
      <c r="Q39" s="8">
        <v>895119774.20000005</v>
      </c>
      <c r="R39" s="12">
        <f t="shared" ref="R39:R58" si="14">+L39-O39</f>
        <v>2841842769.3000002</v>
      </c>
      <c r="S39" s="13">
        <f t="shared" si="11"/>
        <v>0.54838427825002145</v>
      </c>
      <c r="T39" s="13">
        <f t="shared" si="12"/>
        <v>0.15470850505280132</v>
      </c>
      <c r="U39" s="13">
        <f t="shared" si="13"/>
        <v>0.1422493064166197</v>
      </c>
    </row>
    <row r="40" spans="1:21" ht="46.5" thickTop="1" thickBot="1" x14ac:dyDescent="0.3">
      <c r="A40" s="6" t="s">
        <v>56</v>
      </c>
      <c r="B40" s="6" t="s">
        <v>62</v>
      </c>
      <c r="C40" s="6" t="s">
        <v>58</v>
      </c>
      <c r="D40" s="6" t="s">
        <v>70</v>
      </c>
      <c r="E40" s="6"/>
      <c r="F40" s="6" t="s">
        <v>67</v>
      </c>
      <c r="G40" s="6" t="s">
        <v>20</v>
      </c>
      <c r="H40" s="7" t="s">
        <v>71</v>
      </c>
      <c r="I40" s="8">
        <v>1800000000</v>
      </c>
      <c r="J40" s="8">
        <v>0</v>
      </c>
      <c r="K40" s="8">
        <v>0</v>
      </c>
      <c r="L40" s="8">
        <v>1800000000</v>
      </c>
      <c r="M40" s="8">
        <v>1800000000</v>
      </c>
      <c r="N40" s="8">
        <v>0</v>
      </c>
      <c r="O40" s="8">
        <v>1800000000</v>
      </c>
      <c r="P40" s="8">
        <v>540000000</v>
      </c>
      <c r="Q40" s="8">
        <v>540000000</v>
      </c>
      <c r="R40" s="12">
        <f t="shared" si="14"/>
        <v>0</v>
      </c>
      <c r="S40" s="13">
        <f t="shared" si="11"/>
        <v>1</v>
      </c>
      <c r="T40" s="13">
        <f t="shared" si="12"/>
        <v>0.3</v>
      </c>
      <c r="U40" s="13">
        <f t="shared" si="13"/>
        <v>0.3</v>
      </c>
    </row>
    <row r="41" spans="1:21" ht="57.75" thickTop="1" thickBot="1" x14ac:dyDescent="0.3">
      <c r="A41" s="6" t="s">
        <v>56</v>
      </c>
      <c r="B41" s="6" t="s">
        <v>62</v>
      </c>
      <c r="C41" s="6" t="s">
        <v>58</v>
      </c>
      <c r="D41" s="6" t="s">
        <v>72</v>
      </c>
      <c r="E41" s="6"/>
      <c r="F41" s="6" t="s">
        <v>47</v>
      </c>
      <c r="G41" s="6" t="s">
        <v>20</v>
      </c>
      <c r="H41" s="7" t="s">
        <v>73</v>
      </c>
      <c r="I41" s="8">
        <v>18361790080</v>
      </c>
      <c r="J41" s="8">
        <v>0</v>
      </c>
      <c r="K41" s="8">
        <v>0</v>
      </c>
      <c r="L41" s="8">
        <v>18361790080</v>
      </c>
      <c r="M41" s="8">
        <v>18050956983.689999</v>
      </c>
      <c r="N41" s="8">
        <v>310833096.31</v>
      </c>
      <c r="O41" s="8">
        <v>568935212.69000006</v>
      </c>
      <c r="P41" s="8">
        <v>257755390.69</v>
      </c>
      <c r="Q41" s="8">
        <v>213524382.91999999</v>
      </c>
      <c r="R41" s="12">
        <f t="shared" si="14"/>
        <v>17792854867.310001</v>
      </c>
      <c r="S41" s="13">
        <f t="shared" si="11"/>
        <v>3.0984735704483124E-2</v>
      </c>
      <c r="T41" s="13">
        <f t="shared" si="12"/>
        <v>1.4037595984214628E-2</v>
      </c>
      <c r="U41" s="13">
        <f t="shared" si="13"/>
        <v>1.1628734561810216E-2</v>
      </c>
    </row>
    <row r="42" spans="1:21" ht="57.75" thickTop="1" thickBot="1" x14ac:dyDescent="0.3">
      <c r="A42" s="6" t="s">
        <v>56</v>
      </c>
      <c r="B42" s="6" t="s">
        <v>62</v>
      </c>
      <c r="C42" s="6" t="s">
        <v>58</v>
      </c>
      <c r="D42" s="6" t="s">
        <v>72</v>
      </c>
      <c r="E42" s="6"/>
      <c r="F42" s="6" t="s">
        <v>67</v>
      </c>
      <c r="G42" s="6" t="s">
        <v>20</v>
      </c>
      <c r="H42" s="7" t="s">
        <v>73</v>
      </c>
      <c r="I42" s="8">
        <v>6581286283</v>
      </c>
      <c r="J42" s="8">
        <v>0</v>
      </c>
      <c r="K42" s="8">
        <v>6581286283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12">
        <f t="shared" si="14"/>
        <v>0</v>
      </c>
      <c r="S42" s="13">
        <v>0</v>
      </c>
      <c r="T42" s="13">
        <v>0</v>
      </c>
      <c r="U42" s="13">
        <v>0</v>
      </c>
    </row>
    <row r="43" spans="1:21" ht="46.5" thickTop="1" thickBot="1" x14ac:dyDescent="0.3">
      <c r="A43" s="6" t="s">
        <v>56</v>
      </c>
      <c r="B43" s="6" t="s">
        <v>62</v>
      </c>
      <c r="C43" s="6" t="s">
        <v>58</v>
      </c>
      <c r="D43" s="6" t="s">
        <v>74</v>
      </c>
      <c r="E43" s="6"/>
      <c r="F43" s="6" t="s">
        <v>19</v>
      </c>
      <c r="G43" s="6" t="s">
        <v>20</v>
      </c>
      <c r="H43" s="7" t="s">
        <v>75</v>
      </c>
      <c r="I43" s="8">
        <v>116011464912</v>
      </c>
      <c r="J43" s="8">
        <v>0</v>
      </c>
      <c r="K43" s="8">
        <v>0</v>
      </c>
      <c r="L43" s="8">
        <v>116011464912</v>
      </c>
      <c r="M43" s="8">
        <v>116011464912</v>
      </c>
      <c r="N43" s="8">
        <v>0</v>
      </c>
      <c r="O43" s="8">
        <v>112511464912</v>
      </c>
      <c r="P43" s="8">
        <v>4496419535.9899998</v>
      </c>
      <c r="Q43" s="8">
        <v>4496419535.9899998</v>
      </c>
      <c r="R43" s="12">
        <f t="shared" si="14"/>
        <v>3500000000</v>
      </c>
      <c r="S43" s="13">
        <f t="shared" si="11"/>
        <v>0.96983056801623091</v>
      </c>
      <c r="T43" s="13">
        <f t="shared" si="12"/>
        <v>3.8758406674725979E-2</v>
      </c>
      <c r="U43" s="13">
        <f t="shared" si="13"/>
        <v>3.8758406674725979E-2</v>
      </c>
    </row>
    <row r="44" spans="1:21" ht="46.5" thickTop="1" thickBot="1" x14ac:dyDescent="0.3">
      <c r="A44" s="6" t="s">
        <v>56</v>
      </c>
      <c r="B44" s="6" t="s">
        <v>62</v>
      </c>
      <c r="C44" s="6" t="s">
        <v>58</v>
      </c>
      <c r="D44" s="6" t="s">
        <v>74</v>
      </c>
      <c r="E44" s="6"/>
      <c r="F44" s="6" t="s">
        <v>47</v>
      </c>
      <c r="G44" s="6" t="s">
        <v>20</v>
      </c>
      <c r="H44" s="7" t="s">
        <v>75</v>
      </c>
      <c r="I44" s="8">
        <v>2152512319</v>
      </c>
      <c r="J44" s="8">
        <v>0</v>
      </c>
      <c r="K44" s="8">
        <v>0</v>
      </c>
      <c r="L44" s="8">
        <v>2152512319</v>
      </c>
      <c r="M44" s="8">
        <v>2152512319</v>
      </c>
      <c r="N44" s="8">
        <v>0</v>
      </c>
      <c r="O44" s="8">
        <v>2152512319</v>
      </c>
      <c r="P44" s="8">
        <v>0</v>
      </c>
      <c r="Q44" s="8">
        <v>0</v>
      </c>
      <c r="R44" s="12">
        <f t="shared" si="14"/>
        <v>0</v>
      </c>
      <c r="S44" s="13">
        <f t="shared" si="11"/>
        <v>1</v>
      </c>
      <c r="T44" s="13">
        <f t="shared" si="12"/>
        <v>0</v>
      </c>
      <c r="U44" s="13">
        <f t="shared" si="13"/>
        <v>0</v>
      </c>
    </row>
    <row r="45" spans="1:21" ht="46.5" thickTop="1" thickBot="1" x14ac:dyDescent="0.3">
      <c r="A45" s="6" t="s">
        <v>56</v>
      </c>
      <c r="B45" s="6" t="s">
        <v>62</v>
      </c>
      <c r="C45" s="6" t="s">
        <v>58</v>
      </c>
      <c r="D45" s="6" t="s">
        <v>76</v>
      </c>
      <c r="E45" s="6"/>
      <c r="F45" s="6" t="s">
        <v>47</v>
      </c>
      <c r="G45" s="6" t="s">
        <v>20</v>
      </c>
      <c r="H45" s="7" t="s">
        <v>77</v>
      </c>
      <c r="I45" s="8">
        <v>1087750116</v>
      </c>
      <c r="J45" s="8">
        <v>0</v>
      </c>
      <c r="K45" s="8">
        <v>0</v>
      </c>
      <c r="L45" s="8">
        <v>1087750116</v>
      </c>
      <c r="M45" s="8">
        <v>1062399999.3099999</v>
      </c>
      <c r="N45" s="8">
        <v>25350116.690000001</v>
      </c>
      <c r="O45" s="8">
        <v>0</v>
      </c>
      <c r="P45" s="8">
        <v>0</v>
      </c>
      <c r="Q45" s="8">
        <v>0</v>
      </c>
      <c r="R45" s="12">
        <f t="shared" si="14"/>
        <v>1087750116</v>
      </c>
      <c r="S45" s="13">
        <f t="shared" si="11"/>
        <v>0</v>
      </c>
      <c r="T45" s="13">
        <f t="shared" si="12"/>
        <v>0</v>
      </c>
      <c r="U45" s="13">
        <f t="shared" si="13"/>
        <v>0</v>
      </c>
    </row>
    <row r="46" spans="1:21" ht="46.5" thickTop="1" thickBot="1" x14ac:dyDescent="0.3">
      <c r="A46" s="6" t="s">
        <v>56</v>
      </c>
      <c r="B46" s="6" t="s">
        <v>62</v>
      </c>
      <c r="C46" s="6" t="s">
        <v>58</v>
      </c>
      <c r="D46" s="6" t="s">
        <v>76</v>
      </c>
      <c r="E46" s="6"/>
      <c r="F46" s="6" t="s">
        <v>67</v>
      </c>
      <c r="G46" s="6" t="s">
        <v>20</v>
      </c>
      <c r="H46" s="7" t="s">
        <v>77</v>
      </c>
      <c r="I46" s="8">
        <v>925000000</v>
      </c>
      <c r="J46" s="8">
        <v>0</v>
      </c>
      <c r="K46" s="8">
        <v>0</v>
      </c>
      <c r="L46" s="8">
        <v>925000000</v>
      </c>
      <c r="M46" s="8">
        <v>887917648</v>
      </c>
      <c r="N46" s="8">
        <v>37082352</v>
      </c>
      <c r="O46" s="8">
        <v>0</v>
      </c>
      <c r="P46" s="8">
        <v>0</v>
      </c>
      <c r="Q46" s="8">
        <v>0</v>
      </c>
      <c r="R46" s="12">
        <f t="shared" si="14"/>
        <v>925000000</v>
      </c>
      <c r="S46" s="13">
        <f t="shared" si="11"/>
        <v>0</v>
      </c>
      <c r="T46" s="13">
        <f t="shared" si="12"/>
        <v>0</v>
      </c>
      <c r="U46" s="13">
        <f t="shared" si="13"/>
        <v>0</v>
      </c>
    </row>
    <row r="47" spans="1:21" ht="91.5" thickTop="1" thickBot="1" x14ac:dyDescent="0.3">
      <c r="A47" s="6" t="s">
        <v>56</v>
      </c>
      <c r="B47" s="6" t="s">
        <v>62</v>
      </c>
      <c r="C47" s="6" t="s">
        <v>58</v>
      </c>
      <c r="D47" s="6" t="s">
        <v>78</v>
      </c>
      <c r="E47" s="6"/>
      <c r="F47" s="6" t="s">
        <v>47</v>
      </c>
      <c r="G47" s="6" t="s">
        <v>20</v>
      </c>
      <c r="H47" s="7" t="s">
        <v>79</v>
      </c>
      <c r="I47" s="8">
        <v>2000000000</v>
      </c>
      <c r="J47" s="8">
        <v>0</v>
      </c>
      <c r="K47" s="8">
        <v>0</v>
      </c>
      <c r="L47" s="8">
        <v>2000000000</v>
      </c>
      <c r="M47" s="8">
        <v>1286076357.8399999</v>
      </c>
      <c r="N47" s="8">
        <v>713923642.15999997</v>
      </c>
      <c r="O47" s="8">
        <v>1286068089.8399999</v>
      </c>
      <c r="P47" s="8">
        <v>294010315.48000002</v>
      </c>
      <c r="Q47" s="8">
        <v>214805386.49000001</v>
      </c>
      <c r="R47" s="12">
        <f t="shared" si="14"/>
        <v>713931910.16000009</v>
      </c>
      <c r="S47" s="13">
        <f t="shared" si="11"/>
        <v>0.64303404491999994</v>
      </c>
      <c r="T47" s="13">
        <f t="shared" si="12"/>
        <v>0.14700515774</v>
      </c>
      <c r="U47" s="13">
        <f t="shared" si="13"/>
        <v>0.107402693245</v>
      </c>
    </row>
    <row r="48" spans="1:21" ht="91.5" thickTop="1" thickBot="1" x14ac:dyDescent="0.3">
      <c r="A48" s="6" t="s">
        <v>56</v>
      </c>
      <c r="B48" s="6" t="s">
        <v>62</v>
      </c>
      <c r="C48" s="6" t="s">
        <v>58</v>
      </c>
      <c r="D48" s="6" t="s">
        <v>78</v>
      </c>
      <c r="E48" s="6"/>
      <c r="F48" s="6" t="s">
        <v>67</v>
      </c>
      <c r="G48" s="6" t="s">
        <v>20</v>
      </c>
      <c r="H48" s="7" t="s">
        <v>79</v>
      </c>
      <c r="I48" s="8">
        <v>2000000000</v>
      </c>
      <c r="J48" s="8">
        <v>0</v>
      </c>
      <c r="K48" s="8">
        <v>0</v>
      </c>
      <c r="L48" s="8">
        <v>2000000000</v>
      </c>
      <c r="M48" s="8">
        <v>2000000000</v>
      </c>
      <c r="N48" s="8">
        <v>0</v>
      </c>
      <c r="O48" s="8">
        <v>1000000000</v>
      </c>
      <c r="P48" s="8">
        <v>0</v>
      </c>
      <c r="Q48" s="8">
        <v>0</v>
      </c>
      <c r="R48" s="12">
        <f t="shared" si="14"/>
        <v>1000000000</v>
      </c>
      <c r="S48" s="13">
        <f t="shared" si="11"/>
        <v>0.5</v>
      </c>
      <c r="T48" s="13">
        <f t="shared" si="12"/>
        <v>0</v>
      </c>
      <c r="U48" s="13">
        <f t="shared" si="13"/>
        <v>0</v>
      </c>
    </row>
    <row r="49" spans="1:22" ht="35.25" thickTop="1" thickBot="1" x14ac:dyDescent="0.3">
      <c r="A49" s="6" t="s">
        <v>56</v>
      </c>
      <c r="B49" s="6" t="s">
        <v>62</v>
      </c>
      <c r="C49" s="6" t="s">
        <v>58</v>
      </c>
      <c r="D49" s="6" t="s">
        <v>80</v>
      </c>
      <c r="E49" s="6"/>
      <c r="F49" s="6" t="s">
        <v>47</v>
      </c>
      <c r="G49" s="6" t="s">
        <v>20</v>
      </c>
      <c r="H49" s="7" t="s">
        <v>81</v>
      </c>
      <c r="I49" s="8">
        <v>2274360000</v>
      </c>
      <c r="J49" s="8">
        <v>0</v>
      </c>
      <c r="K49" s="8">
        <v>0</v>
      </c>
      <c r="L49" s="8">
        <v>2274360000</v>
      </c>
      <c r="M49" s="8">
        <v>1251454904.75</v>
      </c>
      <c r="N49" s="8">
        <v>1022905095.25</v>
      </c>
      <c r="O49" s="8">
        <v>669606949.75</v>
      </c>
      <c r="P49" s="8">
        <v>167198120.75</v>
      </c>
      <c r="Q49" s="8">
        <v>119894797.75</v>
      </c>
      <c r="R49" s="12">
        <f t="shared" si="14"/>
        <v>1604753050.25</v>
      </c>
      <c r="S49" s="13">
        <f t="shared" si="11"/>
        <v>0.2944155497590531</v>
      </c>
      <c r="T49" s="13">
        <f t="shared" si="12"/>
        <v>7.351436041347896E-2</v>
      </c>
      <c r="U49" s="13">
        <f t="shared" si="13"/>
        <v>5.2715839950579504E-2</v>
      </c>
    </row>
    <row r="50" spans="1:22" ht="35.25" thickTop="1" thickBot="1" x14ac:dyDescent="0.3">
      <c r="A50" s="6" t="s">
        <v>56</v>
      </c>
      <c r="B50" s="6" t="s">
        <v>62</v>
      </c>
      <c r="C50" s="6" t="s">
        <v>58</v>
      </c>
      <c r="D50" s="6" t="s">
        <v>80</v>
      </c>
      <c r="E50" s="6"/>
      <c r="F50" s="6" t="s">
        <v>67</v>
      </c>
      <c r="G50" s="6" t="s">
        <v>20</v>
      </c>
      <c r="H50" s="7" t="s">
        <v>81</v>
      </c>
      <c r="I50" s="8">
        <v>1750000000</v>
      </c>
      <c r="J50" s="8">
        <v>0</v>
      </c>
      <c r="K50" s="8">
        <v>0</v>
      </c>
      <c r="L50" s="8">
        <v>1750000000</v>
      </c>
      <c r="M50" s="8">
        <v>1700000000</v>
      </c>
      <c r="N50" s="8">
        <v>50000000</v>
      </c>
      <c r="O50" s="8">
        <v>1700000000</v>
      </c>
      <c r="P50" s="8">
        <v>1700000000</v>
      </c>
      <c r="Q50" s="8">
        <v>1700000000</v>
      </c>
      <c r="R50" s="12">
        <f t="shared" si="14"/>
        <v>50000000</v>
      </c>
      <c r="S50" s="13">
        <f t="shared" si="11"/>
        <v>0.97142857142857142</v>
      </c>
      <c r="T50" s="13">
        <f t="shared" si="12"/>
        <v>0.97142857142857142</v>
      </c>
      <c r="U50" s="13">
        <f t="shared" si="13"/>
        <v>0.97142857142857142</v>
      </c>
    </row>
    <row r="51" spans="1:22" ht="46.5" thickTop="1" thickBot="1" x14ac:dyDescent="0.3">
      <c r="A51" s="6" t="s">
        <v>56</v>
      </c>
      <c r="B51" s="6" t="s">
        <v>62</v>
      </c>
      <c r="C51" s="6" t="s">
        <v>58</v>
      </c>
      <c r="D51" s="6" t="s">
        <v>82</v>
      </c>
      <c r="E51" s="6"/>
      <c r="F51" s="6" t="s">
        <v>47</v>
      </c>
      <c r="G51" s="6" t="s">
        <v>20</v>
      </c>
      <c r="H51" s="7" t="s">
        <v>83</v>
      </c>
      <c r="I51" s="8">
        <v>4000000000</v>
      </c>
      <c r="J51" s="8">
        <v>0</v>
      </c>
      <c r="K51" s="8">
        <v>0</v>
      </c>
      <c r="L51" s="8">
        <v>4000000000</v>
      </c>
      <c r="M51" s="8">
        <v>193736476</v>
      </c>
      <c r="N51" s="8">
        <v>3806263524</v>
      </c>
      <c r="O51" s="8">
        <v>193736476</v>
      </c>
      <c r="P51" s="8">
        <v>57890782</v>
      </c>
      <c r="Q51" s="8">
        <v>57890782</v>
      </c>
      <c r="R51" s="12">
        <f t="shared" si="14"/>
        <v>3806263524</v>
      </c>
      <c r="S51" s="13">
        <f t="shared" si="11"/>
        <v>4.8434118999999998E-2</v>
      </c>
      <c r="T51" s="13">
        <f t="shared" si="12"/>
        <v>1.44726955E-2</v>
      </c>
      <c r="U51" s="13">
        <f t="shared" si="13"/>
        <v>1.44726955E-2</v>
      </c>
    </row>
    <row r="52" spans="1:22" ht="52.5" customHeight="1" thickTop="1" thickBot="1" x14ac:dyDescent="0.3">
      <c r="A52" s="6" t="s">
        <v>56</v>
      </c>
      <c r="B52" s="6" t="s">
        <v>84</v>
      </c>
      <c r="C52" s="6" t="s">
        <v>58</v>
      </c>
      <c r="D52" s="6" t="s">
        <v>85</v>
      </c>
      <c r="E52" s="6"/>
      <c r="F52" s="6" t="s">
        <v>47</v>
      </c>
      <c r="G52" s="6" t="s">
        <v>20</v>
      </c>
      <c r="H52" s="7" t="s">
        <v>86</v>
      </c>
      <c r="I52" s="8">
        <v>167941500</v>
      </c>
      <c r="J52" s="8">
        <v>0</v>
      </c>
      <c r="K52" s="8">
        <v>0</v>
      </c>
      <c r="L52" s="8">
        <v>167941500</v>
      </c>
      <c r="M52" s="8">
        <v>125508034</v>
      </c>
      <c r="N52" s="8">
        <v>42433466</v>
      </c>
      <c r="O52" s="8">
        <v>101668408</v>
      </c>
      <c r="P52" s="8">
        <v>25895234</v>
      </c>
      <c r="Q52" s="8">
        <v>25895234</v>
      </c>
      <c r="R52" s="12">
        <f t="shared" si="14"/>
        <v>66273092</v>
      </c>
      <c r="S52" s="13">
        <f t="shared" si="11"/>
        <v>0.60537989716657292</v>
      </c>
      <c r="T52" s="13">
        <f t="shared" si="12"/>
        <v>0.15419198947252466</v>
      </c>
      <c r="U52" s="13">
        <f t="shared" si="13"/>
        <v>0.15419198947252466</v>
      </c>
    </row>
    <row r="53" spans="1:22" ht="102.75" thickTop="1" thickBot="1" x14ac:dyDescent="0.3">
      <c r="A53" s="6" t="s">
        <v>56</v>
      </c>
      <c r="B53" s="6" t="s">
        <v>84</v>
      </c>
      <c r="C53" s="6" t="s">
        <v>58</v>
      </c>
      <c r="D53" s="6" t="s">
        <v>87</v>
      </c>
      <c r="E53" s="6"/>
      <c r="F53" s="6" t="s">
        <v>47</v>
      </c>
      <c r="G53" s="6" t="s">
        <v>20</v>
      </c>
      <c r="H53" s="7" t="s">
        <v>88</v>
      </c>
      <c r="I53" s="8">
        <v>295673983</v>
      </c>
      <c r="J53" s="8">
        <v>0</v>
      </c>
      <c r="K53" s="8">
        <v>0</v>
      </c>
      <c r="L53" s="8">
        <v>295673983</v>
      </c>
      <c r="M53" s="8">
        <v>111023332.95999999</v>
      </c>
      <c r="N53" s="8">
        <v>184650650.03999999</v>
      </c>
      <c r="O53" s="8">
        <v>69144344</v>
      </c>
      <c r="P53" s="8">
        <v>19590897</v>
      </c>
      <c r="Q53" s="8">
        <v>19590897</v>
      </c>
      <c r="R53" s="12">
        <f t="shared" si="14"/>
        <v>226529639</v>
      </c>
      <c r="S53" s="13">
        <f t="shared" si="11"/>
        <v>0.23385332486287777</v>
      </c>
      <c r="T53" s="13">
        <f t="shared" si="12"/>
        <v>6.6258440466167093E-2</v>
      </c>
      <c r="U53" s="13">
        <f t="shared" si="13"/>
        <v>6.6258440466167093E-2</v>
      </c>
    </row>
    <row r="54" spans="1:22" ht="79.5" customHeight="1" thickTop="1" thickBot="1" x14ac:dyDescent="0.3">
      <c r="A54" s="6" t="s">
        <v>56</v>
      </c>
      <c r="B54" s="6" t="s">
        <v>84</v>
      </c>
      <c r="C54" s="6" t="s">
        <v>58</v>
      </c>
      <c r="D54" s="6" t="s">
        <v>89</v>
      </c>
      <c r="E54" s="6"/>
      <c r="F54" s="6" t="s">
        <v>47</v>
      </c>
      <c r="G54" s="6" t="s">
        <v>20</v>
      </c>
      <c r="H54" s="7" t="s">
        <v>90</v>
      </c>
      <c r="I54" s="8">
        <v>148526590</v>
      </c>
      <c r="J54" s="8">
        <v>0</v>
      </c>
      <c r="K54" s="8">
        <v>0</v>
      </c>
      <c r="L54" s="8">
        <v>148526590</v>
      </c>
      <c r="M54" s="8">
        <v>96406540</v>
      </c>
      <c r="N54" s="8">
        <v>52120050</v>
      </c>
      <c r="O54" s="8">
        <v>96406540</v>
      </c>
      <c r="P54" s="8">
        <v>38592645</v>
      </c>
      <c r="Q54" s="8">
        <v>38592645</v>
      </c>
      <c r="R54" s="12">
        <f t="shared" si="14"/>
        <v>52120050</v>
      </c>
      <c r="S54" s="13">
        <f t="shared" si="11"/>
        <v>0.64908606600340046</v>
      </c>
      <c r="T54" s="13">
        <f t="shared" si="12"/>
        <v>0.25983660568791084</v>
      </c>
      <c r="U54" s="13">
        <f t="shared" si="13"/>
        <v>0.25983660568791084</v>
      </c>
    </row>
    <row r="55" spans="1:22" ht="55.5" customHeight="1" thickTop="1" thickBot="1" x14ac:dyDescent="0.3">
      <c r="A55" s="6" t="s">
        <v>56</v>
      </c>
      <c r="B55" s="6" t="s">
        <v>91</v>
      </c>
      <c r="C55" s="6" t="s">
        <v>58</v>
      </c>
      <c r="D55" s="6" t="s">
        <v>85</v>
      </c>
      <c r="E55" s="6"/>
      <c r="F55" s="6" t="s">
        <v>47</v>
      </c>
      <c r="G55" s="6" t="s">
        <v>20</v>
      </c>
      <c r="H55" s="7" t="s">
        <v>92</v>
      </c>
      <c r="I55" s="8">
        <v>500000000</v>
      </c>
      <c r="J55" s="8">
        <v>0</v>
      </c>
      <c r="K55" s="8">
        <v>0</v>
      </c>
      <c r="L55" s="8">
        <v>500000000</v>
      </c>
      <c r="M55" s="8">
        <v>446045894.5</v>
      </c>
      <c r="N55" s="8">
        <v>53954105.5</v>
      </c>
      <c r="O55" s="8">
        <v>446045894.5</v>
      </c>
      <c r="P55" s="8">
        <v>368527800</v>
      </c>
      <c r="Q55" s="8">
        <v>29168576</v>
      </c>
      <c r="R55" s="12">
        <f t="shared" si="14"/>
        <v>53954105.5</v>
      </c>
      <c r="S55" s="13">
        <f t="shared" si="11"/>
        <v>0.89209178899999997</v>
      </c>
      <c r="T55" s="13">
        <f t="shared" si="12"/>
        <v>0.73705560000000003</v>
      </c>
      <c r="U55" s="13">
        <f t="shared" si="13"/>
        <v>5.8337152000000003E-2</v>
      </c>
    </row>
    <row r="56" spans="1:22" ht="57.75" customHeight="1" thickTop="1" thickBot="1" x14ac:dyDescent="0.3">
      <c r="A56" s="6" t="s">
        <v>56</v>
      </c>
      <c r="B56" s="6" t="s">
        <v>91</v>
      </c>
      <c r="C56" s="6" t="s">
        <v>58</v>
      </c>
      <c r="D56" s="6" t="s">
        <v>85</v>
      </c>
      <c r="E56" s="6"/>
      <c r="F56" s="6" t="s">
        <v>67</v>
      </c>
      <c r="G56" s="6" t="s">
        <v>20</v>
      </c>
      <c r="H56" s="7" t="s">
        <v>92</v>
      </c>
      <c r="I56" s="8">
        <v>2500000000</v>
      </c>
      <c r="J56" s="8">
        <v>0</v>
      </c>
      <c r="K56" s="8">
        <v>0</v>
      </c>
      <c r="L56" s="8">
        <v>2500000000</v>
      </c>
      <c r="M56" s="8">
        <v>2332712365.8200002</v>
      </c>
      <c r="N56" s="8">
        <v>167287634.18000001</v>
      </c>
      <c r="O56" s="8">
        <v>845712365.82000005</v>
      </c>
      <c r="P56" s="8">
        <v>253528661.31999999</v>
      </c>
      <c r="Q56" s="8">
        <v>70473198</v>
      </c>
      <c r="R56" s="12">
        <f t="shared" si="14"/>
        <v>1654287634.1799998</v>
      </c>
      <c r="S56" s="13">
        <f t="shared" si="11"/>
        <v>0.33828494632800005</v>
      </c>
      <c r="T56" s="13">
        <f t="shared" si="12"/>
        <v>0.101411464528</v>
      </c>
      <c r="U56" s="13">
        <f t="shared" si="13"/>
        <v>2.81892792E-2</v>
      </c>
    </row>
    <row r="57" spans="1:22" ht="57.75" thickTop="1" thickBot="1" x14ac:dyDescent="0.3">
      <c r="A57" s="6" t="s">
        <v>56</v>
      </c>
      <c r="B57" s="6" t="s">
        <v>91</v>
      </c>
      <c r="C57" s="6" t="s">
        <v>58</v>
      </c>
      <c r="D57" s="6" t="s">
        <v>87</v>
      </c>
      <c r="E57" s="6"/>
      <c r="F57" s="6" t="s">
        <v>47</v>
      </c>
      <c r="G57" s="6" t="s">
        <v>20</v>
      </c>
      <c r="H57" s="7" t="s">
        <v>93</v>
      </c>
      <c r="I57" s="8">
        <v>2000000000</v>
      </c>
      <c r="J57" s="8">
        <v>0</v>
      </c>
      <c r="K57" s="8">
        <v>0</v>
      </c>
      <c r="L57" s="8">
        <v>2000000000</v>
      </c>
      <c r="M57" s="8">
        <v>1787099488</v>
      </c>
      <c r="N57" s="8">
        <v>212900512</v>
      </c>
      <c r="O57" s="8">
        <v>829378413</v>
      </c>
      <c r="P57" s="8">
        <v>161139828</v>
      </c>
      <c r="Q57" s="8">
        <v>154123216</v>
      </c>
      <c r="R57" s="12">
        <f t="shared" si="14"/>
        <v>1170621587</v>
      </c>
      <c r="S57" s="13">
        <f t="shared" si="11"/>
        <v>0.41468920650000002</v>
      </c>
      <c r="T57" s="13">
        <f t="shared" si="12"/>
        <v>8.0569914000000006E-2</v>
      </c>
      <c r="U57" s="13">
        <f t="shared" si="13"/>
        <v>7.7061608000000004E-2</v>
      </c>
    </row>
    <row r="58" spans="1:22" ht="24.75" customHeight="1" thickTop="1" thickBot="1" x14ac:dyDescent="0.3">
      <c r="A58" s="6"/>
      <c r="B58" s="6"/>
      <c r="C58" s="6"/>
      <c r="D58" s="6"/>
      <c r="E58" s="6"/>
      <c r="F58" s="6"/>
      <c r="G58" s="6"/>
      <c r="H58" s="7" t="s">
        <v>100</v>
      </c>
      <c r="I58" s="8">
        <f>+I7+I29+I31</f>
        <v>619372526074</v>
      </c>
      <c r="J58" s="8">
        <f t="shared" ref="J58:Q58" si="15">+J7+J29+J31</f>
        <v>13202572566</v>
      </c>
      <c r="K58" s="8">
        <f t="shared" si="15"/>
        <v>13202572566</v>
      </c>
      <c r="L58" s="8">
        <f t="shared" si="15"/>
        <v>619372526074</v>
      </c>
      <c r="M58" s="8">
        <f t="shared" si="15"/>
        <v>580152853852.12</v>
      </c>
      <c r="N58" s="8">
        <f t="shared" si="15"/>
        <v>39219672221.880005</v>
      </c>
      <c r="O58" s="8">
        <f t="shared" si="15"/>
        <v>451034892923.23999</v>
      </c>
      <c r="P58" s="8">
        <f t="shared" si="15"/>
        <v>115060474835.89</v>
      </c>
      <c r="Q58" s="8">
        <f t="shared" si="15"/>
        <v>112780768755.74001</v>
      </c>
      <c r="R58" s="12">
        <f t="shared" si="14"/>
        <v>168337633150.76001</v>
      </c>
      <c r="S58" s="13">
        <f t="shared" si="11"/>
        <v>0.72821262477075432</v>
      </c>
      <c r="T58" s="13">
        <f t="shared" si="12"/>
        <v>0.18576941984369366</v>
      </c>
      <c r="U58" s="13">
        <f t="shared" si="13"/>
        <v>0.18208874951335094</v>
      </c>
    </row>
    <row r="59" spans="1:22" ht="21" customHeight="1" thickTop="1" x14ac:dyDescent="0.25">
      <c r="A59" s="19" t="s">
        <v>113</v>
      </c>
      <c r="B59" s="20"/>
      <c r="C59" s="20"/>
      <c r="D59" s="20"/>
      <c r="E59" s="21"/>
      <c r="F59" s="22"/>
      <c r="G59" s="22"/>
      <c r="H59" s="22"/>
      <c r="I59" s="23"/>
      <c r="J59" s="24"/>
      <c r="K59" s="24"/>
      <c r="L59" s="25"/>
      <c r="M59" s="19"/>
      <c r="N59" s="19"/>
      <c r="O59" s="19"/>
      <c r="P59" s="19"/>
      <c r="Q59" s="19"/>
      <c r="R59" s="19"/>
      <c r="S59" s="26"/>
      <c r="T59" s="27"/>
      <c r="U59" s="27"/>
      <c r="V59" s="26"/>
    </row>
    <row r="60" spans="1:22" x14ac:dyDescent="0.25">
      <c r="A60" s="19" t="s">
        <v>109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6"/>
      <c r="T60" s="27"/>
      <c r="U60" s="27"/>
      <c r="V60" s="26"/>
    </row>
    <row r="61" spans="1:22" ht="12.75" customHeight="1" x14ac:dyDescent="0.25">
      <c r="A61" s="19" t="s">
        <v>110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6"/>
      <c r="T61" s="27"/>
      <c r="U61" s="27"/>
      <c r="V61" s="26"/>
    </row>
    <row r="62" spans="1:22" ht="13.5" customHeight="1" x14ac:dyDescent="0.25">
      <c r="A62" s="19" t="s">
        <v>111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6"/>
      <c r="T62" s="27"/>
      <c r="U62" s="27"/>
      <c r="V62" s="26"/>
    </row>
    <row r="63" spans="1:22" ht="13.5" customHeight="1" x14ac:dyDescent="0.25">
      <c r="A63" s="26" t="s">
        <v>112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7"/>
      <c r="T63" s="27"/>
      <c r="U63" s="27"/>
      <c r="V63" s="26"/>
    </row>
    <row r="64" spans="1:22" ht="35.1" customHeight="1" x14ac:dyDescent="0.25">
      <c r="S64" s="2"/>
      <c r="T64" s="2"/>
      <c r="U64" s="2"/>
    </row>
    <row r="65" spans="19:21" ht="35.1" customHeight="1" x14ac:dyDescent="0.25">
      <c r="S65" s="2"/>
      <c r="T65" s="2"/>
      <c r="U65" s="2"/>
    </row>
    <row r="66" spans="19:21" ht="35.1" customHeight="1" x14ac:dyDescent="0.25">
      <c r="S66" s="2"/>
      <c r="T66" s="2"/>
      <c r="U66" s="2"/>
    </row>
    <row r="67" spans="19:21" ht="35.1" customHeight="1" x14ac:dyDescent="0.25">
      <c r="S67" s="2"/>
      <c r="T67" s="2"/>
      <c r="U67" s="2"/>
    </row>
    <row r="68" spans="19:21" ht="35.1" customHeight="1" x14ac:dyDescent="0.25">
      <c r="S68" s="2"/>
      <c r="T68" s="2"/>
      <c r="U68" s="2"/>
    </row>
    <row r="69" spans="19:21" ht="35.1" customHeight="1" x14ac:dyDescent="0.25">
      <c r="S69" s="2"/>
      <c r="T69" s="2"/>
      <c r="U69" s="2"/>
    </row>
    <row r="70" spans="19:21" ht="35.1" customHeight="1" x14ac:dyDescent="0.25">
      <c r="S70" s="2"/>
      <c r="T70" s="2"/>
      <c r="U70" s="2"/>
    </row>
    <row r="71" spans="19:21" ht="35.1" customHeight="1" x14ac:dyDescent="0.25">
      <c r="S71" s="2"/>
      <c r="T71" s="2"/>
      <c r="U71" s="2"/>
    </row>
    <row r="72" spans="19:21" ht="35.1" customHeight="1" x14ac:dyDescent="0.25"/>
    <row r="73" spans="19:21" ht="35.1" customHeight="1" x14ac:dyDescent="0.25"/>
    <row r="74" spans="19:21" ht="35.1" customHeight="1" x14ac:dyDescent="0.25"/>
    <row r="75" spans="19:21" ht="42.75" customHeight="1" x14ac:dyDescent="0.25"/>
    <row r="76" spans="19:21" ht="35.1" customHeight="1" x14ac:dyDescent="0.25"/>
  </sheetData>
  <mergeCells count="4">
    <mergeCell ref="A2:U2"/>
    <mergeCell ref="A3:U3"/>
    <mergeCell ref="A4:U4"/>
    <mergeCell ref="Q5:U5"/>
  </mergeCells>
  <printOptions horizontalCentered="1"/>
  <pageMargins left="0.19685039370078741" right="0" top="0.78740157480314965" bottom="0.59055118110236227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2022-05-05T17:02:16Z</cp:lastPrinted>
  <dcterms:created xsi:type="dcterms:W3CDTF">2022-05-02T13:23:34Z</dcterms:created>
  <dcterms:modified xsi:type="dcterms:W3CDTF">2022-05-05T17:02:36Z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