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14385" windowHeight="9825"/>
  </bookViews>
  <sheets>
    <sheet name="RESERVAS 2025 GG" sheetId="1" r:id="rId1"/>
  </sheets>
  <definedNames>
    <definedName name="_xlnm.Print_Titles" localSheetId="0">'RESERVAS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6" i="1" s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L29" i="1" s="1"/>
  <c r="K7" i="1"/>
  <c r="K29" i="1" s="1"/>
  <c r="J7" i="1"/>
  <c r="J29" i="1" s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<sst xmlns="http://schemas.openxmlformats.org/spreadsheetml/2006/main" count="189" uniqueCount="71">
  <si>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</si>
  <si>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</si>
  <si>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</si>
  <si>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</si>
  <si>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</si>
  <si>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</si>
  <si>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</si>
  <si>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</si>
  <si>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</si>
  <si>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</si>
  <si>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</si>
  <si>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</si>
  <si>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</si>
  <si>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</si>
  <si>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</si>
  <si>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</si>
  <si>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</si>
  <si>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</si>
  <si>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</si>
  <si>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</si>
  <si>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</si>
  <si>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</si>
  <si>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</si>
  <si>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</si>
  <si>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</si>
  <si>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</si>
  <si>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</si>
  <si>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</si>
  <si>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</si>
  <si>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</si>
  <si>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</si>
  <si>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</si>
  <si>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</si>
  <si>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</si>
  <si>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</si>
  <si>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</si>
  <si>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</si>
  <si>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</si>
  <si>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</si>
  <si>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</si>
  <si>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</si>
  <si>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</si>
  <si>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</si>
  <si>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</si>
  <si>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</si>
  <si>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</si>
  <si>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</si>
  <si>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</si>
  <si>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</si>
  <si>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</si>
  <si>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</si>
  <si>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</si>
  <si>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</si>
  <si>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</si>
  <si>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</si>
  <si>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</si>
  <si>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</si>
  <si>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</si>
  <si>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</si>
  <si>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</si>
  <si>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</si>
  <si>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</si>
  <si>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</si>
  <si>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</si>
  <si>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</si>
  <si>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</si>
  <si>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</si>
  <si>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</si>
  <si>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</si>
  <si>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MARZO DE 2026</t>
  </si>
  <si>
    <t>FECHA DE ELABORACIÓN: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</si>
</sst>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workbookViewId="0">
      <selection activeCell="Q12" sqref="Q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.75" x14ac:dyDescent="0.25">
      <c r="A3" s="32" t="s">
        <v>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.75" x14ac:dyDescent="0.25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3" t="s">
        <v>70</v>
      </c>
      <c r="L5" s="34"/>
      <c r="M5" s="34"/>
      <c r="N5" s="34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60696371740.550003</v>
      </c>
      <c r="K7" s="21">
        <f t="shared" ref="K7:L7" si="0">+K8+K11+K13</f>
        <v>45485557319.230003</v>
      </c>
      <c r="L7" s="21">
        <f t="shared" si="0"/>
        <v>45478106295.93</v>
      </c>
      <c r="M7" s="22">
        <f>+J7-L7</f>
        <v>15218265444.620003</v>
      </c>
      <c r="N7" s="23">
        <f>+L7/J7</f>
        <v>0.74927223805615073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143768387</v>
      </c>
      <c r="L8" s="5">
        <f>SUM(L9:L10)</f>
        <v>143768387</v>
      </c>
      <c r="M8" s="9">
        <f t="shared" ref="M8:M28" si="1">+J8-L8</f>
        <v>0</v>
      </c>
      <c r="N8" s="10">
        <f t="shared" ref="N8:N29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51124727</v>
      </c>
      <c r="L9" s="8">
        <v>51124727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92643660</v>
      </c>
      <c r="L10" s="8">
        <v>92643660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3747295353.5500002</v>
      </c>
      <c r="K11" s="5">
        <f t="shared" ref="K11:L11" si="3">+K12</f>
        <v>611439197.23000002</v>
      </c>
      <c r="L11" s="5">
        <f t="shared" si="3"/>
        <v>603988173.92999995</v>
      </c>
      <c r="M11" s="9">
        <f t="shared" si="1"/>
        <v>3143307179.6200004</v>
      </c>
      <c r="N11" s="10">
        <f t="shared" si="2"/>
        <v>0.16117976218709629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3747295353.5500002</v>
      </c>
      <c r="K12" s="8">
        <v>611439197.23000002</v>
      </c>
      <c r="L12" s="8">
        <v>603988173.92999995</v>
      </c>
      <c r="M12" s="11">
        <f t="shared" si="1"/>
        <v>3143307179.6200004</v>
      </c>
      <c r="N12" s="12">
        <f t="shared" si="2"/>
        <v>0.16117976218709629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44730349735</v>
      </c>
      <c r="L13" s="5">
        <f>SUM(L14:L15)</f>
        <v>44730349735</v>
      </c>
      <c r="M13" s="9">
        <f t="shared" si="1"/>
        <v>12074958265</v>
      </c>
      <c r="N13" s="10">
        <f t="shared" si="2"/>
        <v>0.78743257117803145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44730349735</v>
      </c>
      <c r="L15" s="8">
        <v>44730349735</v>
      </c>
      <c r="M15" s="11">
        <f t="shared" ref="M15" si="4">+J15-L15</f>
        <v>4257650265</v>
      </c>
      <c r="N15" s="12">
        <f t="shared" ref="N15" si="5">+L15/J15</f>
        <v>0.91308789366783705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3255367484</v>
      </c>
      <c r="L16" s="24">
        <f>SUM(L17:L28)</f>
        <v>2931650484</v>
      </c>
      <c r="M16" s="24">
        <f>SUM(M17:M28)</f>
        <v>59595213561</v>
      </c>
      <c r="N16" s="23">
        <f>+L16/J16</f>
        <v>4.6886254872627521E-2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30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0</v>
      </c>
      <c r="L17" s="8">
        <v>0</v>
      </c>
      <c r="M17" s="11">
        <f t="shared" si="1"/>
        <v>4190378538</v>
      </c>
      <c r="N17" s="12">
        <f t="shared" si="2"/>
        <v>0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84144000</v>
      </c>
      <c r="L18" s="8">
        <v>84144000</v>
      </c>
      <c r="M18" s="11">
        <f t="shared" si="1"/>
        <v>2021093442</v>
      </c>
      <c r="N18" s="12">
        <f t="shared" si="2"/>
        <v>3.9968888221968077E-2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10000000</v>
      </c>
      <c r="L19" s="8">
        <v>10000000</v>
      </c>
      <c r="M19" s="11">
        <f t="shared" si="1"/>
        <v>10180000000</v>
      </c>
      <c r="N19" s="12">
        <f t="shared" si="2"/>
        <v>9.813542688910696E-4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58666667</v>
      </c>
      <c r="L21" s="8">
        <v>58666667</v>
      </c>
      <c r="M21" s="11">
        <f t="shared" si="1"/>
        <v>24603896642</v>
      </c>
      <c r="N21" s="12">
        <f t="shared" si="2"/>
        <v>2.3787741065257008E-3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28784000</v>
      </c>
      <c r="L23" s="8">
        <v>28784000</v>
      </c>
      <c r="M23" s="11">
        <f t="shared" si="1"/>
        <v>1434550000</v>
      </c>
      <c r="N23" s="12">
        <f t="shared" si="2"/>
        <v>1.9670150491958773E-2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1108933117</v>
      </c>
      <c r="L24" s="8">
        <v>797939117</v>
      </c>
      <c r="M24" s="11">
        <f t="shared" si="1"/>
        <v>392993000</v>
      </c>
      <c r="N24" s="12">
        <f t="shared" si="2"/>
        <v>0.67001225813779952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1331940338</v>
      </c>
      <c r="K25" s="8">
        <v>1311141399</v>
      </c>
      <c r="L25" s="8">
        <v>1311141399</v>
      </c>
      <c r="M25" s="11">
        <f t="shared" si="1"/>
        <v>20798939</v>
      </c>
      <c r="N25" s="12">
        <f t="shared" si="2"/>
        <v>0.98438448149169278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88136167</v>
      </c>
      <c r="L27" s="8">
        <v>88136167</v>
      </c>
      <c r="M27" s="11">
        <f t="shared" si="1"/>
        <v>725263800</v>
      </c>
      <c r="N27" s="12">
        <f t="shared" si="2"/>
        <v>0.10835526257158061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565562134</v>
      </c>
      <c r="L28" s="8">
        <v>552839134</v>
      </c>
      <c r="M28" s="11">
        <f t="shared" si="1"/>
        <v>712723000</v>
      </c>
      <c r="N28" s="12">
        <f t="shared" si="2"/>
        <v>0.43683286592391046</v>
      </c>
    </row>
    <row r="29" spans="1:23" ht="34.5" customHeight="1" thickTop="1" thickBot="1" x14ac:dyDescent="0.3">
      <c r="A29" s="35" t="s">
        <v>66</v>
      </c>
      <c r="B29" s="36"/>
      <c r="C29" s="36"/>
      <c r="D29" s="36"/>
      <c r="E29" s="36"/>
      <c r="F29" s="36"/>
      <c r="G29" s="36"/>
      <c r="H29" s="36"/>
      <c r="I29" s="37"/>
      <c r="J29" s="26">
        <f>+J16+J7</f>
        <v>123223235785.55</v>
      </c>
      <c r="K29" s="26">
        <f t="shared" ref="K29:L29" si="6">+K16+K7</f>
        <v>48740924803.230003</v>
      </c>
      <c r="L29" s="26">
        <f t="shared" si="6"/>
        <v>48409756779.93</v>
      </c>
      <c r="M29" s="26">
        <f>+M16+M7</f>
        <v>74813479005.619995</v>
      </c>
      <c r="N29" s="27">
        <f t="shared" si="2"/>
        <v>0.39286224283364307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1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1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2025 GG</vt:lpstr>
      <vt:lpstr>'RESERVAS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2026-04-06T16:28:32Z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