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el\Downloads\Ejecucion al 30 de Junio 2026\Informes presupuesto pag web\"/>
    </mc:Choice>
  </mc:AlternateContent>
  <xr:revisionPtr revIDLastSave="0" documentId="8_{EC695775-57D6-4643-B485-805DC7783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ERVAS 2025 GG" sheetId="1" r:id="rId1"/>
  </sheets>
  <definedNames>
    <definedName name="_xlnm.Print_Titles" localSheetId="0">'RESERVAS 2025 GG'!$6:$6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M19" i="1"/>
  <c r="M20" i="1"/>
  <c r="N18" i="1" l="1"/>
  <c r="N19" i="1"/>
  <c r="N20" i="1"/>
  <c r="N21" i="1"/>
  <c r="N22" i="1"/>
  <c r="N23" i="1"/>
  <c r="N24" i="1"/>
  <c r="N25" i="1"/>
  <c r="N26" i="1"/>
  <c r="N27" i="1"/>
  <c r="N28" i="1"/>
  <c r="M21" i="1"/>
  <c r="M22" i="1"/>
  <c r="M23" i="1"/>
  <c r="M24" i="1"/>
  <c r="M25" i="1"/>
  <c r="M16" i="1" s="1"/>
  <c r="M29" i="1" s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L29" i="1" s="1"/>
  <c r="K7" i="1"/>
  <c r="K29" i="1" s="1"/>
  <c r="J7" i="1"/>
  <c r="J29" i="1" s="1"/>
  <c r="M8" i="1"/>
  <c r="M13" i="1"/>
  <c r="N11" i="1"/>
  <c r="M11" i="1"/>
  <c r="N13" i="1"/>
  <c r="N8" i="1"/>
  <c r="M7" i="1" l="1"/>
  <c r="N7" i="1"/>
  <c r="N29" i="1" l="1"/>
</calcChain>
</file>

<file path=xl/sharedStrings.xml><?xml version="1.0" encoding="utf-8"?>
<sst xmlns="http://schemas.openxmlformats.org/spreadsheetml/2006/main" count="191" uniqueCount="73">
  <si>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</si>
  <si>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</si>
  <si>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</si>
  <si>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</si>
  <si>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</si>
  <si>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</si>
  <si>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</si>
  <si>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</si>
  <si>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</si>
  <si>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</si>
  <si>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</si>
  <si>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</si>
  <si>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</si>
  <si>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</si>
  <si>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</si>
  <si>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</si>
  <si>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</si>
  <si>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</si>
  <si>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</si>
  <si>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</si>
  <si>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</si>
  <si>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</si>
  <si>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</si>
  <si>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</si>
  <si>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</si>
  <si>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</si>
  <si>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</si>
  <si>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</si>
  <si>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</si>
  <si>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</si>
  <si>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</si>
  <si>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</si>
  <si>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</si>
  <si>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</si>
  <si>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</si>
  <si>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</si>
  <si>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</si>
  <si>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</si>
  <si>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</si>
  <si>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</si>
  <si>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</si>
  <si>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</si>
  <si>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</si>
  <si>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</si>
  <si>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</si>
  <si>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</si>
  <si>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</si>
  <si>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</si>
  <si>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</si>
  <si>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</si>
  <si>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</si>
  <si>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</si>
  <si>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</si>
  <si>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</si>
  <si>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</si>
  <si>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</si>
  <si>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</si>
  <si>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</si>
  <si>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</si>
  <si>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</si>
  <si>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</si>
  <si>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</si>
  <si>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</si>
  <si>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</si>
  <si>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</si>
  <si>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</si>
  <si>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</si>
  <si>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</si>
  <si>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</si>
  <si>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</si>
  <si>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 xml:space="preserve">Acta de liquidacion de reserva CTO-446-2025 </t>
  </si>
  <si>
    <t>EJECUCIÓN RESERVAS PRESUPUESTALES 2025 CON CORTE AL 30 DE JUNIO DE 2026</t>
  </si>
  <si>
    <t>FECHA DE ELABORACIÓN: JULIO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</si>
</sst>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1"/>
  <sheetViews>
    <sheetView showGridLines="0" tabSelected="1" topLeftCell="A22" workbookViewId="0">
      <selection activeCell="I37" sqref="I3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5.75" x14ac:dyDescent="0.25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15.75" x14ac:dyDescent="0.25">
      <c r="A4" s="31" t="s">
        <v>41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2" t="s">
        <v>72</v>
      </c>
      <c r="L5" s="33"/>
      <c r="M5" s="33"/>
      <c r="N5" s="33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60696117126.900002</v>
      </c>
      <c r="K7" s="21">
        <f t="shared" ref="K7:L7" si="0">+K8+K11+K13</f>
        <v>60680587902.68</v>
      </c>
      <c r="L7" s="21">
        <f t="shared" si="0"/>
        <v>48605468637.68</v>
      </c>
      <c r="M7" s="22">
        <f>+J7-L7</f>
        <v>12090648489.220001</v>
      </c>
      <c r="N7" s="23">
        <f>+L7/J7</f>
        <v>0.80080029725885826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143768387</v>
      </c>
      <c r="L8" s="5">
        <f>SUM(L9:L10)</f>
        <v>143768387</v>
      </c>
      <c r="M8" s="9">
        <f t="shared" ref="M8:M28" si="1">+J8-L8</f>
        <v>0</v>
      </c>
      <c r="N8" s="10">
        <f t="shared" ref="N8:N29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51124727</v>
      </c>
      <c r="L9" s="8">
        <v>51124727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3747040739.9000001</v>
      </c>
      <c r="K11" s="5">
        <f t="shared" ref="K11:L11" si="3">+K12</f>
        <v>3731511515.6799998</v>
      </c>
      <c r="L11" s="5">
        <f t="shared" si="3"/>
        <v>3731350515.6799998</v>
      </c>
      <c r="M11" s="9">
        <f t="shared" si="1"/>
        <v>15690224.220000267</v>
      </c>
      <c r="N11" s="10">
        <f t="shared" si="2"/>
        <v>0.99581263580805934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3747040739.9000001</v>
      </c>
      <c r="K12" s="8">
        <v>3731511515.6799998</v>
      </c>
      <c r="L12" s="8">
        <v>3731350515.6799998</v>
      </c>
      <c r="M12" s="11">
        <f t="shared" si="1"/>
        <v>15690224.220000267</v>
      </c>
      <c r="N12" s="12">
        <f t="shared" si="2"/>
        <v>0.99581263580805934</v>
      </c>
      <c r="O12" s="28"/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56805308000</v>
      </c>
      <c r="L13" s="5">
        <f>SUM(L14:L15)</f>
        <v>44730349735</v>
      </c>
      <c r="M13" s="9">
        <f t="shared" si="1"/>
        <v>12074958265</v>
      </c>
      <c r="N13" s="10">
        <f t="shared" si="2"/>
        <v>0.78743257117803145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7817308000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48988000000</v>
      </c>
      <c r="L15" s="8">
        <v>44730349735</v>
      </c>
      <c r="M15" s="11">
        <f t="shared" ref="M15" si="4">+J15-L15</f>
        <v>4257650265</v>
      </c>
      <c r="N15" s="12">
        <f t="shared" ref="N15" si="5">+L15/J15</f>
        <v>0.91308789366783705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62506065106</v>
      </c>
      <c r="K16" s="24">
        <f>SUM(K17:K28)</f>
        <v>58264109984</v>
      </c>
      <c r="L16" s="24">
        <f>SUM(L17:L28)</f>
        <v>37397324434</v>
      </c>
      <c r="M16" s="24">
        <f>SUM(M17:M28)</f>
        <v>25108740672</v>
      </c>
      <c r="N16" s="23">
        <f>+L16/J16</f>
        <v>0.59829913098161425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25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479378489</v>
      </c>
      <c r="L17" s="8">
        <v>479378489</v>
      </c>
      <c r="M17" s="11">
        <f t="shared" si="1"/>
        <v>3711000049</v>
      </c>
      <c r="N17" s="12">
        <f t="shared" si="2"/>
        <v>0.11439980532851803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1604113442</v>
      </c>
      <c r="L18" s="8">
        <v>1604113442</v>
      </c>
      <c r="M18" s="11">
        <f t="shared" si="1"/>
        <v>501124000</v>
      </c>
      <c r="N18" s="12">
        <f t="shared" si="2"/>
        <v>0.76196319236849297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10190000000</v>
      </c>
      <c r="L19" s="8">
        <v>10190000000</v>
      </c>
      <c r="M19" s="11">
        <f t="shared" si="1"/>
        <v>0</v>
      </c>
      <c r="N19" s="12">
        <f t="shared" si="2"/>
        <v>1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10362825000</v>
      </c>
      <c r="L20" s="8">
        <v>10362825000</v>
      </c>
      <c r="M20" s="11">
        <f t="shared" si="1"/>
        <v>0</v>
      </c>
      <c r="N20" s="12">
        <f t="shared" si="2"/>
        <v>1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24662563309</v>
      </c>
      <c r="L21" s="8">
        <v>4605442959</v>
      </c>
      <c r="M21" s="11">
        <f t="shared" si="1"/>
        <v>20057120350</v>
      </c>
      <c r="N21" s="12">
        <f t="shared" si="2"/>
        <v>0.18673821132450397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4931575000</v>
      </c>
      <c r="L22" s="8">
        <v>4931575000</v>
      </c>
      <c r="M22" s="11">
        <f t="shared" si="1"/>
        <v>0</v>
      </c>
      <c r="N22" s="12">
        <f t="shared" si="2"/>
        <v>1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1463334000</v>
      </c>
      <c r="L23" s="8">
        <v>1454784000</v>
      </c>
      <c r="M23" s="11">
        <f t="shared" si="1"/>
        <v>8550000</v>
      </c>
      <c r="N23" s="12">
        <f t="shared" si="2"/>
        <v>0.99415717806051118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1190932117</v>
      </c>
      <c r="L24" s="8">
        <v>1108933117</v>
      </c>
      <c r="M24" s="11">
        <f t="shared" si="1"/>
        <v>81999000</v>
      </c>
      <c r="N24" s="12">
        <f t="shared" si="2"/>
        <v>0.93114720912342308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1311141399</v>
      </c>
      <c r="K25" s="8">
        <v>1311141399</v>
      </c>
      <c r="L25" s="8">
        <v>1311141399</v>
      </c>
      <c r="M25" s="11">
        <f t="shared" si="1"/>
        <v>0</v>
      </c>
      <c r="N25" s="12">
        <f t="shared" si="2"/>
        <v>1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19116200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783568894</v>
      </c>
      <c r="L27" s="8">
        <v>783568894</v>
      </c>
      <c r="M27" s="11">
        <f t="shared" si="1"/>
        <v>29831073</v>
      </c>
      <c r="N27" s="12">
        <f t="shared" si="2"/>
        <v>0.96332545585165974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1265562134</v>
      </c>
      <c r="L28" s="8">
        <v>565562134</v>
      </c>
      <c r="M28" s="11">
        <f t="shared" si="1"/>
        <v>700000000</v>
      </c>
      <c r="N28" s="12">
        <f t="shared" si="2"/>
        <v>0.44688610602820072</v>
      </c>
    </row>
    <row r="29" spans="1:23" ht="34.5" customHeight="1" thickTop="1" thickBot="1" x14ac:dyDescent="0.3">
      <c r="A29" s="34" t="s">
        <v>66</v>
      </c>
      <c r="B29" s="35"/>
      <c r="C29" s="35"/>
      <c r="D29" s="35"/>
      <c r="E29" s="35"/>
      <c r="F29" s="35"/>
      <c r="G29" s="35"/>
      <c r="H29" s="35"/>
      <c r="I29" s="36"/>
      <c r="J29" s="26">
        <f>+J16+J7</f>
        <v>123202182232.89999</v>
      </c>
      <c r="K29" s="26">
        <f t="shared" ref="K29:L29" si="6">+K16+K7</f>
        <v>118944697886.67999</v>
      </c>
      <c r="L29" s="26">
        <f t="shared" si="6"/>
        <v>86002793071.679993</v>
      </c>
      <c r="M29" s="26">
        <f>+M16+M7</f>
        <v>37199389161.220001</v>
      </c>
      <c r="N29" s="27">
        <f t="shared" si="2"/>
        <v>0.6980622543608952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0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0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33" spans="1:2" ht="14.25" customHeight="1" x14ac:dyDescent="0.25">
      <c r="A33" s="30" t="s">
        <v>69</v>
      </c>
      <c r="B33" s="13" t="s">
        <v>70</v>
      </c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2025 GG</vt:lpstr>
      <vt:lpstr>'RESERVAS 2025 GG'!Títulos_a_imprimir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Maria Nancy Espinel Barrera - Cont</cp:lastModifiedBy>
  <cp:lastPrinted>2024-01-29T23:19:30Z</cp:lastPrinted>
  <dcterms:created xsi:type="dcterms:W3CDTF">2024-01-29T15:14:21Z</dcterms:created>
  <dcterms:modified xsi:type="dcterms:W3CDTF">2026-07-07T20:01:48Z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