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Diciembre 2025\Información 31 de diciembre definitiva\Publicación\"/>
    </mc:Choice>
  </mc:AlternateContent>
  <bookViews>
    <workbookView xWindow="0" yWindow="0" windowWidth="14385" windowHeight="9825"/>
  </bookViews>
  <sheets>
    <sheet name="RESERVAS 2024 GG" sheetId="1" r:id="rId1"/>
  </sheets>
  <definedNames>
    <definedName name="_xlnm.Print_Titles" localSheetId="0">'RESERVAS 2024 GG'!$6:$6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5" i="1" l="1"/>
  <c r="M25" i="1"/>
  <c r="N23" i="1"/>
  <c r="M23" i="1"/>
  <c r="K17" i="1" l="1"/>
  <c r="L17" i="1"/>
  <c r="J17" i="1"/>
  <c r="N27" i="1"/>
  <c r="M27" i="1"/>
  <c r="N24" i="1"/>
  <c r="M24" i="1"/>
  <c r="N22" i="1"/>
  <c r="M22" i="1"/>
  <c r="N21" i="1"/>
  <c r="M21" i="1"/>
  <c r="N15" i="1"/>
  <c r="M15" i="1"/>
  <c r="J13" i="1"/>
  <c r="N17" i="1" l="1"/>
  <c r="N20" i="1"/>
  <c r="N14" i="1"/>
  <c r="N12" i="1"/>
  <c r="N10" i="1"/>
  <c r="N9" i="1"/>
  <c r="M26" i="1" l="1"/>
  <c r="M20" i="1"/>
  <c r="M19" i="1"/>
  <c r="M16" i="1"/>
  <c r="M14" i="1"/>
  <c r="M12" i="1"/>
  <c r="M10" i="1"/>
  <c r="M9" i="1"/>
  <c r="L13" i="1"/>
  <c r="K13" i="1"/>
  <c r="L11" i="1"/>
  <c r="K11" i="1"/>
  <c r="J11" i="1"/>
  <c r="L8" i="1"/>
  <c r="K8" i="1"/>
  <c r="J8" i="1"/>
  <c r="L7" i="1" l="1"/>
  <c r="K7" i="1"/>
  <c r="K28" i="1" s="1"/>
  <c r="L28" i="1"/>
  <c r="J7" i="1"/>
  <c r="J28" i="1" s="1"/>
  <c r="M8" i="1"/>
  <c r="M13" i="1"/>
  <c r="N11" i="1"/>
  <c r="M11" i="1"/>
  <c r="N13" i="1"/>
  <c r="N8" i="1"/>
  <c r="M7" i="1" l="1"/>
  <c r="N7" i="1"/>
  <c r="N18" i="1"/>
  <c r="M18" i="1"/>
  <c r="M17" i="1" s="1"/>
  <c r="M28" i="1" l="1"/>
  <c r="N28" i="1"/>
</calcChain>
</file>

<file path=xl/sharedStrings.xml><?xml version="1.0" encoding="utf-8"?>
<sst xmlns="http://schemas.openxmlformats.org/spreadsheetml/2006/main" count="169" uniqueCount="66">
  <si>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</si>
  <si>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</si>
  <si>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</si>
  <si>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</si>
  <si>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</si>
  <si>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</si>
  <si>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</si>
  <si>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</si>
  <si>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</si>
  <si>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</si>
  <si>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</si>
  <si>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</si>
  <si>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</si>
  <si>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</si>
  <si>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</si>
  <si>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</si>
  <si>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</si>
  <si>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</si>
  <si>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</si>
  <si>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</si>
  <si>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001</t>
  </si>
  <si>
    <t>TRANSFERENCIA DE RECURSOS AL PATRIMONIO AUTÓNOMO FIDEICOMISO DE PROMOCIÓN DE EXPORTACIONES - PROEXPORT. ARTÍCULO 33 LEY 1328 DE 2009</t>
  </si>
  <si>
    <t>04</t>
  </si>
  <si>
    <t>002</t>
  </si>
  <si>
    <t>012</t>
  </si>
  <si>
    <t>INCAPACIDADES Y LICENCIAS DE MATERNIDAD Y PATERNIDAD (NO DE PENSIONES)</t>
  </si>
  <si>
    <t>C</t>
  </si>
  <si>
    <t>3501</t>
  </si>
  <si>
    <t>0200</t>
  </si>
  <si>
    <t>2</t>
  </si>
  <si>
    <t>14</t>
  </si>
  <si>
    <t>3502</t>
  </si>
  <si>
    <t>21</t>
  </si>
  <si>
    <t>APOYO PARA EL ACCESO A LOS MERCADOS DE LAS UNIDADES PRODUCTIVAS DE LA POBLACIÓN VÍCTIMA DEL CONFLICTO ARMADO  NACIONAL</t>
  </si>
  <si>
    <t>24</t>
  </si>
  <si>
    <t>FORTALECIMIENTO DE LOS ESTÁNDARES DE CALIDAD EN LA INFRAESTRUCTURA PRODUCTIVA NACIONAL A PARTIR DEL RECONOCIMIENTO Y DESARROLLO NACIONAL E INTERNACIONAL DEL SUBSISTEMA NACIONAL DE LA CALIDAD   NACIONAL</t>
  </si>
  <si>
    <t>4</t>
  </si>
  <si>
    <t>3599</t>
  </si>
  <si>
    <t>AMPLIACIÓN DE LA CAPACIDAD DE LOS SERVICIOS DE LAS TECNOLOGÍAS DE INFORMACIÓN EN EL MINCIT  NACIONAL</t>
  </si>
  <si>
    <t>GASTOS DE PERSONAL</t>
  </si>
  <si>
    <t>GASTOS DE FUNCIONAMIENTO</t>
  </si>
  <si>
    <t xml:space="preserve">ADQUISICION DE BIENES Y SERVICIOS </t>
  </si>
  <si>
    <t>TRANSFERENCIAS CORRIENTES</t>
  </si>
  <si>
    <t xml:space="preserve">GASTOS DE INVERSION </t>
  </si>
  <si>
    <t>COMPROMISO ($)</t>
  </si>
  <si>
    <t>OBLIGACION ($)</t>
  </si>
  <si>
    <t>PAGOS($)</t>
  </si>
  <si>
    <t>COMPROMISOS SIN PAGAR 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</si>
  <si>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</si>
  <si>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</si>
  <si>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</si>
  <si>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</si>
  <si>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t>TRANSFERENCIA FONTUR ARTÍCULO 21 LEY 1558 DE 2012</t>
  </si>
  <si>
    <t>BID APOYO AL GOBIERNO EN UNA CORRECTA INSERCION DE COLOMBIA EN LOS MERCADOS INTERNACIONALES APERTURA</t>
  </si>
  <si>
    <t>28</t>
  </si>
  <si>
    <t>30</t>
  </si>
  <si>
    <t>31</t>
  </si>
  <si>
    <t xml:space="preserve">FORTALECIMIENTO FORTALECER EL ENTORNO COMPETITIVO EN LA INDUSTRIA A NIVEL NACIONAL, PROPICIANDO UN ESCENARIO SOSTENIBLE QUE GARANTICE LA TRANSPARENCIA, COHERENCIA, CALIDAD DE NORMAS Y TRÁMITES EN ARAS DE FORTALECER EL CRECIMIENTO DEL PAÍS.  </t>
  </si>
  <si>
    <t>FORTALECIMIENTO DE LAS CAPACIDADES EMPRESARIALES PARA EL DESARROLLO PRODUCTIVO SOSTENIBLE E INCLUYENTE A NIVEL  NACIONAL</t>
  </si>
  <si>
    <t>FORTALECIMIENTO DE LA POLÍTICA PARA EL FOMENTO DE LA INDUSTRIA, LA COMPETITIVIDAD Y LA PRODUCTIVIDAD A NIVEL NACIONAL  NACIONAL</t>
  </si>
  <si>
    <t>FORTALECIMIENTO DISEÑO, IMPLEMENTACIÓN Y SOSTENIBILIDAD DEL MODELO DE GESTIÓN PARA EL DESARROLLO INTEGRAL DELTALENTO HUMANO Y RELACIONAMIENTO CON LA CIUDADANÍA EN EL MINISTERIO DE COMERCIO, INDUSTRIA Y TURISMO  BOGOTÁ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</si>
  <si>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</si>
  <si>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</si>
  <si>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TOTAL EJECUCIÓN  RESERVAS PRESUPUESTALES 2024 - UNIDAD EJECUTORA 350101</t>
  </si>
  <si>
    <t>EJECUCIÓN RESERVAS PRESUPUESTALES 2024 CON CORTE AL 31 DE DICIEMBRE DE 2025</t>
  </si>
  <si>
    <t>FECHA DE ELABORACIÓN: ENERO 21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</si>
</sst>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  <font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6">
    <xf numFmtId="0" fontId="1" fillId="0" borderId="0" xfId="0" applyFont="1"/>
    <xf numFmtId="0" fontId="2" fillId="0" borderId="0" xfId="0" applyFont="1" applyAlignment="1">
      <alignment horizontal="center" vertical="center" wrapText="1" readingOrder="1"/>
    </xf>
    <xf numFmtId="10" fontId="1" fillId="0" borderId="0" xfId="0" applyNumberFormat="1" applyFont="1"/>
    <xf numFmtId="0" fontId="4" fillId="2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Border="1" applyAlignment="1">
      <alignment horizontal="right" vertical="center" wrapText="1" readingOrder="1"/>
    </xf>
    <xf numFmtId="10" fontId="5" fillId="0" borderId="1" xfId="0" applyNumberFormat="1" applyFont="1" applyBorder="1" applyAlignment="1">
      <alignment horizontal="right" vertical="center" wrapText="1" readingOrder="1"/>
    </xf>
    <xf numFmtId="0" fontId="5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10" fontId="12" fillId="0" borderId="0" xfId="0" applyNumberFormat="1" applyFont="1"/>
    <xf numFmtId="0" fontId="10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 readingOrder="1"/>
    </xf>
    <xf numFmtId="0" fontId="4" fillId="4" borderId="1" xfId="0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7" fontId="6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4" borderId="1" xfId="0" applyNumberFormat="1" applyFont="1" applyFill="1" applyBorder="1" applyAlignment="1">
      <alignment horizontal="right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lef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7" fontId="1" fillId="0" borderId="0" xfId="0" applyNumberFormat="1" applyFont="1"/>
    <xf numFmtId="0" fontId="8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right" vertical="center" wrapText="1" readingOrder="1"/>
    </xf>
    <xf numFmtId="0" fontId="7" fillId="0" borderId="2" xfId="0" applyFont="1" applyBorder="1" applyAlignment="1">
      <alignment horizontal="right" vertical="center" wrapText="1"/>
    </xf>
    <xf numFmtId="0" fontId="4" fillId="5" borderId="3" xfId="0" applyFont="1" applyFill="1" applyBorder="1" applyAlignment="1">
      <alignment horizontal="center" vertical="center" wrapText="1" readingOrder="1"/>
    </xf>
    <xf numFmtId="0" fontId="4" fillId="5" borderId="4" xfId="0" applyFont="1" applyFill="1" applyBorder="1" applyAlignment="1">
      <alignment horizontal="center" vertical="center" wrapText="1" readingOrder="1"/>
    </xf>
    <xf numFmtId="0" fontId="4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60"/>
  <sheetViews>
    <sheetView showGridLines="0" tabSelected="1" workbookViewId="0">
      <selection activeCell="J15" sqref="J15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8.85546875" customWidth="1"/>
    <col min="11" max="11" width="16" customWidth="1"/>
    <col min="12" max="12" width="15.7109375" customWidth="1"/>
    <col min="13" max="13" width="18.28515625" customWidth="1"/>
    <col min="14" max="14" width="9.5703125" customWidth="1"/>
    <col min="15" max="15" width="18.85546875" bestFit="1" customWidth="1"/>
  </cols>
  <sheetData>
    <row r="2" spans="1:15" ht="15.75" x14ac:dyDescent="0.25">
      <c r="A2" s="30" t="s">
        <v>49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5" ht="15.75" x14ac:dyDescent="0.25">
      <c r="A3" s="30" t="s">
        <v>64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5" ht="15.75" x14ac:dyDescent="0.25">
      <c r="A4" s="30" t="s">
        <v>51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29"/>
    </row>
    <row r="5" spans="1:15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31" t="s">
        <v>65</v>
      </c>
      <c r="L5" s="32"/>
      <c r="M5" s="32"/>
      <c r="N5" s="32"/>
    </row>
    <row r="6" spans="1:15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44</v>
      </c>
      <c r="K6" s="17" t="s">
        <v>45</v>
      </c>
      <c r="L6" s="17" t="s">
        <v>46</v>
      </c>
      <c r="M6" s="18" t="s">
        <v>47</v>
      </c>
      <c r="N6" s="18" t="s">
        <v>48</v>
      </c>
    </row>
    <row r="7" spans="1:15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40</v>
      </c>
      <c r="J7" s="21">
        <f>+J8+J11+J13</f>
        <v>212581186664</v>
      </c>
      <c r="K7" s="21">
        <f t="shared" ref="K7:L7" si="0">+K8+K11+K13</f>
        <v>212581186664</v>
      </c>
      <c r="L7" s="21">
        <f t="shared" si="0"/>
        <v>212581186664</v>
      </c>
      <c r="M7" s="22">
        <f>+J7-L7</f>
        <v>0</v>
      </c>
      <c r="N7" s="23">
        <f>+L7/J7</f>
        <v>1</v>
      </c>
    </row>
    <row r="8" spans="1:15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39</v>
      </c>
      <c r="J8" s="5">
        <f>SUM(J9:J10)</f>
        <v>202779791</v>
      </c>
      <c r="K8" s="5">
        <f>SUM(K9:K10)</f>
        <v>202779791</v>
      </c>
      <c r="L8" s="5">
        <f>SUM(L9:L10)</f>
        <v>202779791</v>
      </c>
      <c r="M8" s="9">
        <f t="shared" ref="M8:M26" si="1">+J8-L8</f>
        <v>0</v>
      </c>
      <c r="N8" s="10">
        <f t="shared" ref="N8:N28" si="2">+L8/J8</f>
        <v>1</v>
      </c>
    </row>
    <row r="9" spans="1:15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123872177</v>
      </c>
      <c r="K9" s="8">
        <v>123872177</v>
      </c>
      <c r="L9" s="8">
        <v>123872177</v>
      </c>
      <c r="M9" s="11">
        <f t="shared" si="1"/>
        <v>0</v>
      </c>
      <c r="N9" s="12">
        <f t="shared" si="2"/>
        <v>1</v>
      </c>
    </row>
    <row r="10" spans="1:15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78907614</v>
      </c>
      <c r="K10" s="8">
        <v>78907614</v>
      </c>
      <c r="L10" s="8">
        <v>78907614</v>
      </c>
      <c r="M10" s="11">
        <f t="shared" si="1"/>
        <v>0</v>
      </c>
      <c r="N10" s="12">
        <f t="shared" si="2"/>
        <v>1</v>
      </c>
    </row>
    <row r="11" spans="1:15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41</v>
      </c>
      <c r="J11" s="5">
        <f>+J12</f>
        <v>1829389646</v>
      </c>
      <c r="K11" s="5">
        <f t="shared" ref="K11:L11" si="3">+K12</f>
        <v>1829389646</v>
      </c>
      <c r="L11" s="5">
        <f t="shared" si="3"/>
        <v>1829389646</v>
      </c>
      <c r="M11" s="9">
        <f t="shared" si="1"/>
        <v>0</v>
      </c>
      <c r="N11" s="10">
        <f t="shared" si="2"/>
        <v>1</v>
      </c>
    </row>
    <row r="12" spans="1:15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1829389646</v>
      </c>
      <c r="K12" s="8">
        <v>1829389646</v>
      </c>
      <c r="L12" s="8">
        <v>1829389646</v>
      </c>
      <c r="M12" s="11">
        <f t="shared" si="1"/>
        <v>0</v>
      </c>
      <c r="N12" s="12">
        <f t="shared" si="2"/>
        <v>1</v>
      </c>
    </row>
    <row r="13" spans="1:15" ht="24" customHeight="1" thickTop="1" thickBot="1" x14ac:dyDescent="0.3">
      <c r="A13" s="3" t="s">
        <v>10</v>
      </c>
      <c r="B13" s="3" t="s">
        <v>17</v>
      </c>
      <c r="C13" s="3"/>
      <c r="D13" s="3"/>
      <c r="E13" s="3"/>
      <c r="F13" s="3"/>
      <c r="G13" s="3"/>
      <c r="H13" s="3"/>
      <c r="I13" s="4" t="s">
        <v>42</v>
      </c>
      <c r="J13" s="5">
        <f>SUM(J14:J16)</f>
        <v>210549017227</v>
      </c>
      <c r="K13" s="5">
        <f>SUM(K14:K16)</f>
        <v>210549017227</v>
      </c>
      <c r="L13" s="5">
        <f>SUM(L14:L16)</f>
        <v>210549017227</v>
      </c>
      <c r="M13" s="9">
        <f t="shared" si="1"/>
        <v>0</v>
      </c>
      <c r="N13" s="10">
        <f t="shared" si="2"/>
        <v>1</v>
      </c>
    </row>
    <row r="14" spans="1:15" ht="52.5" customHeight="1" thickTop="1" thickBot="1" x14ac:dyDescent="0.3">
      <c r="A14" s="6" t="s">
        <v>10</v>
      </c>
      <c r="B14" s="6" t="s">
        <v>17</v>
      </c>
      <c r="C14" s="6" t="s">
        <v>11</v>
      </c>
      <c r="D14" s="6" t="s">
        <v>11</v>
      </c>
      <c r="E14" s="6" t="s">
        <v>20</v>
      </c>
      <c r="F14" s="6" t="s">
        <v>12</v>
      </c>
      <c r="G14" s="6" t="s">
        <v>13</v>
      </c>
      <c r="H14" s="6" t="s">
        <v>14</v>
      </c>
      <c r="I14" s="7" t="s">
        <v>21</v>
      </c>
      <c r="J14" s="8">
        <v>4600000000</v>
      </c>
      <c r="K14" s="8">
        <v>4600000000</v>
      </c>
      <c r="L14" s="8">
        <v>4600000000</v>
      </c>
      <c r="M14" s="11">
        <f t="shared" si="1"/>
        <v>0</v>
      </c>
      <c r="N14" s="12">
        <f t="shared" si="2"/>
        <v>1</v>
      </c>
    </row>
    <row r="15" spans="1:15" ht="52.5" customHeight="1" thickTop="1" thickBot="1" x14ac:dyDescent="0.3">
      <c r="A15" s="25" t="s">
        <v>10</v>
      </c>
      <c r="B15" s="25" t="s">
        <v>17</v>
      </c>
      <c r="C15" s="25" t="s">
        <v>11</v>
      </c>
      <c r="D15" s="25" t="s">
        <v>11</v>
      </c>
      <c r="E15" s="25" t="s">
        <v>23</v>
      </c>
      <c r="F15" s="6" t="s">
        <v>12</v>
      </c>
      <c r="G15" s="6" t="s">
        <v>13</v>
      </c>
      <c r="H15" s="6" t="s">
        <v>14</v>
      </c>
      <c r="I15" s="7" t="s">
        <v>52</v>
      </c>
      <c r="J15" s="8">
        <v>205948519000</v>
      </c>
      <c r="K15" s="8">
        <v>205948519000</v>
      </c>
      <c r="L15" s="8">
        <v>205948519000</v>
      </c>
      <c r="M15" s="11">
        <f t="shared" ref="M15" si="4">+J15-L15</f>
        <v>0</v>
      </c>
      <c r="N15" s="12">
        <f t="shared" ref="N15" si="5">+L15/J15</f>
        <v>1</v>
      </c>
    </row>
    <row r="16" spans="1:15" ht="24" thickTop="1" thickBot="1" x14ac:dyDescent="0.3">
      <c r="A16" s="6" t="s">
        <v>10</v>
      </c>
      <c r="B16" s="6" t="s">
        <v>17</v>
      </c>
      <c r="C16" s="6" t="s">
        <v>22</v>
      </c>
      <c r="D16" s="6" t="s">
        <v>16</v>
      </c>
      <c r="E16" s="6" t="s">
        <v>24</v>
      </c>
      <c r="F16" s="6" t="s">
        <v>12</v>
      </c>
      <c r="G16" s="6" t="s">
        <v>13</v>
      </c>
      <c r="H16" s="6" t="s">
        <v>14</v>
      </c>
      <c r="I16" s="7" t="s">
        <v>25</v>
      </c>
      <c r="J16" s="8">
        <v>498227</v>
      </c>
      <c r="K16" s="8">
        <v>498227</v>
      </c>
      <c r="L16" s="8">
        <v>498227</v>
      </c>
      <c r="M16" s="11">
        <f t="shared" si="1"/>
        <v>0</v>
      </c>
      <c r="N16" s="12">
        <v>0</v>
      </c>
    </row>
    <row r="17" spans="1:23" ht="36" customHeight="1" thickTop="1" thickBot="1" x14ac:dyDescent="0.3">
      <c r="A17" s="19" t="s">
        <v>26</v>
      </c>
      <c r="B17" s="19"/>
      <c r="C17" s="19"/>
      <c r="D17" s="19"/>
      <c r="E17" s="19"/>
      <c r="F17" s="19"/>
      <c r="G17" s="19"/>
      <c r="H17" s="19"/>
      <c r="I17" s="20" t="s">
        <v>43</v>
      </c>
      <c r="J17" s="24">
        <f>SUM(J18:J27)</f>
        <v>124683082614</v>
      </c>
      <c r="K17" s="24">
        <f>SUM(K18:K27)</f>
        <v>124683082614</v>
      </c>
      <c r="L17" s="24">
        <f>SUM(L18:L27)</f>
        <v>124683082614</v>
      </c>
      <c r="M17" s="24">
        <f>SUM(M18:M27)</f>
        <v>0</v>
      </c>
      <c r="N17" s="23">
        <f>+L17/J17</f>
        <v>1</v>
      </c>
    </row>
    <row r="18" spans="1:23" ht="37.5" customHeight="1" thickTop="1" thickBot="1" x14ac:dyDescent="0.3">
      <c r="A18" s="6" t="s">
        <v>26</v>
      </c>
      <c r="B18" s="6" t="s">
        <v>27</v>
      </c>
      <c r="C18" s="6" t="s">
        <v>28</v>
      </c>
      <c r="D18" s="6" t="s">
        <v>29</v>
      </c>
      <c r="E18" s="6"/>
      <c r="F18" s="6" t="s">
        <v>12</v>
      </c>
      <c r="G18" s="6" t="s">
        <v>30</v>
      </c>
      <c r="H18" s="6" t="s">
        <v>14</v>
      </c>
      <c r="I18" s="7" t="s">
        <v>53</v>
      </c>
      <c r="J18" s="8">
        <v>0</v>
      </c>
      <c r="K18" s="8">
        <v>0</v>
      </c>
      <c r="L18" s="8">
        <v>0</v>
      </c>
      <c r="M18" s="11">
        <f t="shared" si="1"/>
        <v>0</v>
      </c>
      <c r="N18" s="12" t="e">
        <f t="shared" si="2"/>
        <v>#DIV/0!</v>
      </c>
    </row>
    <row r="19" spans="1:23" ht="35.25" thickTop="1" thickBot="1" x14ac:dyDescent="0.3">
      <c r="A19" s="6" t="s">
        <v>26</v>
      </c>
      <c r="B19" s="6" t="s">
        <v>31</v>
      </c>
      <c r="C19" s="6" t="s">
        <v>28</v>
      </c>
      <c r="D19" s="6" t="s">
        <v>32</v>
      </c>
      <c r="E19" s="6"/>
      <c r="F19" s="6" t="s">
        <v>12</v>
      </c>
      <c r="G19" s="6" t="s">
        <v>13</v>
      </c>
      <c r="H19" s="6" t="s">
        <v>14</v>
      </c>
      <c r="I19" s="7" t="s">
        <v>33</v>
      </c>
      <c r="J19" s="8">
        <v>16973880460</v>
      </c>
      <c r="K19" s="8">
        <v>16973880460</v>
      </c>
      <c r="L19" s="8">
        <v>16973880460</v>
      </c>
      <c r="M19" s="11">
        <f t="shared" si="1"/>
        <v>0</v>
      </c>
      <c r="N19" s="12">
        <v>0</v>
      </c>
    </row>
    <row r="20" spans="1:23" ht="69" thickTop="1" thickBot="1" x14ac:dyDescent="0.3">
      <c r="A20" s="6" t="s">
        <v>26</v>
      </c>
      <c r="B20" s="6" t="s">
        <v>31</v>
      </c>
      <c r="C20" s="6" t="s">
        <v>28</v>
      </c>
      <c r="D20" s="6" t="s">
        <v>34</v>
      </c>
      <c r="E20" s="6"/>
      <c r="F20" s="6" t="s">
        <v>12</v>
      </c>
      <c r="G20" s="6" t="s">
        <v>13</v>
      </c>
      <c r="H20" s="6" t="s">
        <v>14</v>
      </c>
      <c r="I20" s="7" t="s">
        <v>35</v>
      </c>
      <c r="J20" s="8">
        <v>9118450162</v>
      </c>
      <c r="K20" s="8">
        <v>9118450162</v>
      </c>
      <c r="L20" s="8">
        <v>9118450162</v>
      </c>
      <c r="M20" s="11">
        <f t="shared" si="1"/>
        <v>0</v>
      </c>
      <c r="N20" s="12">
        <f t="shared" si="2"/>
        <v>1</v>
      </c>
    </row>
    <row r="21" spans="1:23" ht="80.25" thickTop="1" thickBot="1" x14ac:dyDescent="0.3">
      <c r="A21" s="25" t="s">
        <v>26</v>
      </c>
      <c r="B21" s="25" t="s">
        <v>31</v>
      </c>
      <c r="C21" s="25" t="s">
        <v>28</v>
      </c>
      <c r="D21" s="25" t="s">
        <v>54</v>
      </c>
      <c r="E21" s="6"/>
      <c r="F21" s="6" t="s">
        <v>12</v>
      </c>
      <c r="G21" s="6" t="s">
        <v>13</v>
      </c>
      <c r="H21" s="6" t="s">
        <v>14</v>
      </c>
      <c r="I21" s="7" t="s">
        <v>57</v>
      </c>
      <c r="J21" s="8">
        <v>300000000</v>
      </c>
      <c r="K21" s="8">
        <v>300000000</v>
      </c>
      <c r="L21" s="8">
        <v>300000000</v>
      </c>
      <c r="M21" s="11">
        <f t="shared" ref="M21:M24" si="6">+J21-L21</f>
        <v>0</v>
      </c>
      <c r="N21" s="12">
        <f t="shared" ref="N21:N24" si="7">+L21/J21</f>
        <v>1</v>
      </c>
    </row>
    <row r="22" spans="1:23" ht="46.5" thickTop="1" thickBot="1" x14ac:dyDescent="0.3">
      <c r="A22" s="6" t="s">
        <v>26</v>
      </c>
      <c r="B22" s="6" t="s">
        <v>31</v>
      </c>
      <c r="C22" s="6" t="s">
        <v>28</v>
      </c>
      <c r="D22" s="6" t="s">
        <v>55</v>
      </c>
      <c r="E22" s="6"/>
      <c r="F22" s="6" t="s">
        <v>12</v>
      </c>
      <c r="G22" s="6" t="s">
        <v>13</v>
      </c>
      <c r="H22" s="6" t="s">
        <v>14</v>
      </c>
      <c r="I22" s="26" t="s">
        <v>58</v>
      </c>
      <c r="J22" s="8">
        <v>37172073765</v>
      </c>
      <c r="K22" s="8">
        <v>37172073765</v>
      </c>
      <c r="L22" s="8">
        <v>37172073765</v>
      </c>
      <c r="M22" s="11">
        <f t="shared" si="6"/>
        <v>0</v>
      </c>
      <c r="N22" s="12">
        <f t="shared" si="7"/>
        <v>1</v>
      </c>
    </row>
    <row r="23" spans="1:23" ht="46.5" thickTop="1" thickBot="1" x14ac:dyDescent="0.3">
      <c r="A23" s="6" t="s">
        <v>26</v>
      </c>
      <c r="B23" s="6" t="s">
        <v>31</v>
      </c>
      <c r="C23" s="6" t="s">
        <v>28</v>
      </c>
      <c r="D23" s="6" t="s">
        <v>55</v>
      </c>
      <c r="E23" s="6"/>
      <c r="F23" s="6" t="s">
        <v>12</v>
      </c>
      <c r="G23" s="6">
        <v>15</v>
      </c>
      <c r="H23" s="6" t="s">
        <v>14</v>
      </c>
      <c r="I23" s="26" t="s">
        <v>58</v>
      </c>
      <c r="J23" s="8">
        <v>8820000000</v>
      </c>
      <c r="K23" s="8">
        <v>8820000000</v>
      </c>
      <c r="L23" s="8">
        <v>8820000000</v>
      </c>
      <c r="M23" s="11">
        <f t="shared" ref="M23" si="8">+J23-L23</f>
        <v>0</v>
      </c>
      <c r="N23" s="12">
        <f t="shared" ref="N23" si="9">+L23/J23</f>
        <v>1</v>
      </c>
    </row>
    <row r="24" spans="1:23" ht="46.5" thickTop="1" thickBot="1" x14ac:dyDescent="0.3">
      <c r="A24" s="6" t="s">
        <v>26</v>
      </c>
      <c r="B24" s="6" t="s">
        <v>31</v>
      </c>
      <c r="C24" s="6" t="s">
        <v>28</v>
      </c>
      <c r="D24" s="6" t="s">
        <v>56</v>
      </c>
      <c r="E24" s="6"/>
      <c r="F24" s="6" t="s">
        <v>12</v>
      </c>
      <c r="G24" s="6" t="s">
        <v>13</v>
      </c>
      <c r="H24" s="6" t="s">
        <v>14</v>
      </c>
      <c r="I24" s="7" t="s">
        <v>59</v>
      </c>
      <c r="J24" s="8">
        <v>46868341754</v>
      </c>
      <c r="K24" s="8">
        <v>46868341754</v>
      </c>
      <c r="L24" s="8">
        <v>46868341754</v>
      </c>
      <c r="M24" s="11">
        <f t="shared" si="6"/>
        <v>0</v>
      </c>
      <c r="N24" s="12">
        <f t="shared" si="7"/>
        <v>1</v>
      </c>
    </row>
    <row r="25" spans="1:23" ht="46.5" thickTop="1" thickBot="1" x14ac:dyDescent="0.3">
      <c r="A25" s="6" t="s">
        <v>26</v>
      </c>
      <c r="B25" s="6" t="s">
        <v>31</v>
      </c>
      <c r="C25" s="6" t="s">
        <v>28</v>
      </c>
      <c r="D25" s="6" t="s">
        <v>56</v>
      </c>
      <c r="E25" s="6"/>
      <c r="F25" s="6" t="s">
        <v>12</v>
      </c>
      <c r="G25" s="6">
        <v>15</v>
      </c>
      <c r="H25" s="6" t="s">
        <v>14</v>
      </c>
      <c r="I25" s="7" t="s">
        <v>59</v>
      </c>
      <c r="J25" s="8">
        <v>4788000000</v>
      </c>
      <c r="K25" s="8">
        <v>4788000000</v>
      </c>
      <c r="L25" s="8">
        <v>4788000000</v>
      </c>
      <c r="M25" s="11">
        <f t="shared" ref="M25" si="10">+J25-L25</f>
        <v>0</v>
      </c>
      <c r="N25" s="12">
        <f t="shared" ref="N25" si="11">+L25/J25</f>
        <v>1</v>
      </c>
    </row>
    <row r="26" spans="1:23" ht="35.25" thickTop="1" thickBot="1" x14ac:dyDescent="0.3">
      <c r="A26" s="6" t="s">
        <v>26</v>
      </c>
      <c r="B26" s="6" t="s">
        <v>37</v>
      </c>
      <c r="C26" s="6">
        <v>200</v>
      </c>
      <c r="D26" s="6" t="s">
        <v>36</v>
      </c>
      <c r="E26" s="6"/>
      <c r="F26" s="6" t="s">
        <v>12</v>
      </c>
      <c r="G26" s="6" t="s">
        <v>13</v>
      </c>
      <c r="H26" s="6" t="s">
        <v>14</v>
      </c>
      <c r="I26" s="7" t="s">
        <v>38</v>
      </c>
      <c r="J26" s="8">
        <v>270466776</v>
      </c>
      <c r="K26" s="8">
        <v>270466776</v>
      </c>
      <c r="L26" s="8">
        <v>270466776</v>
      </c>
      <c r="M26" s="11">
        <f t="shared" si="1"/>
        <v>0</v>
      </c>
      <c r="N26" s="12">
        <v>0</v>
      </c>
    </row>
    <row r="27" spans="1:23" ht="69" thickTop="1" thickBot="1" x14ac:dyDescent="0.3">
      <c r="A27" s="6" t="s">
        <v>26</v>
      </c>
      <c r="B27" s="6" t="s">
        <v>37</v>
      </c>
      <c r="C27" s="6">
        <v>200</v>
      </c>
      <c r="D27" s="6">
        <v>6</v>
      </c>
      <c r="E27" s="6"/>
      <c r="F27" s="6" t="s">
        <v>12</v>
      </c>
      <c r="G27" s="6" t="s">
        <v>13</v>
      </c>
      <c r="H27" s="6" t="s">
        <v>14</v>
      </c>
      <c r="I27" s="7" t="s">
        <v>60</v>
      </c>
      <c r="J27" s="8">
        <v>371869697</v>
      </c>
      <c r="K27" s="8">
        <v>371869697</v>
      </c>
      <c r="L27" s="8">
        <v>371869697</v>
      </c>
      <c r="M27" s="11">
        <f t="shared" ref="M27" si="12">+J27-L27</f>
        <v>0</v>
      </c>
      <c r="N27" s="12">
        <f t="shared" ref="N27" si="13">+L27/J27</f>
        <v>1</v>
      </c>
    </row>
    <row r="28" spans="1:23" ht="34.5" customHeight="1" thickTop="1" thickBot="1" x14ac:dyDescent="0.3">
      <c r="A28" s="33" t="s">
        <v>63</v>
      </c>
      <c r="B28" s="34"/>
      <c r="C28" s="34"/>
      <c r="D28" s="34"/>
      <c r="E28" s="34"/>
      <c r="F28" s="34"/>
      <c r="G28" s="34"/>
      <c r="H28" s="34"/>
      <c r="I28" s="35"/>
      <c r="J28" s="27">
        <f>+J17+J7</f>
        <v>337264269278</v>
      </c>
      <c r="K28" s="27">
        <f>+K17+K7</f>
        <v>337264269278</v>
      </c>
      <c r="L28" s="27">
        <f>+L17+L7</f>
        <v>337264269278</v>
      </c>
      <c r="M28" s="27">
        <f>+M17+M7</f>
        <v>0</v>
      </c>
      <c r="N28" s="28">
        <f t="shared" si="2"/>
        <v>1</v>
      </c>
    </row>
    <row r="29" spans="1:23" ht="15.75" thickTop="1" x14ac:dyDescent="0.25">
      <c r="A29" s="13" t="s">
        <v>50</v>
      </c>
      <c r="B29" s="13"/>
      <c r="C29" s="13"/>
      <c r="D29" s="13"/>
      <c r="E29" s="13"/>
      <c r="F29" s="13"/>
      <c r="G29" s="13"/>
      <c r="H29" s="13"/>
      <c r="I29" s="13"/>
      <c r="J29" s="13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4"/>
    </row>
    <row r="30" spans="1:23" ht="13.5" customHeight="1" x14ac:dyDescent="0.25">
      <c r="A30" s="13" t="s">
        <v>61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6"/>
      <c r="W30" s="14"/>
    </row>
    <row r="31" spans="1:23" x14ac:dyDescent="0.25">
      <c r="A31" s="13" t="s">
        <v>62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6"/>
      <c r="W31" s="14"/>
    </row>
    <row r="53" spans="14:14" x14ac:dyDescent="0.25">
      <c r="N53" s="2"/>
    </row>
    <row r="54" spans="14:14" x14ac:dyDescent="0.25">
      <c r="N54" s="2"/>
    </row>
    <row r="55" spans="14:14" x14ac:dyDescent="0.25">
      <c r="N55" s="2"/>
    </row>
    <row r="56" spans="14:14" x14ac:dyDescent="0.25">
      <c r="N56" s="2"/>
    </row>
    <row r="57" spans="14:14" x14ac:dyDescent="0.25">
      <c r="N57" s="2"/>
    </row>
    <row r="58" spans="14:14" x14ac:dyDescent="0.25">
      <c r="N58" s="2"/>
    </row>
    <row r="59" spans="14:14" x14ac:dyDescent="0.25">
      <c r="N59" s="2"/>
    </row>
    <row r="60" spans="14:14" x14ac:dyDescent="0.25">
      <c r="N60" s="2"/>
    </row>
  </sheetData>
  <mergeCells count="5">
    <mergeCell ref="A2:N2"/>
    <mergeCell ref="A3:N3"/>
    <mergeCell ref="A4:N4"/>
    <mergeCell ref="K5:N5"/>
    <mergeCell ref="A28:I28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RESERVAS 2024 GG</vt:lpstr>
      <vt:lpstr>'RESERVAS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2026-01-21T19:29:28Z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