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ocuments\Heidy\Gestión presupuesto\Publicaciones\Pagina web 31 de julio\"/>
    </mc:Choice>
  </mc:AlternateContent>
  <bookViews>
    <workbookView xWindow="0" yWindow="0" windowWidth="20490" windowHeight="7155"/>
  </bookViews>
  <sheets>
    <sheet name="RESERVAS GESTION GRAL" sheetId="1" r:id="rId1"/>
  </sheets>
  <definedNames>
    <definedName name="_xlnm.Print_Titles" localSheetId="0">'RESERVAS GESTION GRAL'!$7:$7</definedName>
  </definedNames>
  <calcPr calcId="152511"/>
</workbook>
</file>

<file path=xl/calcChain.xml><?xml version="1.0" encoding="utf-8"?>
<calcChain xmlns="http://schemas.openxmlformats.org/spreadsheetml/2006/main">
  <c r="N31" i="1" l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6" i="1"/>
  <c r="M16" i="1"/>
  <c r="N15" i="1"/>
  <c r="M15" i="1"/>
  <c r="N13" i="1"/>
  <c r="M13" i="1"/>
  <c r="N11" i="1"/>
  <c r="M11" i="1"/>
  <c r="N10" i="1"/>
  <c r="M10" i="1"/>
  <c r="L17" i="1"/>
  <c r="K17" i="1"/>
  <c r="J17" i="1"/>
  <c r="L14" i="1"/>
  <c r="K14" i="1"/>
  <c r="J14" i="1"/>
  <c r="L12" i="1"/>
  <c r="K12" i="1"/>
  <c r="J12" i="1"/>
  <c r="L9" i="1"/>
  <c r="K9" i="1"/>
  <c r="J9" i="1"/>
  <c r="M9" i="1" l="1"/>
  <c r="M17" i="1"/>
  <c r="N17" i="1"/>
  <c r="M14" i="1"/>
  <c r="L8" i="1"/>
  <c r="L32" i="1" s="1"/>
  <c r="N14" i="1"/>
  <c r="K8" i="1"/>
  <c r="K32" i="1" s="1"/>
  <c r="M12" i="1"/>
  <c r="N12" i="1"/>
  <c r="J8" i="1"/>
  <c r="N9" i="1"/>
  <c r="M8" i="1" l="1"/>
  <c r="J32" i="1"/>
  <c r="N8" i="1"/>
  <c r="M32" i="1" l="1"/>
  <c r="N32" i="1"/>
</calcChain>
</file>

<file path=xl/sharedStrings.xml><?xml version="1.0" encoding="utf-8"?>
<sst xmlns="http://schemas.openxmlformats.org/spreadsheetml/2006/main" count="199" uniqueCount="72">
  <si>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</si>
  <si>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</si>
  <si>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</si>
  <si>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</si>
  <si>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</si>
  <si>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</si>
  <si>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</si>
  <si>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</si>
  <si>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</si>
  <si>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</si>
  <si>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</si>
  <si>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</si>
  <si>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</si>
  <si>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</si>
  <si>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</si>
  <si>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</si>
  <si>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03</t>
  </si>
  <si>
    <t>REMUNERACIONES NO CONSTITUTIVAS DE FACTOR SALARIAL</t>
  </si>
  <si>
    <t>02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</si>
  <si>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</si>
  <si>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</si>
  <si>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</si>
  <si>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11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</si>
  <si>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</si>
  <si>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</si>
  <si>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</si>
  <si>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</si>
  <si>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</si>
  <si>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</si>
  <si>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</si>
  <si>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</si>
  <si>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</si>
  <si>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</si>
  <si>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</si>
  <si>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</si>
  <si>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</si>
  <si>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</si>
  <si>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</si>
  <si>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</si>
  <si>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</si>
  <si>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</si>
  <si>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</si>
  <si>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</si>
  <si>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</si>
  <si>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</si>
  <si>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</si>
  <si>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</si>
  <si>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</si>
  <si>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</si>
  <si>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</si>
  <si>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</si>
  <si>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3599</t>
  </si>
  <si>
    <t>FORTALECIMIENTO EN LA GESTIÓN ADMINISTRATIVA E INSTITUCIONAL DEL MINISTERIO DE COMERCIO, INDUSTRIA Y TURISMO A NIVEL   NACIONAL</t>
  </si>
  <si>
    <t>GASTOS DE FUNCIONAMIENTO</t>
  </si>
  <si>
    <t>GASTOS DE PERSONAL</t>
  </si>
  <si>
    <t>ADQUISICION DE BIENES Y SERVICIOS</t>
  </si>
  <si>
    <t>TRANSFERENCIAS CORRIENTES</t>
  </si>
  <si>
    <t xml:space="preserve">GASTOS DE INVERSION </t>
  </si>
  <si>
    <t>MINISTERIO DE COMERCIO, INDUSTRIA Y TURISMO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</si>
  <si>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</si>
  <si>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</si>
  <si>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</si>
  <si>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t>UNIDAD EJECUTORA 350101-000 GESTION GENERAL</t>
  </si>
  <si>
    <t>COMPROMISO ($)</t>
  </si>
  <si>
    <t>OBLIGACION ($)</t>
  </si>
  <si>
    <t>PAGOS ($)</t>
  </si>
  <si>
    <t>COMPROMISO SIN PAGAR($)</t>
  </si>
  <si>
    <t>PAGO/ COMP</t>
  </si>
  <si>
    <r>
      <rPr>
        <b/>
        <sz val="8"/>
        <rFont val="Arial"/>
        <family val="2"/>
      </rPr>
      <t xml:space="preserve">Nota 3: </t>
    </r>
    <r>
      <rPr>
        <sz val="8"/>
        <rFont val="Arial"/>
        <family val="2"/>
      </rPr>
      <t>Reintegro Gastos de Funcionamiento.</t>
    </r>
  </si>
  <si>
    <t>FECHA DE GENERACION: AGOSTO 01 DE 2024</t>
  </si>
  <si>
    <t>EJECUCION RESERVAS PRESUPUESTALES 2023 CON CORTE AL 31 DE JULIO DE 2024</t>
  </si>
  <si>
    <t>TOTAL EJECUCIÓN RESERVAS PRESUPUESTALES 2023 CON CORTE AL 31 DE JULIO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</si>
</sst>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1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b/>
      <sz val="8"/>
      <color rgb="FF000000"/>
      <name val="Arial"/>
      <family val="2"/>
    </font>
    <font>
      <b/>
      <sz val="8"/>
      <color theme="1" tint="4.9989318521683403E-2"/>
      <name val="Arial"/>
      <family val="2"/>
    </font>
    <font>
      <b/>
      <sz val="12"/>
      <name val="Verdana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7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10" fontId="1" fillId="0" borderId="0" xfId="0" applyNumberFormat="1" applyFont="1" applyFill="1" applyBorder="1"/>
    <xf numFmtId="0" fontId="3" fillId="2" borderId="1" xfId="0" applyNumberFormat="1" applyFont="1" applyFill="1" applyBorder="1" applyAlignment="1">
      <alignment horizontal="center" vertical="center" wrapText="1" readingOrder="1"/>
    </xf>
    <xf numFmtId="7" fontId="3" fillId="2" borderId="1" xfId="0" applyNumberFormat="1" applyFont="1" applyFill="1" applyBorder="1" applyAlignment="1">
      <alignment horizontal="right" vertical="center" wrapText="1" readingOrder="1"/>
    </xf>
    <xf numFmtId="7" fontId="9" fillId="2" borderId="1" xfId="0" applyNumberFormat="1" applyFont="1" applyFill="1" applyBorder="1" applyAlignment="1">
      <alignment horizontal="right" vertical="center" wrapText="1"/>
    </xf>
    <xf numFmtId="10" fontId="9" fillId="2" borderId="1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NumberFormat="1" applyFont="1" applyFill="1" applyBorder="1" applyAlignment="1">
      <alignment horizontal="left" vertical="center" wrapText="1" readingOrder="1"/>
    </xf>
    <xf numFmtId="164" fontId="6" fillId="0" borderId="1" xfId="0" applyNumberFormat="1" applyFont="1" applyFill="1" applyBorder="1" applyAlignment="1">
      <alignment horizontal="right" vertical="center" wrapText="1" readingOrder="1"/>
    </xf>
    <xf numFmtId="7" fontId="10" fillId="0" borderId="1" xfId="0" applyNumberFormat="1" applyFont="1" applyFill="1" applyBorder="1" applyAlignment="1">
      <alignment horizontal="right" vertical="center" wrapText="1"/>
    </xf>
    <xf numFmtId="10" fontId="10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/>
    <xf numFmtId="164" fontId="6" fillId="0" borderId="0" xfId="0" applyNumberFormat="1" applyFont="1" applyFill="1" applyBorder="1" applyAlignment="1">
      <alignment horizontal="right" vertical="center" wrapText="1" readingOrder="1"/>
    </xf>
    <xf numFmtId="7" fontId="10" fillId="0" borderId="0" xfId="0" applyNumberFormat="1" applyFont="1" applyFill="1" applyBorder="1" applyAlignment="1">
      <alignment horizontal="right" vertical="center" wrapText="1"/>
    </xf>
    <xf numFmtId="10" fontId="10" fillId="0" borderId="0" xfId="0" applyNumberFormat="1" applyFont="1" applyFill="1" applyBorder="1" applyAlignment="1">
      <alignment horizontal="right" vertical="center" wrapText="1"/>
    </xf>
    <xf numFmtId="7" fontId="10" fillId="0" borderId="0" xfId="0" applyNumberFormat="1" applyFont="1" applyFill="1" applyBorder="1" applyAlignment="1">
      <alignment horizontal="right" vertical="center"/>
    </xf>
    <xf numFmtId="0" fontId="7" fillId="3" borderId="1" xfId="0" applyNumberFormat="1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9" fillId="0" borderId="2" xfId="0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horizontal="center" vertical="center" wrapText="1" readingOrder="1"/>
    </xf>
    <xf numFmtId="0" fontId="3" fillId="4" borderId="1" xfId="0" applyNumberFormat="1" applyFont="1" applyFill="1" applyBorder="1" applyAlignment="1">
      <alignment horizontal="left" vertical="center" wrapText="1" readingOrder="1"/>
    </xf>
    <xf numFmtId="164" fontId="3" fillId="4" borderId="1" xfId="0" applyNumberFormat="1" applyFont="1" applyFill="1" applyBorder="1" applyAlignment="1">
      <alignment horizontal="right" vertical="center" wrapText="1" readingOrder="1"/>
    </xf>
    <xf numFmtId="7" fontId="9" fillId="4" borderId="1" xfId="0" applyNumberFormat="1" applyFont="1" applyFill="1" applyBorder="1" applyAlignment="1">
      <alignment horizontal="right" vertical="center" wrapText="1"/>
    </xf>
    <xf numFmtId="10" fontId="9" fillId="4" borderId="1" xfId="0" applyNumberFormat="1" applyFont="1" applyFill="1" applyBorder="1" applyAlignment="1">
      <alignment horizontal="right" vertical="center" wrapText="1"/>
    </xf>
    <xf numFmtId="0" fontId="4" fillId="4" borderId="1" xfId="0" applyNumberFormat="1" applyFont="1" applyFill="1" applyBorder="1" applyAlignment="1">
      <alignment horizontal="left" vertical="center" wrapText="1" readingOrder="1"/>
    </xf>
    <xf numFmtId="0" fontId="3" fillId="5" borderId="1" xfId="0" applyNumberFormat="1" applyFont="1" applyFill="1" applyBorder="1" applyAlignment="1">
      <alignment horizontal="center" vertical="center" wrapText="1" readingOrder="1"/>
    </xf>
    <xf numFmtId="0" fontId="3" fillId="5" borderId="1" xfId="0" applyNumberFormat="1" applyFont="1" applyFill="1" applyBorder="1" applyAlignment="1">
      <alignment horizontal="left" vertical="center" wrapText="1" readingOrder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7" fontId="9" fillId="5" borderId="1" xfId="0" applyNumberFormat="1" applyFont="1" applyFill="1" applyBorder="1" applyAlignment="1">
      <alignment horizontal="right" vertical="center" wrapText="1"/>
    </xf>
    <xf numFmtId="10" fontId="9" fillId="5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447675</xdr:colOff>
      <xdr:row>0</xdr:row>
      <xdr:rowOff>0</xdr:rowOff>
    </xdr:from>
    <xdr:to>
      <xdr:col>13</xdr:col>
      <xdr:colOff>265004</xdr:colOff>
      <xdr:row>4</xdr:row>
      <xdr:rowOff>128229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8305800" y="0"/>
          <a:ext cx="2141429" cy="985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5"/>
  <sheetViews>
    <sheetView showGridLines="0" tabSelected="1" workbookViewId="0">
      <selection activeCell="R26" sqref="R26"/>
    </sheetView>
  </sheetViews>
  <sheetFormatPr baseColWidth="10" defaultRowHeight="15"/>
  <cols>
    <col min="1" max="5" width="5.42578125" customWidth="1"/>
    <col min="6" max="6" width="7.140625" customWidth="1"/>
    <col min="7" max="7" width="3.5703125" customWidth="1"/>
    <col min="8" max="8" width="4.85546875" customWidth="1"/>
    <col min="9" max="9" width="37.42578125" customWidth="1"/>
    <col min="10" max="12" width="18.85546875" customWidth="1"/>
    <col min="13" max="13" width="16" customWidth="1"/>
    <col min="14" max="14" width="9" customWidth="1"/>
  </cols>
  <sheetData>
    <row r="2" spans="1:14" ht="15" customHeight="1">
      <c r="A2" s="22" t="s">
        <v>58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5"/>
      <c r="N2" s="25"/>
    </row>
    <row r="3" spans="1:14" ht="26.25" customHeight="1">
      <c r="A3" s="22" t="s">
        <v>70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5"/>
      <c r="N3" s="25"/>
    </row>
    <row r="4" spans="1:14" ht="11.25" customHeight="1">
      <c r="A4" s="22" t="s">
        <v>62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5"/>
      <c r="N4" s="25"/>
    </row>
    <row r="5" spans="1:14" ht="15.75" customHeight="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1"/>
      <c r="N5" s="21"/>
    </row>
    <row r="6" spans="1:14" ht="15.75" thickBot="1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23" t="s">
        <v>69</v>
      </c>
      <c r="M6" s="24"/>
      <c r="N6" s="24"/>
    </row>
    <row r="7" spans="1:14" ht="33.75" customHeight="1" thickTop="1" thickBot="1">
      <c r="A7" s="19" t="s">
        <v>1</v>
      </c>
      <c r="B7" s="19" t="s">
        <v>2</v>
      </c>
      <c r="C7" s="19" t="s">
        <v>3</v>
      </c>
      <c r="D7" s="19" t="s">
        <v>4</v>
      </c>
      <c r="E7" s="19" t="s">
        <v>5</v>
      </c>
      <c r="F7" s="19" t="s">
        <v>6</v>
      </c>
      <c r="G7" s="19" t="s">
        <v>7</v>
      </c>
      <c r="H7" s="19" t="s">
        <v>8</v>
      </c>
      <c r="I7" s="19" t="s">
        <v>9</v>
      </c>
      <c r="J7" s="19" t="s">
        <v>63</v>
      </c>
      <c r="K7" s="19" t="s">
        <v>64</v>
      </c>
      <c r="L7" s="19" t="s">
        <v>65</v>
      </c>
      <c r="M7" s="20" t="s">
        <v>66</v>
      </c>
      <c r="N7" s="20" t="s">
        <v>67</v>
      </c>
    </row>
    <row r="8" spans="1:14" ht="27.75" customHeight="1" thickTop="1" thickBot="1">
      <c r="A8" s="4" t="s">
        <v>10</v>
      </c>
      <c r="B8" s="4"/>
      <c r="C8" s="4"/>
      <c r="D8" s="4"/>
      <c r="E8" s="4"/>
      <c r="F8" s="4"/>
      <c r="G8" s="4"/>
      <c r="H8" s="4"/>
      <c r="I8" s="2" t="s">
        <v>53</v>
      </c>
      <c r="J8" s="5">
        <f>+J9+J12+J14</f>
        <v>10647724334.190001</v>
      </c>
      <c r="K8" s="5">
        <f t="shared" ref="K8:L8" si="0">+K9+K12+K14</f>
        <v>306366949.06999999</v>
      </c>
      <c r="L8" s="5">
        <f t="shared" si="0"/>
        <v>306366949.06999999</v>
      </c>
      <c r="M8" s="6">
        <f>+J8-L8</f>
        <v>10341357385.120001</v>
      </c>
      <c r="N8" s="7">
        <f>+L8/J8</f>
        <v>2.8772997821351478E-2</v>
      </c>
    </row>
    <row r="9" spans="1:14" ht="25.5" customHeight="1" thickTop="1" thickBot="1">
      <c r="A9" s="26" t="s">
        <v>10</v>
      </c>
      <c r="B9" s="26" t="s">
        <v>11</v>
      </c>
      <c r="C9" s="26"/>
      <c r="D9" s="26"/>
      <c r="E9" s="26"/>
      <c r="F9" s="26"/>
      <c r="G9" s="26"/>
      <c r="H9" s="26"/>
      <c r="I9" s="27" t="s">
        <v>54</v>
      </c>
      <c r="J9" s="28">
        <f>SUM(J10:J11)</f>
        <v>75953372.25</v>
      </c>
      <c r="K9" s="28">
        <f t="shared" ref="K9:L9" si="1">SUM(K10:K11)</f>
        <v>75953372.25</v>
      </c>
      <c r="L9" s="28">
        <f t="shared" si="1"/>
        <v>75953372.25</v>
      </c>
      <c r="M9" s="29">
        <f t="shared" ref="M9:M31" si="2">+J9-L9</f>
        <v>0</v>
      </c>
      <c r="N9" s="30">
        <f t="shared" ref="N9:N31" si="3">+L9/J9</f>
        <v>1</v>
      </c>
    </row>
    <row r="10" spans="1:14" ht="35.1" customHeight="1" thickTop="1" thickBot="1">
      <c r="A10" s="9" t="s">
        <v>10</v>
      </c>
      <c r="B10" s="9" t="s">
        <v>11</v>
      </c>
      <c r="C10" s="9" t="s">
        <v>11</v>
      </c>
      <c r="D10" s="9" t="s">
        <v>11</v>
      </c>
      <c r="E10" s="9"/>
      <c r="F10" s="9" t="s">
        <v>12</v>
      </c>
      <c r="G10" s="9" t="s">
        <v>13</v>
      </c>
      <c r="H10" s="9" t="s">
        <v>14</v>
      </c>
      <c r="I10" s="10" t="s">
        <v>15</v>
      </c>
      <c r="J10" s="11">
        <v>38709317</v>
      </c>
      <c r="K10" s="11">
        <v>38709317</v>
      </c>
      <c r="L10" s="11">
        <v>38709317</v>
      </c>
      <c r="M10" s="12">
        <f t="shared" si="2"/>
        <v>0</v>
      </c>
      <c r="N10" s="13">
        <f t="shared" si="3"/>
        <v>1</v>
      </c>
    </row>
    <row r="11" spans="1:14" ht="35.1" customHeight="1" thickTop="1" thickBot="1">
      <c r="A11" s="9" t="s">
        <v>10</v>
      </c>
      <c r="B11" s="9" t="s">
        <v>11</v>
      </c>
      <c r="C11" s="9" t="s">
        <v>11</v>
      </c>
      <c r="D11" s="9" t="s">
        <v>16</v>
      </c>
      <c r="E11" s="9"/>
      <c r="F11" s="9" t="s">
        <v>12</v>
      </c>
      <c r="G11" s="9" t="s">
        <v>13</v>
      </c>
      <c r="H11" s="9" t="s">
        <v>14</v>
      </c>
      <c r="I11" s="10" t="s">
        <v>17</v>
      </c>
      <c r="J11" s="11">
        <v>37244055.25</v>
      </c>
      <c r="K11" s="11">
        <v>37244055.25</v>
      </c>
      <c r="L11" s="11">
        <v>37244055.25</v>
      </c>
      <c r="M11" s="12">
        <f t="shared" si="2"/>
        <v>0</v>
      </c>
      <c r="N11" s="13">
        <f t="shared" si="3"/>
        <v>1</v>
      </c>
    </row>
    <row r="12" spans="1:14" ht="35.1" customHeight="1" thickTop="1" thickBot="1">
      <c r="A12" s="26" t="s">
        <v>10</v>
      </c>
      <c r="B12" s="26" t="s">
        <v>18</v>
      </c>
      <c r="C12" s="26"/>
      <c r="D12" s="26"/>
      <c r="E12" s="26"/>
      <c r="F12" s="26"/>
      <c r="G12" s="26"/>
      <c r="H12" s="26"/>
      <c r="I12" s="27" t="s">
        <v>55</v>
      </c>
      <c r="J12" s="28">
        <f>+J13</f>
        <v>231011411.94</v>
      </c>
      <c r="K12" s="28">
        <f t="shared" ref="K12:L12" si="4">+K13</f>
        <v>230413576.81999999</v>
      </c>
      <c r="L12" s="28">
        <f t="shared" si="4"/>
        <v>230413576.81999999</v>
      </c>
      <c r="M12" s="29">
        <f t="shared" si="2"/>
        <v>597835.12000000477</v>
      </c>
      <c r="N12" s="30">
        <f t="shared" si="3"/>
        <v>0.99741209702594569</v>
      </c>
    </row>
    <row r="13" spans="1:14" ht="35.1" customHeight="1" thickTop="1" thickBot="1">
      <c r="A13" s="9" t="s">
        <v>10</v>
      </c>
      <c r="B13" s="9" t="s">
        <v>18</v>
      </c>
      <c r="C13" s="9"/>
      <c r="D13" s="9"/>
      <c r="E13" s="9"/>
      <c r="F13" s="9" t="s">
        <v>12</v>
      </c>
      <c r="G13" s="9" t="s">
        <v>13</v>
      </c>
      <c r="H13" s="9" t="s">
        <v>14</v>
      </c>
      <c r="I13" s="10" t="s">
        <v>19</v>
      </c>
      <c r="J13" s="11">
        <v>231011411.94</v>
      </c>
      <c r="K13" s="11">
        <v>230413576.81999999</v>
      </c>
      <c r="L13" s="11">
        <v>230413576.81999999</v>
      </c>
      <c r="M13" s="12">
        <f t="shared" si="2"/>
        <v>597835.12000000477</v>
      </c>
      <c r="N13" s="13">
        <f t="shared" si="3"/>
        <v>0.99741209702594569</v>
      </c>
    </row>
    <row r="14" spans="1:14" ht="35.1" customHeight="1" thickTop="1" thickBot="1">
      <c r="A14" s="26" t="s">
        <v>10</v>
      </c>
      <c r="B14" s="26" t="s">
        <v>16</v>
      </c>
      <c r="C14" s="26"/>
      <c r="D14" s="26"/>
      <c r="E14" s="26"/>
      <c r="F14" s="26"/>
      <c r="G14" s="26"/>
      <c r="H14" s="26"/>
      <c r="I14" s="31" t="s">
        <v>56</v>
      </c>
      <c r="J14" s="28">
        <f>SUM(J15:J16)</f>
        <v>10340759550</v>
      </c>
      <c r="K14" s="28">
        <f t="shared" ref="K14:L14" si="5">SUM(K15:K16)</f>
        <v>0</v>
      </c>
      <c r="L14" s="28">
        <f t="shared" si="5"/>
        <v>0</v>
      </c>
      <c r="M14" s="29">
        <f t="shared" si="2"/>
        <v>10340759550</v>
      </c>
      <c r="N14" s="30">
        <f t="shared" si="3"/>
        <v>0</v>
      </c>
    </row>
    <row r="15" spans="1:14" ht="46.5" thickTop="1" thickBot="1">
      <c r="A15" s="9" t="s">
        <v>10</v>
      </c>
      <c r="B15" s="9" t="s">
        <v>16</v>
      </c>
      <c r="C15" s="9" t="s">
        <v>11</v>
      </c>
      <c r="D15" s="9" t="s">
        <v>11</v>
      </c>
      <c r="E15" s="9" t="s">
        <v>20</v>
      </c>
      <c r="F15" s="9" t="s">
        <v>12</v>
      </c>
      <c r="G15" s="9" t="s">
        <v>13</v>
      </c>
      <c r="H15" s="9" t="s">
        <v>14</v>
      </c>
      <c r="I15" s="10" t="s">
        <v>21</v>
      </c>
      <c r="J15" s="11">
        <v>6100000000</v>
      </c>
      <c r="K15" s="11">
        <v>0</v>
      </c>
      <c r="L15" s="11">
        <v>0</v>
      </c>
      <c r="M15" s="12">
        <f t="shared" si="2"/>
        <v>6100000000</v>
      </c>
      <c r="N15" s="13">
        <f t="shared" si="3"/>
        <v>0</v>
      </c>
    </row>
    <row r="16" spans="1:14" ht="46.5" thickTop="1" thickBot="1">
      <c r="A16" s="9" t="s">
        <v>10</v>
      </c>
      <c r="B16" s="9" t="s">
        <v>16</v>
      </c>
      <c r="C16" s="9" t="s">
        <v>11</v>
      </c>
      <c r="D16" s="9" t="s">
        <v>11</v>
      </c>
      <c r="E16" s="9" t="s">
        <v>20</v>
      </c>
      <c r="F16" s="9" t="s">
        <v>12</v>
      </c>
      <c r="G16" s="9" t="s">
        <v>22</v>
      </c>
      <c r="H16" s="9" t="s">
        <v>14</v>
      </c>
      <c r="I16" s="10" t="s">
        <v>21</v>
      </c>
      <c r="J16" s="11">
        <v>4240759550</v>
      </c>
      <c r="K16" s="11">
        <v>0</v>
      </c>
      <c r="L16" s="11">
        <v>0</v>
      </c>
      <c r="M16" s="12">
        <f t="shared" si="2"/>
        <v>4240759550</v>
      </c>
      <c r="N16" s="13">
        <f t="shared" si="3"/>
        <v>0</v>
      </c>
    </row>
    <row r="17" spans="1:14" ht="29.25" customHeight="1" thickTop="1" thickBot="1">
      <c r="A17" s="4" t="s">
        <v>23</v>
      </c>
      <c r="B17" s="4"/>
      <c r="C17" s="4"/>
      <c r="D17" s="4"/>
      <c r="E17" s="4"/>
      <c r="F17" s="4"/>
      <c r="G17" s="4"/>
      <c r="H17" s="4"/>
      <c r="I17" s="2" t="s">
        <v>57</v>
      </c>
      <c r="J17" s="8">
        <f>SUM(J18:J31)</f>
        <v>285804455778.90002</v>
      </c>
      <c r="K17" s="8">
        <f t="shared" ref="K17:L17" si="6">SUM(K18:K31)</f>
        <v>343038477.89999998</v>
      </c>
      <c r="L17" s="8">
        <f t="shared" si="6"/>
        <v>343038477.89999998</v>
      </c>
      <c r="M17" s="6">
        <f t="shared" si="2"/>
        <v>285461417301</v>
      </c>
      <c r="N17" s="7">
        <f t="shared" si="3"/>
        <v>1.2002558776248629E-3</v>
      </c>
    </row>
    <row r="18" spans="1:14" ht="57.75" thickTop="1" thickBot="1">
      <c r="A18" s="9" t="s">
        <v>23</v>
      </c>
      <c r="B18" s="9" t="s">
        <v>24</v>
      </c>
      <c r="C18" s="9" t="s">
        <v>25</v>
      </c>
      <c r="D18" s="9" t="s">
        <v>26</v>
      </c>
      <c r="E18" s="9"/>
      <c r="F18" s="9" t="s">
        <v>12</v>
      </c>
      <c r="G18" s="9" t="s">
        <v>13</v>
      </c>
      <c r="H18" s="9" t="s">
        <v>14</v>
      </c>
      <c r="I18" s="10" t="s">
        <v>27</v>
      </c>
      <c r="J18" s="11">
        <v>424960483.89999998</v>
      </c>
      <c r="K18" s="11">
        <v>7742417.9000000004</v>
      </c>
      <c r="L18" s="11">
        <v>7742417.9000000004</v>
      </c>
      <c r="M18" s="12">
        <f t="shared" si="2"/>
        <v>417218066</v>
      </c>
      <c r="N18" s="13">
        <f t="shared" si="3"/>
        <v>1.821914788157554E-2</v>
      </c>
    </row>
    <row r="19" spans="1:14" ht="66" customHeight="1" thickTop="1" thickBot="1">
      <c r="A19" s="9" t="s">
        <v>23</v>
      </c>
      <c r="B19" s="9" t="s">
        <v>24</v>
      </c>
      <c r="C19" s="9" t="s">
        <v>25</v>
      </c>
      <c r="D19" s="9" t="s">
        <v>26</v>
      </c>
      <c r="E19" s="9"/>
      <c r="F19" s="9" t="s">
        <v>12</v>
      </c>
      <c r="G19" s="9" t="s">
        <v>28</v>
      </c>
      <c r="H19" s="9" t="s">
        <v>14</v>
      </c>
      <c r="I19" s="10" t="s">
        <v>27</v>
      </c>
      <c r="J19" s="11">
        <v>19001800000</v>
      </c>
      <c r="K19" s="11">
        <v>0</v>
      </c>
      <c r="L19" s="11">
        <v>0</v>
      </c>
      <c r="M19" s="12">
        <f t="shared" si="2"/>
        <v>19001800000</v>
      </c>
      <c r="N19" s="13">
        <f t="shared" si="3"/>
        <v>0</v>
      </c>
    </row>
    <row r="20" spans="1:14" ht="60.75" customHeight="1" thickTop="1" thickBot="1">
      <c r="A20" s="9" t="s">
        <v>23</v>
      </c>
      <c r="B20" s="9" t="s">
        <v>29</v>
      </c>
      <c r="C20" s="9" t="s">
        <v>25</v>
      </c>
      <c r="D20" s="9" t="s">
        <v>30</v>
      </c>
      <c r="E20" s="9"/>
      <c r="F20" s="9" t="s">
        <v>12</v>
      </c>
      <c r="G20" s="9" t="s">
        <v>13</v>
      </c>
      <c r="H20" s="9" t="s">
        <v>14</v>
      </c>
      <c r="I20" s="10" t="s">
        <v>31</v>
      </c>
      <c r="J20" s="11">
        <v>65095227</v>
      </c>
      <c r="K20" s="11">
        <v>47301428</v>
      </c>
      <c r="L20" s="11">
        <v>47301428</v>
      </c>
      <c r="M20" s="12">
        <f t="shared" si="2"/>
        <v>17793799</v>
      </c>
      <c r="N20" s="13">
        <f t="shared" si="3"/>
        <v>0.72664971273546675</v>
      </c>
    </row>
    <row r="21" spans="1:14" ht="63.75" customHeight="1" thickTop="1" thickBot="1">
      <c r="A21" s="9" t="s">
        <v>23</v>
      </c>
      <c r="B21" s="9" t="s">
        <v>29</v>
      </c>
      <c r="C21" s="9" t="s">
        <v>25</v>
      </c>
      <c r="D21" s="9" t="s">
        <v>32</v>
      </c>
      <c r="E21" s="9"/>
      <c r="F21" s="9" t="s">
        <v>12</v>
      </c>
      <c r="G21" s="9" t="s">
        <v>13</v>
      </c>
      <c r="H21" s="9" t="s">
        <v>14</v>
      </c>
      <c r="I21" s="10" t="s">
        <v>33</v>
      </c>
      <c r="J21" s="11">
        <v>2620989683</v>
      </c>
      <c r="K21" s="11">
        <v>0</v>
      </c>
      <c r="L21" s="11">
        <v>0</v>
      </c>
      <c r="M21" s="12">
        <f t="shared" si="2"/>
        <v>2620989683</v>
      </c>
      <c r="N21" s="13">
        <f t="shared" si="3"/>
        <v>0</v>
      </c>
    </row>
    <row r="22" spans="1:14" ht="73.5" customHeight="1" thickTop="1" thickBot="1">
      <c r="A22" s="9" t="s">
        <v>23</v>
      </c>
      <c r="B22" s="9" t="s">
        <v>29</v>
      </c>
      <c r="C22" s="9" t="s">
        <v>25</v>
      </c>
      <c r="D22" s="9" t="s">
        <v>34</v>
      </c>
      <c r="E22" s="9"/>
      <c r="F22" s="9" t="s">
        <v>12</v>
      </c>
      <c r="G22" s="9" t="s">
        <v>13</v>
      </c>
      <c r="H22" s="9" t="s">
        <v>14</v>
      </c>
      <c r="I22" s="10" t="s">
        <v>35</v>
      </c>
      <c r="J22" s="11">
        <v>12000000000</v>
      </c>
      <c r="K22" s="11">
        <v>0</v>
      </c>
      <c r="L22" s="11">
        <v>0</v>
      </c>
      <c r="M22" s="12">
        <f t="shared" si="2"/>
        <v>12000000000</v>
      </c>
      <c r="N22" s="13">
        <f t="shared" si="3"/>
        <v>0</v>
      </c>
    </row>
    <row r="23" spans="1:14" ht="35.25" thickTop="1" thickBot="1">
      <c r="A23" s="9" t="s">
        <v>23</v>
      </c>
      <c r="B23" s="9" t="s">
        <v>29</v>
      </c>
      <c r="C23" s="9" t="s">
        <v>25</v>
      </c>
      <c r="D23" s="9" t="s">
        <v>36</v>
      </c>
      <c r="E23" s="9"/>
      <c r="F23" s="9" t="s">
        <v>12</v>
      </c>
      <c r="G23" s="9" t="s">
        <v>13</v>
      </c>
      <c r="H23" s="9" t="s">
        <v>14</v>
      </c>
      <c r="I23" s="10" t="s">
        <v>37</v>
      </c>
      <c r="J23" s="11">
        <v>4450000000</v>
      </c>
      <c r="K23" s="11">
        <v>0</v>
      </c>
      <c r="L23" s="11">
        <v>0</v>
      </c>
      <c r="M23" s="12">
        <f t="shared" si="2"/>
        <v>4450000000</v>
      </c>
      <c r="N23" s="13">
        <f t="shared" si="3"/>
        <v>0</v>
      </c>
    </row>
    <row r="24" spans="1:14" ht="48" customHeight="1" thickTop="1" thickBot="1">
      <c r="A24" s="9" t="s">
        <v>23</v>
      </c>
      <c r="B24" s="9" t="s">
        <v>29</v>
      </c>
      <c r="C24" s="9" t="s">
        <v>25</v>
      </c>
      <c r="D24" s="9" t="s">
        <v>38</v>
      </c>
      <c r="E24" s="9"/>
      <c r="F24" s="9" t="s">
        <v>12</v>
      </c>
      <c r="G24" s="9" t="s">
        <v>13</v>
      </c>
      <c r="H24" s="9" t="s">
        <v>14</v>
      </c>
      <c r="I24" s="10" t="s">
        <v>39</v>
      </c>
      <c r="J24" s="11">
        <v>87654525980</v>
      </c>
      <c r="K24" s="11">
        <v>0</v>
      </c>
      <c r="L24" s="11">
        <v>0</v>
      </c>
      <c r="M24" s="12">
        <f t="shared" si="2"/>
        <v>87654525980</v>
      </c>
      <c r="N24" s="13">
        <f t="shared" si="3"/>
        <v>0</v>
      </c>
    </row>
    <row r="25" spans="1:14" ht="47.25" customHeight="1" thickTop="1" thickBot="1">
      <c r="A25" s="9" t="s">
        <v>23</v>
      </c>
      <c r="B25" s="9" t="s">
        <v>29</v>
      </c>
      <c r="C25" s="9" t="s">
        <v>25</v>
      </c>
      <c r="D25" s="9" t="s">
        <v>38</v>
      </c>
      <c r="E25" s="9"/>
      <c r="F25" s="9" t="s">
        <v>12</v>
      </c>
      <c r="G25" s="9" t="s">
        <v>22</v>
      </c>
      <c r="H25" s="9" t="s">
        <v>14</v>
      </c>
      <c r="I25" s="10" t="s">
        <v>39</v>
      </c>
      <c r="J25" s="11">
        <v>55997510980</v>
      </c>
      <c r="K25" s="11">
        <v>0</v>
      </c>
      <c r="L25" s="11">
        <v>0</v>
      </c>
      <c r="M25" s="12">
        <f t="shared" si="2"/>
        <v>55997510980</v>
      </c>
      <c r="N25" s="13">
        <f t="shared" si="3"/>
        <v>0</v>
      </c>
    </row>
    <row r="26" spans="1:14" ht="51.75" customHeight="1" thickTop="1" thickBot="1">
      <c r="A26" s="9" t="s">
        <v>23</v>
      </c>
      <c r="B26" s="9" t="s">
        <v>29</v>
      </c>
      <c r="C26" s="9" t="s">
        <v>25</v>
      </c>
      <c r="D26" s="9" t="s">
        <v>40</v>
      </c>
      <c r="E26" s="9"/>
      <c r="F26" s="9" t="s">
        <v>12</v>
      </c>
      <c r="G26" s="9" t="s">
        <v>13</v>
      </c>
      <c r="H26" s="9" t="s">
        <v>14</v>
      </c>
      <c r="I26" s="10" t="s">
        <v>41</v>
      </c>
      <c r="J26" s="11">
        <v>96000000000</v>
      </c>
      <c r="K26" s="11">
        <v>0</v>
      </c>
      <c r="L26" s="11">
        <v>0</v>
      </c>
      <c r="M26" s="12">
        <f t="shared" si="2"/>
        <v>96000000000</v>
      </c>
      <c r="N26" s="13">
        <f t="shared" si="3"/>
        <v>0</v>
      </c>
    </row>
    <row r="27" spans="1:14" ht="69" thickTop="1" thickBot="1">
      <c r="A27" s="9" t="s">
        <v>23</v>
      </c>
      <c r="B27" s="9" t="s">
        <v>29</v>
      </c>
      <c r="C27" s="9" t="s">
        <v>25</v>
      </c>
      <c r="D27" s="9" t="s">
        <v>42</v>
      </c>
      <c r="E27" s="9"/>
      <c r="F27" s="9" t="s">
        <v>12</v>
      </c>
      <c r="G27" s="9" t="s">
        <v>13</v>
      </c>
      <c r="H27" s="9" t="s">
        <v>14</v>
      </c>
      <c r="I27" s="10" t="s">
        <v>43</v>
      </c>
      <c r="J27" s="11">
        <v>551627800</v>
      </c>
      <c r="K27" s="11">
        <v>0</v>
      </c>
      <c r="L27" s="11">
        <v>0</v>
      </c>
      <c r="M27" s="12">
        <f t="shared" si="2"/>
        <v>551627800</v>
      </c>
      <c r="N27" s="13">
        <f t="shared" si="3"/>
        <v>0</v>
      </c>
    </row>
    <row r="28" spans="1:14" ht="33.75" customHeight="1" thickTop="1" thickBot="1">
      <c r="A28" s="9" t="s">
        <v>23</v>
      </c>
      <c r="B28" s="9" t="s">
        <v>29</v>
      </c>
      <c r="C28" s="9" t="s">
        <v>25</v>
      </c>
      <c r="D28" s="9" t="s">
        <v>44</v>
      </c>
      <c r="E28" s="9"/>
      <c r="F28" s="9" t="s">
        <v>12</v>
      </c>
      <c r="G28" s="9" t="s">
        <v>13</v>
      </c>
      <c r="H28" s="9" t="s">
        <v>14</v>
      </c>
      <c r="I28" s="10" t="s">
        <v>45</v>
      </c>
      <c r="J28" s="11">
        <v>625950975</v>
      </c>
      <c r="K28" s="11">
        <v>0</v>
      </c>
      <c r="L28" s="11">
        <v>0</v>
      </c>
      <c r="M28" s="12">
        <f t="shared" si="2"/>
        <v>625950975</v>
      </c>
      <c r="N28" s="13">
        <f t="shared" si="3"/>
        <v>0</v>
      </c>
    </row>
    <row r="29" spans="1:14" ht="43.5" customHeight="1" thickTop="1" thickBot="1">
      <c r="A29" s="9" t="s">
        <v>23</v>
      </c>
      <c r="B29" s="9" t="s">
        <v>29</v>
      </c>
      <c r="C29" s="9" t="s">
        <v>25</v>
      </c>
      <c r="D29" s="9" t="s">
        <v>46</v>
      </c>
      <c r="E29" s="9"/>
      <c r="F29" s="9" t="s">
        <v>12</v>
      </c>
      <c r="G29" s="9" t="s">
        <v>13</v>
      </c>
      <c r="H29" s="9" t="s">
        <v>14</v>
      </c>
      <c r="I29" s="10" t="s">
        <v>47</v>
      </c>
      <c r="J29" s="11">
        <v>6124000000</v>
      </c>
      <c r="K29" s="11">
        <v>0</v>
      </c>
      <c r="L29" s="11">
        <v>0</v>
      </c>
      <c r="M29" s="12">
        <f t="shared" si="2"/>
        <v>6124000000</v>
      </c>
      <c r="N29" s="13">
        <f t="shared" si="3"/>
        <v>0</v>
      </c>
    </row>
    <row r="30" spans="1:14" ht="69" thickTop="1" thickBot="1">
      <c r="A30" s="9" t="s">
        <v>23</v>
      </c>
      <c r="B30" s="9" t="s">
        <v>48</v>
      </c>
      <c r="C30" s="9" t="s">
        <v>25</v>
      </c>
      <c r="D30" s="9" t="s">
        <v>49</v>
      </c>
      <c r="E30" s="9"/>
      <c r="F30" s="9" t="s">
        <v>12</v>
      </c>
      <c r="G30" s="9" t="s">
        <v>13</v>
      </c>
      <c r="H30" s="9" t="s">
        <v>14</v>
      </c>
      <c r="I30" s="10" t="s">
        <v>50</v>
      </c>
      <c r="J30" s="11">
        <v>137961000</v>
      </c>
      <c r="K30" s="11">
        <v>137960999</v>
      </c>
      <c r="L30" s="11">
        <v>137960999</v>
      </c>
      <c r="M30" s="12">
        <f t="shared" si="2"/>
        <v>1</v>
      </c>
      <c r="N30" s="13">
        <f t="shared" si="3"/>
        <v>0.9999999927515747</v>
      </c>
    </row>
    <row r="31" spans="1:14" ht="46.5" thickTop="1" thickBot="1">
      <c r="A31" s="9" t="s">
        <v>23</v>
      </c>
      <c r="B31" s="9" t="s">
        <v>51</v>
      </c>
      <c r="C31" s="9" t="s">
        <v>25</v>
      </c>
      <c r="D31" s="9" t="s">
        <v>49</v>
      </c>
      <c r="E31" s="9"/>
      <c r="F31" s="9" t="s">
        <v>12</v>
      </c>
      <c r="G31" s="9" t="s">
        <v>13</v>
      </c>
      <c r="H31" s="9" t="s">
        <v>14</v>
      </c>
      <c r="I31" s="10" t="s">
        <v>52</v>
      </c>
      <c r="J31" s="11">
        <v>150033650</v>
      </c>
      <c r="K31" s="11">
        <v>150033633</v>
      </c>
      <c r="L31" s="11">
        <v>150033633</v>
      </c>
      <c r="M31" s="12">
        <f t="shared" si="2"/>
        <v>17</v>
      </c>
      <c r="N31" s="13">
        <f t="shared" si="3"/>
        <v>0.99999988669208539</v>
      </c>
    </row>
    <row r="32" spans="1:14" ht="27" customHeight="1" thickTop="1" thickBot="1">
      <c r="A32" s="32"/>
      <c r="B32" s="32"/>
      <c r="C32" s="32"/>
      <c r="D32" s="32"/>
      <c r="E32" s="32"/>
      <c r="F32" s="32"/>
      <c r="G32" s="32"/>
      <c r="H32" s="32"/>
      <c r="I32" s="33" t="s">
        <v>71</v>
      </c>
      <c r="J32" s="34">
        <f>+J8+J17</f>
        <v>296452180113.09003</v>
      </c>
      <c r="K32" s="34">
        <f t="shared" ref="K32:L32" si="7">+K8+K17</f>
        <v>649405426.97000003</v>
      </c>
      <c r="L32" s="34">
        <f t="shared" si="7"/>
        <v>649405426.97000003</v>
      </c>
      <c r="M32" s="35">
        <f>+J32-L32</f>
        <v>295802774686.12006</v>
      </c>
      <c r="N32" s="36">
        <f>+L32/J32</f>
        <v>2.1905908289231203E-3</v>
      </c>
    </row>
    <row r="33" spans="1:21" ht="15.75" thickTop="1">
      <c r="A33" s="14" t="s">
        <v>59</v>
      </c>
      <c r="B33" s="14"/>
      <c r="C33" s="14"/>
      <c r="D33" s="14"/>
      <c r="E33" s="14"/>
      <c r="F33" s="15"/>
      <c r="G33" s="15"/>
      <c r="H33" s="15"/>
      <c r="I33" s="16"/>
      <c r="J33" s="17"/>
      <c r="K33" s="17"/>
      <c r="L33" s="14"/>
      <c r="M33" s="14"/>
      <c r="N33" s="14"/>
      <c r="O33" s="14"/>
      <c r="P33" s="14"/>
      <c r="Q33" s="15"/>
      <c r="R33" s="15"/>
      <c r="S33" s="18"/>
      <c r="T33" s="17"/>
      <c r="U33" s="17"/>
    </row>
    <row r="34" spans="1:21">
      <c r="A34" s="14" t="s">
        <v>60</v>
      </c>
      <c r="B34" s="14"/>
      <c r="C34" s="14"/>
      <c r="D34" s="14"/>
      <c r="E34" s="14"/>
      <c r="F34" s="15"/>
      <c r="G34" s="15"/>
      <c r="H34" s="15"/>
      <c r="I34" s="16"/>
      <c r="J34" s="17"/>
      <c r="K34" s="17"/>
      <c r="L34" s="14"/>
      <c r="M34" s="14"/>
      <c r="N34" s="14"/>
      <c r="O34" s="14"/>
      <c r="P34" s="14"/>
      <c r="Q34" s="15"/>
      <c r="R34" s="15"/>
      <c r="S34" s="18"/>
      <c r="T34" s="17"/>
      <c r="U34" s="17"/>
    </row>
    <row r="35" spans="1:21">
      <c r="A35" s="14" t="s">
        <v>61</v>
      </c>
      <c r="B35" s="14"/>
      <c r="C35" s="14"/>
      <c r="D35" s="14"/>
      <c r="E35" s="14"/>
      <c r="F35" s="15"/>
      <c r="G35" s="15"/>
      <c r="H35" s="15"/>
      <c r="I35" s="16"/>
      <c r="J35" s="17"/>
      <c r="K35" s="17"/>
      <c r="L35" s="14"/>
      <c r="M35" s="14"/>
      <c r="N35" s="14"/>
      <c r="O35" s="14"/>
      <c r="P35" s="14"/>
      <c r="Q35" s="15"/>
      <c r="R35" s="15"/>
      <c r="S35" s="18"/>
      <c r="T35" s="17"/>
      <c r="U35" s="17"/>
    </row>
    <row r="36" spans="1:21">
      <c r="A36" s="14" t="s">
        <v>68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44" spans="1:21">
      <c r="N44" s="3"/>
    </row>
    <row r="45" spans="1:21">
      <c r="N45" s="3"/>
    </row>
  </sheetData>
  <mergeCells count="4">
    <mergeCell ref="L6:N6"/>
    <mergeCell ref="A2:L2"/>
    <mergeCell ref="A3:L3"/>
    <mergeCell ref="A4:L5"/>
  </mergeCells>
  <printOptions horizontalCentered="1"/>
  <pageMargins left="0.78740157480314965" right="0.78740157480314965" top="0.78740157480314965" bottom="0.78740157480314965" header="0.78740157480314965" footer="0.78740157480314965"/>
  <pageSetup scale="6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GESTION GRAL</vt:lpstr>
      <vt:lpstr>'RESERVAS GESTION GRAL'!Títulos_a_imprimir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Heidy Yineth Arevalo Gomez</cp:lastModifiedBy>
  <cp:lastPrinted>2024-07-05T16:28:21Z</cp:lastPrinted>
  <dcterms:created xsi:type="dcterms:W3CDTF">2024-07-01T22:55:31Z</dcterms:created>
  <dcterms:modified xsi:type="dcterms:W3CDTF">2024-08-02T19:36:10Z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