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9\PAGINA WEB\JULIO 2019\PDF JULIO DE 2019\"/>
    </mc:Choice>
  </mc:AlternateContent>
  <bookViews>
    <workbookView xWindow="240" yWindow="120" windowWidth="18060" windowHeight="7050"/>
  </bookViews>
  <sheets>
    <sheet name="DIRECCIÓN DE COMERCIO EXTERIOR " sheetId="1" r:id="rId1"/>
  </sheets>
  <calcPr calcId="152511"/>
</workbook>
</file>

<file path=xl/calcChain.xml><?xml version="1.0" encoding="utf-8"?>
<calcChain xmlns="http://schemas.openxmlformats.org/spreadsheetml/2006/main">
  <c r="O21" i="1" l="1"/>
  <c r="O19" i="1"/>
  <c r="U19" i="1" s="1"/>
  <c r="O17" i="1"/>
  <c r="O15" i="1"/>
  <c r="U15" i="1" s="1"/>
  <c r="O14" i="1"/>
  <c r="U14" i="1" s="1"/>
  <c r="O12" i="1"/>
  <c r="U12" i="1" s="1"/>
  <c r="O11" i="1"/>
  <c r="U11" i="1" s="1"/>
  <c r="O10" i="1"/>
  <c r="U10" i="1" s="1"/>
  <c r="O9" i="1"/>
  <c r="J20" i="1"/>
  <c r="T20" i="1"/>
  <c r="S20" i="1"/>
  <c r="R20" i="1"/>
  <c r="Q20" i="1"/>
  <c r="P20" i="1"/>
  <c r="N20" i="1"/>
  <c r="M20" i="1"/>
  <c r="L20" i="1"/>
  <c r="K20" i="1"/>
  <c r="T18" i="1"/>
  <c r="S18" i="1"/>
  <c r="R18" i="1"/>
  <c r="Q18" i="1"/>
  <c r="P18" i="1"/>
  <c r="N18" i="1"/>
  <c r="M18" i="1"/>
  <c r="L18" i="1"/>
  <c r="K18" i="1"/>
  <c r="J18" i="1"/>
  <c r="T16" i="1"/>
  <c r="S16" i="1"/>
  <c r="R16" i="1"/>
  <c r="Q16" i="1"/>
  <c r="P16" i="1"/>
  <c r="N16" i="1"/>
  <c r="M16" i="1"/>
  <c r="L16" i="1"/>
  <c r="K16" i="1"/>
  <c r="J16" i="1"/>
  <c r="T13" i="1"/>
  <c r="S13" i="1"/>
  <c r="R13" i="1"/>
  <c r="Q13" i="1"/>
  <c r="P13" i="1"/>
  <c r="N13" i="1"/>
  <c r="M13" i="1"/>
  <c r="L13" i="1"/>
  <c r="K13" i="1"/>
  <c r="J13" i="1"/>
  <c r="T8" i="1"/>
  <c r="S8" i="1"/>
  <c r="R8" i="1"/>
  <c r="Q8" i="1"/>
  <c r="P8" i="1"/>
  <c r="N8" i="1"/>
  <c r="M8" i="1"/>
  <c r="L8" i="1"/>
  <c r="K8" i="1"/>
  <c r="J8" i="1"/>
  <c r="O16" i="1" l="1"/>
  <c r="U16" i="1" s="1"/>
  <c r="K7" i="1"/>
  <c r="K22" i="1" s="1"/>
  <c r="O18" i="1"/>
  <c r="U18" i="1" s="1"/>
  <c r="O20" i="1"/>
  <c r="U20" i="1" s="1"/>
  <c r="O13" i="1"/>
  <c r="U13" i="1" s="1"/>
  <c r="R7" i="1"/>
  <c r="R22" i="1" s="1"/>
  <c r="W9" i="1"/>
  <c r="V9" i="1"/>
  <c r="X9" i="1"/>
  <c r="V17" i="1"/>
  <c r="W17" i="1"/>
  <c r="X17" i="1"/>
  <c r="M7" i="1"/>
  <c r="M22" i="1" s="1"/>
  <c r="Q7" i="1"/>
  <c r="Q22" i="1" s="1"/>
  <c r="X20" i="1"/>
  <c r="X10" i="1"/>
  <c r="W10" i="1"/>
  <c r="V10" i="1"/>
  <c r="W14" i="1"/>
  <c r="V14" i="1"/>
  <c r="X14" i="1"/>
  <c r="J7" i="1"/>
  <c r="J22" i="1" s="1"/>
  <c r="N7" i="1"/>
  <c r="N22" i="1" s="1"/>
  <c r="V21" i="1"/>
  <c r="X21" i="1"/>
  <c r="W21" i="1"/>
  <c r="V11" i="1"/>
  <c r="X11" i="1"/>
  <c r="W11" i="1"/>
  <c r="X15" i="1"/>
  <c r="W15" i="1"/>
  <c r="V15" i="1"/>
  <c r="X19" i="1"/>
  <c r="W19" i="1"/>
  <c r="V19" i="1"/>
  <c r="S7" i="1"/>
  <c r="S22" i="1" s="1"/>
  <c r="U9" i="1"/>
  <c r="U17" i="1"/>
  <c r="U21" i="1"/>
  <c r="O8" i="1"/>
  <c r="W8" i="1" s="1"/>
  <c r="L7" i="1"/>
  <c r="L22" i="1" s="1"/>
  <c r="P7" i="1"/>
  <c r="P22" i="1" s="1"/>
  <c r="T7" i="1"/>
  <c r="T22" i="1" s="1"/>
  <c r="X18" i="1" l="1"/>
  <c r="X16" i="1"/>
  <c r="V16" i="1"/>
  <c r="V20" i="1"/>
  <c r="V18" i="1"/>
  <c r="W18" i="1"/>
  <c r="W20" i="1"/>
  <c r="V13" i="1"/>
  <c r="W13" i="1"/>
  <c r="W16" i="1"/>
  <c r="X13" i="1"/>
  <c r="X8" i="1"/>
  <c r="V8" i="1"/>
  <c r="O7" i="1"/>
  <c r="W7" i="1" s="1"/>
  <c r="U8" i="1"/>
  <c r="U7" i="1" l="1"/>
  <c r="O22" i="1"/>
  <c r="V7" i="1"/>
  <c r="X7" i="1"/>
  <c r="U22" i="1" l="1"/>
  <c r="V22" i="1"/>
  <c r="W22" i="1"/>
  <c r="X22" i="1"/>
</calcChain>
</file>

<file path=xl/sharedStrings.xml><?xml version="1.0" encoding="utf-8"?>
<sst xmlns="http://schemas.openxmlformats.org/spreadsheetml/2006/main" count="116" uniqueCount="63">
  <si>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</si>
  <si>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</si>
  <si>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</si>
  <si>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</si>
  <si>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</si>
  <si>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</si>
  <si>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</si>
  <si>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</si>
  <si>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</si>
  <si>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APR. INICIAL</t>
  </si>
  <si>
    <t>APR. ADICIONADA</t>
  </si>
  <si>
    <t>APR. REDUCIDA</t>
  </si>
  <si>
    <t>APR. VIGENTE</t>
  </si>
  <si>
    <t>APR BLOQUEADA</t>
  </si>
  <si>
    <t>CDP</t>
  </si>
  <si>
    <t>APR. DISPONIBLE</t>
  </si>
  <si>
    <t>COMPROMISO</t>
  </si>
  <si>
    <t>OBLIGACION</t>
  </si>
  <si>
    <t>PAGOS</t>
  </si>
  <si>
    <t>A</t>
  </si>
  <si>
    <t>01</t>
  </si>
  <si>
    <t>Nación</t>
  </si>
  <si>
    <t>SALARIO</t>
  </si>
  <si>
    <t>02</t>
  </si>
  <si>
    <t>CONTRIBUCIONES INHERENTES A LA NÓMINA</t>
  </si>
  <si>
    <t>03</t>
  </si>
  <si>
    <t>REMUNERACIONES NO CONSTITUTIVAS DE FACTOR SALARIAL</t>
  </si>
  <si>
    <t>ADQUISICIÓN DE ACTIVOS NO FINANCIEROS</t>
  </si>
  <si>
    <t>ADQUISICIONES DIFERENTES DE ACTIVOS</t>
  </si>
  <si>
    <t>04</t>
  </si>
  <si>
    <t>SSF</t>
  </si>
  <si>
    <t>012</t>
  </si>
  <si>
    <t>INCAPACIDADES Y LICENCIAS DE MATERNIDAD Y PATERNIDAD (NO DE PENSIONES)</t>
  </si>
  <si>
    <t>08</t>
  </si>
  <si>
    <t>IMPUESTOS</t>
  </si>
  <si>
    <t>C</t>
  </si>
  <si>
    <t>3501</t>
  </si>
  <si>
    <t>0200</t>
  </si>
  <si>
    <t>2</t>
  </si>
  <si>
    <t>16</t>
  </si>
  <si>
    <t>OTROS GASTOS DE PERSONAL - DISTRIBUCIÓN PREVIO CONCEPTO DGPPN</t>
  </si>
  <si>
    <t>FORTALECIMIENTO DE LOS SERVICIOS BRINDADOS A LOS USUARIOS DE COMERCIO EXTERIOR A NIVEL  NACIONAL</t>
  </si>
  <si>
    <t>GASTOS DE PERSONAL</t>
  </si>
  <si>
    <t>GASTOS DE FUNCIONAMIENTO</t>
  </si>
  <si>
    <t xml:space="preserve">ADQUISICION DE BIENES Y SERVICIOS </t>
  </si>
  <si>
    <t>TRANSFERENCIAS CORRIENTES</t>
  </si>
  <si>
    <t>GASTOS POR TRIBUTOS, MULTAS, SANCIONES E INTERESES DE MORA</t>
  </si>
  <si>
    <t xml:space="preserve">GASTOS DE INVERSION </t>
  </si>
  <si>
    <t>TOTAL PRESUPUESTO A+C</t>
  </si>
  <si>
    <t xml:space="preserve">APR. VIGENTE DESPUES DE BLOQUEOS </t>
  </si>
  <si>
    <t>APR. SIN COMPROMETER</t>
  </si>
  <si>
    <t>COMP/ APR</t>
  </si>
  <si>
    <t>OBLIG/ APR</t>
  </si>
  <si>
    <t>PAGO/ APR</t>
  </si>
  <si>
    <t>MINISTERIO DE COMERCIO INDUSTRIA Y TURISMO</t>
  </si>
  <si>
    <t xml:space="preserve">UNIDAD EJECUTORA 3501-02 DIRECCIÓN GENERAL DE COMERCIO EXTERIOR </t>
  </si>
  <si>
    <t>FECHA DE GENERACIÓN:AGOSTO 01 DE 2019</t>
  </si>
  <si>
    <t xml:space="preserve">Fuente : Sistema Integrado de Información Financiera SIIF Nación </t>
  </si>
  <si>
    <t>Nota 1:  Ley No. 1940 del 26 de Noviembre de 2018 " Por la cual se decreta el presupuesto de rentas y recursos de capital y ley de apropiaciones para la vigencia fiscal del 1° de Enero al 31 de Diciembre de 2019"</t>
  </si>
  <si>
    <t>Nota 2: Decreto No. 2467 del 28 de Diciembre de 2018 " Por el cual se liquida el Presupuesto General de la Nación para la vigencia fiscal de 2019, se detallan las apropiaciones y se clasifican y definen los gastos"</t>
  </si>
  <si>
    <t>Nota 3: Decreto No. 412 del 2 de marzo de 2018 "Por el cual se modifica parcialmente el Decreto 1068 de 2015 en el libro 2 Régimen reglamentario del sector hacienda y crédito público, Parte 8 del Régimen Presupuestal, Parte 9 Sistema Integrado de Información Financiera-SIIF NACIÓN y se establecen otras disposiciones"</t>
  </si>
  <si>
    <t xml:space="preserve">Nota 4: Resolución 0010 del 7 de marzo de 2018 " Por la cual se establece el Catálogo de Clasificación Presupuestal y se dictan otras disposiciones para su administración" </t>
  </si>
  <si>
    <t>INFORME DE EJECUCIÓN PRESUPUESTAL ACUMULADA CON CORTE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</si>
</sst>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240A]&quot;$&quot;\ #,##0.00;\(&quot;$&quot;\ #,##0.00\)"/>
    <numFmt numFmtId="165" formatCode="&quot;$&quot;#,##0.00"/>
  </numFmts>
  <fonts count="12">
    <font>
      <sz val="11"/>
      <color rgb="FF000000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12"/>
      <color rgb="FF000000"/>
      <name val="Arial Narrow"/>
      <family val="2"/>
    </font>
    <font>
      <sz val="12"/>
      <name val="Arial Narrow"/>
      <family val="2"/>
    </font>
    <font>
      <sz val="11"/>
      <name val="Calibri"/>
    </font>
    <font>
      <b/>
      <sz val="8"/>
      <name val="Arial Narrow"/>
      <family val="2"/>
    </font>
    <font>
      <b/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ck">
        <color theme="0" tint="-0.14996795556505021"/>
      </left>
      <right style="thick">
        <color theme="0" tint="-0.14996795556505021"/>
      </right>
      <top style="thick">
        <color theme="0" tint="-0.14996795556505021"/>
      </top>
      <bottom style="thick">
        <color theme="0" tint="-0.14996795556505021"/>
      </bottom>
      <diagonal/>
    </border>
    <border>
      <left/>
      <right/>
      <top/>
      <bottom style="thick">
        <color theme="0" tint="-0.14996795556505021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1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/>
    <xf numFmtId="10" fontId="1" fillId="0" borderId="0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Fill="1" applyBorder="1" applyAlignment="1">
      <alignment horizontal="left" vertical="center" wrapText="1" readingOrder="1"/>
    </xf>
    <xf numFmtId="164" fontId="3" fillId="0" borderId="1" xfId="0" applyNumberFormat="1" applyFont="1" applyFill="1" applyBorder="1" applyAlignment="1">
      <alignment horizontal="right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centerContinuous" vertical="center" wrapText="1"/>
    </xf>
    <xf numFmtId="165" fontId="6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165" fontId="3" fillId="0" borderId="1" xfId="0" applyNumberFormat="1" applyFont="1" applyFill="1" applyBorder="1" applyAlignment="1">
      <alignment horizontal="right" vertical="center" wrapText="1" readingOrder="1"/>
    </xf>
    <xf numFmtId="0" fontId="2" fillId="0" borderId="0" xfId="0" applyFont="1" applyFill="1" applyBorder="1" applyAlignment="1">
      <alignment horizontal="right" vertical="center" wrapText="1"/>
    </xf>
    <xf numFmtId="0" fontId="3" fillId="3" borderId="1" xfId="0" applyNumberFormat="1" applyFont="1" applyFill="1" applyBorder="1" applyAlignment="1">
      <alignment horizontal="center" vertical="center" wrapText="1" readingOrder="1"/>
    </xf>
    <xf numFmtId="0" fontId="3" fillId="3" borderId="1" xfId="0" applyNumberFormat="1" applyFont="1" applyFill="1" applyBorder="1" applyAlignment="1">
      <alignment horizontal="left" vertical="center" wrapText="1" readingOrder="1"/>
    </xf>
    <xf numFmtId="164" fontId="3" fillId="3" borderId="1" xfId="0" applyNumberFormat="1" applyFont="1" applyFill="1" applyBorder="1" applyAlignment="1">
      <alignment horizontal="right" vertical="center" wrapText="1" readingOrder="1"/>
    </xf>
    <xf numFmtId="165" fontId="6" fillId="3" borderId="1" xfId="0" applyNumberFormat="1" applyFont="1" applyFill="1" applyBorder="1" applyAlignment="1">
      <alignment horizontal="right" vertical="center" wrapText="1"/>
    </xf>
    <xf numFmtId="10" fontId="6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right" vertical="center" wrapText="1" readingOrder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left" readingOrder="1"/>
    </xf>
    <xf numFmtId="0" fontId="6" fillId="0" borderId="0" xfId="0" applyFont="1" applyFill="1" applyBorder="1"/>
    <xf numFmtId="0" fontId="0" fillId="0" borderId="0" xfId="0"/>
    <xf numFmtId="0" fontId="9" fillId="0" borderId="0" xfId="0" applyFont="1" applyFill="1" applyBorder="1" applyAlignment="1">
      <alignment vertical="center" wrapText="1"/>
    </xf>
    <xf numFmtId="0" fontId="7" fillId="0" borderId="0" xfId="0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 readingOrder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339966"/>
      <color rgb="FF00666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238125</xdr:colOff>
      <xdr:row>3</xdr:row>
      <xdr:rowOff>0</xdr:rowOff>
    </xdr:to>
    <xdr:pic>
      <xdr:nvPicPr>
        <xdr:cNvPr id="2" name="Imagen 1" descr="cid:A1151BFF-0E8C-41C0-A184-8A0FA5990D68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81300" cy="5905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B32"/>
  <sheetViews>
    <sheetView showGridLines="0" tabSelected="1" topLeftCell="J1" workbookViewId="0">
      <selection activeCell="E8" sqref="E8"/>
    </sheetView>
  </sheetViews>
  <sheetFormatPr baseColWidth="10" defaultRowHeight="15"/>
  <cols>
    <col min="1" max="1" width="4.5703125" customWidth="1"/>
    <col min="2" max="5" width="5.42578125" customWidth="1"/>
    <col min="6" max="6" width="7" customWidth="1"/>
    <col min="7" max="7" width="4.85546875" customWidth="1"/>
    <col min="8" max="8" width="4.5703125" customWidth="1"/>
    <col min="9" max="9" width="27.5703125" customWidth="1"/>
    <col min="10" max="10" width="15.85546875" customWidth="1"/>
    <col min="11" max="11" width="14.5703125" customWidth="1"/>
    <col min="12" max="12" width="14.7109375" customWidth="1"/>
    <col min="13" max="13" width="14.85546875" customWidth="1"/>
    <col min="14" max="14" width="14.140625" customWidth="1"/>
    <col min="15" max="15" width="15.5703125" customWidth="1"/>
    <col min="16" max="16" width="15" customWidth="1"/>
    <col min="17" max="17" width="13.7109375" customWidth="1"/>
    <col min="18" max="18" width="15.140625" customWidth="1"/>
    <col min="19" max="19" width="15" customWidth="1"/>
    <col min="20" max="20" width="14.42578125" customWidth="1"/>
    <col min="21" max="21" width="14.5703125" customWidth="1"/>
    <col min="22" max="22" width="8.5703125" customWidth="1"/>
    <col min="23" max="23" width="7.140625" customWidth="1"/>
    <col min="24" max="24" width="7.85546875" customWidth="1"/>
  </cols>
  <sheetData>
    <row r="2" spans="1:28" ht="15.75">
      <c r="A2" s="28" t="s">
        <v>54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8" ht="15.75">
      <c r="A3" s="28" t="s">
        <v>62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  <c r="S3" s="30"/>
      <c r="T3" s="30"/>
      <c r="U3" s="30"/>
      <c r="V3" s="30"/>
      <c r="W3" s="30"/>
      <c r="X3" s="30"/>
    </row>
    <row r="4" spans="1:28" ht="15.75">
      <c r="A4" s="28" t="s">
        <v>55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</row>
    <row r="5" spans="1:28" ht="16.5" thickBo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31" t="s">
        <v>56</v>
      </c>
      <c r="V5" s="32"/>
      <c r="W5" s="32"/>
      <c r="X5" s="32"/>
    </row>
    <row r="6" spans="1:28" ht="36" customHeight="1" thickTop="1" thickBot="1">
      <c r="A6" s="12" t="s">
        <v>0</v>
      </c>
      <c r="B6" s="12" t="s">
        <v>1</v>
      </c>
      <c r="C6" s="12" t="s">
        <v>2</v>
      </c>
      <c r="D6" s="12" t="s">
        <v>3</v>
      </c>
      <c r="E6" s="12" t="s">
        <v>4</v>
      </c>
      <c r="F6" s="12" t="s">
        <v>5</v>
      </c>
      <c r="G6" s="12" t="s">
        <v>6</v>
      </c>
      <c r="H6" s="12" t="s">
        <v>7</v>
      </c>
      <c r="I6" s="12" t="s">
        <v>8</v>
      </c>
      <c r="J6" s="12" t="s">
        <v>9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49</v>
      </c>
      <c r="P6" s="7" t="s">
        <v>14</v>
      </c>
      <c r="Q6" s="7" t="s">
        <v>15</v>
      </c>
      <c r="R6" s="7" t="s">
        <v>16</v>
      </c>
      <c r="S6" s="7" t="s">
        <v>17</v>
      </c>
      <c r="T6" s="7" t="s">
        <v>18</v>
      </c>
      <c r="U6" s="8" t="s">
        <v>50</v>
      </c>
      <c r="V6" s="8" t="s">
        <v>51</v>
      </c>
      <c r="W6" s="8" t="s">
        <v>52</v>
      </c>
      <c r="X6" s="8" t="s">
        <v>53</v>
      </c>
      <c r="Y6" s="3"/>
    </row>
    <row r="7" spans="1:28" ht="35.1" customHeight="1" thickTop="1" thickBot="1">
      <c r="A7" s="4" t="s">
        <v>19</v>
      </c>
      <c r="B7" s="4"/>
      <c r="C7" s="4"/>
      <c r="D7" s="4"/>
      <c r="E7" s="4"/>
      <c r="F7" s="4"/>
      <c r="G7" s="4"/>
      <c r="H7" s="4"/>
      <c r="I7" s="5" t="s">
        <v>43</v>
      </c>
      <c r="J7" s="13">
        <f>+J8+J13+J16+J18</f>
        <v>14215899000</v>
      </c>
      <c r="K7" s="13">
        <f t="shared" ref="K7:T7" si="0">+K8+K13+K16+K18</f>
        <v>0</v>
      </c>
      <c r="L7" s="13">
        <f t="shared" si="0"/>
        <v>0</v>
      </c>
      <c r="M7" s="13">
        <f t="shared" si="0"/>
        <v>14215899000</v>
      </c>
      <c r="N7" s="13">
        <f t="shared" si="0"/>
        <v>391021000</v>
      </c>
      <c r="O7" s="13">
        <f t="shared" si="0"/>
        <v>13824878000</v>
      </c>
      <c r="P7" s="13">
        <f t="shared" si="0"/>
        <v>13772556390.23</v>
      </c>
      <c r="Q7" s="13">
        <f t="shared" si="0"/>
        <v>52321609.770000003</v>
      </c>
      <c r="R7" s="13">
        <f t="shared" si="0"/>
        <v>7807320740.2000008</v>
      </c>
      <c r="S7" s="13">
        <f t="shared" si="0"/>
        <v>7035628935.4800014</v>
      </c>
      <c r="T7" s="13">
        <f t="shared" si="0"/>
        <v>7034475685.8999996</v>
      </c>
      <c r="U7" s="9">
        <f>+O7-R7</f>
        <v>6017557259.7999992</v>
      </c>
      <c r="V7" s="10">
        <f t="shared" ref="V7:V14" si="1">+R7/O7</f>
        <v>0.56472981101171382</v>
      </c>
      <c r="W7" s="10">
        <f t="shared" ref="W7:W14" si="2">+S7/O7</f>
        <v>0.50891074304453188</v>
      </c>
      <c r="X7" s="10">
        <f t="shared" ref="X7:X14" si="3">+T7/O7</f>
        <v>0.50882732461725877</v>
      </c>
      <c r="Y7" s="11"/>
      <c r="Z7" s="2"/>
      <c r="AA7" s="2"/>
      <c r="AB7" s="2"/>
    </row>
    <row r="8" spans="1:28" ht="35.1" customHeight="1" thickTop="1" thickBot="1">
      <c r="A8" s="15" t="s">
        <v>19</v>
      </c>
      <c r="B8" s="15"/>
      <c r="C8" s="15"/>
      <c r="D8" s="15"/>
      <c r="E8" s="15"/>
      <c r="F8" s="15"/>
      <c r="G8" s="15"/>
      <c r="H8" s="15"/>
      <c r="I8" s="16" t="s">
        <v>42</v>
      </c>
      <c r="J8" s="17">
        <f>SUM(J9:J12)</f>
        <v>12231927000</v>
      </c>
      <c r="K8" s="17">
        <f t="shared" ref="K8:T8" si="4">SUM(K9:K12)</f>
        <v>0</v>
      </c>
      <c r="L8" s="17">
        <f t="shared" si="4"/>
        <v>0</v>
      </c>
      <c r="M8" s="17">
        <f t="shared" si="4"/>
        <v>12231927000</v>
      </c>
      <c r="N8" s="17">
        <f t="shared" si="4"/>
        <v>391021000</v>
      </c>
      <c r="O8" s="20">
        <f t="shared" ref="O8:O14" si="5">+M8-N8</f>
        <v>11840906000</v>
      </c>
      <c r="P8" s="17">
        <f t="shared" si="4"/>
        <v>11840906000</v>
      </c>
      <c r="Q8" s="17">
        <f t="shared" si="4"/>
        <v>0</v>
      </c>
      <c r="R8" s="17">
        <f t="shared" si="4"/>
        <v>6188293292.460001</v>
      </c>
      <c r="S8" s="17">
        <f t="shared" si="4"/>
        <v>6188293292.460001</v>
      </c>
      <c r="T8" s="17">
        <f t="shared" si="4"/>
        <v>6187140042.8799992</v>
      </c>
      <c r="U8" s="18">
        <f t="shared" ref="U8:U22" si="6">+O8-R8</f>
        <v>5652612707.539999</v>
      </c>
      <c r="V8" s="19">
        <f t="shared" si="1"/>
        <v>0.52261991544059216</v>
      </c>
      <c r="W8" s="19">
        <f t="shared" si="2"/>
        <v>0.52261991544059216</v>
      </c>
      <c r="X8" s="19">
        <f t="shared" si="3"/>
        <v>0.52252252005716449</v>
      </c>
      <c r="Y8" s="11"/>
      <c r="Z8" s="2"/>
      <c r="AA8" s="2"/>
      <c r="AB8" s="2"/>
    </row>
    <row r="9" spans="1:28" ht="35.1" customHeight="1" thickTop="1" thickBot="1">
      <c r="A9" s="4" t="s">
        <v>19</v>
      </c>
      <c r="B9" s="4" t="s">
        <v>20</v>
      </c>
      <c r="C9" s="4" t="s">
        <v>20</v>
      </c>
      <c r="D9" s="4" t="s">
        <v>20</v>
      </c>
      <c r="E9" s="4"/>
      <c r="F9" s="4" t="s">
        <v>21</v>
      </c>
      <c r="G9" s="4" t="s">
        <v>39</v>
      </c>
      <c r="H9" s="4" t="s">
        <v>30</v>
      </c>
      <c r="I9" s="5" t="s">
        <v>22</v>
      </c>
      <c r="J9" s="6">
        <v>7885529000</v>
      </c>
      <c r="K9" s="6">
        <v>0</v>
      </c>
      <c r="L9" s="6">
        <v>0</v>
      </c>
      <c r="M9" s="6">
        <v>7885529000</v>
      </c>
      <c r="N9" s="6">
        <v>0</v>
      </c>
      <c r="O9" s="13">
        <f t="shared" si="5"/>
        <v>7885529000</v>
      </c>
      <c r="P9" s="6">
        <v>7885529000</v>
      </c>
      <c r="Q9" s="6">
        <v>0</v>
      </c>
      <c r="R9" s="6">
        <v>4165836830.4400001</v>
      </c>
      <c r="S9" s="6">
        <v>4165836830.4400001</v>
      </c>
      <c r="T9" s="6">
        <v>4165273555.6500001</v>
      </c>
      <c r="U9" s="9">
        <f t="shared" si="6"/>
        <v>3719692169.5599999</v>
      </c>
      <c r="V9" s="10">
        <f t="shared" si="1"/>
        <v>0.52828882253048592</v>
      </c>
      <c r="W9" s="10">
        <f t="shared" si="2"/>
        <v>0.52828882253048592</v>
      </c>
      <c r="X9" s="10">
        <f t="shared" si="3"/>
        <v>0.52821739107801136</v>
      </c>
      <c r="Y9" s="11"/>
      <c r="Z9" s="2"/>
      <c r="AA9" s="2"/>
      <c r="AB9" s="2"/>
    </row>
    <row r="10" spans="1:28" ht="43.5" customHeight="1" thickTop="1" thickBot="1">
      <c r="A10" s="4" t="s">
        <v>19</v>
      </c>
      <c r="B10" s="4" t="s">
        <v>20</v>
      </c>
      <c r="C10" s="4" t="s">
        <v>20</v>
      </c>
      <c r="D10" s="4" t="s">
        <v>23</v>
      </c>
      <c r="E10" s="4"/>
      <c r="F10" s="4" t="s">
        <v>21</v>
      </c>
      <c r="G10" s="4" t="s">
        <v>39</v>
      </c>
      <c r="H10" s="4" t="s">
        <v>30</v>
      </c>
      <c r="I10" s="5" t="s">
        <v>24</v>
      </c>
      <c r="J10" s="6">
        <v>2890783000</v>
      </c>
      <c r="K10" s="6">
        <v>0</v>
      </c>
      <c r="L10" s="6">
        <v>0</v>
      </c>
      <c r="M10" s="6">
        <v>2890783000</v>
      </c>
      <c r="N10" s="6">
        <v>0</v>
      </c>
      <c r="O10" s="13">
        <f t="shared" si="5"/>
        <v>2890783000</v>
      </c>
      <c r="P10" s="6">
        <v>2890783000</v>
      </c>
      <c r="Q10" s="6">
        <v>0</v>
      </c>
      <c r="R10" s="6">
        <v>1510750647</v>
      </c>
      <c r="S10" s="6">
        <v>1510750647</v>
      </c>
      <c r="T10" s="6">
        <v>1510723947</v>
      </c>
      <c r="U10" s="9">
        <f t="shared" si="6"/>
        <v>1380032353</v>
      </c>
      <c r="V10" s="10">
        <f t="shared" si="1"/>
        <v>0.52260949611229901</v>
      </c>
      <c r="W10" s="10">
        <f t="shared" si="2"/>
        <v>0.52260949611229901</v>
      </c>
      <c r="X10" s="10">
        <f t="shared" si="3"/>
        <v>0.52260025986039071</v>
      </c>
      <c r="Y10" s="11"/>
      <c r="Z10" s="2"/>
      <c r="AA10" s="2"/>
      <c r="AB10" s="2"/>
    </row>
    <row r="11" spans="1:28" ht="42" customHeight="1" thickTop="1" thickBot="1">
      <c r="A11" s="4" t="s">
        <v>19</v>
      </c>
      <c r="B11" s="4" t="s">
        <v>20</v>
      </c>
      <c r="C11" s="4" t="s">
        <v>20</v>
      </c>
      <c r="D11" s="4" t="s">
        <v>25</v>
      </c>
      <c r="E11" s="4"/>
      <c r="F11" s="4" t="s">
        <v>21</v>
      </c>
      <c r="G11" s="4" t="s">
        <v>39</v>
      </c>
      <c r="H11" s="4" t="s">
        <v>30</v>
      </c>
      <c r="I11" s="5" t="s">
        <v>26</v>
      </c>
      <c r="J11" s="6">
        <v>1064594000</v>
      </c>
      <c r="K11" s="6">
        <v>0</v>
      </c>
      <c r="L11" s="6">
        <v>0</v>
      </c>
      <c r="M11" s="6">
        <v>1064594000</v>
      </c>
      <c r="N11" s="6">
        <v>0</v>
      </c>
      <c r="O11" s="13">
        <f t="shared" si="5"/>
        <v>1064594000</v>
      </c>
      <c r="P11" s="6">
        <v>1064594000</v>
      </c>
      <c r="Q11" s="6">
        <v>0</v>
      </c>
      <c r="R11" s="6">
        <v>511705815.01999998</v>
      </c>
      <c r="S11" s="6">
        <v>511705815.01999998</v>
      </c>
      <c r="T11" s="6">
        <v>511142540.23000002</v>
      </c>
      <c r="U11" s="9">
        <f t="shared" si="6"/>
        <v>552888184.98000002</v>
      </c>
      <c r="V11" s="10">
        <f t="shared" si="1"/>
        <v>0.4806581805082501</v>
      </c>
      <c r="W11" s="10">
        <f t="shared" si="2"/>
        <v>0.4806581805082501</v>
      </c>
      <c r="X11" s="10">
        <f t="shared" si="3"/>
        <v>0.48012908228864715</v>
      </c>
      <c r="Y11" s="11"/>
      <c r="Z11" s="2"/>
      <c r="AA11" s="2"/>
      <c r="AB11" s="2"/>
    </row>
    <row r="12" spans="1:28" ht="42" customHeight="1" thickTop="1" thickBot="1">
      <c r="A12" s="4" t="s">
        <v>19</v>
      </c>
      <c r="B12" s="4" t="s">
        <v>20</v>
      </c>
      <c r="C12" s="4" t="s">
        <v>20</v>
      </c>
      <c r="D12" s="4" t="s">
        <v>29</v>
      </c>
      <c r="E12" s="4"/>
      <c r="F12" s="4" t="s">
        <v>21</v>
      </c>
      <c r="G12" s="4" t="s">
        <v>39</v>
      </c>
      <c r="H12" s="4" t="s">
        <v>30</v>
      </c>
      <c r="I12" s="5" t="s">
        <v>40</v>
      </c>
      <c r="J12" s="6">
        <v>391021000</v>
      </c>
      <c r="K12" s="6">
        <v>0</v>
      </c>
      <c r="L12" s="6">
        <v>0</v>
      </c>
      <c r="M12" s="6">
        <v>391021000</v>
      </c>
      <c r="N12" s="6">
        <v>391021000</v>
      </c>
      <c r="O12" s="13">
        <f t="shared" si="5"/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9">
        <f t="shared" si="6"/>
        <v>0</v>
      </c>
      <c r="V12" s="10">
        <v>0</v>
      </c>
      <c r="W12" s="10">
        <v>0</v>
      </c>
      <c r="X12" s="10">
        <v>0</v>
      </c>
      <c r="Y12" s="11"/>
      <c r="Z12" s="2"/>
      <c r="AA12" s="2"/>
      <c r="AB12" s="2"/>
    </row>
    <row r="13" spans="1:28" ht="35.1" customHeight="1" thickTop="1" thickBot="1">
      <c r="A13" s="15" t="s">
        <v>19</v>
      </c>
      <c r="B13" s="15"/>
      <c r="C13" s="15"/>
      <c r="D13" s="15"/>
      <c r="E13" s="15"/>
      <c r="F13" s="15"/>
      <c r="G13" s="15"/>
      <c r="H13" s="15"/>
      <c r="I13" s="16" t="s">
        <v>44</v>
      </c>
      <c r="J13" s="17">
        <f>+J14+J15</f>
        <v>1861014000</v>
      </c>
      <c r="K13" s="17">
        <f t="shared" ref="K13:T13" si="7">+K14+K15</f>
        <v>0</v>
      </c>
      <c r="L13" s="17">
        <f t="shared" si="7"/>
        <v>0</v>
      </c>
      <c r="M13" s="17">
        <f t="shared" si="7"/>
        <v>1861014000</v>
      </c>
      <c r="N13" s="17">
        <f t="shared" si="7"/>
        <v>0</v>
      </c>
      <c r="O13" s="20">
        <f t="shared" si="5"/>
        <v>1861014000</v>
      </c>
      <c r="P13" s="17">
        <f t="shared" si="7"/>
        <v>1811111390.23</v>
      </c>
      <c r="Q13" s="17">
        <f t="shared" si="7"/>
        <v>49902609.770000003</v>
      </c>
      <c r="R13" s="17">
        <f t="shared" si="7"/>
        <v>1605252087.74</v>
      </c>
      <c r="S13" s="17">
        <f t="shared" si="7"/>
        <v>833560283.01999998</v>
      </c>
      <c r="T13" s="17">
        <f t="shared" si="7"/>
        <v>833560283.01999998</v>
      </c>
      <c r="U13" s="18">
        <f t="shared" si="6"/>
        <v>255761912.25999999</v>
      </c>
      <c r="V13" s="19">
        <f t="shared" si="1"/>
        <v>0.8625685178832615</v>
      </c>
      <c r="W13" s="19">
        <f t="shared" si="2"/>
        <v>0.44790650850557812</v>
      </c>
      <c r="X13" s="19">
        <f t="shared" si="3"/>
        <v>0.44790650850557812</v>
      </c>
      <c r="Y13" s="11"/>
      <c r="Z13" s="2"/>
      <c r="AA13" s="2"/>
      <c r="AB13" s="2"/>
    </row>
    <row r="14" spans="1:28" ht="35.1" customHeight="1" thickTop="1" thickBot="1">
      <c r="A14" s="4" t="s">
        <v>19</v>
      </c>
      <c r="B14" s="4" t="s">
        <v>23</v>
      </c>
      <c r="C14" s="4" t="s">
        <v>20</v>
      </c>
      <c r="D14" s="4"/>
      <c r="E14" s="4"/>
      <c r="F14" s="4" t="s">
        <v>21</v>
      </c>
      <c r="G14" s="4" t="s">
        <v>39</v>
      </c>
      <c r="H14" s="4" t="s">
        <v>30</v>
      </c>
      <c r="I14" s="5" t="s">
        <v>27</v>
      </c>
      <c r="J14" s="6">
        <v>8000000</v>
      </c>
      <c r="K14" s="6">
        <v>0</v>
      </c>
      <c r="L14" s="6">
        <v>0</v>
      </c>
      <c r="M14" s="6">
        <v>8000000</v>
      </c>
      <c r="N14" s="6">
        <v>0</v>
      </c>
      <c r="O14" s="13">
        <f t="shared" si="5"/>
        <v>8000000</v>
      </c>
      <c r="P14" s="6">
        <v>0</v>
      </c>
      <c r="Q14" s="6">
        <v>8000000</v>
      </c>
      <c r="R14" s="6">
        <v>0</v>
      </c>
      <c r="S14" s="6">
        <v>0</v>
      </c>
      <c r="T14" s="6">
        <v>0</v>
      </c>
      <c r="U14" s="9">
        <f t="shared" si="6"/>
        <v>8000000</v>
      </c>
      <c r="V14" s="10">
        <f t="shared" si="1"/>
        <v>0</v>
      </c>
      <c r="W14" s="10">
        <f t="shared" si="2"/>
        <v>0</v>
      </c>
      <c r="X14" s="10">
        <f t="shared" si="3"/>
        <v>0</v>
      </c>
      <c r="Y14" s="11"/>
      <c r="Z14" s="2"/>
      <c r="AA14" s="2"/>
      <c r="AB14" s="2"/>
    </row>
    <row r="15" spans="1:28" ht="35.1" customHeight="1" thickTop="1" thickBot="1">
      <c r="A15" s="4" t="s">
        <v>19</v>
      </c>
      <c r="B15" s="4" t="s">
        <v>23</v>
      </c>
      <c r="C15" s="4" t="s">
        <v>23</v>
      </c>
      <c r="D15" s="4"/>
      <c r="E15" s="4"/>
      <c r="F15" s="4" t="s">
        <v>21</v>
      </c>
      <c r="G15" s="4" t="s">
        <v>39</v>
      </c>
      <c r="H15" s="4" t="s">
        <v>30</v>
      </c>
      <c r="I15" s="5" t="s">
        <v>28</v>
      </c>
      <c r="J15" s="6">
        <v>1853014000</v>
      </c>
      <c r="K15" s="6">
        <v>0</v>
      </c>
      <c r="L15" s="6">
        <v>0</v>
      </c>
      <c r="M15" s="6">
        <v>1853014000</v>
      </c>
      <c r="N15" s="6">
        <v>0</v>
      </c>
      <c r="O15" s="13">
        <f t="shared" ref="O15:O21" si="8">+M15-N15</f>
        <v>1853014000</v>
      </c>
      <c r="P15" s="6">
        <v>1811111390.23</v>
      </c>
      <c r="Q15" s="6">
        <v>41902609.770000003</v>
      </c>
      <c r="R15" s="6">
        <v>1605252087.74</v>
      </c>
      <c r="S15" s="6">
        <v>833560283.01999998</v>
      </c>
      <c r="T15" s="6">
        <v>833560283.01999998</v>
      </c>
      <c r="U15" s="9">
        <f t="shared" si="6"/>
        <v>247761912.25999999</v>
      </c>
      <c r="V15" s="10">
        <f t="shared" ref="V15:V22" si="9">+R15/O15</f>
        <v>0.86629247687281374</v>
      </c>
      <c r="W15" s="10">
        <f t="shared" ref="W15:W22" si="10">+S15/O15</f>
        <v>0.44984025108283043</v>
      </c>
      <c r="X15" s="10">
        <f t="shared" ref="X15:X22" si="11">+T15/O15</f>
        <v>0.44984025108283043</v>
      </c>
      <c r="Y15" s="11"/>
      <c r="Z15" s="2"/>
      <c r="AA15" s="2"/>
      <c r="AB15" s="2"/>
    </row>
    <row r="16" spans="1:28" ht="39.75" customHeight="1" thickTop="1" thickBot="1">
      <c r="A16" s="15" t="s">
        <v>19</v>
      </c>
      <c r="B16" s="15"/>
      <c r="C16" s="15"/>
      <c r="D16" s="15"/>
      <c r="E16" s="15"/>
      <c r="F16" s="15"/>
      <c r="G16" s="15"/>
      <c r="H16" s="15"/>
      <c r="I16" s="16" t="s">
        <v>45</v>
      </c>
      <c r="J16" s="17">
        <f>+J17</f>
        <v>119250000</v>
      </c>
      <c r="K16" s="17">
        <f t="shared" ref="K16:T16" si="12">+K17</f>
        <v>0</v>
      </c>
      <c r="L16" s="17">
        <f t="shared" si="12"/>
        <v>0</v>
      </c>
      <c r="M16" s="17">
        <f t="shared" si="12"/>
        <v>119250000</v>
      </c>
      <c r="N16" s="17">
        <f t="shared" si="12"/>
        <v>0</v>
      </c>
      <c r="O16" s="20">
        <f t="shared" si="8"/>
        <v>119250000</v>
      </c>
      <c r="P16" s="17">
        <f t="shared" si="12"/>
        <v>119250000</v>
      </c>
      <c r="Q16" s="17">
        <f t="shared" si="12"/>
        <v>0</v>
      </c>
      <c r="R16" s="17">
        <f t="shared" si="12"/>
        <v>12486360</v>
      </c>
      <c r="S16" s="17">
        <f t="shared" si="12"/>
        <v>12486360</v>
      </c>
      <c r="T16" s="17">
        <f t="shared" si="12"/>
        <v>12486360</v>
      </c>
      <c r="U16" s="18">
        <f t="shared" si="6"/>
        <v>106763640</v>
      </c>
      <c r="V16" s="19">
        <f t="shared" si="9"/>
        <v>0.1047074213836478</v>
      </c>
      <c r="W16" s="19">
        <f t="shared" si="10"/>
        <v>0.1047074213836478</v>
      </c>
      <c r="X16" s="19">
        <f t="shared" si="11"/>
        <v>0.1047074213836478</v>
      </c>
      <c r="Y16" s="11"/>
      <c r="Z16" s="2"/>
      <c r="AA16" s="2"/>
      <c r="AB16" s="2"/>
    </row>
    <row r="17" spans="1:28" ht="37.5" customHeight="1" thickTop="1" thickBot="1">
      <c r="A17" s="4" t="s">
        <v>19</v>
      </c>
      <c r="B17" s="4" t="s">
        <v>25</v>
      </c>
      <c r="C17" s="4" t="s">
        <v>29</v>
      </c>
      <c r="D17" s="4" t="s">
        <v>23</v>
      </c>
      <c r="E17" s="4" t="s">
        <v>31</v>
      </c>
      <c r="F17" s="4" t="s">
        <v>21</v>
      </c>
      <c r="G17" s="4" t="s">
        <v>39</v>
      </c>
      <c r="H17" s="4" t="s">
        <v>30</v>
      </c>
      <c r="I17" s="5" t="s">
        <v>32</v>
      </c>
      <c r="J17" s="6">
        <v>119250000</v>
      </c>
      <c r="K17" s="6">
        <v>0</v>
      </c>
      <c r="L17" s="6">
        <v>0</v>
      </c>
      <c r="M17" s="6">
        <v>119250000</v>
      </c>
      <c r="N17" s="6">
        <v>0</v>
      </c>
      <c r="O17" s="13">
        <f t="shared" si="8"/>
        <v>119250000</v>
      </c>
      <c r="P17" s="6">
        <v>119250000</v>
      </c>
      <c r="Q17" s="6">
        <v>0</v>
      </c>
      <c r="R17" s="6">
        <v>12486360</v>
      </c>
      <c r="S17" s="6">
        <v>12486360</v>
      </c>
      <c r="T17" s="6">
        <v>12486360</v>
      </c>
      <c r="U17" s="9">
        <f t="shared" si="6"/>
        <v>106763640</v>
      </c>
      <c r="V17" s="10">
        <f t="shared" si="9"/>
        <v>0.1047074213836478</v>
      </c>
      <c r="W17" s="10">
        <f t="shared" si="10"/>
        <v>0.1047074213836478</v>
      </c>
      <c r="X17" s="10">
        <f t="shared" si="11"/>
        <v>0.1047074213836478</v>
      </c>
      <c r="Y17" s="11"/>
      <c r="Z17" s="2"/>
      <c r="AA17" s="2"/>
      <c r="AB17" s="2"/>
    </row>
    <row r="18" spans="1:28" ht="42.75" customHeight="1" thickTop="1" thickBot="1">
      <c r="A18" s="15" t="s">
        <v>19</v>
      </c>
      <c r="B18" s="15"/>
      <c r="C18" s="15"/>
      <c r="D18" s="15"/>
      <c r="E18" s="15"/>
      <c r="F18" s="15"/>
      <c r="G18" s="15"/>
      <c r="H18" s="15"/>
      <c r="I18" s="16" t="s">
        <v>46</v>
      </c>
      <c r="J18" s="17">
        <f>+J19</f>
        <v>3708000</v>
      </c>
      <c r="K18" s="17">
        <f t="shared" ref="K18:T18" si="13">+K19</f>
        <v>0</v>
      </c>
      <c r="L18" s="17">
        <f t="shared" si="13"/>
        <v>0</v>
      </c>
      <c r="M18" s="17">
        <f t="shared" si="13"/>
        <v>3708000</v>
      </c>
      <c r="N18" s="17">
        <f t="shared" si="13"/>
        <v>0</v>
      </c>
      <c r="O18" s="20">
        <f t="shared" si="8"/>
        <v>3708000</v>
      </c>
      <c r="P18" s="17">
        <f t="shared" si="13"/>
        <v>1289000</v>
      </c>
      <c r="Q18" s="17">
        <f t="shared" si="13"/>
        <v>2419000</v>
      </c>
      <c r="R18" s="17">
        <f t="shared" si="13"/>
        <v>1289000</v>
      </c>
      <c r="S18" s="17">
        <f t="shared" si="13"/>
        <v>1289000</v>
      </c>
      <c r="T18" s="17">
        <f t="shared" si="13"/>
        <v>1289000</v>
      </c>
      <c r="U18" s="18">
        <f t="shared" si="6"/>
        <v>2419000</v>
      </c>
      <c r="V18" s="19">
        <f t="shared" si="9"/>
        <v>0.34762675296655882</v>
      </c>
      <c r="W18" s="19">
        <f t="shared" si="10"/>
        <v>0.34762675296655882</v>
      </c>
      <c r="X18" s="19">
        <f t="shared" si="11"/>
        <v>0.34762675296655882</v>
      </c>
      <c r="Y18" s="11"/>
      <c r="Z18" s="2"/>
      <c r="AA18" s="2"/>
      <c r="AB18" s="2"/>
    </row>
    <row r="19" spans="1:28" ht="42" customHeight="1" thickTop="1" thickBot="1">
      <c r="A19" s="4" t="s">
        <v>19</v>
      </c>
      <c r="B19" s="4" t="s">
        <v>33</v>
      </c>
      <c r="C19" s="4" t="s">
        <v>20</v>
      </c>
      <c r="D19" s="4"/>
      <c r="E19" s="4"/>
      <c r="F19" s="4" t="s">
        <v>21</v>
      </c>
      <c r="G19" s="4" t="s">
        <v>39</v>
      </c>
      <c r="H19" s="4" t="s">
        <v>30</v>
      </c>
      <c r="I19" s="5" t="s">
        <v>34</v>
      </c>
      <c r="J19" s="6">
        <v>3708000</v>
      </c>
      <c r="K19" s="6">
        <v>0</v>
      </c>
      <c r="L19" s="6">
        <v>0</v>
      </c>
      <c r="M19" s="6">
        <v>3708000</v>
      </c>
      <c r="N19" s="6">
        <v>0</v>
      </c>
      <c r="O19" s="13">
        <f t="shared" si="8"/>
        <v>3708000</v>
      </c>
      <c r="P19" s="6">
        <v>1289000</v>
      </c>
      <c r="Q19" s="6">
        <v>2419000</v>
      </c>
      <c r="R19" s="6">
        <v>1289000</v>
      </c>
      <c r="S19" s="6">
        <v>1289000</v>
      </c>
      <c r="T19" s="6">
        <v>1289000</v>
      </c>
      <c r="U19" s="9">
        <f t="shared" si="6"/>
        <v>2419000</v>
      </c>
      <c r="V19" s="10">
        <f t="shared" si="9"/>
        <v>0.34762675296655882</v>
      </c>
      <c r="W19" s="10">
        <f t="shared" si="10"/>
        <v>0.34762675296655882</v>
      </c>
      <c r="X19" s="10">
        <f t="shared" si="11"/>
        <v>0.34762675296655882</v>
      </c>
      <c r="Y19" s="11"/>
      <c r="Z19" s="2"/>
      <c r="AA19" s="2"/>
      <c r="AB19" s="2"/>
    </row>
    <row r="20" spans="1:28" ht="35.1" customHeight="1" thickTop="1" thickBot="1">
      <c r="A20" s="15" t="s">
        <v>35</v>
      </c>
      <c r="B20" s="15"/>
      <c r="C20" s="15"/>
      <c r="D20" s="15"/>
      <c r="E20" s="15"/>
      <c r="F20" s="15"/>
      <c r="G20" s="15"/>
      <c r="H20" s="15"/>
      <c r="I20" s="16" t="s">
        <v>47</v>
      </c>
      <c r="J20" s="17">
        <f>+J21</f>
        <v>5200000000</v>
      </c>
      <c r="K20" s="17">
        <f t="shared" ref="K20:T20" si="14">+K21</f>
        <v>0</v>
      </c>
      <c r="L20" s="17">
        <f t="shared" si="14"/>
        <v>0</v>
      </c>
      <c r="M20" s="17">
        <f t="shared" si="14"/>
        <v>5200000000</v>
      </c>
      <c r="N20" s="17">
        <f t="shared" si="14"/>
        <v>0</v>
      </c>
      <c r="O20" s="20">
        <f t="shared" si="8"/>
        <v>5200000000</v>
      </c>
      <c r="P20" s="17">
        <f t="shared" si="14"/>
        <v>4871156435.25</v>
      </c>
      <c r="Q20" s="17">
        <f t="shared" si="14"/>
        <v>328843564.75</v>
      </c>
      <c r="R20" s="17">
        <f t="shared" si="14"/>
        <v>4234159817.25</v>
      </c>
      <c r="S20" s="17">
        <f t="shared" si="14"/>
        <v>1817940978.6099999</v>
      </c>
      <c r="T20" s="17">
        <f t="shared" si="14"/>
        <v>1793065813.6199999</v>
      </c>
      <c r="U20" s="18">
        <f t="shared" si="6"/>
        <v>965840182.75</v>
      </c>
      <c r="V20" s="19">
        <f t="shared" si="9"/>
        <v>0.81426150331730773</v>
      </c>
      <c r="W20" s="19">
        <f t="shared" si="10"/>
        <v>0.34960403434807691</v>
      </c>
      <c r="X20" s="19">
        <f t="shared" si="11"/>
        <v>0.34482034877307688</v>
      </c>
      <c r="Y20" s="11"/>
      <c r="Z20" s="2"/>
      <c r="AA20" s="2"/>
      <c r="AB20" s="2"/>
    </row>
    <row r="21" spans="1:28" ht="49.5" customHeight="1" thickTop="1" thickBot="1">
      <c r="A21" s="4" t="s">
        <v>35</v>
      </c>
      <c r="B21" s="4" t="s">
        <v>36</v>
      </c>
      <c r="C21" s="4" t="s">
        <v>37</v>
      </c>
      <c r="D21" s="4" t="s">
        <v>38</v>
      </c>
      <c r="E21" s="4"/>
      <c r="F21" s="4" t="s">
        <v>21</v>
      </c>
      <c r="G21" s="4" t="s">
        <v>39</v>
      </c>
      <c r="H21" s="4" t="s">
        <v>30</v>
      </c>
      <c r="I21" s="5" t="s">
        <v>41</v>
      </c>
      <c r="J21" s="6">
        <v>5200000000</v>
      </c>
      <c r="K21" s="6">
        <v>0</v>
      </c>
      <c r="L21" s="6">
        <v>0</v>
      </c>
      <c r="M21" s="6">
        <v>5200000000</v>
      </c>
      <c r="N21" s="6">
        <v>0</v>
      </c>
      <c r="O21" s="13">
        <f t="shared" si="8"/>
        <v>5200000000</v>
      </c>
      <c r="P21" s="6">
        <v>4871156435.25</v>
      </c>
      <c r="Q21" s="6">
        <v>328843564.75</v>
      </c>
      <c r="R21" s="6">
        <v>4234159817.25</v>
      </c>
      <c r="S21" s="6">
        <v>1817940978.6099999</v>
      </c>
      <c r="T21" s="6">
        <v>1793065813.6199999</v>
      </c>
      <c r="U21" s="9">
        <f t="shared" si="6"/>
        <v>965840182.75</v>
      </c>
      <c r="V21" s="10">
        <f t="shared" si="9"/>
        <v>0.81426150331730773</v>
      </c>
      <c r="W21" s="10">
        <f t="shared" si="10"/>
        <v>0.34960403434807691</v>
      </c>
      <c r="X21" s="10">
        <f t="shared" si="11"/>
        <v>0.34482034877307688</v>
      </c>
      <c r="Y21" s="11"/>
      <c r="Z21" s="2"/>
      <c r="AA21" s="2"/>
      <c r="AB21" s="2"/>
    </row>
    <row r="22" spans="1:28" ht="35.1" customHeight="1" thickTop="1" thickBot="1">
      <c r="A22" s="4"/>
      <c r="B22" s="4"/>
      <c r="C22" s="4"/>
      <c r="D22" s="4"/>
      <c r="E22" s="4"/>
      <c r="F22" s="4"/>
      <c r="G22" s="4"/>
      <c r="H22" s="4"/>
      <c r="I22" s="5" t="s">
        <v>48</v>
      </c>
      <c r="J22" s="6">
        <f>+J7+J20</f>
        <v>19415899000</v>
      </c>
      <c r="K22" s="6">
        <f t="shared" ref="K22:T22" si="15">+K7+K20</f>
        <v>0</v>
      </c>
      <c r="L22" s="6">
        <f t="shared" si="15"/>
        <v>0</v>
      </c>
      <c r="M22" s="6">
        <f t="shared" si="15"/>
        <v>19415899000</v>
      </c>
      <c r="N22" s="6">
        <f t="shared" si="15"/>
        <v>391021000</v>
      </c>
      <c r="O22" s="6">
        <f t="shared" si="15"/>
        <v>19024878000</v>
      </c>
      <c r="P22" s="6">
        <f t="shared" si="15"/>
        <v>18643712825.48</v>
      </c>
      <c r="Q22" s="6">
        <f t="shared" si="15"/>
        <v>381165174.51999998</v>
      </c>
      <c r="R22" s="6">
        <f t="shared" si="15"/>
        <v>12041480557.450001</v>
      </c>
      <c r="S22" s="6">
        <f t="shared" si="15"/>
        <v>8853569914.0900021</v>
      </c>
      <c r="T22" s="6">
        <f t="shared" si="15"/>
        <v>8827541499.5200005</v>
      </c>
      <c r="U22" s="9">
        <f t="shared" si="6"/>
        <v>6983397442.5499992</v>
      </c>
      <c r="V22" s="10">
        <f t="shared" si="9"/>
        <v>0.63293339160703166</v>
      </c>
      <c r="W22" s="10">
        <f t="shared" si="10"/>
        <v>0.46536802570245139</v>
      </c>
      <c r="X22" s="10">
        <f t="shared" si="11"/>
        <v>0.46399990052603757</v>
      </c>
      <c r="Y22" s="11"/>
      <c r="Z22" s="2"/>
      <c r="AA22" s="2"/>
      <c r="AB22" s="2"/>
    </row>
    <row r="23" spans="1:28" ht="18.75" customHeight="1" thickTop="1">
      <c r="A23" s="23" t="s">
        <v>57</v>
      </c>
      <c r="B23" s="23"/>
      <c r="C23" s="23"/>
      <c r="D23" s="23"/>
      <c r="E23" s="23"/>
      <c r="F23" s="23"/>
      <c r="G23" s="23"/>
      <c r="H23" s="24"/>
      <c r="I23" s="23"/>
      <c r="J23" s="23"/>
      <c r="K23" s="23"/>
      <c r="L23" s="23"/>
      <c r="M23" s="25"/>
      <c r="N23" s="25"/>
      <c r="T23" s="26"/>
      <c r="U23" s="27"/>
      <c r="V23" s="11"/>
      <c r="W23" s="11"/>
      <c r="X23" s="11"/>
      <c r="Y23" s="11"/>
      <c r="Z23" s="2"/>
      <c r="AA23" s="2"/>
      <c r="AB23" s="2"/>
    </row>
    <row r="24" spans="1:28" ht="18.75" customHeight="1">
      <c r="A24" s="23" t="s">
        <v>58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5"/>
      <c r="N24" s="25"/>
      <c r="T24" s="26"/>
      <c r="U24" s="27"/>
      <c r="V24" s="11"/>
      <c r="W24" s="11"/>
      <c r="X24" s="11"/>
      <c r="Y24" s="11"/>
      <c r="Z24" s="2"/>
      <c r="AA24" s="2"/>
      <c r="AB24" s="2"/>
    </row>
    <row r="25" spans="1:28">
      <c r="A25" s="23" t="s">
        <v>59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5"/>
      <c r="N25" s="25"/>
      <c r="T25" s="26"/>
      <c r="U25" s="27"/>
      <c r="V25" s="11"/>
      <c r="W25" s="11"/>
      <c r="X25" s="11"/>
      <c r="Y25" s="11"/>
      <c r="Z25" s="2"/>
      <c r="AA25" s="2"/>
      <c r="AB25" s="2"/>
    </row>
    <row r="26" spans="1:28">
      <c r="A26" s="25" t="s">
        <v>60</v>
      </c>
      <c r="T26" s="26"/>
      <c r="U26" s="27"/>
      <c r="V26" s="11"/>
      <c r="W26" s="11"/>
      <c r="X26" s="11"/>
      <c r="Y26" s="11"/>
      <c r="Z26" s="2"/>
      <c r="AA26" s="2"/>
      <c r="AB26" s="2"/>
    </row>
    <row r="27" spans="1:28">
      <c r="A27" s="25" t="s">
        <v>61</v>
      </c>
      <c r="T27" s="26"/>
      <c r="U27" s="27"/>
      <c r="V27" s="3"/>
      <c r="W27" s="3"/>
      <c r="X27" s="3"/>
      <c r="Y27" s="3"/>
    </row>
    <row r="28" spans="1:28">
      <c r="A28" s="2"/>
      <c r="B28" s="2"/>
      <c r="C28" s="2"/>
      <c r="D28" s="2"/>
      <c r="E28" s="2"/>
      <c r="F28" s="2"/>
      <c r="G28" s="2"/>
      <c r="H28" s="2"/>
      <c r="I28" s="2"/>
      <c r="J28" s="14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3"/>
      <c r="W28" s="3"/>
      <c r="X28" s="3"/>
      <c r="Y28" s="3"/>
    </row>
    <row r="29" spans="1:28">
      <c r="A29" s="2"/>
      <c r="B29" s="2"/>
      <c r="C29" s="2"/>
      <c r="D29" s="2"/>
      <c r="E29" s="2"/>
      <c r="F29" s="2"/>
      <c r="G29" s="2"/>
      <c r="H29" s="2"/>
      <c r="I29" s="2"/>
      <c r="J29" s="14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3"/>
      <c r="W29" s="3"/>
      <c r="X29" s="3"/>
      <c r="Y29" s="3"/>
    </row>
    <row r="30" spans="1:28">
      <c r="A30" s="2"/>
      <c r="B30" s="2"/>
      <c r="C30" s="2"/>
      <c r="D30" s="2"/>
      <c r="E30" s="2"/>
      <c r="F30" s="2"/>
      <c r="G30" s="2"/>
      <c r="H30" s="2"/>
      <c r="I30" s="2"/>
      <c r="J30" s="14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3"/>
      <c r="W30" s="3"/>
      <c r="X30" s="3"/>
      <c r="Y30" s="3"/>
    </row>
    <row r="31" spans="1:28">
      <c r="A31" s="2"/>
      <c r="B31" s="2"/>
      <c r="C31" s="2"/>
      <c r="D31" s="2"/>
      <c r="E31" s="2"/>
      <c r="F31" s="2"/>
      <c r="G31" s="2"/>
      <c r="H31" s="2"/>
      <c r="I31" s="2"/>
      <c r="J31" s="14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3"/>
      <c r="W31" s="3"/>
      <c r="X31" s="3"/>
      <c r="Y31" s="3"/>
    </row>
    <row r="32" spans="1:28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3"/>
      <c r="W32" s="3"/>
      <c r="X32" s="3"/>
      <c r="Y32" s="3"/>
    </row>
  </sheetData>
  <mergeCells count="4">
    <mergeCell ref="A2:X2"/>
    <mergeCell ref="A3:X3"/>
    <mergeCell ref="A4:X4"/>
    <mergeCell ref="U5:X5"/>
  </mergeCells>
  <printOptions horizontalCentered="1"/>
  <pageMargins left="0.78740157480314965" right="0" top="0.98425196850393704" bottom="0.78740157480314965" header="0.78740157480314965" footer="0.78740157480314965"/>
  <pageSetup paperSize="14" scale="5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DIRECCIÓN DE COMERCIO EXTERIOR 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2019-08-09T13:04:12Z</cp:lastPrinted>
  <dcterms:created xsi:type="dcterms:W3CDTF">2019-08-01T13:14:01Z</dcterms:created>
  <dcterms:modified xsi:type="dcterms:W3CDTF">2019-08-09T13:05:30Z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