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<sst xmlns="http://schemas.openxmlformats.org/spreadsheetml/2006/main" count="91" uniqueCount="39">
  <si>
    <t xml:space="preserve">FUNCIONAMIENTO </t>
  </si>
  <si>
    <t>Gastos de Personal</t>
  </si>
  <si>
    <t xml:space="preserve">Gastos Generales 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</si>
  <si>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</si>
  <si>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</si>
  <si>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</si>
  <si>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</si>
  <si>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</si>
  <si>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</si>
  <si>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</si>
  <si>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Transferencias Capital</t>
  </si>
  <si>
    <t>SECCION 35-01 MINISTERIO DE COMERCIO INDUSTRIA Y TURISMO</t>
  </si>
  <si>
    <t>APROPIACIÓN  VIGENTE($)</t>
  </si>
  <si>
    <t>APROPIACIÓN SIN COMPROMETER ($)</t>
  </si>
  <si>
    <t>OBL /APR (%)</t>
  </si>
  <si>
    <t>PAGO /APR   (%)</t>
  </si>
  <si>
    <t>COM /APR     (%)</t>
  </si>
  <si>
    <t>OBLIGACIONES        ($)</t>
  </si>
  <si>
    <t xml:space="preserve">   PAGOS                    ($)</t>
  </si>
  <si>
    <t>COMPROMISOS      ($)</t>
  </si>
  <si>
    <t>COMPROMISOS         ($)</t>
  </si>
  <si>
    <t xml:space="preserve">   PAGOS                   ($)</t>
  </si>
  <si>
    <t xml:space="preserve">   PAGOS                         ($)</t>
  </si>
  <si>
    <t>OBLIGACIONES      ($)</t>
  </si>
  <si>
    <t>OBLIGACIONES       ($)</t>
  </si>
  <si>
    <t>APROPIACIÓN INICIAL ($)</t>
  </si>
  <si>
    <t xml:space="preserve">DESCONTANDO APLAZAMIENTOS </t>
  </si>
  <si>
    <t>Fuente :Sistema Integrado de Información Financiera SIIF Nación</t>
  </si>
  <si>
    <t>Nota1:Ley 1769 del 24 de Noviembre de 2015 " Por la cual se decreta el presupuesto de rentas y recursos de capital y ley de apropiaciones para la Vigencia Fiscal del 1° de Enero al 31 de Diciembre de 2016"</t>
  </si>
  <si>
    <t>Nota2: Decreto 2550 del 30 de Diciembre de 2015 " Por el cual se liquida el Presupuesto General de La Nación para la vigencia fiscal de 2016, se detallan las apropiaciones y se clasifican y definen los gastos "</t>
  </si>
  <si>
    <t>Nota3: Decreto 378 del 4 de marzo de  2016 "Por el cual se aplazan unas apropiaciones en el Presupuesto General de la Nación para la vigencia fiscal de 2016 y se dictan otras disposiciones"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</si>
  <si>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</si>
  <si>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</si>
  <si>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>}</t>
  </si>
  <si>
    <t>INFORME DE EJECUCIÓN PRESUPUESTAL ACUMULADA  NOVIEMBRE 30 DE 2016</t>
  </si>
  <si>
    <t>INFORME DE EJECUCIÓN PRESUPUESTAL ACUMULADA NOVIEMBRE 30 DE 2016</t>
  </si>
  <si>
    <t>APLAZAMIENTOS  ($)</t>
  </si>
  <si>
    <t>APROPIACIÓN VIG.DESPUES DE APLAZAMIENTOS ($)</t>
  </si>
  <si>
    <t>GENERADO : DICIEMBRE 01 DE 2016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</si>
</sst>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;[Red]0.00"/>
    <numFmt numFmtId="179" formatCode="0.000%"/>
    <numFmt numFmtId="180" formatCode="[$-240A]dddd\,\ dd&quot; de &quot;mmmm&quot; de &quot;yyyy"/>
    <numFmt numFmtId="181" formatCode="0_ ;[Red]\-0\ "/>
    <numFmt numFmtId="182" formatCode="0_ ;\-0\ "/>
    <numFmt numFmtId="183" formatCode="0;[Red]0"/>
    <numFmt numFmtId="184" formatCode="[$-240A]h:mm:ss\ AM/PM"/>
    <numFmt numFmtId="185" formatCode="#,##0_ ;\-#,##0\ "/>
    <numFmt numFmtId="186" formatCode="#,##0_ ;[Red]\-#,##0\ "/>
    <numFmt numFmtId="187" formatCode="0.00_ ;[Red]\-0.00\ "/>
    <numFmt numFmtId="188" formatCode="0.00_ ;\-0.00\ "/>
    <numFmt numFmtId="189" formatCode="#,##0;[Red]#,##0"/>
    <numFmt numFmtId="190" formatCode="&quot;$&quot;#,##0.00"/>
    <numFmt numFmtId="191" formatCode="#,##0.000000000000"/>
    <numFmt numFmtId="192" formatCode="[$-1240A]&quot;$&quot;\ #,##0.00;\(&quot;$&quot;\ #,##0.00\)"/>
  </numFmts>
  <fonts count="64">
    <font>
      <sz val="10"/>
      <name val="Arial"/>
      <family val="0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Calibri"/>
      <family val="2"/>
    </font>
    <font>
      <b/>
      <sz val="14"/>
      <name val="Arial Narrow"/>
      <family val="2"/>
    </font>
    <font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 tint="0.04998999834060669"/>
      <name val="Arial"/>
      <family val="2"/>
    </font>
    <font>
      <sz val="11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b/>
      <sz val="10"/>
      <color theme="1" tint="0.04998999834060669"/>
      <name val="Arial Narrow"/>
      <family val="2"/>
    </font>
    <font>
      <sz val="9"/>
      <color rgb="FF000000"/>
      <name val="Arial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0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Continuous" vertical="center" wrapText="1"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Alignment="1">
      <alignment horizontal="centerContinuous" vertical="center" wrapText="1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 vertical="center" wrapText="1"/>
    </xf>
    <xf numFmtId="10" fontId="56" fillId="33" borderId="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 wrapText="1"/>
    </xf>
    <xf numFmtId="10" fontId="56" fillId="33" borderId="11" xfId="0" applyNumberFormat="1" applyFont="1" applyFill="1" applyBorder="1" applyAlignment="1">
      <alignment horizontal="right" vertical="center" wrapText="1"/>
    </xf>
    <xf numFmtId="10" fontId="56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10" fontId="5" fillId="33" borderId="0" xfId="0" applyNumberFormat="1" applyFont="1" applyFill="1" applyBorder="1" applyAlignment="1">
      <alignment horizontal="right" vertical="center" wrapText="1"/>
    </xf>
    <xf numFmtId="10" fontId="5" fillId="33" borderId="11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10" fontId="5" fillId="0" borderId="11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10" fontId="56" fillId="33" borderId="12" xfId="0" applyNumberFormat="1" applyFont="1" applyFill="1" applyBorder="1" applyAlignment="1">
      <alignment horizontal="right" vertical="center" wrapText="1"/>
    </xf>
    <xf numFmtId="10" fontId="56" fillId="33" borderId="13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10" fontId="5" fillId="33" borderId="12" xfId="0" applyNumberFormat="1" applyFont="1" applyFill="1" applyBorder="1" applyAlignment="1">
      <alignment horizontal="right" vertical="center" wrapText="1"/>
    </xf>
    <xf numFmtId="10" fontId="5" fillId="33" borderId="13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33" borderId="14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Continuous" vertical="center" wrapText="1"/>
    </xf>
    <xf numFmtId="0" fontId="57" fillId="16" borderId="15" xfId="0" applyFont="1" applyFill="1" applyBorder="1" applyAlignment="1">
      <alignment/>
    </xf>
    <xf numFmtId="4" fontId="1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Border="1" applyAlignment="1">
      <alignment horizontal="centerContinuous" vertical="center" wrapText="1"/>
    </xf>
    <xf numFmtId="4" fontId="13" fillId="0" borderId="1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4" fontId="7" fillId="33" borderId="10" xfId="0" applyNumberFormat="1" applyFont="1" applyFill="1" applyBorder="1" applyAlignment="1">
      <alignment horizontal="right" vertical="center" wrapText="1"/>
    </xf>
    <xf numFmtId="10" fontId="7" fillId="33" borderId="0" xfId="0" applyNumberFormat="1" applyFont="1" applyFill="1" applyBorder="1" applyAlignment="1">
      <alignment horizontal="right" vertical="center" wrapText="1"/>
    </xf>
    <xf numFmtId="10" fontId="58" fillId="33" borderId="0" xfId="0" applyNumberFormat="1" applyFont="1" applyFill="1" applyBorder="1" applyAlignment="1">
      <alignment horizontal="right" vertical="center" wrapText="1"/>
    </xf>
    <xf numFmtId="10" fontId="58" fillId="33" borderId="11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10" fontId="58" fillId="0" borderId="0" xfId="0" applyNumberFormat="1" applyFont="1" applyFill="1" applyBorder="1" applyAlignment="1">
      <alignment horizontal="right" vertical="center" wrapText="1"/>
    </xf>
    <xf numFmtId="10" fontId="58" fillId="0" borderId="11" xfId="0" applyNumberFormat="1" applyFont="1" applyFill="1" applyBorder="1" applyAlignment="1">
      <alignment horizontal="right" vertical="center" wrapText="1"/>
    </xf>
    <xf numFmtId="4" fontId="7" fillId="33" borderId="14" xfId="0" applyNumberFormat="1" applyFont="1" applyFill="1" applyBorder="1" applyAlignment="1">
      <alignment horizontal="right" vertical="center" wrapText="1"/>
    </xf>
    <xf numFmtId="10" fontId="7" fillId="33" borderId="12" xfId="0" applyNumberFormat="1" applyFont="1" applyFill="1" applyBorder="1" applyAlignment="1">
      <alignment horizontal="right" vertical="center" wrapText="1"/>
    </xf>
    <xf numFmtId="10" fontId="58" fillId="33" borderId="12" xfId="0" applyNumberFormat="1" applyFont="1" applyFill="1" applyBorder="1" applyAlignment="1">
      <alignment horizontal="right" vertical="center" wrapText="1"/>
    </xf>
    <xf numFmtId="10" fontId="58" fillId="33" borderId="13" xfId="0" applyNumberFormat="1" applyFont="1" applyFill="1" applyBorder="1" applyAlignment="1">
      <alignment horizontal="right" vertical="center" wrapText="1"/>
    </xf>
    <xf numFmtId="0" fontId="59" fillId="16" borderId="15" xfId="0" applyFont="1" applyFill="1" applyBorder="1" applyAlignment="1">
      <alignment horizontal="center" vertical="justify" wrapText="1"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4" fontId="7" fillId="33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left" vertical="center"/>
    </xf>
    <xf numFmtId="4" fontId="7" fillId="33" borderId="12" xfId="0" applyNumberFormat="1" applyFont="1" applyFill="1" applyBorder="1" applyAlignment="1">
      <alignment horizontal="right" vertical="center" wrapText="1"/>
    </xf>
    <xf numFmtId="0" fontId="59" fillId="16" borderId="16" xfId="0" applyFont="1" applyFill="1" applyBorder="1" applyAlignment="1">
      <alignment horizontal="center" vertical="justify" wrapText="1"/>
    </xf>
    <xf numFmtId="192" fontId="60" fillId="0" borderId="0" xfId="0" applyNumberFormat="1" applyFont="1" applyFill="1" applyBorder="1" applyAlignment="1">
      <alignment horizontal="right" vertical="center" wrapText="1" readingOrder="1"/>
    </xf>
    <xf numFmtId="0" fontId="7" fillId="33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33" borderId="12" xfId="0" applyFont="1" applyFill="1" applyBorder="1" applyAlignment="1">
      <alignment vertical="center"/>
    </xf>
    <xf numFmtId="0" fontId="59" fillId="16" borderId="16" xfId="0" applyFont="1" applyFill="1" applyBorder="1" applyAlignment="1">
      <alignment horizontal="center" vertical="center"/>
    </xf>
    <xf numFmtId="4" fontId="59" fillId="16" borderId="16" xfId="0" applyNumberFormat="1" applyFont="1" applyFill="1" applyBorder="1" applyAlignment="1">
      <alignment horizontal="center" vertical="justify" wrapText="1"/>
    </xf>
    <xf numFmtId="0" fontId="56" fillId="16" borderId="16" xfId="0" applyFont="1" applyFill="1" applyBorder="1" applyAlignment="1">
      <alignment horizontal="center" vertical="justify" wrapText="1"/>
    </xf>
    <xf numFmtId="0" fontId="56" fillId="16" borderId="16" xfId="0" applyFont="1" applyFill="1" applyBorder="1" applyAlignment="1">
      <alignment horizontal="center" vertical="justify"/>
    </xf>
    <xf numFmtId="0" fontId="56" fillId="16" borderId="17" xfId="0" applyFont="1" applyFill="1" applyBorder="1" applyAlignment="1">
      <alignment horizontal="center" vertical="justify"/>
    </xf>
    <xf numFmtId="0" fontId="61" fillId="34" borderId="15" xfId="0" applyFont="1" applyFill="1" applyBorder="1" applyAlignment="1">
      <alignment horizontal="center" vertical="justify" wrapText="1"/>
    </xf>
    <xf numFmtId="0" fontId="62" fillId="34" borderId="16" xfId="0" applyFont="1" applyFill="1" applyBorder="1" applyAlignment="1">
      <alignment horizontal="center" vertical="justify" wrapText="1"/>
    </xf>
    <xf numFmtId="0" fontId="62" fillId="34" borderId="16" xfId="0" applyFont="1" applyFill="1" applyBorder="1" applyAlignment="1">
      <alignment horizontal="center" vertical="justify"/>
    </xf>
    <xf numFmtId="0" fontId="62" fillId="34" borderId="17" xfId="0" applyFont="1" applyFill="1" applyBorder="1" applyAlignment="1">
      <alignment horizontal="center" vertical="justify"/>
    </xf>
    <xf numFmtId="0" fontId="10" fillId="0" borderId="0" xfId="0" applyFont="1" applyAlignment="1">
      <alignment horizontal="centerContinuous" vertical="center" wrapText="1"/>
    </xf>
    <xf numFmtId="4" fontId="10" fillId="0" borderId="0" xfId="0" applyNumberFormat="1" applyFont="1" applyAlignment="1">
      <alignment horizontal="centerContinuous" vertical="center" wrapText="1"/>
    </xf>
    <xf numFmtId="0" fontId="12" fillId="0" borderId="0" xfId="0" applyFont="1" applyAlignment="1">
      <alignment horizontal="centerContinuous" vertical="center" wrapText="1"/>
    </xf>
    <xf numFmtId="0" fontId="63" fillId="34" borderId="18" xfId="0" applyFont="1" applyFill="1" applyBorder="1" applyAlignment="1">
      <alignment horizontal="center" vertical="center" wrapText="1"/>
    </xf>
    <xf numFmtId="0" fontId="63" fillId="34" borderId="19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3" fillId="34" borderId="15" xfId="0" applyFont="1" applyFill="1" applyBorder="1" applyAlignment="1">
      <alignment horizontal="center" vertical="center" wrapText="1"/>
    </xf>
    <xf numFmtId="0" fontId="63" fillId="34" borderId="16" xfId="0" applyFont="1" applyFill="1" applyBorder="1" applyAlignment="1">
      <alignment horizontal="center" vertical="center" wrapText="1"/>
    </xf>
    <xf numFmtId="0" fontId="63" fillId="34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24">
      <selection activeCell="E55" sqref="E55"/>
    </sheetView>
  </sheetViews>
  <sheetFormatPr defaultColWidth="11.421875" defaultRowHeight="12.75"/>
  <cols>
    <col min="1" max="1" width="2.57421875" style="0" customWidth="1"/>
    <col min="2" max="2" width="25.140625" style="0" customWidth="1"/>
    <col min="3" max="3" width="17.28125" style="0" customWidth="1"/>
    <col min="4" max="4" width="17.140625" style="0" customWidth="1"/>
    <col min="5" max="5" width="16.140625" style="0" customWidth="1"/>
    <col min="6" max="6" width="17.140625" style="0" customWidth="1"/>
    <col min="7" max="7" width="16.57421875" style="0" customWidth="1"/>
    <col min="8" max="8" width="17.140625" style="0" customWidth="1"/>
    <col min="9" max="9" width="16.7109375" style="0" customWidth="1"/>
    <col min="10" max="10" width="17.140625" style="0" customWidth="1"/>
    <col min="11" max="11" width="7.421875" style="0" customWidth="1"/>
    <col min="12" max="12" width="8.140625" style="0" customWidth="1"/>
    <col min="13" max="13" width="8.421875" style="0" customWidth="1"/>
    <col min="14" max="14" width="17.28125" style="0" customWidth="1"/>
    <col min="15" max="15" width="8.8515625" style="0" customWidth="1"/>
    <col min="16" max="16" width="7.140625" style="0" customWidth="1"/>
    <col min="17" max="17" width="6.8515625" style="0" customWidth="1"/>
    <col min="18" max="18" width="15.28125" style="0" bestFit="1" customWidth="1"/>
  </cols>
  <sheetData>
    <row r="1" spans="1:17" ht="18">
      <c r="A1" s="102" t="s">
        <v>11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ht="12.75">
      <c r="A2" s="102" t="s">
        <v>34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1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98" t="s">
        <v>38</v>
      </c>
      <c r="O3" s="44"/>
      <c r="P3" s="44"/>
      <c r="Q3" s="44"/>
    </row>
    <row r="4" spans="3:17" ht="24" customHeight="1" thickBot="1"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105" t="s">
        <v>26</v>
      </c>
      <c r="O4" s="106"/>
      <c r="P4" s="106"/>
      <c r="Q4" s="107"/>
    </row>
    <row r="5" spans="1:17" ht="46.5" customHeight="1" thickBot="1">
      <c r="A5" s="40"/>
      <c r="B5" s="87" t="s">
        <v>8</v>
      </c>
      <c r="C5" s="88" t="s">
        <v>25</v>
      </c>
      <c r="D5" s="77" t="s">
        <v>12</v>
      </c>
      <c r="E5" s="77" t="s">
        <v>36</v>
      </c>
      <c r="F5" s="77" t="s">
        <v>37</v>
      </c>
      <c r="G5" s="77" t="s">
        <v>19</v>
      </c>
      <c r="H5" s="77" t="s">
        <v>17</v>
      </c>
      <c r="I5" s="77" t="s">
        <v>22</v>
      </c>
      <c r="J5" s="61" t="s">
        <v>13</v>
      </c>
      <c r="K5" s="89" t="s">
        <v>16</v>
      </c>
      <c r="L5" s="90" t="s">
        <v>14</v>
      </c>
      <c r="M5" s="91" t="s">
        <v>15</v>
      </c>
      <c r="N5" s="92" t="s">
        <v>13</v>
      </c>
      <c r="O5" s="93" t="s">
        <v>16</v>
      </c>
      <c r="P5" s="94" t="s">
        <v>14</v>
      </c>
      <c r="Q5" s="95" t="s">
        <v>15</v>
      </c>
    </row>
    <row r="6" spans="1:17" ht="10.5" customHeight="1">
      <c r="A6" s="9"/>
      <c r="B6" s="3"/>
      <c r="C6" s="3"/>
      <c r="D6" s="2"/>
      <c r="E6" s="2"/>
      <c r="F6" s="2"/>
      <c r="G6" s="2"/>
      <c r="H6" s="2"/>
      <c r="I6" s="2"/>
      <c r="J6" s="9"/>
      <c r="K6" s="2"/>
      <c r="L6" s="2"/>
      <c r="M6" s="10"/>
      <c r="N6" s="9"/>
      <c r="O6" s="2"/>
      <c r="P6" s="2"/>
      <c r="Q6" s="10"/>
    </row>
    <row r="7" spans="1:17" ht="23.25" customHeight="1">
      <c r="A7" s="14" t="s">
        <v>4</v>
      </c>
      <c r="B7" s="66" t="s">
        <v>0</v>
      </c>
      <c r="C7" s="67">
        <f>+C23+C39</f>
        <v>317158566855</v>
      </c>
      <c r="D7" s="67">
        <f>SUM(D8:D11)</f>
        <v>366563566855</v>
      </c>
      <c r="E7" s="67">
        <f>SUM(E8:E11)</f>
        <v>11078742698</v>
      </c>
      <c r="F7" s="67">
        <f>+D7-E7</f>
        <v>355484824157</v>
      </c>
      <c r="G7" s="67">
        <f>SUM(G8:G11)</f>
        <v>335290967415.32996</v>
      </c>
      <c r="H7" s="67">
        <f>SUM(H8:H11)</f>
        <v>313491365049.85</v>
      </c>
      <c r="I7" s="67">
        <f>SUM(I8:I11)</f>
        <v>305861147473.94</v>
      </c>
      <c r="J7" s="36">
        <f>+D7-G7</f>
        <v>31272599439.670044</v>
      </c>
      <c r="K7" s="19">
        <f>+G7/D7</f>
        <v>0.9146871040458846</v>
      </c>
      <c r="L7" s="19">
        <f>+H7/D7</f>
        <v>0.8552169211455115</v>
      </c>
      <c r="M7" s="20">
        <f>+I7/D7</f>
        <v>0.8344013839076598</v>
      </c>
      <c r="N7" s="36">
        <f>+F7-G7</f>
        <v>20193856741.670044</v>
      </c>
      <c r="O7" s="13">
        <f>+G7/F7</f>
        <v>0.9431934772755548</v>
      </c>
      <c r="P7" s="13">
        <f>+H7/F7</f>
        <v>0.8818698963964673</v>
      </c>
      <c r="Q7" s="16">
        <f>+I7/F7</f>
        <v>0.8604056395354203</v>
      </c>
    </row>
    <row r="8" spans="1:17" ht="21.75" customHeight="1">
      <c r="A8" s="26"/>
      <c r="B8" s="68" t="s">
        <v>1</v>
      </c>
      <c r="C8" s="69">
        <f>+C24+C40</f>
        <v>48279467000</v>
      </c>
      <c r="D8" s="69">
        <f aca="true" t="shared" si="0" ref="D8:I9">+D24+D40</f>
        <v>52434467000</v>
      </c>
      <c r="E8" s="69">
        <f>+E24+E40</f>
        <v>1056997950</v>
      </c>
      <c r="F8" s="69">
        <f aca="true" t="shared" si="1" ref="F8:F15">+D8-E8</f>
        <v>51377469050</v>
      </c>
      <c r="G8" s="69">
        <f t="shared" si="0"/>
        <v>46068027291.78</v>
      </c>
      <c r="H8" s="69">
        <f t="shared" si="0"/>
        <v>43901847314.45</v>
      </c>
      <c r="I8" s="69">
        <f t="shared" si="0"/>
        <v>43542419204.049995</v>
      </c>
      <c r="J8" s="37">
        <f aca="true" t="shared" si="2" ref="J8:J15">+D8-G8</f>
        <v>6366439708.220001</v>
      </c>
      <c r="K8" s="21">
        <f aca="true" t="shared" si="3" ref="K8:K15">+G8/D8</f>
        <v>0.8785829231711271</v>
      </c>
      <c r="L8" s="21">
        <f aca="true" t="shared" si="4" ref="L8:L13">+H8/D8</f>
        <v>0.8372707843955007</v>
      </c>
      <c r="M8" s="22">
        <f aca="true" t="shared" si="5" ref="M8:M15">+I8/D8</f>
        <v>0.830415978178056</v>
      </c>
      <c r="N8" s="37">
        <f>+F8-G8</f>
        <v>5309441758.220001</v>
      </c>
      <c r="O8" s="12">
        <f>+G8/F8</f>
        <v>0.8966581683295277</v>
      </c>
      <c r="P8" s="12">
        <f>+H8/F8</f>
        <v>0.8544961074615254</v>
      </c>
      <c r="Q8" s="17">
        <f>+I8/F8</f>
        <v>0.8475002760777294</v>
      </c>
    </row>
    <row r="9" spans="1:17" ht="24" customHeight="1">
      <c r="A9" s="26"/>
      <c r="B9" s="68" t="s">
        <v>2</v>
      </c>
      <c r="C9" s="69">
        <f>+C25+C41</f>
        <v>14865361000</v>
      </c>
      <c r="D9" s="69">
        <f t="shared" si="0"/>
        <v>20865361000</v>
      </c>
      <c r="E9" s="69"/>
      <c r="F9" s="69">
        <f t="shared" si="1"/>
        <v>20865361000</v>
      </c>
      <c r="G9" s="69">
        <f t="shared" si="0"/>
        <v>20015558623.989998</v>
      </c>
      <c r="H9" s="69">
        <f t="shared" si="0"/>
        <v>17862945217.739998</v>
      </c>
      <c r="I9" s="69">
        <f t="shared" si="0"/>
        <v>17344419336.23</v>
      </c>
      <c r="J9" s="37">
        <f t="shared" si="2"/>
        <v>849802376.0100021</v>
      </c>
      <c r="K9" s="21">
        <f t="shared" si="3"/>
        <v>0.959272098095499</v>
      </c>
      <c r="L9" s="21">
        <f t="shared" si="4"/>
        <v>0.8561052558707227</v>
      </c>
      <c r="M9" s="22">
        <f t="shared" si="5"/>
        <v>0.8312542177549672</v>
      </c>
      <c r="N9" s="37">
        <f>+F9-G9</f>
        <v>849802376.0100021</v>
      </c>
      <c r="O9" s="12">
        <f>+G9/F9</f>
        <v>0.959272098095499</v>
      </c>
      <c r="P9" s="12">
        <f>+H9/F9</f>
        <v>0.8561052558707227</v>
      </c>
      <c r="Q9" s="17">
        <f>+I9/F9</f>
        <v>0.8312542177549672</v>
      </c>
    </row>
    <row r="10" spans="1:17" ht="25.5" customHeight="1">
      <c r="A10" s="26"/>
      <c r="B10" s="68" t="s">
        <v>9</v>
      </c>
      <c r="C10" s="69">
        <f>+C26</f>
        <v>48426938855</v>
      </c>
      <c r="D10" s="69">
        <f aca="true" t="shared" si="6" ref="D10:I10">+D26</f>
        <v>89676938855</v>
      </c>
      <c r="E10" s="69">
        <f t="shared" si="6"/>
        <v>4458431787</v>
      </c>
      <c r="F10" s="69">
        <f t="shared" si="1"/>
        <v>85218507068</v>
      </c>
      <c r="G10" s="69">
        <f t="shared" si="6"/>
        <v>71183894460.56</v>
      </c>
      <c r="H10" s="69">
        <f t="shared" si="6"/>
        <v>70790083839.56</v>
      </c>
      <c r="I10" s="69">
        <f t="shared" si="6"/>
        <v>70789965678.56</v>
      </c>
      <c r="J10" s="37">
        <f t="shared" si="2"/>
        <v>18493044394.440002</v>
      </c>
      <c r="K10" s="21">
        <f t="shared" si="3"/>
        <v>0.7937814935415928</v>
      </c>
      <c r="L10" s="21">
        <f t="shared" si="4"/>
        <v>0.7893900566122307</v>
      </c>
      <c r="M10" s="22">
        <f t="shared" si="5"/>
        <v>0.7893887389825088</v>
      </c>
      <c r="N10" s="37">
        <f>+F10-G10</f>
        <v>14034612607.440002</v>
      </c>
      <c r="O10" s="12">
        <f>+G10/F10</f>
        <v>0.8353102736681235</v>
      </c>
      <c r="P10" s="12">
        <f>+H10/F10</f>
        <v>0.8306890870908257</v>
      </c>
      <c r="Q10" s="17">
        <f>+I10/F10</f>
        <v>0.830687700525817</v>
      </c>
    </row>
    <row r="11" spans="1:18" ht="24.75" customHeight="1">
      <c r="A11" s="26"/>
      <c r="B11" s="68" t="s">
        <v>10</v>
      </c>
      <c r="C11" s="69">
        <f>+C27</f>
        <v>205586800000</v>
      </c>
      <c r="D11" s="69">
        <f>+D27</f>
        <v>203586800000</v>
      </c>
      <c r="E11" s="69">
        <f>+E27</f>
        <v>5563312961</v>
      </c>
      <c r="F11" s="69">
        <f t="shared" si="1"/>
        <v>198023487039</v>
      </c>
      <c r="G11" s="69">
        <f>+G27</f>
        <v>198023487039</v>
      </c>
      <c r="H11" s="69">
        <f>+H27</f>
        <v>180936488678.1</v>
      </c>
      <c r="I11" s="69">
        <f>+I27</f>
        <v>174184343255.1</v>
      </c>
      <c r="J11" s="37">
        <f t="shared" si="2"/>
        <v>5563312961</v>
      </c>
      <c r="K11" s="21">
        <f t="shared" si="3"/>
        <v>0.9726735084936744</v>
      </c>
      <c r="L11" s="21">
        <f t="shared" si="4"/>
        <v>0.8887437136302551</v>
      </c>
      <c r="M11" s="22">
        <f t="shared" si="5"/>
        <v>0.8555777842920071</v>
      </c>
      <c r="N11" s="37">
        <f>+F11-G11</f>
        <v>0</v>
      </c>
      <c r="O11" s="12">
        <f>+G11/F11</f>
        <v>1</v>
      </c>
      <c r="P11" s="12">
        <f>+H11/F11</f>
        <v>0.9137122640531283</v>
      </c>
      <c r="Q11" s="17">
        <f>+I11/F11</f>
        <v>0.8796145642097245</v>
      </c>
      <c r="R11" s="1"/>
    </row>
    <row r="12" spans="1:17" ht="6.75" customHeight="1">
      <c r="A12" s="26"/>
      <c r="B12" s="70"/>
      <c r="C12" s="69"/>
      <c r="D12" s="69"/>
      <c r="E12" s="69"/>
      <c r="F12" s="71"/>
      <c r="G12" s="69"/>
      <c r="H12" s="69"/>
      <c r="I12" s="69"/>
      <c r="J12" s="37"/>
      <c r="K12" s="21"/>
      <c r="L12" s="21"/>
      <c r="M12" s="22"/>
      <c r="N12" s="37"/>
      <c r="O12" s="12"/>
      <c r="P12" s="12"/>
      <c r="Q12" s="17"/>
    </row>
    <row r="13" spans="1:17" ht="37.5" customHeight="1">
      <c r="A13" s="23" t="s">
        <v>5</v>
      </c>
      <c r="B13" s="66" t="s">
        <v>3</v>
      </c>
      <c r="C13" s="67">
        <f>+C29+C43</f>
        <v>182026800000</v>
      </c>
      <c r="D13" s="67">
        <f>+D29+D43</f>
        <v>198891800000</v>
      </c>
      <c r="E13" s="67">
        <f>+E29+E43</f>
        <v>12422343464</v>
      </c>
      <c r="F13" s="67">
        <f t="shared" si="1"/>
        <v>186469456536</v>
      </c>
      <c r="G13" s="67">
        <f>+G29+G43</f>
        <v>184595513027.83002</v>
      </c>
      <c r="H13" s="67">
        <f>+H29+H43</f>
        <v>173587023697.47</v>
      </c>
      <c r="I13" s="67">
        <f>+I29+I43</f>
        <v>57668210361.47</v>
      </c>
      <c r="J13" s="36">
        <f t="shared" si="2"/>
        <v>14296286972.169983</v>
      </c>
      <c r="K13" s="19">
        <f t="shared" si="3"/>
        <v>0.9281202796084606</v>
      </c>
      <c r="L13" s="19">
        <f t="shared" si="4"/>
        <v>0.87277114339289</v>
      </c>
      <c r="M13" s="20">
        <f t="shared" si="5"/>
        <v>0.2899476517456728</v>
      </c>
      <c r="N13" s="36">
        <f>+F13-G13</f>
        <v>1873943508.169983</v>
      </c>
      <c r="O13" s="13">
        <f>+G13/F13</f>
        <v>0.989950399690213</v>
      </c>
      <c r="P13" s="13">
        <f>+H13/F13</f>
        <v>0.9309139787403043</v>
      </c>
      <c r="Q13" s="16">
        <f>+I13/F13</f>
        <v>0.30926357288083</v>
      </c>
    </row>
    <row r="14" spans="1:18" ht="11.25" customHeight="1">
      <c r="A14" s="11"/>
      <c r="B14" s="72"/>
      <c r="C14" s="73"/>
      <c r="D14" s="74"/>
      <c r="E14" s="74"/>
      <c r="F14" s="71"/>
      <c r="G14" s="74"/>
      <c r="H14" s="74"/>
      <c r="I14" s="74"/>
      <c r="J14" s="37"/>
      <c r="K14" s="21"/>
      <c r="L14" s="21"/>
      <c r="M14" s="22"/>
      <c r="N14" s="37"/>
      <c r="O14" s="12"/>
      <c r="P14" s="12"/>
      <c r="Q14" s="17"/>
      <c r="R14" s="32"/>
    </row>
    <row r="15" spans="1:17" ht="19.5" customHeight="1" thickBot="1">
      <c r="A15" s="27" t="s">
        <v>6</v>
      </c>
      <c r="B15" s="75" t="s">
        <v>7</v>
      </c>
      <c r="C15" s="76">
        <f>+C31+C45</f>
        <v>499185366855</v>
      </c>
      <c r="D15" s="76">
        <f>+D7+D13</f>
        <v>565455366855</v>
      </c>
      <c r="E15" s="76">
        <f>+E7+E13</f>
        <v>23501086162</v>
      </c>
      <c r="F15" s="76">
        <f t="shared" si="1"/>
        <v>541954280693</v>
      </c>
      <c r="G15" s="76">
        <f>+G7+G13</f>
        <v>519886480443.16</v>
      </c>
      <c r="H15" s="76">
        <f>+H7+H13</f>
        <v>487078388747.31995</v>
      </c>
      <c r="I15" s="76">
        <f>+I7+I13</f>
        <v>363529357835.41003</v>
      </c>
      <c r="J15" s="38">
        <f t="shared" si="2"/>
        <v>45568886411.84003</v>
      </c>
      <c r="K15" s="28">
        <f t="shared" si="3"/>
        <v>0.9194120542788565</v>
      </c>
      <c r="L15" s="28">
        <f>+H15/D15</f>
        <v>0.8613913976206397</v>
      </c>
      <c r="M15" s="29">
        <f t="shared" si="5"/>
        <v>0.6428966442697679</v>
      </c>
      <c r="N15" s="38">
        <f>+F15-G15</f>
        <v>22067800249.840027</v>
      </c>
      <c r="O15" s="24">
        <f>+G15/F15</f>
        <v>0.9592810666212991</v>
      </c>
      <c r="P15" s="24">
        <f>+H15/F15</f>
        <v>0.8987444256819783</v>
      </c>
      <c r="Q15" s="25">
        <f>+I15/F15</f>
        <v>0.6707749542462567</v>
      </c>
    </row>
    <row r="16" spans="3:14" ht="9.75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7" ht="18">
      <c r="A17" s="102" t="s">
        <v>31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</row>
    <row r="18" spans="1:17" ht="15" customHeight="1" thickBot="1">
      <c r="A18" s="102" t="s">
        <v>35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</row>
    <row r="19" spans="1:17" ht="11.25" customHeight="1" hidden="1" thickBot="1">
      <c r="A19" s="5"/>
      <c r="B19" s="5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5"/>
      <c r="P19" s="15"/>
      <c r="Q19" s="15"/>
    </row>
    <row r="20" spans="3:17" ht="28.5" customHeight="1" thickBot="1">
      <c r="C20" s="1"/>
      <c r="D20" s="1"/>
      <c r="E20" s="1"/>
      <c r="F20" s="1"/>
      <c r="G20" s="1"/>
      <c r="H20" s="1"/>
      <c r="I20" s="4"/>
      <c r="J20" s="41"/>
      <c r="K20" s="41"/>
      <c r="L20" s="41"/>
      <c r="M20" s="41"/>
      <c r="N20" s="99" t="s">
        <v>26</v>
      </c>
      <c r="O20" s="100"/>
      <c r="P20" s="100"/>
      <c r="Q20" s="101"/>
    </row>
    <row r="21" spans="1:17" ht="48.75" customHeight="1" thickBot="1">
      <c r="A21" s="40"/>
      <c r="B21" s="87" t="s">
        <v>8</v>
      </c>
      <c r="C21" s="88" t="s">
        <v>25</v>
      </c>
      <c r="D21" s="88" t="s">
        <v>12</v>
      </c>
      <c r="E21" s="77" t="s">
        <v>36</v>
      </c>
      <c r="F21" s="77" t="s">
        <v>37</v>
      </c>
      <c r="G21" s="88" t="s">
        <v>19</v>
      </c>
      <c r="H21" s="88" t="s">
        <v>23</v>
      </c>
      <c r="I21" s="88" t="s">
        <v>18</v>
      </c>
      <c r="J21" s="61" t="s">
        <v>13</v>
      </c>
      <c r="K21" s="89" t="s">
        <v>16</v>
      </c>
      <c r="L21" s="90" t="s">
        <v>14</v>
      </c>
      <c r="M21" s="91" t="s">
        <v>15</v>
      </c>
      <c r="N21" s="92" t="s">
        <v>13</v>
      </c>
      <c r="O21" s="93" t="s">
        <v>16</v>
      </c>
      <c r="P21" s="94" t="s">
        <v>14</v>
      </c>
      <c r="Q21" s="95" t="s">
        <v>15</v>
      </c>
    </row>
    <row r="22" spans="1:17" ht="13.5" customHeight="1">
      <c r="A22" s="9"/>
      <c r="B22" s="3"/>
      <c r="C22" s="6"/>
      <c r="D22" s="8"/>
      <c r="E22" s="8"/>
      <c r="F22" s="8"/>
      <c r="G22" s="8"/>
      <c r="H22" s="8"/>
      <c r="I22" s="8"/>
      <c r="J22" s="45"/>
      <c r="K22" s="46"/>
      <c r="L22" s="46"/>
      <c r="M22" s="46"/>
      <c r="N22" s="45"/>
      <c r="O22" s="47"/>
      <c r="P22" s="47"/>
      <c r="Q22" s="48"/>
    </row>
    <row r="23" spans="1:17" ht="19.5" customHeight="1">
      <c r="A23" s="14" t="s">
        <v>4</v>
      </c>
      <c r="B23" s="82" t="s">
        <v>0</v>
      </c>
      <c r="C23" s="67">
        <f aca="true" t="shared" si="7" ref="C23:I23">SUM(C24:C27)</f>
        <v>305016997855</v>
      </c>
      <c r="D23" s="67">
        <f t="shared" si="7"/>
        <v>354421997855</v>
      </c>
      <c r="E23" s="67">
        <f>SUM(E24:E27)</f>
        <v>10428742698</v>
      </c>
      <c r="F23" s="67">
        <f>+D23-E23</f>
        <v>343993255157</v>
      </c>
      <c r="G23" s="67">
        <f t="shared" si="7"/>
        <v>324916860139.49</v>
      </c>
      <c r="H23" s="67">
        <f t="shared" si="7"/>
        <v>303406683096.55</v>
      </c>
      <c r="I23" s="67">
        <f t="shared" si="7"/>
        <v>295994894434.64</v>
      </c>
      <c r="J23" s="49">
        <f>+D23-G23</f>
        <v>29505137715.51001</v>
      </c>
      <c r="K23" s="50">
        <f>+G23/D23</f>
        <v>0.9167513927067782</v>
      </c>
      <c r="L23" s="50">
        <f>+H23/D23</f>
        <v>0.8560605293486291</v>
      </c>
      <c r="M23" s="50">
        <f>+I23/D23</f>
        <v>0.8351482024988091</v>
      </c>
      <c r="N23" s="49">
        <f>+F23-G23</f>
        <v>19076395017.51001</v>
      </c>
      <c r="O23" s="51">
        <f>+G23/F23</f>
        <v>0.944544275995169</v>
      </c>
      <c r="P23" s="51">
        <f>+H23/F23</f>
        <v>0.8820134655200547</v>
      </c>
      <c r="Q23" s="52">
        <f>+I23/F23</f>
        <v>0.8604671457861773</v>
      </c>
    </row>
    <row r="24" spans="1:17" ht="19.5" customHeight="1">
      <c r="A24" s="26"/>
      <c r="B24" s="83" t="s">
        <v>1</v>
      </c>
      <c r="C24" s="69">
        <v>37951130000</v>
      </c>
      <c r="D24" s="69">
        <v>42106130000</v>
      </c>
      <c r="E24" s="69">
        <v>406997950</v>
      </c>
      <c r="F24" s="69">
        <f>+D24-E24</f>
        <v>41699132050</v>
      </c>
      <c r="G24" s="69">
        <v>37342489080.33</v>
      </c>
      <c r="H24" s="69">
        <v>35185344155</v>
      </c>
      <c r="I24" s="69">
        <v>35019998158.6</v>
      </c>
      <c r="J24" s="53">
        <f aca="true" t="shared" si="8" ref="J24:J31">+D24-G24</f>
        <v>4763640919.669998</v>
      </c>
      <c r="K24" s="54">
        <f aca="true" t="shared" si="9" ref="K24:K31">+G24/D24</f>
        <v>0.8868658573070002</v>
      </c>
      <c r="L24" s="54">
        <f aca="true" t="shared" si="10" ref="L24:L31">+H24/D24</f>
        <v>0.8356347200514509</v>
      </c>
      <c r="M24" s="54">
        <f aca="true" t="shared" si="11" ref="M24:M31">+I24/D24</f>
        <v>0.8317078334817282</v>
      </c>
      <c r="N24" s="53">
        <f>+F24-G24</f>
        <v>4356642969.669998</v>
      </c>
      <c r="O24" s="55">
        <f>+G24/F24</f>
        <v>0.8955219747872426</v>
      </c>
      <c r="P24" s="55">
        <f>+H24/F24</f>
        <v>0.8437908039143467</v>
      </c>
      <c r="Q24" s="56">
        <f>+I24/F24</f>
        <v>0.8398255895736324</v>
      </c>
    </row>
    <row r="25" spans="1:17" ht="19.5" customHeight="1">
      <c r="A25" s="26"/>
      <c r="B25" s="83" t="s">
        <v>2</v>
      </c>
      <c r="C25" s="69">
        <v>13052129000</v>
      </c>
      <c r="D25" s="69">
        <v>19052129000</v>
      </c>
      <c r="E25" s="69"/>
      <c r="F25" s="69">
        <f aca="true" t="shared" si="12" ref="F25:F31">+D25-E25</f>
        <v>19052129000</v>
      </c>
      <c r="G25" s="69">
        <v>18366989559.6</v>
      </c>
      <c r="H25" s="69">
        <v>16494766423.89</v>
      </c>
      <c r="I25" s="69">
        <v>16000587342.38</v>
      </c>
      <c r="J25" s="53">
        <f t="shared" si="8"/>
        <v>685139440.4000015</v>
      </c>
      <c r="K25" s="54">
        <f t="shared" si="9"/>
        <v>0.9640386940273183</v>
      </c>
      <c r="L25" s="54">
        <f t="shared" si="10"/>
        <v>0.8657702466684957</v>
      </c>
      <c r="M25" s="54">
        <f t="shared" si="11"/>
        <v>0.8398319863559605</v>
      </c>
      <c r="N25" s="53">
        <f>+F25-G25</f>
        <v>685139440.4000015</v>
      </c>
      <c r="O25" s="55">
        <f>+G25/F25</f>
        <v>0.9640386940273183</v>
      </c>
      <c r="P25" s="55">
        <f>+H25/F25</f>
        <v>0.8657702466684957</v>
      </c>
      <c r="Q25" s="56">
        <f>+I25/F25</f>
        <v>0.8398319863559605</v>
      </c>
    </row>
    <row r="26" spans="1:17" ht="19.5" customHeight="1">
      <c r="A26" s="26"/>
      <c r="B26" s="83" t="s">
        <v>9</v>
      </c>
      <c r="C26" s="69">
        <v>48426938855</v>
      </c>
      <c r="D26" s="69">
        <v>89676938855</v>
      </c>
      <c r="E26" s="69">
        <v>4458431787</v>
      </c>
      <c r="F26" s="69">
        <f t="shared" si="12"/>
        <v>85218507068</v>
      </c>
      <c r="G26" s="69">
        <v>71183894460.56</v>
      </c>
      <c r="H26" s="69">
        <v>70790083839.56</v>
      </c>
      <c r="I26" s="69">
        <v>70789965678.56</v>
      </c>
      <c r="J26" s="53">
        <f t="shared" si="8"/>
        <v>18493044394.440002</v>
      </c>
      <c r="K26" s="54">
        <f t="shared" si="9"/>
        <v>0.7937814935415928</v>
      </c>
      <c r="L26" s="54">
        <f t="shared" si="10"/>
        <v>0.7893900566122307</v>
      </c>
      <c r="M26" s="54">
        <f t="shared" si="11"/>
        <v>0.7893887389825088</v>
      </c>
      <c r="N26" s="53">
        <f>+F26-G26</f>
        <v>14034612607.440002</v>
      </c>
      <c r="O26" s="55">
        <f>+G26/F26</f>
        <v>0.8353102736681235</v>
      </c>
      <c r="P26" s="55">
        <f>+H26/F26</f>
        <v>0.8306890870908257</v>
      </c>
      <c r="Q26" s="56">
        <f>+I26/F26</f>
        <v>0.830687700525817</v>
      </c>
    </row>
    <row r="27" spans="1:17" ht="19.5" customHeight="1">
      <c r="A27" s="26"/>
      <c r="B27" s="83" t="s">
        <v>10</v>
      </c>
      <c r="C27" s="69">
        <v>205586800000</v>
      </c>
      <c r="D27" s="69">
        <v>203586800000</v>
      </c>
      <c r="E27" s="69">
        <v>5563312961</v>
      </c>
      <c r="F27" s="69">
        <f t="shared" si="12"/>
        <v>198023487039</v>
      </c>
      <c r="G27" s="69">
        <v>198023487039</v>
      </c>
      <c r="H27" s="69">
        <v>180936488678.1</v>
      </c>
      <c r="I27" s="69">
        <v>174184343255.1</v>
      </c>
      <c r="J27" s="53">
        <f t="shared" si="8"/>
        <v>5563312961</v>
      </c>
      <c r="K27" s="54">
        <f t="shared" si="9"/>
        <v>0.9726735084936744</v>
      </c>
      <c r="L27" s="54">
        <f t="shared" si="10"/>
        <v>0.8887437136302551</v>
      </c>
      <c r="M27" s="54">
        <f t="shared" si="11"/>
        <v>0.8555777842920071</v>
      </c>
      <c r="N27" s="53">
        <f>+F27-G27</f>
        <v>0</v>
      </c>
      <c r="O27" s="55">
        <f>+G27/F27</f>
        <v>1</v>
      </c>
      <c r="P27" s="55">
        <f>+H27/F27</f>
        <v>0.9137122640531283</v>
      </c>
      <c r="Q27" s="56">
        <f>+I27/F27</f>
        <v>0.8796145642097245</v>
      </c>
    </row>
    <row r="28" spans="1:17" ht="8.25" customHeight="1">
      <c r="A28" s="26"/>
      <c r="B28" s="84"/>
      <c r="C28" s="69"/>
      <c r="D28" s="69"/>
      <c r="E28" s="69"/>
      <c r="F28" s="71"/>
      <c r="G28" s="69"/>
      <c r="H28" s="69"/>
      <c r="I28" s="69"/>
      <c r="J28" s="53"/>
      <c r="K28" s="54"/>
      <c r="L28" s="54"/>
      <c r="M28" s="54"/>
      <c r="N28" s="53"/>
      <c r="O28" s="55"/>
      <c r="P28" s="55"/>
      <c r="Q28" s="56"/>
    </row>
    <row r="29" spans="1:17" ht="19.5" customHeight="1">
      <c r="A29" s="23" t="s">
        <v>5</v>
      </c>
      <c r="B29" s="82" t="s">
        <v>3</v>
      </c>
      <c r="C29" s="67">
        <v>178162800000</v>
      </c>
      <c r="D29" s="67">
        <v>195027800000</v>
      </c>
      <c r="E29" s="67">
        <v>12422343464</v>
      </c>
      <c r="F29" s="67">
        <f t="shared" si="12"/>
        <v>182605456536</v>
      </c>
      <c r="G29" s="67">
        <v>180800409353.88</v>
      </c>
      <c r="H29" s="67">
        <v>171007194148.83</v>
      </c>
      <c r="I29" s="67">
        <v>55167847763.83</v>
      </c>
      <c r="J29" s="49">
        <f t="shared" si="8"/>
        <v>14227390646.119995</v>
      </c>
      <c r="K29" s="50">
        <f t="shared" si="9"/>
        <v>0.9270494224612081</v>
      </c>
      <c r="L29" s="50">
        <f t="shared" si="10"/>
        <v>0.8768349648041458</v>
      </c>
      <c r="M29" s="50">
        <f t="shared" si="11"/>
        <v>0.28287171246268483</v>
      </c>
      <c r="N29" s="49">
        <f>+F29-G29</f>
        <v>1805047182.119995</v>
      </c>
      <c r="O29" s="51">
        <f>+G29/F29</f>
        <v>0.9901150424726539</v>
      </c>
      <c r="P29" s="51">
        <f>+H29/F29</f>
        <v>0.9364845793374008</v>
      </c>
      <c r="Q29" s="52">
        <f>+I29/F29</f>
        <v>0.30211500143728653</v>
      </c>
    </row>
    <row r="30" spans="1:17" ht="10.5" customHeight="1">
      <c r="A30" s="30"/>
      <c r="B30" s="85"/>
      <c r="C30" s="73"/>
      <c r="D30" s="73"/>
      <c r="E30" s="73"/>
      <c r="F30" s="71"/>
      <c r="G30" s="73" t="s">
        <v>33</v>
      </c>
      <c r="H30" s="73"/>
      <c r="I30" s="73"/>
      <c r="J30" s="53"/>
      <c r="K30" s="54"/>
      <c r="L30" s="54"/>
      <c r="M30" s="54"/>
      <c r="N30" s="53"/>
      <c r="O30" s="55"/>
      <c r="P30" s="55"/>
      <c r="Q30" s="56"/>
    </row>
    <row r="31" spans="1:17" ht="19.5" customHeight="1" thickBot="1">
      <c r="A31" s="27" t="s">
        <v>6</v>
      </c>
      <c r="B31" s="86" t="s">
        <v>7</v>
      </c>
      <c r="C31" s="76">
        <f aca="true" t="shared" si="13" ref="C31:I31">+C23+C29</f>
        <v>483179797855</v>
      </c>
      <c r="D31" s="76">
        <f t="shared" si="13"/>
        <v>549449797855</v>
      </c>
      <c r="E31" s="76">
        <f>+E23+E29</f>
        <v>22851086162</v>
      </c>
      <c r="F31" s="76">
        <f t="shared" si="12"/>
        <v>526598711693</v>
      </c>
      <c r="G31" s="76">
        <f t="shared" si="13"/>
        <v>505717269493.37</v>
      </c>
      <c r="H31" s="76">
        <f>+H23+H29</f>
        <v>474413877245.38</v>
      </c>
      <c r="I31" s="76">
        <f t="shared" si="13"/>
        <v>351162742198.47003</v>
      </c>
      <c r="J31" s="57">
        <f t="shared" si="8"/>
        <v>43732528361.630005</v>
      </c>
      <c r="K31" s="58">
        <f t="shared" si="9"/>
        <v>0.9204066895058336</v>
      </c>
      <c r="L31" s="58">
        <f t="shared" si="10"/>
        <v>0.8634344376819263</v>
      </c>
      <c r="M31" s="58">
        <f t="shared" si="11"/>
        <v>0.6391170650519413</v>
      </c>
      <c r="N31" s="57">
        <f>+F31-G31</f>
        <v>20881442199.630005</v>
      </c>
      <c r="O31" s="59">
        <f>+G31/F31</f>
        <v>0.9603465756068853</v>
      </c>
      <c r="P31" s="59">
        <f>+H31/F31</f>
        <v>0.9009020848534793</v>
      </c>
      <c r="Q31" s="60">
        <f>+I31/F31</f>
        <v>0.6668507430819414</v>
      </c>
    </row>
    <row r="32" spans="3:14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7" ht="18">
      <c r="A33" s="96" t="s">
        <v>32</v>
      </c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6"/>
      <c r="P33" s="96"/>
      <c r="Q33" s="96"/>
    </row>
    <row r="34" spans="1:17" ht="18">
      <c r="A34" s="96" t="s">
        <v>35</v>
      </c>
      <c r="B34" s="96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6"/>
      <c r="P34" s="96"/>
      <c r="Q34" s="96"/>
    </row>
    <row r="35" spans="1:17" ht="11.25" customHeight="1" thickBot="1">
      <c r="A35" s="5"/>
      <c r="B35" s="5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5"/>
      <c r="P35" s="15"/>
      <c r="Q35" s="15"/>
    </row>
    <row r="36" spans="1:17" ht="23.25" customHeight="1" thickBot="1">
      <c r="A36" s="5"/>
      <c r="B36" s="5"/>
      <c r="C36" s="7"/>
      <c r="D36" s="7"/>
      <c r="E36" s="7"/>
      <c r="F36" s="7"/>
      <c r="G36" s="7"/>
      <c r="H36" s="7"/>
      <c r="I36" s="7"/>
      <c r="J36" s="39"/>
      <c r="K36" s="39"/>
      <c r="L36" s="39"/>
      <c r="M36" s="39"/>
      <c r="N36" s="99" t="s">
        <v>26</v>
      </c>
      <c r="O36" s="100"/>
      <c r="P36" s="100"/>
      <c r="Q36" s="101"/>
    </row>
    <row r="37" spans="1:17" ht="54" customHeight="1" thickBot="1">
      <c r="A37" s="40"/>
      <c r="B37" s="87" t="s">
        <v>8</v>
      </c>
      <c r="C37" s="88" t="s">
        <v>25</v>
      </c>
      <c r="D37" s="88" t="s">
        <v>12</v>
      </c>
      <c r="E37" s="77" t="s">
        <v>36</v>
      </c>
      <c r="F37" s="77" t="s">
        <v>37</v>
      </c>
      <c r="G37" s="88" t="s">
        <v>20</v>
      </c>
      <c r="H37" s="88" t="s">
        <v>24</v>
      </c>
      <c r="I37" s="88" t="s">
        <v>21</v>
      </c>
      <c r="J37" s="61" t="s">
        <v>13</v>
      </c>
      <c r="K37" s="89" t="s">
        <v>16</v>
      </c>
      <c r="L37" s="90" t="s">
        <v>14</v>
      </c>
      <c r="M37" s="91" t="s">
        <v>15</v>
      </c>
      <c r="N37" s="92" t="s">
        <v>13</v>
      </c>
      <c r="O37" s="93" t="s">
        <v>16</v>
      </c>
      <c r="P37" s="94" t="s">
        <v>14</v>
      </c>
      <c r="Q37" s="95" t="s">
        <v>15</v>
      </c>
    </row>
    <row r="38" spans="1:17" ht="12" customHeight="1">
      <c r="A38" s="9"/>
      <c r="B38" s="3"/>
      <c r="C38" s="6"/>
      <c r="D38" s="8"/>
      <c r="E38" s="8"/>
      <c r="F38" s="8"/>
      <c r="G38" s="8"/>
      <c r="H38" s="8"/>
      <c r="I38" s="8"/>
      <c r="J38" s="62"/>
      <c r="K38" s="63"/>
      <c r="L38" s="63"/>
      <c r="M38" s="63"/>
      <c r="N38" s="62"/>
      <c r="O38" s="64"/>
      <c r="P38" s="64"/>
      <c r="Q38" s="65"/>
    </row>
    <row r="39" spans="1:17" ht="19.5" customHeight="1">
      <c r="A39" s="33" t="s">
        <v>4</v>
      </c>
      <c r="B39" s="79" t="s">
        <v>0</v>
      </c>
      <c r="C39" s="67">
        <f>SUM(C40:C41)</f>
        <v>12141569000</v>
      </c>
      <c r="D39" s="67">
        <f>SUM(D40:D41)</f>
        <v>12141569000</v>
      </c>
      <c r="E39" s="67">
        <f>SUM(E40:E41)</f>
        <v>650000000</v>
      </c>
      <c r="F39" s="67">
        <f>+D39-E39</f>
        <v>11491569000</v>
      </c>
      <c r="G39" s="67">
        <f>SUM(G40:G41)</f>
        <v>10374107275.84</v>
      </c>
      <c r="H39" s="67">
        <f>SUM(H40:H41)</f>
        <v>10084681953.300001</v>
      </c>
      <c r="I39" s="67">
        <f>SUM(I40:I41)</f>
        <v>9866253039.3</v>
      </c>
      <c r="J39" s="36">
        <f aca="true" t="shared" si="14" ref="J39:J45">+D39-G39</f>
        <v>1767461724.1599998</v>
      </c>
      <c r="K39" s="19">
        <f aca="true" t="shared" si="15" ref="K39:K45">+G39/D39</f>
        <v>0.8544288860723025</v>
      </c>
      <c r="L39" s="19">
        <f aca="true" t="shared" si="16" ref="L39:L45">+H39/D39</f>
        <v>0.8305913307662297</v>
      </c>
      <c r="M39" s="19">
        <f aca="true" t="shared" si="17" ref="M39:M45">+I39/D39</f>
        <v>0.8126011588205774</v>
      </c>
      <c r="N39" s="36">
        <f>+F39-G39</f>
        <v>1117461724.1599998</v>
      </c>
      <c r="O39" s="13">
        <f>+G39/F39</f>
        <v>0.9027581243118324</v>
      </c>
      <c r="P39" s="13">
        <f>+H39/F39</f>
        <v>0.877572240422522</v>
      </c>
      <c r="Q39" s="16">
        <f>+I39/F39</f>
        <v>0.8585644866510395</v>
      </c>
    </row>
    <row r="40" spans="1:17" ht="19.5" customHeight="1">
      <c r="A40" s="35"/>
      <c r="B40" s="68" t="s">
        <v>1</v>
      </c>
      <c r="C40" s="69">
        <v>10328337000</v>
      </c>
      <c r="D40" s="69">
        <v>10328337000</v>
      </c>
      <c r="E40" s="69">
        <v>650000000</v>
      </c>
      <c r="F40" s="69">
        <f aca="true" t="shared" si="18" ref="F40:F45">+D40-E40</f>
        <v>9678337000</v>
      </c>
      <c r="G40" s="69">
        <v>8725538211.45</v>
      </c>
      <c r="H40" s="69">
        <v>8716503159.45</v>
      </c>
      <c r="I40" s="69">
        <v>8522421045.45</v>
      </c>
      <c r="J40" s="37">
        <f t="shared" si="14"/>
        <v>1602798788.5499992</v>
      </c>
      <c r="K40" s="21">
        <f t="shared" si="15"/>
        <v>0.8448154055633545</v>
      </c>
      <c r="L40" s="21">
        <f t="shared" si="16"/>
        <v>0.8439406227207731</v>
      </c>
      <c r="M40" s="21">
        <f t="shared" si="17"/>
        <v>0.8251493967954376</v>
      </c>
      <c r="N40" s="37">
        <f>+F40-G40</f>
        <v>952798788.5499992</v>
      </c>
      <c r="O40" s="12">
        <f>+G40/F40</f>
        <v>0.9015534602122246</v>
      </c>
      <c r="P40" s="12">
        <f>+H40/F40</f>
        <v>0.9006199266929846</v>
      </c>
      <c r="Q40" s="17">
        <f>+I40/F40</f>
        <v>0.8805666764290188</v>
      </c>
    </row>
    <row r="41" spans="1:17" ht="19.5" customHeight="1">
      <c r="A41" s="35"/>
      <c r="B41" s="68" t="s">
        <v>2</v>
      </c>
      <c r="C41" s="69">
        <v>1813232000</v>
      </c>
      <c r="D41" s="69">
        <v>1813232000</v>
      </c>
      <c r="E41" s="69"/>
      <c r="F41" s="69">
        <f t="shared" si="18"/>
        <v>1813232000</v>
      </c>
      <c r="G41" s="69">
        <v>1648569064.39</v>
      </c>
      <c r="H41" s="69">
        <v>1368178793.85</v>
      </c>
      <c r="I41" s="69">
        <v>1343831993.85</v>
      </c>
      <c r="J41" s="37">
        <f t="shared" si="14"/>
        <v>164662935.6099999</v>
      </c>
      <c r="K41" s="21">
        <f t="shared" si="15"/>
        <v>0.9091881592592674</v>
      </c>
      <c r="L41" s="21">
        <f t="shared" si="16"/>
        <v>0.7545525304263326</v>
      </c>
      <c r="M41" s="21">
        <f t="shared" si="17"/>
        <v>0.7411252359598771</v>
      </c>
      <c r="N41" s="37">
        <f>+F41-G41</f>
        <v>164662935.6099999</v>
      </c>
      <c r="O41" s="12">
        <f>+G41/F41</f>
        <v>0.9091881592592674</v>
      </c>
      <c r="P41" s="12">
        <f>+H41/F41</f>
        <v>0.7545525304263326</v>
      </c>
      <c r="Q41" s="17">
        <f>+I41/F41</f>
        <v>0.7411252359598771</v>
      </c>
    </row>
    <row r="42" spans="1:17" ht="9" customHeight="1">
      <c r="A42" s="26"/>
      <c r="B42" s="80"/>
      <c r="C42" s="69"/>
      <c r="D42" s="69"/>
      <c r="E42" s="69"/>
      <c r="F42" s="69"/>
      <c r="G42" s="69"/>
      <c r="H42" s="69"/>
      <c r="I42" s="69"/>
      <c r="J42" s="37"/>
      <c r="K42" s="21"/>
      <c r="L42" s="21"/>
      <c r="M42" s="21"/>
      <c r="N42" s="37"/>
      <c r="O42" s="12"/>
      <c r="P42" s="12"/>
      <c r="Q42" s="17"/>
    </row>
    <row r="43" spans="1:17" ht="19.5" customHeight="1">
      <c r="A43" s="33" t="s">
        <v>5</v>
      </c>
      <c r="B43" s="66" t="s">
        <v>3</v>
      </c>
      <c r="C43" s="67">
        <v>3864000000</v>
      </c>
      <c r="D43" s="67">
        <v>3864000000</v>
      </c>
      <c r="E43" s="67"/>
      <c r="F43" s="67">
        <f t="shared" si="18"/>
        <v>3864000000</v>
      </c>
      <c r="G43" s="67">
        <v>3795103673.95</v>
      </c>
      <c r="H43" s="67">
        <v>2579829548.64</v>
      </c>
      <c r="I43" s="67">
        <v>2500362597.64</v>
      </c>
      <c r="J43" s="36">
        <f t="shared" si="14"/>
        <v>68896326.05000019</v>
      </c>
      <c r="K43" s="19">
        <f t="shared" si="15"/>
        <v>0.9821696878752587</v>
      </c>
      <c r="L43" s="19">
        <f t="shared" si="16"/>
        <v>0.6676577506832297</v>
      </c>
      <c r="M43" s="19">
        <f t="shared" si="17"/>
        <v>0.6470917695755694</v>
      </c>
      <c r="N43" s="36">
        <f>+F43-G43</f>
        <v>68896326.05000019</v>
      </c>
      <c r="O43" s="13">
        <f>+G43/F43</f>
        <v>0.9821696878752587</v>
      </c>
      <c r="P43" s="13">
        <f>+H43/F43</f>
        <v>0.6676577506832297</v>
      </c>
      <c r="Q43" s="16">
        <f>+I43/F43</f>
        <v>0.6470917695755694</v>
      </c>
    </row>
    <row r="44" spans="1:17" ht="9.75" customHeight="1">
      <c r="A44" s="11"/>
      <c r="B44" s="81"/>
      <c r="C44" s="74"/>
      <c r="D44" s="74"/>
      <c r="E44" s="74"/>
      <c r="F44" s="71"/>
      <c r="G44" s="74"/>
      <c r="H44" s="74"/>
      <c r="I44" s="74"/>
      <c r="J44" s="37"/>
      <c r="K44" s="21"/>
      <c r="L44" s="21"/>
      <c r="M44" s="21"/>
      <c r="N44" s="37"/>
      <c r="O44" s="12"/>
      <c r="P44" s="12"/>
      <c r="Q44" s="17"/>
    </row>
    <row r="45" spans="1:17" ht="19.5" customHeight="1" thickBot="1">
      <c r="A45" s="34" t="s">
        <v>6</v>
      </c>
      <c r="B45" s="75" t="s">
        <v>7</v>
      </c>
      <c r="C45" s="76">
        <f>+C39+C43</f>
        <v>16005569000</v>
      </c>
      <c r="D45" s="76">
        <f>+D39+D43</f>
        <v>16005569000</v>
      </c>
      <c r="E45" s="76">
        <f>+E39+E43</f>
        <v>650000000</v>
      </c>
      <c r="F45" s="76">
        <f t="shared" si="18"/>
        <v>15355569000</v>
      </c>
      <c r="G45" s="76">
        <f>+G39+G43</f>
        <v>14169210949.79</v>
      </c>
      <c r="H45" s="76">
        <f>+H39+H43</f>
        <v>12664511501.94</v>
      </c>
      <c r="I45" s="76">
        <f>+I39+I43</f>
        <v>12366615636.939999</v>
      </c>
      <c r="J45" s="38">
        <f t="shared" si="14"/>
        <v>1836358050.209999</v>
      </c>
      <c r="K45" s="28">
        <f t="shared" si="15"/>
        <v>0.8852675559231915</v>
      </c>
      <c r="L45" s="28">
        <f t="shared" si="16"/>
        <v>0.7912565621340922</v>
      </c>
      <c r="M45" s="28">
        <f t="shared" si="17"/>
        <v>0.7726445487155126</v>
      </c>
      <c r="N45" s="38">
        <f>+F45-G45</f>
        <v>1186358050.209999</v>
      </c>
      <c r="O45" s="24">
        <f>+G45/F45</f>
        <v>0.9227408603217504</v>
      </c>
      <c r="P45" s="24">
        <f>+H45/F45</f>
        <v>0.8247503887312805</v>
      </c>
      <c r="Q45" s="25">
        <f>+I45/F45</f>
        <v>0.8053505302825312</v>
      </c>
    </row>
    <row r="46" ht="12.75">
      <c r="C46" s="1"/>
    </row>
    <row r="47" spans="2:16" ht="12.75">
      <c r="B47" s="42" t="s">
        <v>27</v>
      </c>
      <c r="C47" s="42"/>
      <c r="D47" s="42"/>
      <c r="E47" s="42"/>
      <c r="F47" s="42"/>
      <c r="G47" s="78"/>
      <c r="H47" s="78"/>
      <c r="I47" s="78"/>
      <c r="J47" s="43"/>
      <c r="K47" s="43"/>
      <c r="L47" s="4"/>
      <c r="M47" s="4"/>
      <c r="N47" s="4"/>
      <c r="O47" s="18"/>
      <c r="P47" s="31"/>
    </row>
    <row r="48" spans="2:11" ht="12.75">
      <c r="B48" s="43" t="s">
        <v>28</v>
      </c>
      <c r="C48" s="43"/>
      <c r="D48" s="43"/>
      <c r="E48" s="43"/>
      <c r="F48" s="43"/>
      <c r="G48" s="43"/>
      <c r="H48" s="43"/>
      <c r="I48" s="43"/>
      <c r="J48" s="43"/>
      <c r="K48" s="43"/>
    </row>
    <row r="49" spans="2:11" ht="12.75">
      <c r="B49" s="43" t="s">
        <v>29</v>
      </c>
      <c r="C49" s="43"/>
      <c r="D49" s="43"/>
      <c r="E49" s="43"/>
      <c r="F49" s="43"/>
      <c r="G49" s="43"/>
      <c r="H49" s="43"/>
      <c r="I49" s="43"/>
      <c r="J49" s="43"/>
      <c r="K49" s="43"/>
    </row>
    <row r="50" spans="2:11" ht="12.75">
      <c r="B50" s="43" t="s">
        <v>30</v>
      </c>
      <c r="C50" s="43"/>
      <c r="D50" s="43"/>
      <c r="E50" s="43"/>
      <c r="F50" s="43"/>
      <c r="G50" s="43"/>
      <c r="H50" s="43"/>
      <c r="I50" s="43"/>
      <c r="J50" s="43"/>
      <c r="K50" s="43"/>
    </row>
    <row r="52" ht="12.75">
      <c r="J52" s="43"/>
    </row>
    <row r="53" ht="12.75">
      <c r="J53" s="43"/>
    </row>
    <row r="54" ht="12.75">
      <c r="J54" s="1"/>
    </row>
  </sheetData>
  <sheetProtection/>
  <mergeCells count="7">
    <mergeCell ref="N36:Q36"/>
    <mergeCell ref="A2:Q2"/>
    <mergeCell ref="A1:Q1"/>
    <mergeCell ref="A17:Q17"/>
    <mergeCell ref="A18:Q18"/>
    <mergeCell ref="N4:Q4"/>
    <mergeCell ref="N20:Q20"/>
  </mergeCells>
  <printOptions horizontalCentered="1"/>
  <pageMargins left="0.7874015748031497" right="0" top="0.3937007874015748" bottom="0" header="0" footer="0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2016-12-05T23:13:31Z</cp:lastPrinted>
  <dcterms:created xsi:type="dcterms:W3CDTF">2011-02-09T13:24:23Z</dcterms:created>
  <dcterms:modified xsi:type="dcterms:W3CDTF">2016-12-06T19:41:22Z</dcterms:modified>
  <cp:category/>
  <cp:version/>
  <cp:contentType/>
  <cp:contentStatus/>
</cp:coreProperties>
</file>