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Nueva carpeta\"/>
    </mc:Choice>
  </mc:AlternateContent>
  <bookViews>
    <workbookView xWindow="0" yWindow="0" windowWidth="28800" windowHeight="12135"/>
  </bookViews>
  <sheets>
    <sheet name="GASTOS DE INVERSION " sheetId="1" r:id="rId1"/>
  </sheets>
  <definedNames>
    <definedName name="_xlnm.Print_Titles" localSheetId="0">'GASTOS DE INVERSION '!$5:$5</definedName>
  </definedNames>
  <calcPr calcId="152511"/>
</workbook>
</file>

<file path=xl/calcChain.xml><?xml version="1.0" encoding="utf-8"?>
<calcChain xmlns="http://schemas.openxmlformats.org/spreadsheetml/2006/main">
  <c r="V32" i="1" l="1"/>
  <c r="U32" i="1"/>
  <c r="T32" i="1"/>
  <c r="S32" i="1"/>
  <c r="S30" i="1"/>
  <c r="V29" i="1"/>
  <c r="U29" i="1"/>
  <c r="T29" i="1"/>
  <c r="S29" i="1"/>
  <c r="V28" i="1"/>
  <c r="U28" i="1"/>
  <c r="T28" i="1"/>
  <c r="S28" i="1"/>
  <c r="V27" i="1"/>
  <c r="U27" i="1"/>
  <c r="T27" i="1"/>
  <c r="S27" i="1"/>
  <c r="V26" i="1"/>
  <c r="U26" i="1"/>
  <c r="T26" i="1"/>
  <c r="S26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10" i="1"/>
  <c r="U10" i="1"/>
  <c r="T10" i="1"/>
  <c r="S10" i="1"/>
  <c r="V9" i="1"/>
  <c r="U9" i="1"/>
  <c r="T9" i="1"/>
  <c r="S9" i="1"/>
  <c r="V7" i="1"/>
  <c r="U7" i="1"/>
  <c r="T7" i="1"/>
  <c r="S7" i="1"/>
  <c r="R33" i="1"/>
  <c r="Q33" i="1"/>
  <c r="P33" i="1"/>
  <c r="T33" i="1" s="1"/>
  <c r="O33" i="1"/>
  <c r="N33" i="1"/>
  <c r="M33" i="1"/>
  <c r="L33" i="1"/>
  <c r="K33" i="1"/>
  <c r="J33" i="1"/>
  <c r="R31" i="1"/>
  <c r="Q31" i="1"/>
  <c r="P31" i="1"/>
  <c r="O31" i="1"/>
  <c r="N31" i="1"/>
  <c r="M31" i="1"/>
  <c r="S31" i="1" s="1"/>
  <c r="L31" i="1"/>
  <c r="K31" i="1"/>
  <c r="J31" i="1"/>
  <c r="R25" i="1"/>
  <c r="Q25" i="1"/>
  <c r="P25" i="1"/>
  <c r="O25" i="1"/>
  <c r="N25" i="1"/>
  <c r="M25" i="1"/>
  <c r="S25" i="1" s="1"/>
  <c r="L25" i="1"/>
  <c r="K25" i="1"/>
  <c r="J25" i="1"/>
  <c r="R8" i="1"/>
  <c r="Q8" i="1"/>
  <c r="P8" i="1"/>
  <c r="O8" i="1"/>
  <c r="N8" i="1"/>
  <c r="M8" i="1"/>
  <c r="L8" i="1"/>
  <c r="K8" i="1"/>
  <c r="K34" i="1" s="1"/>
  <c r="J8" i="1"/>
  <c r="S33" i="1" l="1"/>
  <c r="U33" i="1"/>
  <c r="M34" i="1"/>
  <c r="Q34" i="1"/>
  <c r="U34" i="1" s="1"/>
  <c r="V33" i="1"/>
  <c r="J34" i="1"/>
  <c r="N34" i="1"/>
  <c r="R34" i="1"/>
  <c r="V34" i="1" s="1"/>
  <c r="T31" i="1"/>
  <c r="T25" i="1"/>
  <c r="V31" i="1"/>
  <c r="U8" i="1"/>
  <c r="L34" i="1"/>
  <c r="O34" i="1"/>
  <c r="U25" i="1"/>
  <c r="T8" i="1"/>
  <c r="V25" i="1"/>
  <c r="P34" i="1"/>
  <c r="T34" i="1" s="1"/>
  <c r="S8" i="1"/>
  <c r="V8" i="1"/>
  <c r="U31" i="1"/>
  <c r="S34" i="1" l="1"/>
  <c r="V6" i="1" l="1"/>
  <c r="U6" i="1"/>
  <c r="T6" i="1"/>
  <c r="S6" i="1"/>
</calcChain>
</file>

<file path=xl/sharedStrings.xml><?xml version="1.0" encoding="utf-8"?>
<sst xmlns="http://schemas.openxmlformats.org/spreadsheetml/2006/main" count="250" uniqueCount="90">
  <si>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</si>
  <si>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</si>
  <si>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</si>
  <si>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</si>
  <si>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</si>
  <si>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</si>
  <si>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</si>
  <si>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</si>
  <si>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</si>
  <si>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</si>
  <si>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1</t>
  </si>
  <si>
    <t>Nación</t>
  </si>
  <si>
    <t>10</t>
  </si>
  <si>
    <t>CSF</t>
  </si>
  <si>
    <t>4</t>
  </si>
  <si>
    <t>5</t>
  </si>
  <si>
    <t>2</t>
  </si>
  <si>
    <t>3</t>
  </si>
  <si>
    <t>11</t>
  </si>
  <si>
    <t>SSF</t>
  </si>
  <si>
    <t>25</t>
  </si>
  <si>
    <t>6</t>
  </si>
  <si>
    <t>C</t>
  </si>
  <si>
    <t>223</t>
  </si>
  <si>
    <t>200</t>
  </si>
  <si>
    <t>FORTALECIMIENTO INSTITUCIONAL A TRAVÉS DE LA ARTICULACIÓN DE LOS PROCESOS CON LA INFRAESTRUCTURA TECNOLÓGICA Y DE INFORMACIÓN PARA EL MINISTERIO DE COMERCIO, INDUSTRIA Y TURISMO.</t>
  </si>
  <si>
    <t>310</t>
  </si>
  <si>
    <t>111</t>
  </si>
  <si>
    <t>APOYO A LA POLITICA DE CONSOLIDACION DE LAS MICRO PEQUEÑAS Y MEDIANAS EMPRESAS A NIVEL NACIONAL</t>
  </si>
  <si>
    <t>112</t>
  </si>
  <si>
    <t>ADMINISTRACIÓN DEL SUBSISTEMA NACIONAL DE LA CALIDAD.</t>
  </si>
  <si>
    <t>202</t>
  </si>
  <si>
    <t>113</t>
  </si>
  <si>
    <t>APOYO A LA POLÍTICA DE FORMALIZACIÓN EMPRESARIAL EN COLOMBIA</t>
  </si>
  <si>
    <t>520</t>
  </si>
  <si>
    <t>APOYO  TECNICO A LA POLITICA DE EMPRENDIMIENTO EN COLOMBIA</t>
  </si>
  <si>
    <t>7</t>
  </si>
  <si>
    <t>IMPLANTACION Y DIFUSION DE UN NUEVO SISTEMA  DE CONTABILIDAD CON REFERENTE INTERNACIONAL A NIVEL NACIONAL</t>
  </si>
  <si>
    <t>IMPLEMENTACIÓN DE UNA ESTRATEGIA PARA PROMOVER EL CRECIMIENTO Y FORTALECIMIENTO DE LAS MICRO Y PEQUEÑAS EMPRESAS CON BASE EN EL APROVECHAMIENTO DEL MERCADO NACIONAL</t>
  </si>
  <si>
    <t>14</t>
  </si>
  <si>
    <t>APOYO A LA TRANSFORMACION PRODUCTIVA DE SECTORES DE LA ECONOMIA PARA INCREMENTAR SU PRODUCTIVIDAD Y COMPETITIVIDAD A NIVEL NACIONAL</t>
  </si>
  <si>
    <t>15</t>
  </si>
  <si>
    <t>APLICACIÓN  Y CONVERGENCIA HACIA ESTANDARES INTERNACIONALES DE INFORMACION FINANCIERA Y DE ASEGURAMIENTO DE LA INFORMACION A NIVEL NACIONAL</t>
  </si>
  <si>
    <t>16</t>
  </si>
  <si>
    <t>APOYO AL SECTOR LACTEO PARA LA COMPETITIVIDAD FRENTE A LOS RETOS DE TRATADOS DE LIBRE COMERCIO EN COLOMBIA</t>
  </si>
  <si>
    <t>Propios</t>
  </si>
  <si>
    <t>17</t>
  </si>
  <si>
    <t>IMPLEMENTACIÓN ACCIÓNES QUE CONTRIBUYAN AL MEJORAMIENTO DE LA PRODUCTIVIDAD Y COMPETITIVIDAD NACIONAL</t>
  </si>
  <si>
    <t>201</t>
  </si>
  <si>
    <t>APOYO A PROYECTOS DEL FONDO DE MODERNIZACIÓN E INNOVACIÓN PARA LAS MICRO, PEQUEÑAS Y MEDIANAS EMPRESAS EN COLOMBIA</t>
  </si>
  <si>
    <t>FORTALECIMIENTO A LA POLITICA DE GENERACIÓN DE INGRESOS PARA GRUPOS DE ESPECIAL PROTECCION CONSTITUCIONAL A NIVEL NACIONAL</t>
  </si>
  <si>
    <t>205</t>
  </si>
  <si>
    <t>IMPLANTACIÓN DE LA POLÍTICA DE INSERCIÓN EFECTIVA DE COLOMBIA EN LOS MERCADOS INTERNACIONALES</t>
  </si>
  <si>
    <t>IMPLEMENTACIÓN DE LA POLÍTICA DE PRODUCTIVIDAD Y COMPETITIVIDAD A TRAVÉS DE LAS COMISIONES REGIONALES DE COMPETITIVIDAD A NIVEL NACIONAL</t>
  </si>
  <si>
    <t>206</t>
  </si>
  <si>
    <t>APOYO A LA PROMOCION Y COMPETITIVIDAD TURISTICA LEY 1101 DE 2006 ANIVEL NACIONAL</t>
  </si>
  <si>
    <t>APOYO PARA EL DISEÑO CONSTRUCCION Y DOTACION DEL CENTRO DE EVENTOS Y EXPOSICIONES PUERTA DE ORO EN BARRANQUILLA DEPARTAMENTO DEL ATLANTICO</t>
  </si>
  <si>
    <t>13</t>
  </si>
  <si>
    <t>ASISTENCIA A LA PROMOCIÓN Y COMPETITIVIDAD TURÍSTICA A NIVEL NACIONAL</t>
  </si>
  <si>
    <t>610</t>
  </si>
  <si>
    <t>IMPLEMENTACION DE LA ESTRATEGIA DE INNOVACION EMPRESARIAL A NIVEL NACIONAL</t>
  </si>
  <si>
    <t xml:space="preserve">MINISTERIO DE COMERCIO INDUSTRIA Y TURISMO </t>
  </si>
  <si>
    <t>IMPLANTACION DEL PROGRAMA DE APOYO INTEGRAL PARA LOS USUARIOS DE COMERCIO EXTERIOR</t>
  </si>
  <si>
    <t xml:space="preserve">SUBTOTAL VICEMNISTERIO DE COMERCIO EXTERIOR </t>
  </si>
  <si>
    <t xml:space="preserve">SUBTOTAL VICEMNISTERIO DE DESARROLLO EMPRESARIAL </t>
  </si>
  <si>
    <t xml:space="preserve">SUBTOTAL VICEMINISTERIO DE TURISMO </t>
  </si>
  <si>
    <t xml:space="preserve">SUBTOTAL SECRETARIA GENERAL </t>
  </si>
  <si>
    <t>GEN: EN 23 DE 2017</t>
  </si>
  <si>
    <t xml:space="preserve">GASTOS DE INVERSIÓN </t>
  </si>
  <si>
    <t>APR. INICIAL ($)</t>
  </si>
  <si>
    <t>APR. ADICIONADA ($)</t>
  </si>
  <si>
    <t>APR. REDUCIDA ($)</t>
  </si>
  <si>
    <t>APR. VIGENTE ($)</t>
  </si>
  <si>
    <t>CDP ($)</t>
  </si>
  <si>
    <t>APR. DISPONIBLE ($)</t>
  </si>
  <si>
    <t>COMPROMISO ($)</t>
  </si>
  <si>
    <t>OBLIGACION ($)</t>
  </si>
  <si>
    <t>PAGOS ($)</t>
  </si>
  <si>
    <t>APROPIACION SIN COMPROMETER ($)</t>
  </si>
  <si>
    <t>COMP/ APR  (%)</t>
  </si>
  <si>
    <t>OBLIG/ APR (%)</t>
  </si>
  <si>
    <t>PAGO/ APR (%)</t>
  </si>
  <si>
    <t xml:space="preserve">INFORME DE EJECUCIÓN PRESUPUESTAL ACUMULADA CON CORTE AL 31 DE DICIEMBRE DE 2016 </t>
  </si>
  <si>
    <t>TOTAL EJECUCIÓN PRESUPUESTAL ACUMULADA -GASTOS DE INVERSION AÑO 2016</t>
  </si>
  <si>
    <t>Fuente :Sistema Integrado de Información Financiera SIIF Nación</t>
  </si>
  <si>
    <t>Nota5:Decreto No. 2088 de Diciembre 21 de 2016 "Por el cual se reduce unas apropiaciones en el Presupuesto General de la Nación de la vigencia fiscal 2016 y se dictan otras disposiciones"</t>
  </si>
  <si>
    <t>Nota1:Ley No. 1769 del 24 de Noviembre de 2015 " Por la cual se decreta el presupuesto de rentas y recursos de capital y ley de apropiaciones para la Vigencia Fiscal del 1° de Enero al 31 de Diciembre de 2016"</t>
  </si>
  <si>
    <t>Nota2: Decreto No. 2550 del 30 de Diciembre de 2015 " Por el cual se liquida el Presupuesto General de La Nación para la vigencia fiscal de 2016, se detallan las apropiaciones y se clasifican y definen los gastos "</t>
  </si>
  <si>
    <t>Nota3: Decreto No.378 del 4 de Marzo de  2016 "Por el cual se aplazan unas apropiaciones en el Presupuesto General de la Nación para la vigencia fiscal de 2016 y se dictan otras disposiciones"</t>
  </si>
  <si>
    <t>Nota4:Decreto No. 1445 del 8 de Septiembre de 2016 " Por el cual se modifica el detalle del aplazamiento contenido en el Decreto 378 del 4 de Marzo de 2016"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</si>
</sst>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/>
    <xf numFmtId="164" fontId="4" fillId="2" borderId="1" xfId="0" applyNumberFormat="1" applyFont="1" applyFill="1" applyBorder="1" applyAlignment="1">
      <alignment horizontal="right" vertical="center" wrapText="1" readingOrder="1"/>
    </xf>
    <xf numFmtId="165" fontId="7" fillId="2" borderId="1" xfId="0" applyNumberFormat="1" applyFont="1" applyFill="1" applyBorder="1" applyAlignment="1">
      <alignment horizontal="right" vertical="center" wrapText="1"/>
    </xf>
    <xf numFmtId="10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Continuous" vertical="center" wrapText="1"/>
    </xf>
    <xf numFmtId="0" fontId="5" fillId="0" borderId="0" xfId="0" applyFont="1" applyFill="1" applyBorder="1"/>
    <xf numFmtId="0" fontId="4" fillId="2" borderId="2" xfId="0" applyNumberFormat="1" applyFont="1" applyFill="1" applyBorder="1" applyAlignment="1">
      <alignment horizontal="left" vertical="center" wrapText="1" readingOrder="1"/>
    </xf>
    <xf numFmtId="164" fontId="4" fillId="2" borderId="2" xfId="0" applyNumberFormat="1" applyFont="1" applyFill="1" applyBorder="1" applyAlignment="1">
      <alignment horizontal="right" vertical="center" wrapText="1" readingOrder="1"/>
    </xf>
    <xf numFmtId="165" fontId="7" fillId="2" borderId="2" xfId="0" applyNumberFormat="1" applyFont="1" applyFill="1" applyBorder="1" applyAlignment="1">
      <alignment horizontal="right" vertical="center" wrapText="1"/>
    </xf>
    <xf numFmtId="10" fontId="7" fillId="2" borderId="2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Border="1" applyAlignment="1">
      <alignment horizontal="left" vertical="center" wrapText="1" readingOrder="1"/>
    </xf>
    <xf numFmtId="164" fontId="3" fillId="3" borderId="0" xfId="0" applyNumberFormat="1" applyFont="1" applyFill="1" applyBorder="1" applyAlignment="1">
      <alignment horizontal="right" vertical="center" wrapText="1" readingOrder="1"/>
    </xf>
    <xf numFmtId="165" fontId="5" fillId="3" borderId="0" xfId="0" applyNumberFormat="1" applyFont="1" applyFill="1" applyBorder="1" applyAlignment="1">
      <alignment horizontal="right" vertical="center" wrapText="1"/>
    </xf>
    <xf numFmtId="10" fontId="5" fillId="3" borderId="0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Continuous" vertical="center" wrapText="1"/>
    </xf>
    <xf numFmtId="0" fontId="10" fillId="0" borderId="1" xfId="0" applyFont="1" applyFill="1" applyBorder="1"/>
    <xf numFmtId="0" fontId="11" fillId="2" borderId="1" xfId="0" applyFont="1" applyFill="1" applyBorder="1" applyAlignment="1">
      <alignment horizontal="centerContinuous" vertical="center" wrapText="1"/>
    </xf>
    <xf numFmtId="0" fontId="11" fillId="2" borderId="1" xfId="0" applyFont="1" applyFill="1" applyBorder="1"/>
    <xf numFmtId="0" fontId="11" fillId="2" borderId="2" xfId="0" applyFont="1" applyFill="1" applyBorder="1" applyAlignment="1">
      <alignment horizontal="centerContinuous" vertical="center" wrapText="1"/>
    </xf>
    <xf numFmtId="0" fontId="11" fillId="2" borderId="2" xfId="0" applyFont="1" applyFill="1" applyBorder="1"/>
    <xf numFmtId="0" fontId="10" fillId="3" borderId="0" xfId="0" applyFont="1" applyFill="1" applyBorder="1"/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showGridLines="0" tabSelected="1" workbookViewId="0">
      <selection activeCell="Q11" sqref="Q11"/>
    </sheetView>
  </sheetViews>
  <sheetFormatPr baseColWidth="10" defaultRowHeight="15" x14ac:dyDescent="0.25"/>
  <cols>
    <col min="1" max="1" width="5.42578125" customWidth="1"/>
    <col min="2" max="2" width="5" customWidth="1"/>
    <col min="3" max="4" width="5.42578125" customWidth="1"/>
    <col min="5" max="5" width="4.7109375" customWidth="1"/>
    <col min="6" max="6" width="7.28515625" customWidth="1"/>
    <col min="7" max="7" width="4.85546875" customWidth="1"/>
    <col min="8" max="8" width="4.5703125" customWidth="1"/>
    <col min="9" max="9" width="27.5703125" customWidth="1"/>
    <col min="10" max="10" width="17" customWidth="1"/>
    <col min="11" max="11" width="17.140625" customWidth="1"/>
    <col min="12" max="12" width="16.7109375" customWidth="1"/>
    <col min="13" max="13" width="16" customWidth="1"/>
    <col min="14" max="14" width="17" customWidth="1"/>
    <col min="15" max="15" width="16.140625" customWidth="1"/>
    <col min="16" max="17" width="16.5703125" customWidth="1"/>
    <col min="18" max="18" width="17" customWidth="1"/>
    <col min="19" max="19" width="15.140625" customWidth="1"/>
    <col min="20" max="20" width="7.7109375" customWidth="1"/>
    <col min="21" max="21" width="7.42578125" customWidth="1"/>
    <col min="22" max="22" width="8.140625" customWidth="1"/>
  </cols>
  <sheetData>
    <row r="1" spans="1:23" x14ac:dyDescent="0.25">
      <c r="A1" s="30" t="s">
        <v>61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3" x14ac:dyDescent="0.25">
      <c r="A2" s="30" t="s">
        <v>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3" x14ac:dyDescent="0.25">
      <c r="A3" s="30" t="s">
        <v>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3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4"/>
      <c r="T4" s="14" t="s">
        <v>67</v>
      </c>
      <c r="U4" s="14"/>
      <c r="V4" s="14"/>
      <c r="W4" s="9"/>
    </row>
    <row r="5" spans="1:23" ht="35.1" customHeight="1" thickTop="1" thickBot="1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69</v>
      </c>
      <c r="K5" s="7" t="s">
        <v>70</v>
      </c>
      <c r="L5" s="7" t="s">
        <v>71</v>
      </c>
      <c r="M5" s="7" t="s">
        <v>72</v>
      </c>
      <c r="N5" s="7" t="s">
        <v>73</v>
      </c>
      <c r="O5" s="7" t="s">
        <v>74</v>
      </c>
      <c r="P5" s="7" t="s">
        <v>75</v>
      </c>
      <c r="Q5" s="7" t="s">
        <v>76</v>
      </c>
      <c r="R5" s="7" t="s">
        <v>77</v>
      </c>
      <c r="S5" s="13" t="s">
        <v>78</v>
      </c>
      <c r="T5" s="13" t="s">
        <v>79</v>
      </c>
      <c r="U5" s="13" t="s">
        <v>80</v>
      </c>
      <c r="V5" s="13" t="s">
        <v>81</v>
      </c>
    </row>
    <row r="6" spans="1:23" ht="54.95" customHeight="1" thickTop="1" thickBot="1" x14ac:dyDescent="0.3">
      <c r="A6" s="2" t="s">
        <v>22</v>
      </c>
      <c r="B6" s="2" t="s">
        <v>34</v>
      </c>
      <c r="C6" s="2" t="s">
        <v>51</v>
      </c>
      <c r="D6" s="2" t="s">
        <v>10</v>
      </c>
      <c r="E6" s="2" t="s">
        <v>0</v>
      </c>
      <c r="F6" s="2" t="s">
        <v>11</v>
      </c>
      <c r="G6" s="2" t="s">
        <v>12</v>
      </c>
      <c r="H6" s="2" t="s">
        <v>13</v>
      </c>
      <c r="I6" s="3" t="s">
        <v>52</v>
      </c>
      <c r="J6" s="4">
        <v>3066112728</v>
      </c>
      <c r="K6" s="4">
        <v>0</v>
      </c>
      <c r="L6" s="4">
        <v>0</v>
      </c>
      <c r="M6" s="4">
        <v>3066112728</v>
      </c>
      <c r="N6" s="4">
        <v>2991112459.9499998</v>
      </c>
      <c r="O6" s="4">
        <v>75000268.049999997</v>
      </c>
      <c r="P6" s="4">
        <v>2878420926.0999999</v>
      </c>
      <c r="Q6" s="4">
        <v>2878420926.0999999</v>
      </c>
      <c r="R6" s="4">
        <v>2652547362.3499999</v>
      </c>
      <c r="S6" s="5">
        <f t="shared" ref="S6:S34" si="0">+M6-P6</f>
        <v>187691801.9000001</v>
      </c>
      <c r="T6" s="6">
        <f t="shared" ref="T6:T29" si="1">+P6/M6</f>
        <v>0.9387850941728324</v>
      </c>
      <c r="U6" s="6">
        <f t="shared" ref="U6:U29" si="2">+Q6/M6</f>
        <v>0.9387850941728324</v>
      </c>
      <c r="V6" s="6">
        <f t="shared" ref="V6:V29" si="3">+R6/M6</f>
        <v>0.86511736444870857</v>
      </c>
    </row>
    <row r="7" spans="1:23" ht="54.95" customHeight="1" thickTop="1" thickBot="1" x14ac:dyDescent="0.3">
      <c r="A7" s="23" t="s">
        <v>22</v>
      </c>
      <c r="B7" s="23">
        <v>310</v>
      </c>
      <c r="C7" s="23">
        <v>205</v>
      </c>
      <c r="D7" s="23">
        <v>4</v>
      </c>
      <c r="E7" s="24"/>
      <c r="F7" s="2" t="s">
        <v>11</v>
      </c>
      <c r="G7" s="23">
        <v>16</v>
      </c>
      <c r="H7" s="23" t="s">
        <v>19</v>
      </c>
      <c r="I7" s="3" t="s">
        <v>62</v>
      </c>
      <c r="J7" s="4">
        <v>3864000000</v>
      </c>
      <c r="K7" s="4">
        <v>0</v>
      </c>
      <c r="L7" s="4">
        <v>0</v>
      </c>
      <c r="M7" s="4">
        <v>3864000000</v>
      </c>
      <c r="N7" s="4">
        <v>3862945619.9499998</v>
      </c>
      <c r="O7" s="4">
        <v>1054380.05</v>
      </c>
      <c r="P7" s="4">
        <v>3725615983.2600002</v>
      </c>
      <c r="Q7" s="4">
        <v>3725615983.2600002</v>
      </c>
      <c r="R7" s="4">
        <v>3325493141.5999999</v>
      </c>
      <c r="S7" s="5">
        <f t="shared" si="0"/>
        <v>138384016.73999977</v>
      </c>
      <c r="T7" s="6">
        <f t="shared" si="1"/>
        <v>0.96418633107142859</v>
      </c>
      <c r="U7" s="6">
        <f t="shared" si="2"/>
        <v>0.96418633107142859</v>
      </c>
      <c r="V7" s="6">
        <f t="shared" si="3"/>
        <v>0.86063487101449276</v>
      </c>
    </row>
    <row r="8" spans="1:23" ht="54.95" customHeight="1" thickTop="1" thickBot="1" x14ac:dyDescent="0.3">
      <c r="A8" s="25" t="s">
        <v>22</v>
      </c>
      <c r="B8" s="26"/>
      <c r="C8" s="26"/>
      <c r="D8" s="26"/>
      <c r="E8" s="26"/>
      <c r="F8" s="26"/>
      <c r="G8" s="26"/>
      <c r="H8" s="26"/>
      <c r="I8" s="8" t="s">
        <v>63</v>
      </c>
      <c r="J8" s="10">
        <f>+J6+J7</f>
        <v>6930112728</v>
      </c>
      <c r="K8" s="10">
        <f t="shared" ref="K8:R8" si="4">+K6+K7</f>
        <v>0</v>
      </c>
      <c r="L8" s="10">
        <f t="shared" si="4"/>
        <v>0</v>
      </c>
      <c r="M8" s="10">
        <f t="shared" si="4"/>
        <v>6930112728</v>
      </c>
      <c r="N8" s="10">
        <f t="shared" si="4"/>
        <v>6854058079.8999996</v>
      </c>
      <c r="O8" s="10">
        <f t="shared" si="4"/>
        <v>76054648.099999994</v>
      </c>
      <c r="P8" s="10">
        <f t="shared" si="4"/>
        <v>6604036909.3600006</v>
      </c>
      <c r="Q8" s="10">
        <f t="shared" si="4"/>
        <v>6604036909.3600006</v>
      </c>
      <c r="R8" s="10">
        <f t="shared" si="4"/>
        <v>5978040503.9499998</v>
      </c>
      <c r="S8" s="11">
        <f t="shared" si="0"/>
        <v>326075818.63999939</v>
      </c>
      <c r="T8" s="12">
        <f t="shared" si="1"/>
        <v>0.95294797769702322</v>
      </c>
      <c r="U8" s="12">
        <f t="shared" si="2"/>
        <v>0.95294797769702322</v>
      </c>
      <c r="V8" s="12">
        <f t="shared" si="3"/>
        <v>0.86261807543139868</v>
      </c>
    </row>
    <row r="9" spans="1:23" ht="54.95" customHeight="1" thickTop="1" thickBot="1" x14ac:dyDescent="0.3">
      <c r="A9" s="2" t="s">
        <v>22</v>
      </c>
      <c r="B9" s="2" t="s">
        <v>26</v>
      </c>
      <c r="C9" s="2" t="s">
        <v>24</v>
      </c>
      <c r="D9" s="2" t="s">
        <v>27</v>
      </c>
      <c r="E9" s="2" t="s">
        <v>0</v>
      </c>
      <c r="F9" s="2" t="s">
        <v>11</v>
      </c>
      <c r="G9" s="2" t="s">
        <v>12</v>
      </c>
      <c r="H9" s="2" t="s">
        <v>13</v>
      </c>
      <c r="I9" s="3" t="s">
        <v>28</v>
      </c>
      <c r="J9" s="4">
        <v>500000000</v>
      </c>
      <c r="K9" s="4">
        <v>0</v>
      </c>
      <c r="L9" s="4">
        <v>50000000</v>
      </c>
      <c r="M9" s="4">
        <v>450000000</v>
      </c>
      <c r="N9" s="4">
        <v>437678060.13</v>
      </c>
      <c r="O9" s="4">
        <v>12321939.869999999</v>
      </c>
      <c r="P9" s="4">
        <v>437003458.13</v>
      </c>
      <c r="Q9" s="4">
        <v>437003458.13</v>
      </c>
      <c r="R9" s="4">
        <v>317003458.13</v>
      </c>
      <c r="S9" s="5">
        <f t="shared" si="0"/>
        <v>12996541.870000005</v>
      </c>
      <c r="T9" s="6">
        <f t="shared" si="1"/>
        <v>0.97111879584444438</v>
      </c>
      <c r="U9" s="6">
        <f t="shared" si="2"/>
        <v>0.97111879584444438</v>
      </c>
      <c r="V9" s="6">
        <f t="shared" si="3"/>
        <v>0.70445212917777777</v>
      </c>
    </row>
    <row r="10" spans="1:23" ht="54.95" customHeight="1" thickTop="1" thickBot="1" x14ac:dyDescent="0.3">
      <c r="A10" s="2" t="s">
        <v>22</v>
      </c>
      <c r="B10" s="2" t="s">
        <v>26</v>
      </c>
      <c r="C10" s="2" t="s">
        <v>24</v>
      </c>
      <c r="D10" s="2" t="s">
        <v>29</v>
      </c>
      <c r="E10" s="2" t="s">
        <v>0</v>
      </c>
      <c r="F10" s="2" t="s">
        <v>11</v>
      </c>
      <c r="G10" s="2" t="s">
        <v>12</v>
      </c>
      <c r="H10" s="2" t="s">
        <v>13</v>
      </c>
      <c r="I10" s="3" t="s">
        <v>30</v>
      </c>
      <c r="J10" s="4">
        <v>1130000000</v>
      </c>
      <c r="K10" s="4">
        <v>0</v>
      </c>
      <c r="L10" s="4">
        <v>45000000</v>
      </c>
      <c r="M10" s="4">
        <v>1085000000</v>
      </c>
      <c r="N10" s="4">
        <v>1070539483.85</v>
      </c>
      <c r="O10" s="4">
        <v>14460516.15</v>
      </c>
      <c r="P10" s="4">
        <v>1043840914.35</v>
      </c>
      <c r="Q10" s="4">
        <v>1043840914.35</v>
      </c>
      <c r="R10" s="4">
        <v>823666304.35000002</v>
      </c>
      <c r="S10" s="5">
        <f t="shared" si="0"/>
        <v>41159085.649999976</v>
      </c>
      <c r="T10" s="6">
        <f t="shared" si="1"/>
        <v>0.96206535884792632</v>
      </c>
      <c r="U10" s="6">
        <f t="shared" si="2"/>
        <v>0.96206535884792632</v>
      </c>
      <c r="V10" s="6">
        <f t="shared" si="3"/>
        <v>0.75913945101382496</v>
      </c>
    </row>
    <row r="11" spans="1:23" ht="54.95" customHeight="1" thickTop="1" thickBot="1" x14ac:dyDescent="0.3">
      <c r="A11" s="2" t="s">
        <v>22</v>
      </c>
      <c r="B11" s="2" t="s">
        <v>26</v>
      </c>
      <c r="C11" s="2" t="s">
        <v>31</v>
      </c>
      <c r="D11" s="2" t="s">
        <v>32</v>
      </c>
      <c r="E11" s="2" t="s">
        <v>0</v>
      </c>
      <c r="F11" s="2" t="s">
        <v>11</v>
      </c>
      <c r="G11" s="2" t="s">
        <v>12</v>
      </c>
      <c r="H11" s="2" t="s">
        <v>13</v>
      </c>
      <c r="I11" s="3" t="s">
        <v>33</v>
      </c>
      <c r="J11" s="4">
        <v>900000000</v>
      </c>
      <c r="K11" s="4">
        <v>0</v>
      </c>
      <c r="L11" s="4">
        <v>90000000</v>
      </c>
      <c r="M11" s="4">
        <v>810000000</v>
      </c>
      <c r="N11" s="4">
        <v>792118436</v>
      </c>
      <c r="O11" s="4">
        <v>17881564</v>
      </c>
      <c r="P11" s="4">
        <v>769205299</v>
      </c>
      <c r="Q11" s="4">
        <v>769205299</v>
      </c>
      <c r="R11" s="4">
        <v>539065353</v>
      </c>
      <c r="S11" s="5">
        <f t="shared" si="0"/>
        <v>40794701</v>
      </c>
      <c r="T11" s="6">
        <f t="shared" si="1"/>
        <v>0.9496361716049383</v>
      </c>
      <c r="U11" s="6">
        <f t="shared" si="2"/>
        <v>0.9496361716049383</v>
      </c>
      <c r="V11" s="6">
        <f t="shared" si="3"/>
        <v>0.66551278148148152</v>
      </c>
    </row>
    <row r="12" spans="1:23" ht="54.95" customHeight="1" thickTop="1" thickBot="1" x14ac:dyDescent="0.3">
      <c r="A12" s="2" t="s">
        <v>22</v>
      </c>
      <c r="B12" s="2" t="s">
        <v>34</v>
      </c>
      <c r="C12" s="2" t="s">
        <v>24</v>
      </c>
      <c r="D12" s="2" t="s">
        <v>21</v>
      </c>
      <c r="E12" s="2"/>
      <c r="F12" s="2" t="s">
        <v>11</v>
      </c>
      <c r="G12" s="2" t="s">
        <v>12</v>
      </c>
      <c r="H12" s="2" t="s">
        <v>13</v>
      </c>
      <c r="I12" s="3" t="s">
        <v>35</v>
      </c>
      <c r="J12" s="4">
        <v>600000000</v>
      </c>
      <c r="K12" s="4">
        <v>0</v>
      </c>
      <c r="L12" s="4">
        <v>60000000</v>
      </c>
      <c r="M12" s="4">
        <v>540000000</v>
      </c>
      <c r="N12" s="4">
        <v>539836747.75</v>
      </c>
      <c r="O12" s="4">
        <v>163252.25</v>
      </c>
      <c r="P12" s="4">
        <v>525394606.75</v>
      </c>
      <c r="Q12" s="4">
        <v>525394606.75</v>
      </c>
      <c r="R12" s="4">
        <v>430317896.75</v>
      </c>
      <c r="S12" s="5">
        <f t="shared" si="0"/>
        <v>14605393.25</v>
      </c>
      <c r="T12" s="6">
        <f t="shared" si="1"/>
        <v>0.972952975462963</v>
      </c>
      <c r="U12" s="6">
        <f t="shared" si="2"/>
        <v>0.972952975462963</v>
      </c>
      <c r="V12" s="6">
        <f t="shared" si="3"/>
        <v>0.79688499398148149</v>
      </c>
    </row>
    <row r="13" spans="1:23" ht="54.95" customHeight="1" thickTop="1" thickBot="1" x14ac:dyDescent="0.3">
      <c r="A13" s="2" t="s">
        <v>22</v>
      </c>
      <c r="B13" s="2" t="s">
        <v>34</v>
      </c>
      <c r="C13" s="2" t="s">
        <v>24</v>
      </c>
      <c r="D13" s="2" t="s">
        <v>36</v>
      </c>
      <c r="E13" s="2" t="s">
        <v>0</v>
      </c>
      <c r="F13" s="2" t="s">
        <v>11</v>
      </c>
      <c r="G13" s="2" t="s">
        <v>12</v>
      </c>
      <c r="H13" s="2" t="s">
        <v>13</v>
      </c>
      <c r="I13" s="3" t="s">
        <v>37</v>
      </c>
      <c r="J13" s="4">
        <v>328000000</v>
      </c>
      <c r="K13" s="4">
        <v>0</v>
      </c>
      <c r="L13" s="4">
        <v>50000000</v>
      </c>
      <c r="M13" s="4">
        <v>278000000</v>
      </c>
      <c r="N13" s="4">
        <v>274081645</v>
      </c>
      <c r="O13" s="4">
        <v>3918355</v>
      </c>
      <c r="P13" s="4">
        <v>253389187</v>
      </c>
      <c r="Q13" s="4">
        <v>253389187</v>
      </c>
      <c r="R13" s="4">
        <v>246484420</v>
      </c>
      <c r="S13" s="5">
        <f t="shared" si="0"/>
        <v>24610813</v>
      </c>
      <c r="T13" s="6">
        <f t="shared" si="1"/>
        <v>0.91147189568345321</v>
      </c>
      <c r="U13" s="6">
        <f t="shared" si="2"/>
        <v>0.91147189568345321</v>
      </c>
      <c r="V13" s="6">
        <f t="shared" si="3"/>
        <v>0.88663460431654673</v>
      </c>
    </row>
    <row r="14" spans="1:23" ht="96" customHeight="1" thickTop="1" thickBot="1" x14ac:dyDescent="0.3">
      <c r="A14" s="2" t="s">
        <v>22</v>
      </c>
      <c r="B14" s="2" t="s">
        <v>34</v>
      </c>
      <c r="C14" s="2" t="s">
        <v>24</v>
      </c>
      <c r="D14" s="2" t="s">
        <v>12</v>
      </c>
      <c r="E14" s="2" t="s">
        <v>0</v>
      </c>
      <c r="F14" s="2" t="s">
        <v>11</v>
      </c>
      <c r="G14" s="2" t="s">
        <v>12</v>
      </c>
      <c r="H14" s="2" t="s">
        <v>13</v>
      </c>
      <c r="I14" s="3" t="s">
        <v>38</v>
      </c>
      <c r="J14" s="4">
        <v>1673000000</v>
      </c>
      <c r="K14" s="4">
        <v>0</v>
      </c>
      <c r="L14" s="4">
        <v>167000000</v>
      </c>
      <c r="M14" s="4">
        <v>1506000000</v>
      </c>
      <c r="N14" s="4">
        <v>1495964967.4300001</v>
      </c>
      <c r="O14" s="4">
        <v>10035032.57</v>
      </c>
      <c r="P14" s="4">
        <v>1453380876.4300001</v>
      </c>
      <c r="Q14" s="4">
        <v>1453380876.4300001</v>
      </c>
      <c r="R14" s="4">
        <v>1009236441.4299999</v>
      </c>
      <c r="S14" s="5">
        <f t="shared" si="0"/>
        <v>52619123.569999933</v>
      </c>
      <c r="T14" s="6">
        <f t="shared" si="1"/>
        <v>0.96506034291500664</v>
      </c>
      <c r="U14" s="6">
        <f t="shared" si="2"/>
        <v>0.96506034291500664</v>
      </c>
      <c r="V14" s="6">
        <f t="shared" si="3"/>
        <v>0.6701437194090305</v>
      </c>
    </row>
    <row r="15" spans="1:23" ht="79.5" customHeight="1" thickTop="1" thickBot="1" x14ac:dyDescent="0.3">
      <c r="A15" s="2" t="s">
        <v>22</v>
      </c>
      <c r="B15" s="2" t="s">
        <v>34</v>
      </c>
      <c r="C15" s="2" t="s">
        <v>24</v>
      </c>
      <c r="D15" s="2" t="s">
        <v>39</v>
      </c>
      <c r="E15" s="2" t="s">
        <v>0</v>
      </c>
      <c r="F15" s="2" t="s">
        <v>11</v>
      </c>
      <c r="G15" s="2" t="s">
        <v>12</v>
      </c>
      <c r="H15" s="2" t="s">
        <v>13</v>
      </c>
      <c r="I15" s="3" t="s">
        <v>40</v>
      </c>
      <c r="J15" s="4">
        <v>12445322453</v>
      </c>
      <c r="K15" s="4">
        <v>1500000000</v>
      </c>
      <c r="L15" s="4">
        <v>4000000000</v>
      </c>
      <c r="M15" s="4">
        <v>9945322453</v>
      </c>
      <c r="N15" s="4">
        <v>9945322453</v>
      </c>
      <c r="O15" s="4">
        <v>0</v>
      </c>
      <c r="P15" s="4">
        <v>9945322453</v>
      </c>
      <c r="Q15" s="4">
        <v>9945322453</v>
      </c>
      <c r="R15" s="4">
        <v>8445322453</v>
      </c>
      <c r="S15" s="5">
        <f t="shared" si="0"/>
        <v>0</v>
      </c>
      <c r="T15" s="6">
        <f t="shared" si="1"/>
        <v>1</v>
      </c>
      <c r="U15" s="6">
        <f t="shared" si="2"/>
        <v>1</v>
      </c>
      <c r="V15" s="6">
        <f t="shared" si="3"/>
        <v>0.84917532768909609</v>
      </c>
    </row>
    <row r="16" spans="1:23" ht="84" customHeight="1" thickTop="1" thickBot="1" x14ac:dyDescent="0.3">
      <c r="A16" s="2" t="s">
        <v>22</v>
      </c>
      <c r="B16" s="2" t="s">
        <v>34</v>
      </c>
      <c r="C16" s="2" t="s">
        <v>24</v>
      </c>
      <c r="D16" s="2" t="s">
        <v>41</v>
      </c>
      <c r="E16" s="2" t="s">
        <v>0</v>
      </c>
      <c r="F16" s="2" t="s">
        <v>11</v>
      </c>
      <c r="G16" s="2" t="s">
        <v>12</v>
      </c>
      <c r="H16" s="2" t="s">
        <v>13</v>
      </c>
      <c r="I16" s="3" t="s">
        <v>42</v>
      </c>
      <c r="J16" s="4">
        <v>214902165</v>
      </c>
      <c r="K16" s="4">
        <v>0</v>
      </c>
      <c r="L16" s="4">
        <v>73000000</v>
      </c>
      <c r="M16" s="4">
        <v>141902165</v>
      </c>
      <c r="N16" s="4">
        <v>100398877.5</v>
      </c>
      <c r="O16" s="4">
        <v>41503287.5</v>
      </c>
      <c r="P16" s="4">
        <v>83250546.5</v>
      </c>
      <c r="Q16" s="4">
        <v>83250546.5</v>
      </c>
      <c r="R16" s="4">
        <v>72100616.5</v>
      </c>
      <c r="S16" s="5">
        <f t="shared" si="0"/>
        <v>58651618.5</v>
      </c>
      <c r="T16" s="6">
        <f t="shared" si="1"/>
        <v>0.58667566136147398</v>
      </c>
      <c r="U16" s="6">
        <f t="shared" si="2"/>
        <v>0.58667566136147398</v>
      </c>
      <c r="V16" s="6">
        <f t="shared" si="3"/>
        <v>0.5081008912020476</v>
      </c>
    </row>
    <row r="17" spans="1:22" ht="67.5" customHeight="1" thickTop="1" thickBot="1" x14ac:dyDescent="0.3">
      <c r="A17" s="2" t="s">
        <v>22</v>
      </c>
      <c r="B17" s="2" t="s">
        <v>34</v>
      </c>
      <c r="C17" s="2" t="s">
        <v>24</v>
      </c>
      <c r="D17" s="2" t="s">
        <v>43</v>
      </c>
      <c r="E17" s="2" t="s">
        <v>0</v>
      </c>
      <c r="F17" s="2" t="s">
        <v>11</v>
      </c>
      <c r="G17" s="2" t="s">
        <v>41</v>
      </c>
      <c r="H17" s="2" t="s">
        <v>13</v>
      </c>
      <c r="I17" s="3" t="s">
        <v>44</v>
      </c>
      <c r="J17" s="4">
        <v>0</v>
      </c>
      <c r="K17" s="4">
        <v>5600000000</v>
      </c>
      <c r="L17" s="4">
        <v>0</v>
      </c>
      <c r="M17" s="4">
        <v>5600000000</v>
      </c>
      <c r="N17" s="4">
        <v>5600000000</v>
      </c>
      <c r="O17" s="4">
        <v>0</v>
      </c>
      <c r="P17" s="4">
        <v>5600000000</v>
      </c>
      <c r="Q17" s="4">
        <v>5600000000</v>
      </c>
      <c r="R17" s="4">
        <v>5600000000</v>
      </c>
      <c r="S17" s="5">
        <f t="shared" si="0"/>
        <v>0</v>
      </c>
      <c r="T17" s="6">
        <f t="shared" si="1"/>
        <v>1</v>
      </c>
      <c r="U17" s="6">
        <f t="shared" si="2"/>
        <v>1</v>
      </c>
      <c r="V17" s="6">
        <f t="shared" si="3"/>
        <v>1</v>
      </c>
    </row>
    <row r="18" spans="1:22" ht="54.95" customHeight="1" thickTop="1" thickBot="1" x14ac:dyDescent="0.3">
      <c r="A18" s="2" t="s">
        <v>22</v>
      </c>
      <c r="B18" s="2" t="s">
        <v>34</v>
      </c>
      <c r="C18" s="2" t="s">
        <v>24</v>
      </c>
      <c r="D18" s="2" t="s">
        <v>43</v>
      </c>
      <c r="E18" s="2" t="s">
        <v>0</v>
      </c>
      <c r="F18" s="2" t="s">
        <v>45</v>
      </c>
      <c r="G18" s="2" t="s">
        <v>20</v>
      </c>
      <c r="H18" s="2" t="s">
        <v>13</v>
      </c>
      <c r="I18" s="3" t="s">
        <v>44</v>
      </c>
      <c r="J18" s="4">
        <v>0</v>
      </c>
      <c r="K18" s="4">
        <v>5600000000</v>
      </c>
      <c r="L18" s="4">
        <v>5600000000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5">
        <f t="shared" si="0"/>
        <v>0</v>
      </c>
      <c r="T18" s="6" t="e">
        <f t="shared" si="1"/>
        <v>#DIV/0!</v>
      </c>
      <c r="U18" s="6" t="e">
        <f t="shared" si="2"/>
        <v>#DIV/0!</v>
      </c>
      <c r="V18" s="6" t="e">
        <f t="shared" si="3"/>
        <v>#DIV/0!</v>
      </c>
    </row>
    <row r="19" spans="1:22" ht="54.95" customHeight="1" thickTop="1" thickBot="1" x14ac:dyDescent="0.3">
      <c r="A19" s="2" t="s">
        <v>22</v>
      </c>
      <c r="B19" s="2" t="s">
        <v>34</v>
      </c>
      <c r="C19" s="2" t="s">
        <v>24</v>
      </c>
      <c r="D19" s="2" t="s">
        <v>46</v>
      </c>
      <c r="E19" s="2" t="s">
        <v>0</v>
      </c>
      <c r="F19" s="2" t="s">
        <v>11</v>
      </c>
      <c r="G19" s="2" t="s">
        <v>12</v>
      </c>
      <c r="H19" s="2" t="s">
        <v>13</v>
      </c>
      <c r="I19" s="3" t="s">
        <v>47</v>
      </c>
      <c r="J19" s="4">
        <v>1620080346</v>
      </c>
      <c r="K19" s="4">
        <v>0</v>
      </c>
      <c r="L19" s="4">
        <v>162000000</v>
      </c>
      <c r="M19" s="4">
        <v>1458080346</v>
      </c>
      <c r="N19" s="4">
        <v>1422834175.25</v>
      </c>
      <c r="O19" s="4">
        <v>35246170.75</v>
      </c>
      <c r="P19" s="4">
        <v>1414908250.9000001</v>
      </c>
      <c r="Q19" s="4">
        <v>1414908250.9000001</v>
      </c>
      <c r="R19" s="4">
        <v>1371551477</v>
      </c>
      <c r="S19" s="5">
        <f t="shared" si="0"/>
        <v>43172095.099999905</v>
      </c>
      <c r="T19" s="6">
        <f t="shared" si="1"/>
        <v>0.97039114118886838</v>
      </c>
      <c r="U19" s="6">
        <f t="shared" si="2"/>
        <v>0.97039114118886838</v>
      </c>
      <c r="V19" s="6">
        <f t="shared" si="3"/>
        <v>0.94065562351390475</v>
      </c>
    </row>
    <row r="20" spans="1:22" ht="54.95" customHeight="1" thickTop="1" thickBot="1" x14ac:dyDescent="0.3">
      <c r="A20" s="2" t="s">
        <v>22</v>
      </c>
      <c r="B20" s="2" t="s">
        <v>34</v>
      </c>
      <c r="C20" s="2" t="s">
        <v>48</v>
      </c>
      <c r="D20" s="2" t="s">
        <v>21</v>
      </c>
      <c r="E20" s="2" t="s">
        <v>0</v>
      </c>
      <c r="F20" s="2" t="s">
        <v>11</v>
      </c>
      <c r="G20" s="2" t="s">
        <v>12</v>
      </c>
      <c r="H20" s="2" t="s">
        <v>13</v>
      </c>
      <c r="I20" s="3" t="s">
        <v>49</v>
      </c>
      <c r="J20" s="4">
        <v>13449392213</v>
      </c>
      <c r="K20" s="4">
        <v>0</v>
      </c>
      <c r="L20" s="4">
        <v>2900000000</v>
      </c>
      <c r="M20" s="4">
        <v>10549392213</v>
      </c>
      <c r="N20" s="4">
        <v>10549392213</v>
      </c>
      <c r="O20" s="4">
        <v>0</v>
      </c>
      <c r="P20" s="4">
        <v>10549392213</v>
      </c>
      <c r="Q20" s="4">
        <v>10549392213</v>
      </c>
      <c r="R20" s="4">
        <v>10549392213</v>
      </c>
      <c r="S20" s="5">
        <f t="shared" si="0"/>
        <v>0</v>
      </c>
      <c r="T20" s="6">
        <f t="shared" si="1"/>
        <v>1</v>
      </c>
      <c r="U20" s="6">
        <f t="shared" si="2"/>
        <v>1</v>
      </c>
      <c r="V20" s="6">
        <f t="shared" si="3"/>
        <v>1</v>
      </c>
    </row>
    <row r="21" spans="1:22" ht="54.95" customHeight="1" thickTop="1" thickBot="1" x14ac:dyDescent="0.3">
      <c r="A21" s="2" t="s">
        <v>22</v>
      </c>
      <c r="B21" s="2" t="s">
        <v>34</v>
      </c>
      <c r="C21" s="2" t="s">
        <v>48</v>
      </c>
      <c r="D21" s="2" t="s">
        <v>21</v>
      </c>
      <c r="E21" s="2" t="s">
        <v>0</v>
      </c>
      <c r="F21" s="2" t="s">
        <v>11</v>
      </c>
      <c r="G21" s="2" t="s">
        <v>18</v>
      </c>
      <c r="H21" s="2" t="s">
        <v>13</v>
      </c>
      <c r="I21" s="3" t="s">
        <v>49</v>
      </c>
      <c r="J21" s="4">
        <v>0</v>
      </c>
      <c r="K21" s="4">
        <v>7500000000</v>
      </c>
      <c r="L21" s="4">
        <v>0</v>
      </c>
      <c r="M21" s="4">
        <v>7500000000</v>
      </c>
      <c r="N21" s="4">
        <v>7500000000</v>
      </c>
      <c r="O21" s="4">
        <v>0</v>
      </c>
      <c r="P21" s="4">
        <v>7500000000</v>
      </c>
      <c r="Q21" s="4">
        <v>7500000000</v>
      </c>
      <c r="R21" s="4">
        <v>7500000000</v>
      </c>
      <c r="S21" s="5">
        <f t="shared" si="0"/>
        <v>0</v>
      </c>
      <c r="T21" s="6">
        <f t="shared" si="1"/>
        <v>1</v>
      </c>
      <c r="U21" s="6">
        <f t="shared" si="2"/>
        <v>1</v>
      </c>
      <c r="V21" s="6">
        <f t="shared" si="3"/>
        <v>1</v>
      </c>
    </row>
    <row r="22" spans="1:22" ht="54.95" customHeight="1" thickTop="1" thickBot="1" x14ac:dyDescent="0.3">
      <c r="A22" s="2" t="s">
        <v>22</v>
      </c>
      <c r="B22" s="2" t="s">
        <v>34</v>
      </c>
      <c r="C22" s="2" t="s">
        <v>48</v>
      </c>
      <c r="D22" s="2" t="s">
        <v>36</v>
      </c>
      <c r="E22" s="2" t="s">
        <v>0</v>
      </c>
      <c r="F22" s="2" t="s">
        <v>11</v>
      </c>
      <c r="G22" s="2" t="s">
        <v>12</v>
      </c>
      <c r="H22" s="2" t="s">
        <v>13</v>
      </c>
      <c r="I22" s="3" t="s">
        <v>50</v>
      </c>
      <c r="J22" s="4">
        <v>12730800000</v>
      </c>
      <c r="K22" s="4">
        <v>200000000</v>
      </c>
      <c r="L22" s="4">
        <v>0</v>
      </c>
      <c r="M22" s="4">
        <v>12930800000</v>
      </c>
      <c r="N22" s="4">
        <v>12901312507.5</v>
      </c>
      <c r="O22" s="4">
        <v>29487492.5</v>
      </c>
      <c r="P22" s="4">
        <v>12630560832</v>
      </c>
      <c r="Q22" s="4">
        <v>12630560832</v>
      </c>
      <c r="R22" s="4">
        <v>9487071050.5</v>
      </c>
      <c r="S22" s="5">
        <f t="shared" si="0"/>
        <v>300239168</v>
      </c>
      <c r="T22" s="6">
        <f t="shared" si="1"/>
        <v>0.97678108330497726</v>
      </c>
      <c r="U22" s="6">
        <f t="shared" si="2"/>
        <v>0.97678108330497726</v>
      </c>
      <c r="V22" s="6">
        <f t="shared" si="3"/>
        <v>0.73368013197172643</v>
      </c>
    </row>
    <row r="23" spans="1:22" ht="54.95" customHeight="1" thickTop="1" thickBot="1" x14ac:dyDescent="0.3">
      <c r="A23" s="2" t="s">
        <v>22</v>
      </c>
      <c r="B23" s="2" t="s">
        <v>34</v>
      </c>
      <c r="C23" s="2" t="s">
        <v>51</v>
      </c>
      <c r="D23" s="2" t="s">
        <v>16</v>
      </c>
      <c r="E23" s="2" t="s">
        <v>0</v>
      </c>
      <c r="F23" s="2" t="s">
        <v>11</v>
      </c>
      <c r="G23" s="2" t="s">
        <v>12</v>
      </c>
      <c r="H23" s="2" t="s">
        <v>13</v>
      </c>
      <c r="I23" s="3" t="s">
        <v>53</v>
      </c>
      <c r="J23" s="4">
        <v>400000000</v>
      </c>
      <c r="K23" s="4">
        <v>0</v>
      </c>
      <c r="L23" s="4">
        <v>0</v>
      </c>
      <c r="M23" s="4">
        <v>400000000</v>
      </c>
      <c r="N23" s="4">
        <v>342944968.69999999</v>
      </c>
      <c r="O23" s="4">
        <v>57055031.299999997</v>
      </c>
      <c r="P23" s="4">
        <v>335389405.80000001</v>
      </c>
      <c r="Q23" s="4">
        <v>335389405.80000001</v>
      </c>
      <c r="R23" s="4">
        <v>325853180.80000001</v>
      </c>
      <c r="S23" s="5">
        <f t="shared" si="0"/>
        <v>64610594.199999988</v>
      </c>
      <c r="T23" s="6">
        <f t="shared" si="1"/>
        <v>0.83847351450000007</v>
      </c>
      <c r="U23" s="6">
        <f t="shared" si="2"/>
        <v>0.83847351450000007</v>
      </c>
      <c r="V23" s="6">
        <f t="shared" si="3"/>
        <v>0.81463295200000008</v>
      </c>
    </row>
    <row r="24" spans="1:22" ht="54.95" customHeight="1" thickTop="1" thickBot="1" x14ac:dyDescent="0.3">
      <c r="A24" s="2" t="s">
        <v>22</v>
      </c>
      <c r="B24" s="2" t="s">
        <v>59</v>
      </c>
      <c r="C24" s="2" t="s">
        <v>24</v>
      </c>
      <c r="D24" s="2" t="s">
        <v>17</v>
      </c>
      <c r="E24" s="2" t="s">
        <v>0</v>
      </c>
      <c r="F24" s="2" t="s">
        <v>11</v>
      </c>
      <c r="G24" s="2" t="s">
        <v>12</v>
      </c>
      <c r="H24" s="2" t="s">
        <v>13</v>
      </c>
      <c r="I24" s="3" t="s">
        <v>60</v>
      </c>
      <c r="J24" s="4">
        <v>0</v>
      </c>
      <c r="K24" s="4">
        <v>2065000000</v>
      </c>
      <c r="L24" s="4">
        <v>0</v>
      </c>
      <c r="M24" s="4">
        <v>2065000000</v>
      </c>
      <c r="N24" s="4">
        <v>2065000000</v>
      </c>
      <c r="O24" s="4">
        <v>0</v>
      </c>
      <c r="P24" s="4">
        <v>2065000000</v>
      </c>
      <c r="Q24" s="4">
        <v>2065000000</v>
      </c>
      <c r="R24" s="4">
        <v>2065000000</v>
      </c>
      <c r="S24" s="5">
        <f t="shared" si="0"/>
        <v>0</v>
      </c>
      <c r="T24" s="6">
        <f t="shared" si="1"/>
        <v>1</v>
      </c>
      <c r="U24" s="6">
        <f t="shared" si="2"/>
        <v>1</v>
      </c>
      <c r="V24" s="6">
        <f t="shared" si="3"/>
        <v>1</v>
      </c>
    </row>
    <row r="25" spans="1:22" ht="54.95" customHeight="1" thickTop="1" thickBot="1" x14ac:dyDescent="0.3">
      <c r="A25" s="25" t="s">
        <v>22</v>
      </c>
      <c r="B25" s="26"/>
      <c r="C25" s="26"/>
      <c r="D25" s="26"/>
      <c r="E25" s="26"/>
      <c r="F25" s="26"/>
      <c r="G25" s="26"/>
      <c r="H25" s="26"/>
      <c r="I25" s="8" t="s">
        <v>64</v>
      </c>
      <c r="J25" s="10">
        <f>SUM(J9:J24)</f>
        <v>45991497177</v>
      </c>
      <c r="K25" s="10">
        <f t="shared" ref="K25:R25" si="5">SUM(K9:K24)</f>
        <v>22465000000</v>
      </c>
      <c r="L25" s="10">
        <f t="shared" si="5"/>
        <v>13197000000</v>
      </c>
      <c r="M25" s="10">
        <f t="shared" si="5"/>
        <v>55259497177</v>
      </c>
      <c r="N25" s="10">
        <f t="shared" si="5"/>
        <v>55037424535.110001</v>
      </c>
      <c r="O25" s="10">
        <f t="shared" si="5"/>
        <v>222072641.88999999</v>
      </c>
      <c r="P25" s="10">
        <f t="shared" si="5"/>
        <v>54606038042.860001</v>
      </c>
      <c r="Q25" s="10">
        <f t="shared" si="5"/>
        <v>54606038042.860001</v>
      </c>
      <c r="R25" s="10">
        <f t="shared" si="5"/>
        <v>48782064864.460007</v>
      </c>
      <c r="S25" s="11">
        <f t="shared" si="0"/>
        <v>653459134.13999939</v>
      </c>
      <c r="T25" s="12">
        <f t="shared" si="1"/>
        <v>0.98817471805711654</v>
      </c>
      <c r="U25" s="12">
        <f t="shared" si="2"/>
        <v>0.98817471805711654</v>
      </c>
      <c r="V25" s="12">
        <f t="shared" si="3"/>
        <v>0.88278155532627578</v>
      </c>
    </row>
    <row r="26" spans="1:22" ht="54.95" customHeight="1" thickTop="1" thickBot="1" x14ac:dyDescent="0.3">
      <c r="A26" s="2" t="s">
        <v>22</v>
      </c>
      <c r="B26" s="2" t="s">
        <v>34</v>
      </c>
      <c r="C26" s="2" t="s">
        <v>54</v>
      </c>
      <c r="D26" s="2" t="s">
        <v>17</v>
      </c>
      <c r="E26" s="2"/>
      <c r="F26" s="2" t="s">
        <v>11</v>
      </c>
      <c r="G26" s="2" t="s">
        <v>12</v>
      </c>
      <c r="H26" s="2" t="s">
        <v>13</v>
      </c>
      <c r="I26" s="3" t="s">
        <v>55</v>
      </c>
      <c r="J26" s="4">
        <v>10000000000</v>
      </c>
      <c r="K26" s="4">
        <v>0</v>
      </c>
      <c r="L26" s="4">
        <v>0</v>
      </c>
      <c r="M26" s="4">
        <v>10000000000</v>
      </c>
      <c r="N26" s="4">
        <v>10000000000</v>
      </c>
      <c r="O26" s="4">
        <v>0</v>
      </c>
      <c r="P26" s="4">
        <v>10000000000</v>
      </c>
      <c r="Q26" s="4">
        <v>10000000000</v>
      </c>
      <c r="R26" s="4">
        <v>4100000000</v>
      </c>
      <c r="S26" s="5">
        <f t="shared" si="0"/>
        <v>0</v>
      </c>
      <c r="T26" s="6">
        <f t="shared" si="1"/>
        <v>1</v>
      </c>
      <c r="U26" s="6">
        <f t="shared" si="2"/>
        <v>1</v>
      </c>
      <c r="V26" s="6">
        <f t="shared" si="3"/>
        <v>0.41</v>
      </c>
    </row>
    <row r="27" spans="1:22" ht="54.95" customHeight="1" thickTop="1" thickBot="1" x14ac:dyDescent="0.3">
      <c r="A27" s="2" t="s">
        <v>22</v>
      </c>
      <c r="B27" s="2" t="s">
        <v>34</v>
      </c>
      <c r="C27" s="2" t="s">
        <v>54</v>
      </c>
      <c r="D27" s="2" t="s">
        <v>14</v>
      </c>
      <c r="E27" s="2" t="s">
        <v>0</v>
      </c>
      <c r="F27" s="2" t="s">
        <v>11</v>
      </c>
      <c r="G27" s="2" t="s">
        <v>12</v>
      </c>
      <c r="H27" s="2" t="s">
        <v>13</v>
      </c>
      <c r="I27" s="3" t="s">
        <v>56</v>
      </c>
      <c r="J27" s="4">
        <v>0</v>
      </c>
      <c r="K27" s="4">
        <v>30000000000</v>
      </c>
      <c r="L27" s="4">
        <v>0</v>
      </c>
      <c r="M27" s="4">
        <v>30000000000</v>
      </c>
      <c r="N27" s="4">
        <v>30000000000</v>
      </c>
      <c r="O27" s="4">
        <v>0</v>
      </c>
      <c r="P27" s="4">
        <v>30000000000</v>
      </c>
      <c r="Q27" s="4">
        <v>30000000000</v>
      </c>
      <c r="R27" s="4">
        <v>0</v>
      </c>
      <c r="S27" s="5">
        <f t="shared" si="0"/>
        <v>0</v>
      </c>
      <c r="T27" s="6">
        <f t="shared" si="1"/>
        <v>1</v>
      </c>
      <c r="U27" s="6">
        <f t="shared" si="2"/>
        <v>1</v>
      </c>
      <c r="V27" s="6">
        <f t="shared" si="3"/>
        <v>0</v>
      </c>
    </row>
    <row r="28" spans="1:22" ht="54.95" customHeight="1" thickTop="1" thickBot="1" x14ac:dyDescent="0.3">
      <c r="A28" s="2" t="s">
        <v>22</v>
      </c>
      <c r="B28" s="2" t="s">
        <v>34</v>
      </c>
      <c r="C28" s="2" t="s">
        <v>54</v>
      </c>
      <c r="D28" s="2" t="s">
        <v>14</v>
      </c>
      <c r="E28" s="2" t="s">
        <v>0</v>
      </c>
      <c r="F28" s="2" t="s">
        <v>11</v>
      </c>
      <c r="G28" s="2" t="s">
        <v>57</v>
      </c>
      <c r="H28" s="2" t="s">
        <v>13</v>
      </c>
      <c r="I28" s="3" t="s">
        <v>56</v>
      </c>
      <c r="J28" s="4">
        <v>0</v>
      </c>
      <c r="K28" s="4">
        <v>30000000000</v>
      </c>
      <c r="L28" s="4">
        <v>0</v>
      </c>
      <c r="M28" s="4">
        <v>30000000000</v>
      </c>
      <c r="N28" s="4">
        <v>30000000000</v>
      </c>
      <c r="O28" s="4">
        <v>0</v>
      </c>
      <c r="P28" s="4">
        <v>30000000000</v>
      </c>
      <c r="Q28" s="4">
        <v>30000000000</v>
      </c>
      <c r="R28" s="4">
        <v>0</v>
      </c>
      <c r="S28" s="5">
        <f t="shared" si="0"/>
        <v>0</v>
      </c>
      <c r="T28" s="6">
        <f t="shared" si="1"/>
        <v>1</v>
      </c>
      <c r="U28" s="6">
        <f t="shared" si="2"/>
        <v>1</v>
      </c>
      <c r="V28" s="6">
        <f t="shared" si="3"/>
        <v>0</v>
      </c>
    </row>
    <row r="29" spans="1:22" ht="54.95" customHeight="1" thickTop="1" thickBot="1" x14ac:dyDescent="0.3">
      <c r="A29" s="2" t="s">
        <v>22</v>
      </c>
      <c r="B29" s="2" t="s">
        <v>34</v>
      </c>
      <c r="C29" s="2" t="s">
        <v>54</v>
      </c>
      <c r="D29" s="2" t="s">
        <v>15</v>
      </c>
      <c r="E29" s="2" t="s">
        <v>0</v>
      </c>
      <c r="F29" s="2" t="s">
        <v>11</v>
      </c>
      <c r="G29" s="2" t="s">
        <v>12</v>
      </c>
      <c r="H29" s="2" t="s">
        <v>13</v>
      </c>
      <c r="I29" s="3" t="s">
        <v>58</v>
      </c>
      <c r="J29" s="4">
        <v>85805190095</v>
      </c>
      <c r="K29" s="4">
        <v>0</v>
      </c>
      <c r="L29" s="4">
        <v>33825343464</v>
      </c>
      <c r="M29" s="4">
        <v>51979846631</v>
      </c>
      <c r="N29" s="4">
        <v>51799220853.480003</v>
      </c>
      <c r="O29" s="4">
        <v>180625777.52000001</v>
      </c>
      <c r="P29" s="4">
        <v>51442194167.480003</v>
      </c>
      <c r="Q29" s="4">
        <v>51442194167.480003</v>
      </c>
      <c r="R29" s="4">
        <v>1471027216.48</v>
      </c>
      <c r="S29" s="5">
        <f t="shared" si="0"/>
        <v>537652463.51999664</v>
      </c>
      <c r="T29" s="6">
        <f t="shared" si="1"/>
        <v>0.98965652077935629</v>
      </c>
      <c r="U29" s="6">
        <f t="shared" si="2"/>
        <v>0.98965652077935629</v>
      </c>
      <c r="V29" s="6">
        <f t="shared" si="3"/>
        <v>2.8299952997604679E-2</v>
      </c>
    </row>
    <row r="30" spans="1:22" ht="54.95" customHeight="1" thickTop="1" thickBot="1" x14ac:dyDescent="0.3">
      <c r="A30" s="2" t="s">
        <v>22</v>
      </c>
      <c r="B30" s="2" t="s">
        <v>34</v>
      </c>
      <c r="C30" s="2" t="s">
        <v>54</v>
      </c>
      <c r="D30" s="2" t="s">
        <v>15</v>
      </c>
      <c r="E30" s="2" t="s">
        <v>0</v>
      </c>
      <c r="F30" s="2" t="s">
        <v>11</v>
      </c>
      <c r="G30" s="2" t="s">
        <v>57</v>
      </c>
      <c r="H30" s="2" t="s">
        <v>13</v>
      </c>
      <c r="I30" s="3" t="s">
        <v>58</v>
      </c>
      <c r="J30" s="4">
        <v>30000000000</v>
      </c>
      <c r="K30" s="4">
        <v>0</v>
      </c>
      <c r="L30" s="4">
        <v>30000000000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5">
        <f t="shared" si="0"/>
        <v>0</v>
      </c>
      <c r="T30" s="6">
        <v>0</v>
      </c>
      <c r="U30" s="6">
        <v>0</v>
      </c>
      <c r="V30" s="6">
        <v>0</v>
      </c>
    </row>
    <row r="31" spans="1:22" ht="54.95" customHeight="1" thickTop="1" thickBot="1" x14ac:dyDescent="0.3">
      <c r="A31" s="25" t="s">
        <v>22</v>
      </c>
      <c r="B31" s="26"/>
      <c r="C31" s="26"/>
      <c r="D31" s="26"/>
      <c r="E31" s="26"/>
      <c r="F31" s="26"/>
      <c r="G31" s="26"/>
      <c r="H31" s="26"/>
      <c r="I31" s="8" t="s">
        <v>65</v>
      </c>
      <c r="J31" s="10">
        <f>SUM(J26:J30)</f>
        <v>125805190095</v>
      </c>
      <c r="K31" s="10">
        <f t="shared" ref="K31:R31" si="6">SUM(K26:K30)</f>
        <v>60000000000</v>
      </c>
      <c r="L31" s="10">
        <f t="shared" si="6"/>
        <v>63825343464</v>
      </c>
      <c r="M31" s="10">
        <f t="shared" si="6"/>
        <v>121979846631</v>
      </c>
      <c r="N31" s="10">
        <f t="shared" si="6"/>
        <v>121799220853.48001</v>
      </c>
      <c r="O31" s="10">
        <f t="shared" si="6"/>
        <v>180625777.52000001</v>
      </c>
      <c r="P31" s="10">
        <f t="shared" si="6"/>
        <v>121442194167.48001</v>
      </c>
      <c r="Q31" s="10">
        <f t="shared" si="6"/>
        <v>121442194167.48001</v>
      </c>
      <c r="R31" s="10">
        <f t="shared" si="6"/>
        <v>5571027216.4799995</v>
      </c>
      <c r="S31" s="11">
        <f t="shared" si="0"/>
        <v>537652463.51998901</v>
      </c>
      <c r="T31" s="12">
        <f>+P31/M31</f>
        <v>0.99559228447674286</v>
      </c>
      <c r="U31" s="12">
        <f>+Q31/M31</f>
        <v>0.99559228447674286</v>
      </c>
      <c r="V31" s="12">
        <f>+R31/M31</f>
        <v>4.5671702091353315E-2</v>
      </c>
    </row>
    <row r="32" spans="1:22" ht="79.5" customHeight="1" thickTop="1" thickBot="1" x14ac:dyDescent="0.3">
      <c r="A32" s="2" t="s">
        <v>22</v>
      </c>
      <c r="B32" s="2" t="s">
        <v>23</v>
      </c>
      <c r="C32" s="2" t="s">
        <v>24</v>
      </c>
      <c r="D32" s="2" t="s">
        <v>10</v>
      </c>
      <c r="E32" s="2" t="s">
        <v>0</v>
      </c>
      <c r="F32" s="2" t="s">
        <v>11</v>
      </c>
      <c r="G32" s="2" t="s">
        <v>12</v>
      </c>
      <c r="H32" s="2" t="s">
        <v>13</v>
      </c>
      <c r="I32" s="3" t="s">
        <v>25</v>
      </c>
      <c r="J32" s="4">
        <v>3300000000</v>
      </c>
      <c r="K32" s="4">
        <v>0</v>
      </c>
      <c r="L32" s="4">
        <v>1000000000</v>
      </c>
      <c r="M32" s="4">
        <v>2300000000</v>
      </c>
      <c r="N32" s="4">
        <v>2003083130</v>
      </c>
      <c r="O32" s="4">
        <v>296916870</v>
      </c>
      <c r="P32" s="4">
        <v>2003083130</v>
      </c>
      <c r="Q32" s="4">
        <v>2003083130</v>
      </c>
      <c r="R32" s="4">
        <v>877251778</v>
      </c>
      <c r="S32" s="5">
        <f t="shared" si="0"/>
        <v>296916870</v>
      </c>
      <c r="T32" s="6">
        <f>+P32/M32</f>
        <v>0.8709057086956522</v>
      </c>
      <c r="U32" s="6">
        <f>+Q32/M32</f>
        <v>0.8709057086956522</v>
      </c>
      <c r="V32" s="6">
        <f>+R32/M32</f>
        <v>0.38141381652173911</v>
      </c>
    </row>
    <row r="33" spans="1:22" ht="54.95" customHeight="1" thickTop="1" x14ac:dyDescent="0.25">
      <c r="A33" s="27" t="s">
        <v>22</v>
      </c>
      <c r="B33" s="28"/>
      <c r="C33" s="28"/>
      <c r="D33" s="28"/>
      <c r="E33" s="28"/>
      <c r="F33" s="28"/>
      <c r="G33" s="28"/>
      <c r="H33" s="28"/>
      <c r="I33" s="15" t="s">
        <v>66</v>
      </c>
      <c r="J33" s="16">
        <f>+J32</f>
        <v>3300000000</v>
      </c>
      <c r="K33" s="16">
        <f t="shared" ref="K33:R33" si="7">+K32</f>
        <v>0</v>
      </c>
      <c r="L33" s="16">
        <f t="shared" si="7"/>
        <v>1000000000</v>
      </c>
      <c r="M33" s="16">
        <f t="shared" si="7"/>
        <v>2300000000</v>
      </c>
      <c r="N33" s="16">
        <f t="shared" si="7"/>
        <v>2003083130</v>
      </c>
      <c r="O33" s="16">
        <f t="shared" si="7"/>
        <v>296916870</v>
      </c>
      <c r="P33" s="16">
        <f t="shared" si="7"/>
        <v>2003083130</v>
      </c>
      <c r="Q33" s="16">
        <f t="shared" si="7"/>
        <v>2003083130</v>
      </c>
      <c r="R33" s="16">
        <f t="shared" si="7"/>
        <v>877251778</v>
      </c>
      <c r="S33" s="17">
        <f t="shared" si="0"/>
        <v>296916870</v>
      </c>
      <c r="T33" s="18">
        <f>+P33/M33</f>
        <v>0.8709057086956522</v>
      </c>
      <c r="U33" s="18">
        <f>+Q33/M33</f>
        <v>0.8709057086956522</v>
      </c>
      <c r="V33" s="18">
        <f>+R33/M33</f>
        <v>0.38141381652173911</v>
      </c>
    </row>
    <row r="34" spans="1:22" ht="54.95" customHeight="1" x14ac:dyDescent="0.25">
      <c r="A34" s="29"/>
      <c r="B34" s="29"/>
      <c r="C34" s="29"/>
      <c r="D34" s="29"/>
      <c r="E34" s="29"/>
      <c r="F34" s="29"/>
      <c r="G34" s="29"/>
      <c r="H34" s="29"/>
      <c r="I34" s="19" t="s">
        <v>83</v>
      </c>
      <c r="J34" s="20">
        <f>+J8+J25+J31+J33</f>
        <v>182026800000</v>
      </c>
      <c r="K34" s="20">
        <f t="shared" ref="K34:R34" si="8">+K8+K25+K31+K33</f>
        <v>82465000000</v>
      </c>
      <c r="L34" s="20">
        <f t="shared" si="8"/>
        <v>78022343464</v>
      </c>
      <c r="M34" s="20">
        <f t="shared" si="8"/>
        <v>186469456536</v>
      </c>
      <c r="N34" s="20">
        <f t="shared" si="8"/>
        <v>185693786598.49002</v>
      </c>
      <c r="O34" s="20">
        <f t="shared" si="8"/>
        <v>775669937.50999999</v>
      </c>
      <c r="P34" s="20">
        <f t="shared" si="8"/>
        <v>184655352249.70001</v>
      </c>
      <c r="Q34" s="20">
        <f t="shared" si="8"/>
        <v>184655352249.70001</v>
      </c>
      <c r="R34" s="20">
        <f t="shared" si="8"/>
        <v>61208384362.889999</v>
      </c>
      <c r="S34" s="21">
        <f t="shared" si="0"/>
        <v>1814104286.2999878</v>
      </c>
      <c r="T34" s="22">
        <f>+P34/M34</f>
        <v>0.99027130598222257</v>
      </c>
      <c r="U34" s="22">
        <f>+Q34/M34</f>
        <v>0.99027130598222257</v>
      </c>
      <c r="V34" s="22">
        <f>+R34/M34</f>
        <v>0.32824884836339424</v>
      </c>
    </row>
    <row r="35" spans="1:22" x14ac:dyDescent="0.25">
      <c r="A35" s="14" t="s">
        <v>84</v>
      </c>
      <c r="G35" s="14"/>
      <c r="H35" s="14"/>
      <c r="I35" s="14"/>
      <c r="J35" s="14"/>
      <c r="K35" s="14"/>
      <c r="L35" s="14"/>
      <c r="M35" s="14"/>
      <c r="N35" s="14"/>
    </row>
    <row r="36" spans="1:22" x14ac:dyDescent="0.25">
      <c r="A36" s="14" t="s">
        <v>86</v>
      </c>
      <c r="G36" s="14"/>
      <c r="H36" s="14"/>
      <c r="I36" s="14"/>
      <c r="J36" s="14"/>
      <c r="K36" s="14"/>
      <c r="L36" s="14"/>
      <c r="M36" s="14"/>
      <c r="N36" s="14"/>
    </row>
    <row r="37" spans="1:22" x14ac:dyDescent="0.25">
      <c r="A37" s="14" t="s">
        <v>87</v>
      </c>
      <c r="G37" s="14"/>
      <c r="H37" s="14"/>
      <c r="I37" s="14"/>
      <c r="J37" s="14"/>
      <c r="K37" s="14"/>
      <c r="L37" s="14"/>
      <c r="M37" s="14"/>
      <c r="N37" s="14"/>
    </row>
    <row r="38" spans="1:22" x14ac:dyDescent="0.25">
      <c r="A38" s="14" t="s">
        <v>88</v>
      </c>
      <c r="G38" s="14"/>
      <c r="H38" s="14"/>
      <c r="I38" s="14"/>
      <c r="J38" s="14"/>
      <c r="K38" s="14"/>
      <c r="L38" s="14"/>
      <c r="M38" s="14"/>
      <c r="N38" s="14"/>
    </row>
    <row r="39" spans="1:22" x14ac:dyDescent="0.25">
      <c r="A39" s="14" t="s">
        <v>89</v>
      </c>
      <c r="G39" s="14"/>
      <c r="H39" s="14"/>
      <c r="I39" s="14"/>
      <c r="J39" s="14"/>
      <c r="K39" s="14"/>
      <c r="L39" s="14"/>
      <c r="M39" s="14"/>
      <c r="N39" s="14"/>
    </row>
    <row r="40" spans="1:22" x14ac:dyDescent="0.25">
      <c r="A40" s="14" t="s">
        <v>85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</sheetData>
  <mergeCells count="3">
    <mergeCell ref="A1:V1"/>
    <mergeCell ref="A2:V2"/>
    <mergeCell ref="A3:V3"/>
  </mergeCells>
  <printOptions horizontalCentered="1"/>
  <pageMargins left="0.78740157480314965" right="0.39370078740157483" top="0.78740157480314965" bottom="0.78740157480314965" header="0.78740157480314965" footer="0.78740157480314965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2017-01-25T16:06:00Z</cp:lastPrinted>
  <dcterms:created xsi:type="dcterms:W3CDTF">2017-01-23T15:40:19Z</dcterms:created>
  <dcterms:modified xsi:type="dcterms:W3CDTF">2026-02-27T15:09:25Z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